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KINTERONI\02. REPORTE DIARIO\"/>
    </mc:Choice>
  </mc:AlternateContent>
  <xr:revisionPtr revIDLastSave="0" documentId="13_ncr:1_{CC0163BB-5877-4812-BE51-602186E1DEDC}" xr6:coauthVersionLast="47" xr6:coauthVersionMax="47" xr10:uidLastSave="{00000000-0000-0000-0000-000000000000}"/>
  <bookViews>
    <workbookView xWindow="-120" yWindow="-120" windowWidth="29040" windowHeight="15720" firstSheet="1" activeTab="2" xr2:uid="{C0B654FB-3E43-4232-B8C3-74DFFA303276}"/>
  </bookViews>
  <sheets>
    <sheet name="Resumen Rosa" sheetId="4" state="hidden" r:id="rId1"/>
    <sheet name="Resumen" sheetId="3" r:id="rId2"/>
    <sheet name="SEPCON S.A.C." sheetId="1" r:id="rId3"/>
  </sheets>
  <definedNames>
    <definedName name="_xlnm._FilterDatabase" localSheetId="2" hidden="1">'SEPCON S.A.C.'!$A$7:$BB$168</definedName>
  </definedNames>
  <calcPr calcId="181029"/>
  <pivotCaches>
    <pivotCache cacheId="0" r:id="rId4"/>
    <pivotCache cacheId="42" r:id="rId5"/>
    <pivotCache cacheId="7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4" l="1"/>
  <c r="AQ192" i="1" l="1"/>
  <c r="AQ191" i="1"/>
  <c r="AQ190" i="1"/>
  <c r="AQ189" i="1"/>
  <c r="AQ188" i="1"/>
  <c r="AQ187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U15" i="1" l="1"/>
  <c r="AT15" i="1"/>
  <c r="AU162" i="1"/>
  <c r="AT162" i="1"/>
  <c r="AU160" i="1"/>
  <c r="AT160" i="1"/>
  <c r="AZ162" i="1" l="1"/>
  <c r="AZ160" i="1"/>
  <c r="AZ15" i="1"/>
  <c r="AJ192" i="1"/>
  <c r="AU197" i="1" l="1"/>
  <c r="AT197" i="1"/>
  <c r="AU122" i="1"/>
  <c r="AT122" i="1"/>
  <c r="AU20" i="1"/>
  <c r="AT20" i="1"/>
  <c r="AZ197" i="1" l="1"/>
  <c r="AZ122" i="1"/>
  <c r="AZ20" i="1"/>
  <c r="AF171" i="1" l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7" i="1"/>
  <c r="AF188" i="1"/>
  <c r="AF189" i="1"/>
  <c r="AF190" i="1"/>
  <c r="AF191" i="1"/>
  <c r="AF192" i="1"/>
  <c r="O12" i="4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7" i="1"/>
  <c r="AC188" i="1"/>
  <c r="AC189" i="1"/>
  <c r="AC190" i="1"/>
  <c r="AC191" i="1"/>
  <c r="AC192" i="1"/>
  <c r="AT166" i="1" l="1"/>
  <c r="AT165" i="1"/>
  <c r="AT164" i="1"/>
  <c r="AT163" i="1"/>
  <c r="AT161" i="1"/>
  <c r="AT159" i="1"/>
  <c r="AT158" i="1"/>
  <c r="AT157" i="1"/>
  <c r="AT155" i="1"/>
  <c r="AT154" i="1"/>
  <c r="AT148" i="1"/>
  <c r="AT196" i="1"/>
  <c r="AT195" i="1"/>
  <c r="AT145" i="1"/>
  <c r="AT142" i="1"/>
  <c r="AT141" i="1"/>
  <c r="AT134" i="1"/>
  <c r="AT133" i="1"/>
  <c r="AT132" i="1"/>
  <c r="AT131" i="1"/>
  <c r="AT130" i="1"/>
  <c r="AT129" i="1"/>
  <c r="AT128" i="1"/>
  <c r="AT127" i="1"/>
  <c r="AT126" i="1"/>
  <c r="AT121" i="1"/>
  <c r="AT120" i="1"/>
  <c r="AT119" i="1"/>
  <c r="AT118" i="1"/>
  <c r="AT117" i="1"/>
  <c r="AT116" i="1"/>
  <c r="AT115" i="1"/>
  <c r="AT114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88" i="1"/>
  <c r="AT87" i="1"/>
  <c r="AT86" i="1"/>
  <c r="AT85" i="1"/>
  <c r="AT84" i="1"/>
  <c r="AT83" i="1"/>
  <c r="AT82" i="1"/>
  <c r="AT81" i="1"/>
  <c r="AT80" i="1"/>
  <c r="AT79" i="1"/>
  <c r="AT78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1" i="1"/>
  <c r="AT60" i="1"/>
  <c r="AT59" i="1"/>
  <c r="AT57" i="1"/>
  <c r="AT54" i="1"/>
  <c r="AT51" i="1"/>
  <c r="AT50" i="1"/>
  <c r="AT49" i="1"/>
  <c r="AT46" i="1"/>
  <c r="AT43" i="1"/>
  <c r="AT40" i="1"/>
  <c r="AT39" i="1"/>
  <c r="AT38" i="1"/>
  <c r="AT37" i="1"/>
  <c r="AT36" i="1"/>
  <c r="AT35" i="1"/>
  <c r="AT199" i="1"/>
  <c r="AT34" i="1"/>
  <c r="AT33" i="1"/>
  <c r="AT32" i="1"/>
  <c r="AT31" i="1"/>
  <c r="AT30" i="1"/>
  <c r="AT29" i="1"/>
  <c r="AT28" i="1"/>
  <c r="AT25" i="1"/>
  <c r="AT24" i="1"/>
  <c r="AT21" i="1"/>
  <c r="AT140" i="1"/>
  <c r="AT19" i="1"/>
  <c r="AT16" i="1"/>
  <c r="AT198" i="1"/>
  <c r="AT12" i="1"/>
  <c r="AT11" i="1"/>
  <c r="AT10" i="1"/>
  <c r="AU166" i="1"/>
  <c r="AU165" i="1"/>
  <c r="AU164" i="1"/>
  <c r="AU163" i="1"/>
  <c r="AU161" i="1"/>
  <c r="AU159" i="1"/>
  <c r="AU158" i="1"/>
  <c r="AU157" i="1"/>
  <c r="AU155" i="1"/>
  <c r="AU154" i="1"/>
  <c r="AU148" i="1"/>
  <c r="AU196" i="1"/>
  <c r="AU195" i="1"/>
  <c r="AU145" i="1"/>
  <c r="AU142" i="1"/>
  <c r="AU141" i="1"/>
  <c r="AU134" i="1"/>
  <c r="AU133" i="1"/>
  <c r="AU132" i="1"/>
  <c r="AU131" i="1"/>
  <c r="AU130" i="1"/>
  <c r="AU129" i="1"/>
  <c r="AU128" i="1"/>
  <c r="AU127" i="1"/>
  <c r="AU126" i="1"/>
  <c r="AU121" i="1"/>
  <c r="AU120" i="1"/>
  <c r="AU119" i="1"/>
  <c r="AU118" i="1"/>
  <c r="AU117" i="1"/>
  <c r="AU116" i="1"/>
  <c r="AU115" i="1"/>
  <c r="AU114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88" i="1"/>
  <c r="AU87" i="1"/>
  <c r="AU86" i="1"/>
  <c r="AU85" i="1"/>
  <c r="AU84" i="1"/>
  <c r="AU83" i="1"/>
  <c r="AU82" i="1"/>
  <c r="AU81" i="1"/>
  <c r="AU80" i="1"/>
  <c r="AU79" i="1"/>
  <c r="AU78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1" i="1"/>
  <c r="AU60" i="1"/>
  <c r="AU59" i="1"/>
  <c r="AU57" i="1"/>
  <c r="AU54" i="1"/>
  <c r="AU51" i="1"/>
  <c r="AU50" i="1"/>
  <c r="AU49" i="1"/>
  <c r="AU46" i="1"/>
  <c r="AU43" i="1"/>
  <c r="AU40" i="1"/>
  <c r="AU39" i="1"/>
  <c r="AU38" i="1"/>
  <c r="AU37" i="1"/>
  <c r="AU36" i="1"/>
  <c r="AU35" i="1"/>
  <c r="AU199" i="1"/>
  <c r="AU34" i="1"/>
  <c r="AU33" i="1"/>
  <c r="AU32" i="1"/>
  <c r="AU31" i="1"/>
  <c r="AU30" i="1"/>
  <c r="AU29" i="1"/>
  <c r="AU28" i="1"/>
  <c r="AU25" i="1"/>
  <c r="AU24" i="1"/>
  <c r="AU21" i="1"/>
  <c r="AU140" i="1"/>
  <c r="AU19" i="1"/>
  <c r="AU16" i="1"/>
  <c r="AU198" i="1"/>
  <c r="AU12" i="1"/>
  <c r="AU11" i="1"/>
  <c r="AZ196" i="1" l="1"/>
  <c r="AZ148" i="1"/>
  <c r="AZ114" i="1"/>
  <c r="AZ117" i="1"/>
  <c r="AZ195" i="1"/>
  <c r="AZ83" i="1"/>
  <c r="AZ141" i="1"/>
  <c r="AZ145" i="1"/>
  <c r="AZ70" i="1"/>
  <c r="AZ12" i="1"/>
  <c r="AZ65" i="1"/>
  <c r="AZ157" i="1" l="1"/>
  <c r="AZ142" i="1" l="1"/>
  <c r="AZ67" i="1"/>
  <c r="O18" i="4"/>
  <c r="AZ51" i="1"/>
  <c r="AZ73" i="1" l="1"/>
  <c r="Q18" i="4"/>
  <c r="A12" i="1" l="1"/>
  <c r="A15" i="1" s="1"/>
  <c r="A16" i="1" s="1"/>
  <c r="AZ25" i="1" l="1"/>
  <c r="AZ74" i="1"/>
  <c r="AZ101" i="1"/>
  <c r="AU10" i="1"/>
  <c r="AZ166" i="1"/>
  <c r="AZ165" i="1"/>
  <c r="AZ164" i="1"/>
  <c r="AZ163" i="1"/>
  <c r="AZ161" i="1"/>
  <c r="AZ159" i="1"/>
  <c r="AZ158" i="1"/>
  <c r="AZ155" i="1"/>
  <c r="AZ154" i="1"/>
  <c r="AZ134" i="1"/>
  <c r="AZ132" i="1"/>
  <c r="AZ131" i="1"/>
  <c r="AZ130" i="1"/>
  <c r="AZ129" i="1"/>
  <c r="AZ128" i="1"/>
  <c r="AZ127" i="1"/>
  <c r="AZ126" i="1"/>
  <c r="AZ121" i="1"/>
  <c r="AZ119" i="1"/>
  <c r="AZ116" i="1"/>
  <c r="AZ115" i="1"/>
  <c r="AZ111" i="1"/>
  <c r="AZ106" i="1"/>
  <c r="AZ103" i="1"/>
  <c r="AZ98" i="1"/>
  <c r="AZ95" i="1"/>
  <c r="AZ87" i="1"/>
  <c r="AZ85" i="1"/>
  <c r="AZ78" i="1"/>
  <c r="AZ104" i="1"/>
  <c r="AZ96" i="1"/>
  <c r="AZ61" i="1"/>
  <c r="AZ49" i="1"/>
  <c r="AZ43" i="1"/>
  <c r="AZ35" i="1"/>
  <c r="AZ34" i="1"/>
  <c r="AZ28" i="1"/>
  <c r="AZ21" i="1"/>
  <c r="H171" i="1"/>
  <c r="AZ140" i="1" l="1"/>
  <c r="AZ33" i="1"/>
  <c r="AZ40" i="1"/>
  <c r="AZ60" i="1"/>
  <c r="AZ71" i="1"/>
  <c r="AZ84" i="1"/>
  <c r="AZ94" i="1"/>
  <c r="AZ133" i="1"/>
  <c r="AZ75" i="1"/>
  <c r="AZ11" i="1"/>
  <c r="AZ16" i="1"/>
  <c r="AZ31" i="1"/>
  <c r="AZ38" i="1"/>
  <c r="AZ57" i="1"/>
  <c r="AZ68" i="1"/>
  <c r="AZ81" i="1"/>
  <c r="AZ92" i="1"/>
  <c r="AZ100" i="1"/>
  <c r="AZ109" i="1"/>
  <c r="AZ36" i="1"/>
  <c r="AZ19" i="1"/>
  <c r="AZ32" i="1"/>
  <c r="AZ39" i="1"/>
  <c r="AZ59" i="1"/>
  <c r="AZ69" i="1"/>
  <c r="AZ82" i="1"/>
  <c r="AZ93" i="1"/>
  <c r="AZ102" i="1"/>
  <c r="AZ110" i="1"/>
  <c r="AZ24" i="1"/>
  <c r="AZ199" i="1"/>
  <c r="AZ46" i="1"/>
  <c r="AZ64" i="1"/>
  <c r="AZ72" i="1"/>
  <c r="AZ86" i="1"/>
  <c r="AZ118" i="1"/>
  <c r="AZ105" i="1"/>
  <c r="AZ66" i="1"/>
  <c r="AZ88" i="1"/>
  <c r="AZ29" i="1"/>
  <c r="AZ50" i="1"/>
  <c r="AZ79" i="1"/>
  <c r="AZ99" i="1"/>
  <c r="AZ107" i="1"/>
  <c r="AZ198" i="1"/>
  <c r="AZ30" i="1"/>
  <c r="AZ37" i="1"/>
  <c r="AZ54" i="1"/>
  <c r="AZ97" i="1"/>
  <c r="AZ80" i="1"/>
  <c r="AZ91" i="1"/>
  <c r="AZ120" i="1"/>
  <c r="AZ108" i="1"/>
  <c r="AZ10" i="1"/>
  <c r="H173" i="1"/>
  <c r="H172" i="1"/>
  <c r="G3" i="1"/>
  <c r="J15" i="1" l="1"/>
  <c r="J162" i="1"/>
  <c r="J73" i="1"/>
  <c r="J129" i="1"/>
  <c r="J127" i="1"/>
  <c r="J86" i="1"/>
  <c r="J75" i="1"/>
  <c r="J160" i="1"/>
  <c r="J66" i="1"/>
  <c r="J57" i="1"/>
  <c r="J54" i="1"/>
  <c r="J97" i="1"/>
  <c r="J78" i="1"/>
  <c r="J11" i="1"/>
  <c r="J116" i="1"/>
  <c r="J80" i="1"/>
  <c r="J30" i="1"/>
  <c r="J68" i="1"/>
  <c r="J158" i="1"/>
  <c r="J100" i="1"/>
  <c r="J59" i="1"/>
  <c r="J133" i="1"/>
  <c r="J34" i="1"/>
  <c r="J91" i="1"/>
  <c r="J122" i="1"/>
  <c r="J83" i="1"/>
  <c r="J16" i="1"/>
  <c r="J118" i="1"/>
  <c r="J79" i="1"/>
  <c r="J61" i="1"/>
  <c r="J94" i="1"/>
  <c r="J92" i="1"/>
  <c r="J132" i="1"/>
  <c r="J21" i="1"/>
  <c r="J85" i="1"/>
  <c r="J119" i="1"/>
  <c r="J12" i="1"/>
  <c r="J38" i="1"/>
  <c r="J51" i="1"/>
  <c r="J32" i="1"/>
  <c r="J164" i="1"/>
  <c r="J70" i="1"/>
  <c r="J69" i="1"/>
  <c r="J67" i="1"/>
  <c r="J65" i="1"/>
  <c r="J102" i="1"/>
  <c r="J60" i="1"/>
  <c r="J93" i="1"/>
  <c r="J35" i="1"/>
  <c r="J24" i="1"/>
  <c r="J43" i="1"/>
  <c r="J50" i="1"/>
  <c r="J159" i="1"/>
  <c r="J156" i="1"/>
  <c r="H174" i="1"/>
  <c r="A19" i="1"/>
  <c r="A20" i="1" l="1"/>
  <c r="A21" i="1" s="1"/>
  <c r="A24" i="1" s="1"/>
  <c r="A25" i="1" s="1"/>
  <c r="A28" i="1" s="1"/>
  <c r="A29" i="1" s="1"/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3" i="1" s="1"/>
  <c r="A46" i="1" s="1"/>
  <c r="A49" i="1" s="1"/>
  <c r="A50" i="1" s="1"/>
  <c r="A51" i="1" s="1"/>
  <c r="A54" i="1" s="1"/>
  <c r="A57" i="1" s="1"/>
  <c r="A58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6" i="1" s="1"/>
  <c r="A127" i="1" s="1"/>
  <c r="A128" i="1" s="1"/>
  <c r="A129" i="1" s="1"/>
  <c r="A130" i="1" s="1"/>
  <c r="A131" i="1" s="1"/>
  <c r="A132" i="1" s="1"/>
  <c r="A133" i="1" s="1"/>
  <c r="A134" i="1" s="1"/>
  <c r="A140" i="1" s="1"/>
  <c r="A141" i="1" s="1"/>
  <c r="A142" i="1" s="1"/>
  <c r="A145" i="1" s="1"/>
  <c r="A148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</calcChain>
</file>

<file path=xl/sharedStrings.xml><?xml version="1.0" encoding="utf-8"?>
<sst xmlns="http://schemas.openxmlformats.org/spreadsheetml/2006/main" count="5139" uniqueCount="656">
  <si>
    <t>TAREOS LIMA - CONTROL DE ASISTENCIA REPORTE POR PROYECTO ACTUAL</t>
  </si>
  <si>
    <t>DATOS PERSONALES</t>
  </si>
  <si>
    <t>MAQUINARIA Y EQUIPOS</t>
  </si>
  <si>
    <t>TOTALES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</si>
  <si>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</si>
  <si>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</si>
  <si>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</si>
  <si>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</si>
  <si>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</si>
  <si>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</si>
  <si>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</si>
  <si>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</si>
  <si>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C A R G O</t>
  </si>
  <si>
    <t>FASE ACTUAL</t>
  </si>
  <si>
    <t>PROYECTO ACTUAL</t>
  </si>
  <si>
    <t>UBICACION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</si>
  <si>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</si>
  <si>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</si>
  <si>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</si>
  <si>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</si>
  <si>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</si>
  <si>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</si>
  <si>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</si>
  <si>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</si>
  <si>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</si>
  <si>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</si>
  <si>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</si>
  <si>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</si>
  <si>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</si>
  <si>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</si>
  <si>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</si>
  <si>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</si>
  <si>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</si>
  <si>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</si>
  <si>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</si>
  <si>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</si>
  <si>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</si>
  <si>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</si>
  <si>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</si>
  <si>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</si>
  <si>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</si>
  <si>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</si>
  <si>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</si>
  <si>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</si>
  <si>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</si>
  <si>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DA</t>
  </si>
  <si>
    <t>DD</t>
  </si>
  <si>
    <t>DF</t>
  </si>
  <si>
    <t>DM</t>
  </si>
  <si>
    <t>DV</t>
  </si>
  <si>
    <t>DP</t>
  </si>
  <si>
    <t>DT</t>
  </si>
  <si>
    <t xml:space="preserve">380001  </t>
  </si>
  <si>
    <t xml:space="preserve">Direccion, Control, Apoyo                                             </t>
  </si>
  <si>
    <t xml:space="preserve">LIMA                </t>
  </si>
  <si>
    <t>F</t>
  </si>
  <si>
    <t>Asistente de Control de Documentos</t>
  </si>
  <si>
    <t xml:space="preserve">PROYECTO EPC INSTAL DE PANTALLA PILOTES (KINTERONI)                   </t>
  </si>
  <si>
    <t>A</t>
  </si>
  <si>
    <t>00255</t>
  </si>
  <si>
    <t xml:space="preserve">40788118  </t>
  </si>
  <si>
    <t>FALCON LOPEZ LUIS ANGEL</t>
  </si>
  <si>
    <t xml:space="preserve">MADRE DE DIOS       </t>
  </si>
  <si>
    <t>09/03/2024</t>
  </si>
  <si>
    <t>Gerente de Construcción</t>
  </si>
  <si>
    <t xml:space="preserve">DESCANSO            </t>
  </si>
  <si>
    <t>D</t>
  </si>
  <si>
    <t>14532</t>
  </si>
  <si>
    <t xml:space="preserve">003463322 </t>
  </si>
  <si>
    <t>NIEME BANEGAS SEBASTIAN</t>
  </si>
  <si>
    <t xml:space="preserve">BOLIVIA             </t>
  </si>
  <si>
    <t>17/01/2024</t>
  </si>
  <si>
    <t>E</t>
  </si>
  <si>
    <t>Jefe de Obra</t>
  </si>
  <si>
    <t xml:space="preserve">KINTERONI           </t>
  </si>
  <si>
    <t>15950</t>
  </si>
  <si>
    <t xml:space="preserve">44095534  </t>
  </si>
  <si>
    <t>ORIHUELA CAPARACHIN JHON JESUS</t>
  </si>
  <si>
    <t>06/05/2024</t>
  </si>
  <si>
    <t xml:space="preserve">380002  </t>
  </si>
  <si>
    <t xml:space="preserve">Recursos Humanos                                                      </t>
  </si>
  <si>
    <t>14521</t>
  </si>
  <si>
    <t xml:space="preserve">77245783  </t>
  </si>
  <si>
    <t>ABANTO ELIAS ABRAHAM EDINSON</t>
  </si>
  <si>
    <t>13/04/2024</t>
  </si>
  <si>
    <t>Asistente de RR.HH.</t>
  </si>
  <si>
    <t>03623</t>
  </si>
  <si>
    <t xml:space="preserve">41667546  </t>
  </si>
  <si>
    <t>JOSE QUICAÑA FELIMON</t>
  </si>
  <si>
    <t>21/02/2024</t>
  </si>
  <si>
    <t>Responsable de RR.HH.</t>
  </si>
  <si>
    <t xml:space="preserve">380003  </t>
  </si>
  <si>
    <t xml:space="preserve">Control de Proyectos                                                  </t>
  </si>
  <si>
    <t>08011</t>
  </si>
  <si>
    <t xml:space="preserve">42441144  </t>
  </si>
  <si>
    <t>CARO PEREZ MARTIN ALBERTO</t>
  </si>
  <si>
    <t xml:space="preserve">SAN MARTIN          </t>
  </si>
  <si>
    <t>06/02/2024</t>
  </si>
  <si>
    <t>Jefe de Control de Proyectos</t>
  </si>
  <si>
    <t>15839</t>
  </si>
  <si>
    <t xml:space="preserve">70349906  </t>
  </si>
  <si>
    <t>CONTRERAS PEÑA LUIS ANTONIO</t>
  </si>
  <si>
    <t xml:space="preserve">PASCO               </t>
  </si>
  <si>
    <t>03/02/2024</t>
  </si>
  <si>
    <t>Asistente de Control de Proyectos</t>
  </si>
  <si>
    <t xml:space="preserve">380004  </t>
  </si>
  <si>
    <t xml:space="preserve">Control de Calidad                                                    </t>
  </si>
  <si>
    <t>01213</t>
  </si>
  <si>
    <t xml:space="preserve">09813170  </t>
  </si>
  <si>
    <t>PARIONA TARAZONA NOE JESUS</t>
  </si>
  <si>
    <t>26/03/2024</t>
  </si>
  <si>
    <t>Supervisor QA/QC</t>
  </si>
  <si>
    <t xml:space="preserve">380005  </t>
  </si>
  <si>
    <t xml:space="preserve">SSMA                                                                  </t>
  </si>
  <si>
    <t>12543</t>
  </si>
  <si>
    <t xml:space="preserve">40000610  </t>
  </si>
  <si>
    <t>ANCCASI FLORES CIRILO</t>
  </si>
  <si>
    <t>04/05/2024</t>
  </si>
  <si>
    <t>Peón</t>
  </si>
  <si>
    <t>15182</t>
  </si>
  <si>
    <t xml:space="preserve">004230228 </t>
  </si>
  <si>
    <t>GARCIA GARCIA AISEL</t>
  </si>
  <si>
    <t>01/04/2024</t>
  </si>
  <si>
    <t>Médico Ocupacional</t>
  </si>
  <si>
    <t>15174</t>
  </si>
  <si>
    <t xml:space="preserve">18225527  </t>
  </si>
  <si>
    <t>JIMENEZ RUIZ JUAN ENEY</t>
  </si>
  <si>
    <t xml:space="preserve">LA LIBERTAD         </t>
  </si>
  <si>
    <t>09/05/2024</t>
  </si>
  <si>
    <t>Oficial Monitor de Gases</t>
  </si>
  <si>
    <t>15955</t>
  </si>
  <si>
    <t xml:space="preserve">76029294  </t>
  </si>
  <si>
    <t>MENDOZA SALAZAR GIANMARCO</t>
  </si>
  <si>
    <t xml:space="preserve">ICA                 </t>
  </si>
  <si>
    <t>Asistente de SSMA</t>
  </si>
  <si>
    <t>13040</t>
  </si>
  <si>
    <t xml:space="preserve">75619318  </t>
  </si>
  <si>
    <t>NARANJO DAVILA PATRINSON RICARDO</t>
  </si>
  <si>
    <t xml:space="preserve">UCAYALI             </t>
  </si>
  <si>
    <t>27/04/2024</t>
  </si>
  <si>
    <t>15177</t>
  </si>
  <si>
    <t xml:space="preserve">43072781  </t>
  </si>
  <si>
    <t>OLIVARES BERAMENDES ALONSO GIUSEPPE</t>
  </si>
  <si>
    <t>Supervisor de SSMA</t>
  </si>
  <si>
    <t>09418</t>
  </si>
  <si>
    <t xml:space="preserve">05251872  </t>
  </si>
  <si>
    <t>PAREDES RAMIREZ WILSON ALEXANDER</t>
  </si>
  <si>
    <t xml:space="preserve">LORETO              </t>
  </si>
  <si>
    <t>20/04/2024</t>
  </si>
  <si>
    <t>Operario Técnico de Planta de Agua</t>
  </si>
  <si>
    <t>Coordinador de SSMA</t>
  </si>
  <si>
    <t>15201</t>
  </si>
  <si>
    <t xml:space="preserve">76393440  </t>
  </si>
  <si>
    <t>RUIZ CHUGDEN SEGUNDO MILDER</t>
  </si>
  <si>
    <t>27/03/2024</t>
  </si>
  <si>
    <t>Inspector de SSMA</t>
  </si>
  <si>
    <t>09389</t>
  </si>
  <si>
    <t xml:space="preserve">41007162  </t>
  </si>
  <si>
    <t>VARGAS FLORES MANUEL ARTURO</t>
  </si>
  <si>
    <t>05/04/2024</t>
  </si>
  <si>
    <t>15169</t>
  </si>
  <si>
    <t xml:space="preserve">001595136 </t>
  </si>
  <si>
    <t>VIDAL ROSAS JHONNY JUNIOR</t>
  </si>
  <si>
    <t>17/04/2024</t>
  </si>
  <si>
    <t xml:space="preserve">380006  </t>
  </si>
  <si>
    <t xml:space="preserve">Oficina Técnica                                                       </t>
  </si>
  <si>
    <t>03820</t>
  </si>
  <si>
    <t xml:space="preserve">000740139 </t>
  </si>
  <si>
    <t>MONTALVAN SALAS CARLOS MANOLO</t>
  </si>
  <si>
    <t>24/02/2024</t>
  </si>
  <si>
    <t>Senior de Oficina Técnica</t>
  </si>
  <si>
    <t>380006.1</t>
  </si>
  <si>
    <t xml:space="preserve">Técnología e Informática-Sistemas                                     </t>
  </si>
  <si>
    <t>14004</t>
  </si>
  <si>
    <t xml:space="preserve">41099817  </t>
  </si>
  <si>
    <t>MANDUJANO CHAVEZ DARWIN EDISON</t>
  </si>
  <si>
    <t xml:space="preserve">HUANCAYO            </t>
  </si>
  <si>
    <t>Asistente de Tecnología e Informática</t>
  </si>
  <si>
    <t xml:space="preserve">380008  </t>
  </si>
  <si>
    <t xml:space="preserve">Almacen                                                               </t>
  </si>
  <si>
    <t>15925</t>
  </si>
  <si>
    <t xml:space="preserve">48273685  </t>
  </si>
  <si>
    <t>RIVAS HUARINGA LEONEL</t>
  </si>
  <si>
    <t>Oficial de Almacén</t>
  </si>
  <si>
    <t>03875</t>
  </si>
  <si>
    <t xml:space="preserve">40363056  </t>
  </si>
  <si>
    <t>ROJAS BAUTISTA JESUS ANTONIO</t>
  </si>
  <si>
    <t>05/02/2024</t>
  </si>
  <si>
    <t>Jefe de Almacén</t>
  </si>
  <si>
    <t xml:space="preserve">380009  </t>
  </si>
  <si>
    <t xml:space="preserve">Logística                                                             </t>
  </si>
  <si>
    <t>15857</t>
  </si>
  <si>
    <t xml:space="preserve">25849265  </t>
  </si>
  <si>
    <t>VARGAS ROJAS CESAR JAVIER</t>
  </si>
  <si>
    <t>19/02/2024</t>
  </si>
  <si>
    <t>Coordinador de Logística</t>
  </si>
  <si>
    <t xml:space="preserve">380010  </t>
  </si>
  <si>
    <t xml:space="preserve">Mantenimiento Mecánico                                                </t>
  </si>
  <si>
    <t>15836</t>
  </si>
  <si>
    <t xml:space="preserve">45957420  </t>
  </si>
  <si>
    <t>ARMAS PACAYA DANIEL ALBERTO</t>
  </si>
  <si>
    <t>30/01/2024</t>
  </si>
  <si>
    <t>Mecánico de Mtto. de Equipos Pesados</t>
  </si>
  <si>
    <t>15933</t>
  </si>
  <si>
    <t xml:space="preserve">48116735  </t>
  </si>
  <si>
    <t>MIRANDA CORDOVA ALDO SAUL</t>
  </si>
  <si>
    <t>Operario Electricista Mantenimiento Mecánico</t>
  </si>
  <si>
    <t>15795</t>
  </si>
  <si>
    <t xml:space="preserve">41188265  </t>
  </si>
  <si>
    <t>SANCHEZ SANCHEZ ROBERTO CHRISTIAN</t>
  </si>
  <si>
    <t>Operario Mecánico de Mtto. de Equipos Pesados</t>
  </si>
  <si>
    <t xml:space="preserve">380011  </t>
  </si>
  <si>
    <t xml:space="preserve">Operadores y Rigger                                                   </t>
  </si>
  <si>
    <t>14761</t>
  </si>
  <si>
    <t xml:space="preserve">45387312  </t>
  </si>
  <si>
    <t>ARQUINIGO VILLAORDUÑA JHONNY EDUARDO</t>
  </si>
  <si>
    <t xml:space="preserve">CALLAO              </t>
  </si>
  <si>
    <t>Operador de Equipo Pesado - Excavadora</t>
  </si>
  <si>
    <t>15876</t>
  </si>
  <si>
    <t xml:space="preserve">45089328  </t>
  </si>
  <si>
    <t>LATOURE TUNCAR CARLOS ENRIQUE</t>
  </si>
  <si>
    <t>12/03/2024</t>
  </si>
  <si>
    <t>Operador de Equipo Pesado - Perforadora</t>
  </si>
  <si>
    <t>15921</t>
  </si>
  <si>
    <t xml:space="preserve">10323405  </t>
  </si>
  <si>
    <t>PAJARES MENDOZA CARLOS ANTONIO</t>
  </si>
  <si>
    <t>08/04/2024</t>
  </si>
  <si>
    <t>10388</t>
  </si>
  <si>
    <t xml:space="preserve">70032608  </t>
  </si>
  <si>
    <t>PULACHE ZUTA CLINDER EDER</t>
  </si>
  <si>
    <t>Oficial Calificado Vigía</t>
  </si>
  <si>
    <t>14291</t>
  </si>
  <si>
    <t xml:space="preserve">17442239  </t>
  </si>
  <si>
    <t>SILVA PISFIL JUAN CARLOS</t>
  </si>
  <si>
    <t>Operario Rigger</t>
  </si>
  <si>
    <t>12386</t>
  </si>
  <si>
    <t xml:space="preserve">42559326  </t>
  </si>
  <si>
    <t>VELAYARCE RENGIFO JERLIN</t>
  </si>
  <si>
    <t>14784</t>
  </si>
  <si>
    <t xml:space="preserve">42136680  </t>
  </si>
  <si>
    <t>ÑAHUI CANALES EMERSON</t>
  </si>
  <si>
    <t xml:space="preserve">AYACUCHO            </t>
  </si>
  <si>
    <t xml:space="preserve">380012  </t>
  </si>
  <si>
    <t xml:space="preserve">Obras Cviles                                                          </t>
  </si>
  <si>
    <t>15611</t>
  </si>
  <si>
    <t xml:space="preserve">43171185  </t>
  </si>
  <si>
    <t>AMIAS GUERRA TONY</t>
  </si>
  <si>
    <t>09553</t>
  </si>
  <si>
    <t xml:space="preserve">45825286  </t>
  </si>
  <si>
    <t>ARIAS DAVILA MARTIN SALOMON</t>
  </si>
  <si>
    <t>Oficial de Topografía</t>
  </si>
  <si>
    <t>08156</t>
  </si>
  <si>
    <t xml:space="preserve">000883134 </t>
  </si>
  <si>
    <t>AYAVIRI NUÑEZ MIGUEL ANGEL</t>
  </si>
  <si>
    <t>Supervisor de Obras Civiles</t>
  </si>
  <si>
    <t>15948</t>
  </si>
  <si>
    <t xml:space="preserve">42062551  </t>
  </si>
  <si>
    <t>CCASO ANAHUA RENE JUAN</t>
  </si>
  <si>
    <t xml:space="preserve">AREQUIPA            </t>
  </si>
  <si>
    <t>Oficial Albañil</t>
  </si>
  <si>
    <t>15668</t>
  </si>
  <si>
    <t xml:space="preserve">42348103  </t>
  </si>
  <si>
    <t>COELHO WATANAVE JUAN CARLOS</t>
  </si>
  <si>
    <t>14788</t>
  </si>
  <si>
    <t xml:space="preserve">44791730  </t>
  </si>
  <si>
    <t>DAVILA HAQUIWARA FRANCIS ALEXANDER</t>
  </si>
  <si>
    <t>11971</t>
  </si>
  <si>
    <t xml:space="preserve">41777077  </t>
  </si>
  <si>
    <t>GUERRA VARGAS RUPERTO GERMAN</t>
  </si>
  <si>
    <t>14734</t>
  </si>
  <si>
    <t xml:space="preserve">46647544  </t>
  </si>
  <si>
    <t>HUARACHA ROQUE EDWIN FREDDY</t>
  </si>
  <si>
    <t>Capataz de Obras Civiles</t>
  </si>
  <si>
    <t>15937</t>
  </si>
  <si>
    <t xml:space="preserve">44039612  </t>
  </si>
  <si>
    <t>IÑAPE PINEDO JACK DAYVIZ</t>
  </si>
  <si>
    <t>15939</t>
  </si>
  <si>
    <t xml:space="preserve">42452667  </t>
  </si>
  <si>
    <t>MONCADA DAVILA EDGAR</t>
  </si>
  <si>
    <t>09424</t>
  </si>
  <si>
    <t xml:space="preserve">41825088  </t>
  </si>
  <si>
    <t>PEREZ GUERRA HIMLER</t>
  </si>
  <si>
    <t>Operario Topógrafo</t>
  </si>
  <si>
    <t>11313</t>
  </si>
  <si>
    <t xml:space="preserve">45601281  </t>
  </si>
  <si>
    <t>PEREZ SILVA EDUARDO MIGUEL ANGEL</t>
  </si>
  <si>
    <t>Operario Gasfitero</t>
  </si>
  <si>
    <t>11525</t>
  </si>
  <si>
    <t xml:space="preserve">48354981  </t>
  </si>
  <si>
    <t>QUILLCA JOSE WILBER HEBER</t>
  </si>
  <si>
    <t>15949</t>
  </si>
  <si>
    <t xml:space="preserve">03854414  </t>
  </si>
  <si>
    <t>RUESTA TALLEDO WILLIAM</t>
  </si>
  <si>
    <t>14862</t>
  </si>
  <si>
    <t xml:space="preserve">71211822  </t>
  </si>
  <si>
    <t>SHUÑA DEL AGUILA JOSE FLORENCIO</t>
  </si>
  <si>
    <t>15954</t>
  </si>
  <si>
    <t xml:space="preserve">61227554  </t>
  </si>
  <si>
    <t>SORIA DONAYRE RAFAEL ANTON</t>
  </si>
  <si>
    <t>15938</t>
  </si>
  <si>
    <t xml:space="preserve">77229509  </t>
  </si>
  <si>
    <t>TICONA HUARACHA RONALD FRANKLIN</t>
  </si>
  <si>
    <t>06390</t>
  </si>
  <si>
    <t xml:space="preserve">41113322  </t>
  </si>
  <si>
    <t>UBILLUS BRACAMONTE STALIN</t>
  </si>
  <si>
    <t xml:space="preserve">PIURA               </t>
  </si>
  <si>
    <t>25/03/2024</t>
  </si>
  <si>
    <t>14111</t>
  </si>
  <si>
    <t xml:space="preserve">41111808  </t>
  </si>
  <si>
    <t>VENTURA FERNANDEZ ELADIO</t>
  </si>
  <si>
    <t>15943</t>
  </si>
  <si>
    <t xml:space="preserve">77213185  </t>
  </si>
  <si>
    <t>YARLEQUE PEÑA DANIEL ELEAZAR</t>
  </si>
  <si>
    <t>14760</t>
  </si>
  <si>
    <t xml:space="preserve">77229510  </t>
  </si>
  <si>
    <t>YAURI PRIETO LALO EDUARDO</t>
  </si>
  <si>
    <t>Operario Albañil</t>
  </si>
  <si>
    <t xml:space="preserve">380013  </t>
  </si>
  <si>
    <t xml:space="preserve">Piping - Soldadura . Montaje                                          </t>
  </si>
  <si>
    <t>14424</t>
  </si>
  <si>
    <t xml:space="preserve">42826058  </t>
  </si>
  <si>
    <t>COMENA HUAMANI HERMEL JOSUE</t>
  </si>
  <si>
    <t>Operario Soldador Calificado</t>
  </si>
  <si>
    <t xml:space="preserve">380014  </t>
  </si>
  <si>
    <t xml:space="preserve">Campamentos                                                           </t>
  </si>
  <si>
    <t>15695</t>
  </si>
  <si>
    <t xml:space="preserve">77524652  </t>
  </si>
  <si>
    <t>BORGA RIOS LEONIDAS JAVIER</t>
  </si>
  <si>
    <t>13428</t>
  </si>
  <si>
    <t xml:space="preserve">71831394  </t>
  </si>
  <si>
    <t>CABRERA MARIN JOHN ANDERSON</t>
  </si>
  <si>
    <t>Oficial de Campamentos</t>
  </si>
  <si>
    <t>09502</t>
  </si>
  <si>
    <t xml:space="preserve">41998095  </t>
  </si>
  <si>
    <t>CHERO RUIZ RICHARD</t>
  </si>
  <si>
    <t>Capataz de Armado de Campamento</t>
  </si>
  <si>
    <t>12698</t>
  </si>
  <si>
    <t xml:space="preserve">40002329  </t>
  </si>
  <si>
    <t>DE LA CRUZ CANALES JIMMY RENZO</t>
  </si>
  <si>
    <t>Operario Electricista</t>
  </si>
  <si>
    <t>12743</t>
  </si>
  <si>
    <t xml:space="preserve">40498845  </t>
  </si>
  <si>
    <t>DIAZ CONDO KINDER LING</t>
  </si>
  <si>
    <t>15758</t>
  </si>
  <si>
    <t xml:space="preserve">74832587  </t>
  </si>
  <si>
    <t>DOLORIERT CUBA HAROLT NOE</t>
  </si>
  <si>
    <t>Oficial Electricista</t>
  </si>
  <si>
    <t>15738</t>
  </si>
  <si>
    <t xml:space="preserve">03667240  </t>
  </si>
  <si>
    <t>HIDALGO FREIRE ALIS</t>
  </si>
  <si>
    <t>09401</t>
  </si>
  <si>
    <t xml:space="preserve">80607068  </t>
  </si>
  <si>
    <t>ORDOÑEZ ESPIRITU YIERSINÑIO</t>
  </si>
  <si>
    <t>Operario Motosierrista</t>
  </si>
  <si>
    <t>02710</t>
  </si>
  <si>
    <t xml:space="preserve">05239855  </t>
  </si>
  <si>
    <t>PACAYA ARELLANO JULIAN</t>
  </si>
  <si>
    <t>Operario Carpintero</t>
  </si>
  <si>
    <t>14836</t>
  </si>
  <si>
    <t xml:space="preserve">47338676  </t>
  </si>
  <si>
    <t>RODRIGUEZ RICOPA ELMER</t>
  </si>
  <si>
    <t>09465</t>
  </si>
  <si>
    <t xml:space="preserve">05859708  </t>
  </si>
  <si>
    <t>TORRES SEOPA WALTER</t>
  </si>
  <si>
    <t>Oficial Carpintero</t>
  </si>
  <si>
    <t xml:space="preserve">380045  </t>
  </si>
  <si>
    <t xml:space="preserve">Oficina - Lima                                                        </t>
  </si>
  <si>
    <t>15947</t>
  </si>
  <si>
    <t xml:space="preserve">71259449  </t>
  </si>
  <si>
    <t>HUARCAYA SALVADOR JAVIER WILFREDO</t>
  </si>
  <si>
    <t>02/05/2024</t>
  </si>
  <si>
    <t>Auxiliar de Logística</t>
  </si>
  <si>
    <t>01594</t>
  </si>
  <si>
    <t xml:space="preserve">000529179 </t>
  </si>
  <si>
    <t>QUEVEDO ROJAS HERNAN GUSTAVO</t>
  </si>
  <si>
    <t>11/03/2024</t>
  </si>
  <si>
    <t>Gerente de Proyecto</t>
  </si>
  <si>
    <t xml:space="preserve">380050  </t>
  </si>
  <si>
    <t xml:space="preserve">Almacen Pucallpa                                                      </t>
  </si>
  <si>
    <t>15612</t>
  </si>
  <si>
    <t xml:space="preserve">46994413  </t>
  </si>
  <si>
    <t>CASTRO FLORES LUIS CRISTIAN</t>
  </si>
  <si>
    <t>16/03/2024</t>
  </si>
  <si>
    <t xml:space="preserve">PUCALLPA            </t>
  </si>
  <si>
    <t>11374</t>
  </si>
  <si>
    <t xml:space="preserve">41793339  </t>
  </si>
  <si>
    <t>DAVILA REYNA JAMES FRANK</t>
  </si>
  <si>
    <t>14/03/2024</t>
  </si>
  <si>
    <t>15420</t>
  </si>
  <si>
    <t xml:space="preserve">70237332  </t>
  </si>
  <si>
    <t>SUERE SILVESTRE FRANCO ANTONIO</t>
  </si>
  <si>
    <t>13911</t>
  </si>
  <si>
    <t xml:space="preserve">72020183  </t>
  </si>
  <si>
    <t>TUESTA CARO GILMER</t>
  </si>
  <si>
    <t>Coordinador de Mantenimiento Mecánico</t>
  </si>
  <si>
    <t xml:space="preserve">380070  </t>
  </si>
  <si>
    <t xml:space="preserve">Maberic Corporacion                                                   </t>
  </si>
  <si>
    <t>50246</t>
  </si>
  <si>
    <t xml:space="preserve">47803156  </t>
  </si>
  <si>
    <t>BALDERRAMA CARRASCO WILFREDO</t>
  </si>
  <si>
    <t>Hotelero</t>
  </si>
  <si>
    <t>52049</t>
  </si>
  <si>
    <t xml:space="preserve">70750998  </t>
  </si>
  <si>
    <t>50247</t>
  </si>
  <si>
    <t xml:space="preserve">44932820  </t>
  </si>
  <si>
    <t>RAMIREZ RIOS RICARDO TOMAS _x0002_</t>
  </si>
  <si>
    <t>Supervisor</t>
  </si>
  <si>
    <t>50245</t>
  </si>
  <si>
    <t xml:space="preserve">40521115  </t>
  </si>
  <si>
    <t>SANDOVAL ARAUJO JOSE LUIS</t>
  </si>
  <si>
    <t>Cocinero</t>
  </si>
  <si>
    <t>52048</t>
  </si>
  <si>
    <t xml:space="preserve">47457002  </t>
  </si>
  <si>
    <t>VEGA MENDOZA MARCO WILFREDO</t>
  </si>
  <si>
    <t>SEPCON S.A.C.</t>
  </si>
  <si>
    <t>EPC INSTAL DE PANTALLA PILOTES (KINTERONI)</t>
  </si>
  <si>
    <t>Último Ingreso a Obra</t>
  </si>
  <si>
    <t>Dias 14*7 Laborados</t>
  </si>
  <si>
    <t>Régimen</t>
  </si>
  <si>
    <t>Mano de Obra</t>
  </si>
  <si>
    <t>TS</t>
  </si>
  <si>
    <t>COMUN</t>
  </si>
  <si>
    <t>Indirecto</t>
  </si>
  <si>
    <t>L</t>
  </si>
  <si>
    <t>TI</t>
  </si>
  <si>
    <t>CIVIL</t>
  </si>
  <si>
    <t>Directo</t>
  </si>
  <si>
    <t>Civil</t>
  </si>
  <si>
    <t>LSG</t>
  </si>
  <si>
    <t>EPC- Instalacion de Pilotes</t>
  </si>
  <si>
    <t>EPC INSTAL DE PANTALLA PILOTES(LIMA - PUCALLPA)</t>
  </si>
  <si>
    <t>PU</t>
  </si>
  <si>
    <t>EPC INSTAL DE PANTALLA PILOTES(TERCEROS)</t>
  </si>
  <si>
    <t>Tercero</t>
  </si>
  <si>
    <t>EPC- Instalacion de Pilotes Terceros</t>
  </si>
  <si>
    <t>ACTIVO</t>
  </si>
  <si>
    <t>Foraneos</t>
  </si>
  <si>
    <t>DESCANSO</t>
  </si>
  <si>
    <t>Extranjeros</t>
  </si>
  <si>
    <t>TRANSITO INGRESO LIMA-NUEVO MUNDO</t>
  </si>
  <si>
    <t>Locales</t>
  </si>
  <si>
    <t>TRANSITO SALIDA NUEVO MUNDO - LIMA</t>
  </si>
  <si>
    <t>Total</t>
  </si>
  <si>
    <t>DESCANSO MEDICO</t>
  </si>
  <si>
    <t>LCG</t>
  </si>
  <si>
    <t xml:space="preserve">LICENCIA CON GOCE DE HABER </t>
  </si>
  <si>
    <t>LICENCIA SIN GOCE DE HABER</t>
  </si>
  <si>
    <t>SUSP</t>
  </si>
  <si>
    <t>SUSPENDIDO</t>
  </si>
  <si>
    <t>V</t>
  </si>
  <si>
    <t>VACACIONES</t>
  </si>
  <si>
    <t>TTR</t>
  </si>
  <si>
    <t>TELETRABAJO</t>
  </si>
  <si>
    <t>PUCALLPA</t>
  </si>
  <si>
    <t>PI</t>
  </si>
  <si>
    <t>PISCO</t>
  </si>
  <si>
    <t>LIMA</t>
  </si>
  <si>
    <t>TI-S</t>
  </si>
  <si>
    <t>TRANSITO INGRESO - STAND BY</t>
  </si>
  <si>
    <t>KINTERONI</t>
  </si>
  <si>
    <t>NUEVO MUNDO</t>
  </si>
  <si>
    <t>TS-S</t>
  </si>
  <si>
    <t>TRANSITO SALIDA - STAND BY</t>
  </si>
  <si>
    <t>Etiquetas de columna</t>
  </si>
  <si>
    <t>Etiquetas de fila</t>
  </si>
  <si>
    <t>Total general</t>
  </si>
  <si>
    <t>(en blanco)</t>
  </si>
  <si>
    <t>Personal SEPCON Kinteroni</t>
  </si>
  <si>
    <t>Activo - Obra</t>
  </si>
  <si>
    <t>Descanso</t>
  </si>
  <si>
    <t>Trabajando en Lima</t>
  </si>
  <si>
    <t>Trabajando en Pucallpa</t>
  </si>
  <si>
    <t>Licencia sin Goce</t>
  </si>
  <si>
    <t>Licencia con Goce</t>
  </si>
  <si>
    <t>EPC PILOTES (KINTERONI)</t>
  </si>
  <si>
    <t>Transito Ingreso - Stand By</t>
  </si>
  <si>
    <t>ALCAZAR ARENAS JIMMY HAROLD</t>
  </si>
  <si>
    <t>41004934</t>
  </si>
  <si>
    <t>CABRERA GUERRA JULIO CESAR</t>
  </si>
  <si>
    <t>11/05/2024</t>
  </si>
  <si>
    <t>Operador de Equipo Pesado - Minicargador</t>
  </si>
  <si>
    <t>Operador De Equipo Pesado: Minigrua (Minigrane)</t>
  </si>
  <si>
    <t>80023171</t>
  </si>
  <si>
    <t>BALDARRAGO CABELLO RUBEN ANTONIO</t>
  </si>
  <si>
    <t>LURIN</t>
  </si>
  <si>
    <t>Supervisor de Mantenimiento Mecánico</t>
  </si>
  <si>
    <t>18/05/2024</t>
  </si>
  <si>
    <t>RAMIREZ SANDOVAL LUIGI AARON</t>
  </si>
  <si>
    <t>41535630</t>
  </si>
  <si>
    <t>AREVALO SOTO DOYLEN</t>
  </si>
  <si>
    <t>BALDARRAGO HERNANDEZ BRAYAN JOSEP</t>
  </si>
  <si>
    <t>Oficial Tareador</t>
  </si>
  <si>
    <t>15958</t>
  </si>
  <si>
    <t>PIURA</t>
  </si>
  <si>
    <t>Oficial Calificado - Vigía</t>
  </si>
  <si>
    <t>12406</t>
  </si>
  <si>
    <t>15957</t>
  </si>
  <si>
    <t>50255</t>
  </si>
  <si>
    <t>15956</t>
  </si>
  <si>
    <t>HERNANDEZ QUEVEDO HEYNER OMAR</t>
  </si>
  <si>
    <t>GALAN REYNA DANY DANIEL</t>
  </si>
  <si>
    <t>Personal Terceros Kinteroni</t>
  </si>
  <si>
    <t>15214</t>
  </si>
  <si>
    <t xml:space="preserve">25713531  </t>
  </si>
  <si>
    <t>CARCAMO MONTERO JUAN CARLOS</t>
  </si>
  <si>
    <t>23/05/2024</t>
  </si>
  <si>
    <t>15960</t>
  </si>
  <si>
    <t xml:space="preserve">03124302  </t>
  </si>
  <si>
    <t>CULQUICONDOR CUNYA HERACLIO</t>
  </si>
  <si>
    <t xml:space="preserve">380046  </t>
  </si>
  <si>
    <t xml:space="preserve">Almacen - Lurín                                                       </t>
  </si>
  <si>
    <t>EPC- Instalacion de Pilotes  Lima - Pucallpa</t>
  </si>
  <si>
    <t xml:space="preserve">Almacen - Pucallpa                                                      </t>
  </si>
  <si>
    <t xml:space="preserve">Almacen - Lurín                                                  </t>
  </si>
  <si>
    <t>12953</t>
  </si>
  <si>
    <t xml:space="preserve">43246196  </t>
  </si>
  <si>
    <t>JULCARIMA PAUCAR EMERSON ODMER</t>
  </si>
  <si>
    <t>25/05/2024</t>
  </si>
  <si>
    <t>15665</t>
  </si>
  <si>
    <t xml:space="preserve">43541222  </t>
  </si>
  <si>
    <t>RENGIFO PANDURO ARNALDO TERCERO</t>
  </si>
  <si>
    <t>15962</t>
  </si>
  <si>
    <t xml:space="preserve">41296151  </t>
  </si>
  <si>
    <t>VILLACORTA RUIZ MARCOS LUIS</t>
  </si>
  <si>
    <t>Operador de Equipo Semipesado: Minicargador</t>
  </si>
  <si>
    <t>12985</t>
  </si>
  <si>
    <t xml:space="preserve">10111985  </t>
  </si>
  <si>
    <t>HIDALGO NAPO MARCOS</t>
  </si>
  <si>
    <t>Operario Tubero</t>
  </si>
  <si>
    <t>15961</t>
  </si>
  <si>
    <t xml:space="preserve">74769165  </t>
  </si>
  <si>
    <t>SALDAÑA FERNANDEZ ALEJANDRO JESUS</t>
  </si>
  <si>
    <t>Oficial Tubero</t>
  </si>
  <si>
    <t>50258</t>
  </si>
  <si>
    <t xml:space="preserve">42205118  </t>
  </si>
  <si>
    <t>GUIBIN VALLES YACKSON</t>
  </si>
  <si>
    <t>50257</t>
  </si>
  <si>
    <t xml:space="preserve">47247068  </t>
  </si>
  <si>
    <t>PACHERRES COLOMA JHECSON JAVIER</t>
  </si>
  <si>
    <t>50259</t>
  </si>
  <si>
    <t xml:space="preserve">05384905  </t>
  </si>
  <si>
    <t>ROMANI GARCES SERGIO</t>
  </si>
  <si>
    <t>Panadero</t>
  </si>
  <si>
    <t>13057</t>
  </si>
  <si>
    <t xml:space="preserve">44823974  </t>
  </si>
  <si>
    <t>COSSIO LOPEZ JOSE ENRIQUE</t>
  </si>
  <si>
    <t>27/05/2024</t>
  </si>
  <si>
    <t>15371</t>
  </si>
  <si>
    <t xml:space="preserve">49058350  </t>
  </si>
  <si>
    <t>ROJAS SULBARAN LORENZO ENRIQUE</t>
  </si>
  <si>
    <t>Enfermero Ocupacional</t>
  </si>
  <si>
    <t>380010.1</t>
  </si>
  <si>
    <t xml:space="preserve">Perforaciones                                                         </t>
  </si>
  <si>
    <t xml:space="preserve">Perforaciones                  </t>
  </si>
  <si>
    <t>Trabajando en Lurín</t>
  </si>
  <si>
    <t>15968</t>
  </si>
  <si>
    <t xml:space="preserve">71127361  </t>
  </si>
  <si>
    <t>PONCE VENTURA ROLY</t>
  </si>
  <si>
    <t>30/05/2024</t>
  </si>
  <si>
    <t>15969</t>
  </si>
  <si>
    <t xml:space="preserve">72201494  </t>
  </si>
  <si>
    <t>SAAVEDRA RAMIREZ ENRIQUE FERNANDO</t>
  </si>
  <si>
    <t>43308122</t>
  </si>
  <si>
    <t>76388231</t>
  </si>
  <si>
    <t>01/06/2024</t>
  </si>
  <si>
    <t>Operario Tecnico De Laboratorio</t>
  </si>
  <si>
    <t>FLORES CACERES LUIS ERNESTO</t>
  </si>
  <si>
    <t>PAREDES RUIZ MILTON JESUS</t>
  </si>
  <si>
    <t>VASQUEZ LEON JESUS ALFREDO</t>
  </si>
  <si>
    <t>VASQUEZ DELGADO YARI YANELA</t>
  </si>
  <si>
    <t>10332438</t>
  </si>
  <si>
    <t>ACOSTA CRUZ ALEX ERNESTO</t>
  </si>
  <si>
    <t>08/06/2024</t>
  </si>
  <si>
    <t>KTRN</t>
  </si>
  <si>
    <t>NM</t>
  </si>
  <si>
    <t>15263</t>
  </si>
  <si>
    <t>15971</t>
  </si>
  <si>
    <t>15972</t>
  </si>
  <si>
    <t>Operador de Bomba de Concreto</t>
  </si>
  <si>
    <t>Asistente Administrativo 2</t>
  </si>
  <si>
    <t>13/06/2024</t>
  </si>
  <si>
    <t>13797</t>
  </si>
  <si>
    <t xml:space="preserve">10117677  </t>
  </si>
  <si>
    <t>HIDALGO PINTADO JOSE SAMUEL</t>
  </si>
  <si>
    <t>Operador de Equipo Pesado - Mini Grúa</t>
  </si>
  <si>
    <t>15982</t>
  </si>
  <si>
    <t xml:space="preserve">32948552  </t>
  </si>
  <si>
    <t>CORNELIO CRUZ MANUEL ENRIQUE</t>
  </si>
  <si>
    <t xml:space="preserve">ANCASH              </t>
  </si>
  <si>
    <t>15/06/2024</t>
  </si>
  <si>
    <t>15983</t>
  </si>
  <si>
    <t xml:space="preserve">47053772  </t>
  </si>
  <si>
    <t>PAUCAR DE LA CRUZ JAIME RAUL</t>
  </si>
  <si>
    <t xml:space="preserve">JUNIN               </t>
  </si>
  <si>
    <t>15744</t>
  </si>
  <si>
    <t xml:space="preserve">41427035  </t>
  </si>
  <si>
    <t>CRUZ CORONADO NEPTALI ESTEBAN</t>
  </si>
  <si>
    <t>14434</t>
  </si>
  <si>
    <t xml:space="preserve">25729644  </t>
  </si>
  <si>
    <t>SAAVEDRA QUEZADA ALEX CHRISTIAN</t>
  </si>
  <si>
    <t>20/06/2024</t>
  </si>
  <si>
    <t xml:space="preserve">44920014  </t>
  </si>
  <si>
    <t>FARIS ZARATE EDUARDO JAVIER</t>
  </si>
  <si>
    <t xml:space="preserve">40803475  </t>
  </si>
  <si>
    <t>VALERA SANCHEZ ELIDIO</t>
  </si>
  <si>
    <t xml:space="preserve">45552376  </t>
  </si>
  <si>
    <t>15991</t>
  </si>
  <si>
    <t>15987</t>
  </si>
  <si>
    <t>22/06/2024</t>
  </si>
  <si>
    <t>21/05/2024</t>
  </si>
  <si>
    <t xml:space="preserve">GUERRERO RODRIGUEZ ALEXANDER ELICEO </t>
  </si>
  <si>
    <t>29/06/2024</t>
  </si>
  <si>
    <t>52069</t>
  </si>
  <si>
    <t>CONTROL DE ASISTENCIA JULIO - 2024</t>
  </si>
  <si>
    <t>CESADOS - JULIO 2024</t>
  </si>
  <si>
    <t>15315</t>
  </si>
  <si>
    <t xml:space="preserve">40870537  </t>
  </si>
  <si>
    <t>LANAZCA RUIZ HECTOR</t>
  </si>
  <si>
    <t>06/07/2024</t>
  </si>
  <si>
    <t xml:space="preserve"> </t>
  </si>
  <si>
    <t>13454</t>
  </si>
  <si>
    <t xml:space="preserve">42512154  </t>
  </si>
  <si>
    <t>VELA RUIZ LARRY SILBESTRE</t>
  </si>
  <si>
    <t>50260</t>
  </si>
  <si>
    <t xml:space="preserve">41298424  </t>
  </si>
  <si>
    <t>GOMEZ ANCHEZ JULIO CESAR</t>
  </si>
  <si>
    <t>C</t>
  </si>
  <si>
    <t>11/07/2024</t>
  </si>
  <si>
    <t>12/07/2024</t>
  </si>
  <si>
    <t>13/07/2024</t>
  </si>
  <si>
    <t xml:space="preserve">Lozano Veliz Jhersson Anthony </t>
  </si>
  <si>
    <t>18/07/2024</t>
  </si>
  <si>
    <t>Tecnico</t>
  </si>
  <si>
    <t>ALS GLOBAL.COM</t>
  </si>
  <si>
    <t>PANDURO BAZAN ANGHELO FRANK</t>
  </si>
  <si>
    <t>TRELLES ROMERO EDWIN</t>
  </si>
  <si>
    <t>20/07/2024</t>
  </si>
  <si>
    <t>16012</t>
  </si>
  <si>
    <t xml:space="preserve">72517193  </t>
  </si>
  <si>
    <t>15210</t>
  </si>
  <si>
    <t xml:space="preserve">41602461  </t>
  </si>
  <si>
    <t>Operario Soldador 3G</t>
  </si>
  <si>
    <t xml:space="preserve">NUEVO MUNDO         </t>
  </si>
  <si>
    <t>25/07/2024</t>
  </si>
  <si>
    <t>T. Remoto</t>
  </si>
  <si>
    <t>16015</t>
  </si>
  <si>
    <t xml:space="preserve">71972542  </t>
  </si>
  <si>
    <t>GUTIERREZ GUZMAN LIONEL SALVATORE</t>
  </si>
  <si>
    <t>27/07/2024</t>
  </si>
  <si>
    <t>50264</t>
  </si>
  <si>
    <t xml:space="preserve">43342188  </t>
  </si>
  <si>
    <t>LACHI ROJAS WILFREDO SEGUNDO</t>
  </si>
  <si>
    <t>50263</t>
  </si>
  <si>
    <t xml:space="preserve">76280070  </t>
  </si>
  <si>
    <t>PEREZ ANDOA JIM BRANDON</t>
  </si>
  <si>
    <t>Cuenta de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</si>
</sst>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0"/>
      <name val="Arial"/>
      <family val="2"/>
    </font>
    <font>
      <b/>
      <sz val="9"/>
      <color rgb="FFFFFF00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</font>
    <font>
      <sz val="10"/>
      <color rgb="FF002060"/>
      <name val="Calibri"/>
      <family val="2"/>
    </font>
    <font>
      <b/>
      <sz val="11"/>
      <color rgb="FF00206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B1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2" fillId="0" borderId="0" xfId="0" applyFont="1"/>
    <xf numFmtId="0" fontId="5" fillId="3" borderId="1" xfId="0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5" borderId="1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quotePrefix="1" applyFill="1" applyBorder="1" applyAlignment="1">
      <alignment horizontal="left"/>
    </xf>
    <xf numFmtId="0" fontId="0" fillId="6" borderId="1" xfId="0" quotePrefix="1" applyFill="1" applyBorder="1" applyAlignment="1">
      <alignment horizontal="center"/>
    </xf>
    <xf numFmtId="14" fontId="6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quotePrefix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49" fontId="10" fillId="12" borderId="1" xfId="0" applyNumberFormat="1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49" fontId="1" fillId="14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49" fontId="1" fillId="16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17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49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49" fontId="1" fillId="19" borderId="1" xfId="0" applyNumberFormat="1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5" fillId="21" borderId="0" xfId="0" applyFont="1" applyFill="1" applyAlignment="1">
      <alignment horizontal="left"/>
    </xf>
    <xf numFmtId="0" fontId="5" fillId="21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1" fillId="22" borderId="1" xfId="0" applyFont="1" applyFill="1" applyBorder="1" applyAlignment="1">
      <alignment horizontal="center" vertical="center" wrapText="1"/>
    </xf>
    <xf numFmtId="0" fontId="12" fillId="23" borderId="1" xfId="0" applyFont="1" applyFill="1" applyBorder="1" applyAlignment="1">
      <alignment horizontal="center" vertical="center" wrapText="1"/>
    </xf>
    <xf numFmtId="0" fontId="12" fillId="24" borderId="1" xfId="0" applyFont="1" applyFill="1" applyBorder="1" applyAlignment="1">
      <alignment horizontal="center" vertical="center" wrapText="1"/>
    </xf>
    <xf numFmtId="0" fontId="13" fillId="23" borderId="1" xfId="0" applyFont="1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12" fillId="26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14" fillId="8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0" fillId="0" borderId="2" xfId="0" pivotButton="1" applyBorder="1" applyAlignment="1">
      <alignment horizontal="left"/>
    </xf>
    <xf numFmtId="0" fontId="2" fillId="0" borderId="0" xfId="0" applyFont="1" applyAlignment="1">
      <alignment horizontal="center"/>
    </xf>
    <xf numFmtId="0" fontId="15" fillId="22" borderId="1" xfId="0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12" xfId="0" applyBorder="1"/>
    <xf numFmtId="49" fontId="14" fillId="0" borderId="2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21" borderId="0" xfId="0" applyFont="1" applyFill="1" applyAlignment="1">
      <alignment horizontal="center"/>
    </xf>
    <xf numFmtId="0" fontId="0" fillId="0" borderId="0" xfId="0" quotePrefix="1"/>
    <xf numFmtId="0" fontId="0" fillId="27" borderId="1" xfId="0" applyFill="1" applyBorder="1" applyAlignment="1">
      <alignment horizontal="center"/>
    </xf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14" fillId="0" borderId="2" xfId="0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23" borderId="15" xfId="0" applyFont="1" applyFill="1" applyBorder="1" applyAlignment="1">
      <alignment horizontal="center" vertical="center" wrapText="1"/>
    </xf>
    <xf numFmtId="0" fontId="12" fillId="23" borderId="16" xfId="0" applyFont="1" applyFill="1" applyBorder="1" applyAlignment="1">
      <alignment horizontal="center" vertical="center" wrapText="1"/>
    </xf>
    <xf numFmtId="0" fontId="12" fillId="23" borderId="17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1" fillId="25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57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vertical="center"/>
    </dxf>
    <dxf>
      <alignment horizontal="center"/>
    </dxf>
    <dxf>
      <alignment vertical="center"/>
    </dxf>
    <dxf>
      <alignment vertic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vertical="center"/>
    </dxf>
    <dxf>
      <alignment horizontal="center"/>
    </dxf>
    <dxf>
      <alignment vertical="center"/>
    </dxf>
    <dxf>
      <alignment vertic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vertical="center"/>
    </dxf>
    <dxf>
      <alignment horizontal="center"/>
    </dxf>
    <dxf>
      <alignment vertical="center"/>
    </dxf>
    <dxf>
      <alignment vertic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vertical="center"/>
    </dxf>
    <dxf>
      <alignment horizontal="center"/>
    </dxf>
    <dxf>
      <alignment vertical="center"/>
    </dxf>
    <dxf>
      <alignment vertic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vertical="center"/>
    </dxf>
    <dxf>
      <alignment horizontal="center"/>
    </dxf>
    <dxf>
      <alignment vertical="center"/>
    </dxf>
    <dxf>
      <alignment vertic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vertical="center"/>
    </dxf>
    <dxf>
      <alignment horizontal="center"/>
    </dxf>
    <dxf>
      <alignment vertical="center"/>
    </dxf>
    <dxf>
      <alignment vertic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5B1DD"/>
        </patternFill>
      </fill>
    </dxf>
    <dxf>
      <fill>
        <patternFill>
          <bgColor rgb="FFCCC0DA"/>
        </patternFill>
      </fill>
    </dxf>
    <dxf>
      <fill>
        <patternFill>
          <bgColor rgb="FFFFFF00"/>
        </patternFill>
      </fill>
    </dxf>
    <dxf>
      <fill>
        <patternFill>
          <bgColor rgb="FF92CDDC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5B1DD"/>
        </patternFill>
      </fill>
    </dxf>
    <dxf>
      <fill>
        <patternFill>
          <bgColor rgb="FFCCC0DA"/>
        </patternFill>
      </fill>
    </dxf>
    <dxf>
      <fill>
        <patternFill>
          <bgColor rgb="FFFFFF00"/>
        </patternFill>
      </fill>
    </dxf>
    <dxf>
      <fill>
        <patternFill>
          <bgColor rgb="FF92CDDC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E26B0A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FFC000"/>
        </patternFill>
      </fill>
    </dxf>
    <dxf>
      <fill>
        <patternFill>
          <bgColor rgb="FF009900"/>
        </patternFill>
      </fill>
    </dxf>
    <dxf>
      <fill>
        <patternFill>
          <bgColor rgb="FFCCC0DA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ill>
        <patternFill>
          <bgColor rgb="FFCCFFCC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FF00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ill>
        <patternFill>
          <bgColor rgb="FF92D050"/>
        </patternFill>
      </fill>
    </dxf>
    <dxf>
      <fill>
        <patternFill>
          <bgColor rgb="FFFFE699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E26B0A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FFC000"/>
        </patternFill>
      </fill>
    </dxf>
    <dxf>
      <fill>
        <patternFill>
          <bgColor rgb="FF009900"/>
        </patternFill>
      </fill>
    </dxf>
    <dxf>
      <fill>
        <patternFill>
          <bgColor rgb="FFCCC0DA"/>
        </patternFill>
      </fill>
    </dxf>
    <dxf>
      <fill>
        <patternFill>
          <bgColor rgb="FFFFFF00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ill>
        <patternFill>
          <bgColor rgb="FF92D050"/>
        </patternFill>
      </fill>
    </dxf>
    <dxf>
      <fill>
        <patternFill>
          <bgColor rgb="FF00990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CCFFCC"/>
        </patternFill>
      </fill>
    </dxf>
    <dxf>
      <fill>
        <patternFill>
          <bgColor rgb="FFFFE699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99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009900"/>
        </patternFill>
      </fill>
    </dxf>
    <dxf>
      <fill>
        <patternFill>
          <bgColor rgb="FFCCC0DA"/>
        </patternFill>
      </fill>
    </dxf>
    <dxf>
      <fill>
        <patternFill>
          <bgColor rgb="FFFFFF00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92D050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rgb="FFF5B1DD"/>
        </patternFill>
      </fill>
    </dxf>
    <dxf>
      <fill>
        <patternFill>
          <bgColor rgb="FFFF99CC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92CDDC"/>
        </patternFill>
      </fill>
    </dxf>
    <dxf>
      <fill>
        <patternFill>
          <bgColor rgb="FFFFE699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rgb="FF92CDDC"/>
        </patternFill>
      </fill>
    </dxf>
    <dxf>
      <fill>
        <patternFill>
          <bgColor rgb="FFE26B0A"/>
        </patternFill>
      </fill>
    </dxf>
    <dxf>
      <fill>
        <patternFill>
          <bgColor rgb="FFFF000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FFC000"/>
        </patternFill>
      </fill>
    </dxf>
    <dxf>
      <fill>
        <patternFill>
          <bgColor rgb="FF00990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E26B0A"/>
        </patternFill>
      </fill>
    </dxf>
    <dxf>
      <fill>
        <patternFill>
          <bgColor rgb="FFCCC0DA"/>
        </patternFill>
      </fill>
    </dxf>
    <dxf>
      <fill>
        <patternFill>
          <bgColor rgb="FF92CDDC"/>
        </patternFill>
      </fill>
    </dxf>
    <dxf>
      <fill>
        <patternFill>
          <bgColor rgb="FFFFFF00"/>
        </patternFill>
      </fill>
    </dxf>
    <dxf>
      <fill>
        <patternFill>
          <bgColor rgb="FFFFE699"/>
        </patternFill>
      </fill>
    </dxf>
    <dxf>
      <fill>
        <patternFill>
          <bgColor rgb="FFF5B1DD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99CC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E69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FFC000"/>
        </patternFill>
      </fill>
    </dxf>
    <dxf>
      <fill>
        <patternFill>
          <bgColor rgb="FFCCC0DA"/>
        </patternFill>
      </fill>
    </dxf>
    <dxf>
      <fill>
        <patternFill>
          <bgColor rgb="FFFFFF00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E26B0A"/>
        </patternFill>
      </fill>
    </dxf>
    <dxf>
      <fill>
        <patternFill>
          <bgColor rgb="FFFFE699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C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0000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92CDDC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92CDDC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CCC0DA"/>
        </patternFill>
      </fill>
    </dxf>
    <dxf>
      <fill>
        <patternFill>
          <bgColor rgb="FFFFFF00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CCFFCC"/>
        </patternFill>
      </fill>
    </dxf>
    <dxf>
      <fill>
        <patternFill>
          <bgColor rgb="FFFF99CC"/>
        </patternFill>
      </fill>
    </dxf>
    <dxf>
      <fill>
        <patternFill>
          <bgColor rgb="FFCCC0DA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009900"/>
        </patternFill>
      </fill>
    </dxf>
    <dxf>
      <fill>
        <patternFill>
          <bgColor rgb="FF92CDDC"/>
        </patternFill>
      </fill>
    </dxf>
    <dxf>
      <fill>
        <patternFill>
          <bgColor rgb="FFFF0000"/>
        </patternFill>
      </fill>
    </dxf>
    <dxf>
      <fill>
        <patternFill>
          <bgColor rgb="FFF5B1DD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009900"/>
        </patternFill>
      </fill>
    </dxf>
    <dxf>
      <fill>
        <patternFill>
          <bgColor rgb="FFE26B0A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rgb="FFFF99CC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92D050"/>
        </patternFill>
      </fill>
    </dxf>
    <dxf>
      <fill>
        <patternFill>
          <bgColor rgb="FF009900"/>
        </patternFill>
      </fill>
    </dxf>
    <dxf>
      <fill>
        <patternFill>
          <bgColor rgb="FFCCC0DA"/>
        </patternFill>
      </fill>
    </dxf>
    <dxf>
      <fill>
        <patternFill>
          <bgColor rgb="FFFFFF00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E26B0A"/>
        </patternFill>
      </fill>
    </dxf>
    <dxf>
      <fill>
        <patternFill>
          <bgColor rgb="FFFF99CC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99CC"/>
        </patternFill>
      </fill>
    </dxf>
    <dxf>
      <fill>
        <patternFill>
          <bgColor rgb="FFFFE699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rgb="FFFF99CC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92CDDC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5B1DD"/>
        </patternFill>
      </fill>
    </dxf>
    <dxf>
      <fill>
        <patternFill>
          <bgColor rgb="FFCCFFCC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CCC0DA"/>
        </patternFill>
      </fill>
    </dxf>
    <dxf>
      <fill>
        <patternFill>
          <bgColor rgb="FFFFE699"/>
        </patternFill>
      </fill>
    </dxf>
    <dxf>
      <fill>
        <patternFill>
          <bgColor rgb="FFFFFF00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009900"/>
        </patternFill>
      </fill>
    </dxf>
    <dxf>
      <fill>
        <patternFill>
          <bgColor rgb="FFCCC0DA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5B1DD"/>
        </patternFill>
      </fill>
    </dxf>
    <dxf>
      <fill>
        <patternFill>
          <bgColor rgb="FFCCC0DA"/>
        </patternFill>
      </fill>
    </dxf>
    <dxf>
      <fill>
        <patternFill>
          <bgColor rgb="FFFFFF00"/>
        </patternFill>
      </fill>
    </dxf>
    <dxf>
      <fill>
        <patternFill>
          <bgColor rgb="FF92CDDC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ill>
        <patternFill>
          <bgColor rgb="FF92D05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ill>
        <patternFill>
          <bgColor rgb="FFFFE699"/>
        </patternFill>
      </fill>
    </dxf>
    <dxf>
      <fill>
        <patternFill>
          <bgColor rgb="FFE26B0A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CDDC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CCC0DA"/>
        </patternFill>
      </fill>
    </dxf>
    <dxf>
      <fill>
        <patternFill>
          <bgColor rgb="FFF5B1DD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ill>
        <patternFill>
          <bgColor rgb="FF009900"/>
        </patternFill>
      </fill>
    </dxf>
    <dxf>
      <fill>
        <patternFill>
          <bgColor rgb="FFCCC0DA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CCFFCC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C0DA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E26B0A"/>
        </patternFill>
      </fill>
    </dxf>
    <dxf>
      <fill>
        <patternFill>
          <bgColor rgb="FF92CDDC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ill>
        <patternFill>
          <bgColor rgb="FFFFE69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5B1DD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FFE699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CCC0DA"/>
        </patternFill>
      </fill>
    </dxf>
    <dxf>
      <fill>
        <patternFill>
          <bgColor rgb="FFFFC00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99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FFC000"/>
        </patternFill>
      </fill>
    </dxf>
    <dxf>
      <fill>
        <patternFill>
          <bgColor rgb="FFCCC0DA"/>
        </patternFill>
      </fill>
    </dxf>
    <dxf>
      <fill>
        <patternFill>
          <bgColor rgb="FFFFFF00"/>
        </patternFill>
      </fill>
    </dxf>
    <dxf>
      <fill>
        <patternFill>
          <bgColor rgb="FFF5B1DD"/>
        </patternFill>
      </fill>
    </dxf>
    <dxf>
      <fill>
        <patternFill>
          <bgColor rgb="FF92CDDC"/>
        </patternFill>
      </fill>
    </dxf>
    <dxf>
      <fill>
        <patternFill>
          <bgColor rgb="FF92D050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ill>
        <patternFill>
          <bgColor rgb="FFF5B1DD"/>
        </patternFill>
      </fill>
    </dxf>
    <dxf>
      <fill>
        <patternFill>
          <bgColor rgb="FFFF0000"/>
        </patternFill>
      </fill>
    </dxf>
    <dxf>
      <fill>
        <patternFill>
          <bgColor rgb="FFFF99CC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E699"/>
        </patternFill>
      </fill>
    </dxf>
    <dxf>
      <fill>
        <patternFill>
          <bgColor rgb="FFFFC000"/>
        </patternFill>
      </fill>
    </dxf>
    <dxf>
      <fill>
        <patternFill>
          <bgColor rgb="FF92CDDC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b/>
        <i val="0"/>
        <color theme="0" tint="-4.9989318521683403E-2"/>
      </font>
      <fill>
        <patternFill>
          <bgColor rgb="FFA162D0"/>
        </patternFill>
      </fill>
    </dxf>
    <dxf>
      <font>
        <b val="0"/>
        <i val="0"/>
        <color theme="0"/>
      </font>
      <fill>
        <patternFill>
          <bgColor rgb="FF0070C0"/>
        </patternFill>
      </fill>
    </dxf>
    <dxf>
      <fill>
        <patternFill>
          <bgColor rgb="FF92CDDC"/>
        </patternFill>
      </fill>
    </dxf>
    <dxf>
      <fill>
        <patternFill>
          <bgColor rgb="FFF5B1DD"/>
        </patternFill>
      </fill>
    </dxf>
    <dxf>
      <fill>
        <patternFill>
          <bgColor rgb="FFCCC0DA"/>
        </patternFill>
      </fill>
    </dxf>
    <dxf>
      <fill>
        <patternFill>
          <bgColor rgb="FF009900"/>
        </patternFill>
      </fill>
    </dxf>
    <dxf>
      <fill>
        <patternFill>
          <bgColor rgb="FFE26B0A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99CC"/>
        </patternFill>
      </fill>
    </dxf>
    <dxf>
      <fill>
        <patternFill>
          <bgColor rgb="FFCCFFCC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general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/>
    </dxf>
    <dxf>
      <font>
        <color theme="0"/>
      </font>
      <fill>
        <patternFill patternType="solid">
          <fgColor indexed="64"/>
          <bgColor rgb="FF002060"/>
        </patternFill>
      </fill>
    </dxf>
    <dxf>
      <alignment vertical="center"/>
    </dxf>
    <dxf>
      <alignment vertical="center"/>
    </dxf>
    <dxf>
      <alignment horizontal="center"/>
    </dxf>
    <dxf>
      <alignment vertical="center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porte%20Diario%20%2003-05-2024%20-%20Pilotes%20Kinteroni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03.757754166669" createdVersion="8" refreshedVersion="8" minRefreshableVersion="3" recordCount="128" xr:uid="{EC49A877-AFBB-4143-9797-6B65223623C2}">
  <cacheSource type="worksheet">
    <worksheetSource ref="A6:BB134" sheet="SEPCON" r:id="rId2"/>
  </cacheSource>
  <cacheFields count="54">
    <cacheField name="ITEM" numFmtId="0">
      <sharedItems containsBlank="1" containsMixedTypes="1" containsNumber="1" containsInteger="1" minValue="1" maxValue="56"/>
    </cacheField>
    <cacheField name="Nº" numFmtId="0">
      <sharedItems containsBlank="1" containsMixedTypes="1" containsNumber="1" containsInteger="1" minValue="1" maxValue="10"/>
    </cacheField>
    <cacheField name="CODIGO" numFmtId="0">
      <sharedItems containsBlank="1" containsMixedTypes="1" containsNumber="1" containsInteger="1" minValue="15169" maxValue="15169"/>
    </cacheField>
    <cacheField name="DNI" numFmtId="0">
      <sharedItems containsBlank="1" containsMixedTypes="1" containsNumber="1" containsInteger="1" minValue="17442239" maxValue="70987159"/>
    </cacheField>
    <cacheField name="APELLIDOS Y NOMBRES" numFmtId="0">
      <sharedItems containsBlank="1" containsMixedTypes="1" containsNumber="1" containsInteger="1" minValue="5" maxValue="45"/>
    </cacheField>
    <cacheField name="PROCEDENCIA" numFmtId="0">
      <sharedItems containsBlank="1"/>
    </cacheField>
    <cacheField name="F.INGRESO" numFmtId="0">
      <sharedItems containsDate="1" containsBlank="1" containsMixedTypes="1" minDate="2024-04-17T00:00:00" maxDate="2024-04-18T00:00:00"/>
    </cacheField>
    <cacheField name="TIPO" numFmtId="0">
      <sharedItems containsBlank="1" containsMixedTypes="1" containsNumber="1" containsInteger="1" minValue="0" maxValue="55"/>
    </cacheField>
    <cacheField name="Último Ingreso a Obra" numFmtId="0">
      <sharedItems containsBlank="1"/>
    </cacheField>
    <cacheField name="Dias 14*7 Laborados" numFmtId="0">
      <sharedItems containsString="0" containsBlank="1" containsNumber="1" containsInteger="1" minValue="2" maxValue="17"/>
    </cacheField>
    <cacheField name="C A R G O" numFmtId="0">
      <sharedItems containsBlank="1" count="48">
        <m/>
        <s v="Asistente de Control de Documentos"/>
        <s v="Gerente de Construcción"/>
        <s v="Asistente de RR.HH."/>
        <s v="Responsable de RR.HH."/>
        <s v="Jefe de Control de Proyectos"/>
        <s v="Asistente de Control de Proyectos"/>
        <s v="Supervisor QA/QC"/>
        <s v="Médico Ocupacional"/>
        <s v="Supervisor de SSMA"/>
        <s v="Coordinador de SSMA"/>
        <s v="Inspector de SSMA"/>
        <s v="Operario Técnico de Planta de Agua"/>
        <s v="Medico ocupacional"/>
        <s v="Operador de Planta de Agua"/>
        <s v="Senior de Oficina Técnica"/>
        <s v="Oficial de Almacén"/>
        <s v="Jefe de Almacén"/>
        <s v="Coordinador de Logística"/>
        <s v="Mecánico de Mtto. de Equipos Pesados"/>
        <s v="Supervisor de Mantenimiento Mecánico"/>
        <s v="Operario Mecánico de Mtto. de Equipos Pesados"/>
        <s v="Operario Electricista de Mantenimiento Mecánico"/>
        <s v="Operario Rigger"/>
        <s v="Operador de Equipo Pesado - Excavadora"/>
        <s v="Operador de Equipo Pesado - Perforadora"/>
        <s v="Supervisor de Obras Civiles"/>
        <s v="Capataz de Obras Civiles"/>
        <s v="Operario Electricista"/>
        <s v="Operario Gasfitero"/>
        <s v="Operario Carpintero"/>
        <s v="Oficial Carpintero"/>
        <s v="Peon"/>
        <s v="Oficial de Topografía"/>
        <s v="Peón"/>
        <s v="Capataz de Armado de Campamento"/>
        <s v="Operario Motosierrista"/>
        <s v="Operario Topógrafo"/>
        <s v="Jefe de Obra"/>
        <s v="Gerente de Proyecto"/>
        <s v="Coordinador de Mantenimiento Mecánico"/>
        <s v="Hotelero"/>
        <s v="Supervisor"/>
        <s v="Chef Supervisor"/>
        <s v="Asistente de Informática"/>
        <s v="Supervisor Forestal"/>
        <s v="Certificador"/>
        <s v="Coordinador de Control de Proyectos" u="1"/>
      </sharedItems>
    </cacheField>
    <cacheField name="FASE ACTUAL" numFmtId="0">
      <sharedItems containsBlank="1"/>
    </cacheField>
    <cacheField name="PROYECTO ACTUAL" numFmtId="0">
      <sharedItems containsBlank="1"/>
    </cacheField>
    <cacheField name="UBICACION" numFmtId="0">
      <sharedItems containsBlank="1"/>
    </cacheField>
    <cacheField name="01" numFmtId="0">
      <sharedItems containsBlank="1" containsMixedTypes="1" containsNumber="1" containsInteger="1" minValue="0" maxValue="10"/>
    </cacheField>
    <cacheField name="02" numFmtId="0">
      <sharedItems containsBlank="1" containsMixedTypes="1" containsNumber="1" containsInteger="1" minValue="0" maxValue="10"/>
    </cacheField>
    <cacheField name="03" numFmtId="0">
      <sharedItems containsBlank="1" containsMixedTypes="1" containsNumber="1" containsInteger="1" minValue="0" maxValue="10"/>
    </cacheField>
    <cacheField name="04" numFmtId="0">
      <sharedItems containsBlank="1" containsMixedTypes="1" containsNumber="1" containsInteger="1" minValue="0" maxValue="10"/>
    </cacheField>
    <cacheField name="05" numFmtId="0">
      <sharedItems containsBlank="1" containsMixedTypes="1" containsNumber="1" containsInteger="1" minValue="0" maxValue="17" count="16">
        <m/>
        <s v="L"/>
        <s v="A"/>
        <s v="V"/>
        <s v="TI"/>
        <s v="D"/>
        <s v="PU"/>
        <n v="4"/>
        <n v="2"/>
        <n v="16"/>
        <n v="0"/>
        <n v="1"/>
        <n v="9"/>
        <n v="17"/>
        <n v="3"/>
        <s v="TS"/>
      </sharedItems>
    </cacheField>
    <cacheField name="06" numFmtId="0">
      <sharedItems containsBlank="1" containsMixedTypes="1" containsNumber="1" containsInteger="1" minValue="0" maxValue="20" count="16">
        <m/>
        <s v="L"/>
        <s v="A"/>
        <s v="D"/>
        <s v="TI"/>
        <s v="PU"/>
        <n v="20"/>
        <n v="0"/>
        <n v="2"/>
        <n v="1"/>
        <n v="4"/>
        <n v="9"/>
        <n v="17"/>
        <n v="3"/>
        <s v="C"/>
        <s v="LCG" u="1"/>
      </sharedItems>
    </cacheField>
    <cacheField name="07" numFmtId="0">
      <sharedItems containsBlank="1" containsMixedTypes="1" containsNumber="1" containsInteger="1" minValue="0" maxValue="22" count="13">
        <m/>
        <s v="D"/>
        <s v="A"/>
        <s v="PU"/>
        <n v="22"/>
        <n v="9"/>
        <n v="0"/>
        <n v="1"/>
        <n v="4"/>
        <n v="17"/>
        <n v="2"/>
        <n v="3"/>
        <s v="LCG" u="1"/>
      </sharedItems>
    </cacheField>
    <cacheField name="08" numFmtId="0">
      <sharedItems containsBlank="1" containsMixedTypes="1" containsNumber="1" containsInteger="1" minValue="0" maxValue="22"/>
    </cacheField>
    <cacheField name="09" numFmtId="0">
      <sharedItems containsBlank="1" containsMixedTypes="1" containsNumber="1" containsInteger="1" minValue="0" maxValue="22"/>
    </cacheField>
    <cacheField name="10" numFmtId="0">
      <sharedItems containsBlank="1" containsMixedTypes="1" containsNumber="1" containsInteger="1" minValue="0" maxValue="22"/>
    </cacheField>
    <cacheField name="11" numFmtId="0">
      <sharedItems containsBlank="1" containsMixedTypes="1" containsNumber="1" containsInteger="1" minValue="0" maxValue="22" count="12">
        <m/>
        <s v="L"/>
        <s v="D"/>
        <s v="A"/>
        <s v="PU"/>
        <n v="22"/>
        <n v="1"/>
        <n v="0"/>
        <n v="4"/>
        <n v="10"/>
        <n v="17"/>
        <n v="3"/>
      </sharedItems>
    </cacheField>
    <cacheField name="12" numFmtId="0">
      <sharedItems containsBlank="1" containsMixedTypes="1" containsNumber="1" containsInteger="1" minValue="0" maxValue="22" count="11">
        <m/>
        <s v="L"/>
        <s v="D"/>
        <s v="A"/>
        <s v="PU"/>
        <n v="22"/>
        <n v="2"/>
        <n v="0"/>
        <n v="3"/>
        <n v="10"/>
        <n v="17"/>
      </sharedItems>
    </cacheField>
    <cacheField name="13" numFmtId="0">
      <sharedItems containsBlank="1" containsMixedTypes="1" containsNumber="1" containsInteger="1" minValue="0" maxValue="21" count="16">
        <m/>
        <s v="L"/>
        <s v="D"/>
        <s v="TI"/>
        <s v="A"/>
        <s v="TS"/>
        <s v="PU"/>
        <n v="21"/>
        <n v="2"/>
        <n v="7"/>
        <n v="1"/>
        <n v="0"/>
        <n v="3"/>
        <n v="9"/>
        <n v="15"/>
        <n v="13"/>
      </sharedItems>
    </cacheField>
    <cacheField name="14" numFmtId="0">
      <sharedItems containsBlank="1" containsMixedTypes="1" containsNumber="1" containsInteger="1" minValue="0" maxValue="28" count="14">
        <m/>
        <s v="D"/>
        <s v="A"/>
        <s v="PU"/>
        <n v="28"/>
        <n v="12"/>
        <n v="0"/>
        <n v="3"/>
        <n v="17"/>
        <n v="2"/>
        <n v="11"/>
        <n v="7"/>
        <s v=" " u="1"/>
        <s v="TS" u="1"/>
      </sharedItems>
    </cacheField>
    <cacheField name="15" numFmtId="0">
      <sharedItems containsBlank="1" containsMixedTypes="1" containsNumber="1" containsInteger="1" minValue="0" maxValue="28" count="16">
        <m/>
        <s v="F"/>
        <s v="L"/>
        <s v="A"/>
        <s v="D"/>
        <s v="PU"/>
        <n v="28"/>
        <n v="3"/>
        <n v="0"/>
        <n v="8"/>
        <n v="17"/>
        <n v="4"/>
        <n v="11"/>
        <n v="6"/>
        <s v="LSG" u="1"/>
        <s v=" " u="1"/>
      </sharedItems>
    </cacheField>
    <cacheField name="16" numFmtId="0">
      <sharedItems containsBlank="1" containsMixedTypes="1" containsNumber="1" containsInteger="1" minValue="0" maxValue="27" count="13">
        <m/>
        <s v="L"/>
        <s v="A"/>
        <s v="D"/>
        <s v="PU"/>
        <n v="27"/>
        <n v="3"/>
        <n v="0"/>
        <n v="9"/>
        <n v="18"/>
        <n v="10"/>
        <n v="7"/>
        <s v=" " u="1"/>
      </sharedItems>
    </cacheField>
    <cacheField name="17" numFmtId="0">
      <sharedItems containsBlank="1" containsMixedTypes="1" containsNumber="1" containsInteger="1" minValue="0" maxValue="27" count="11">
        <m/>
        <s v="L"/>
        <s v="A"/>
        <s v="D"/>
        <s v="PU"/>
        <n v="27"/>
        <n v="3"/>
        <n v="0"/>
        <n v="10"/>
        <n v="18"/>
        <n v="7"/>
      </sharedItems>
    </cacheField>
    <cacheField name="18" numFmtId="0">
      <sharedItems containsBlank="1" containsMixedTypes="1" containsNumber="1" containsInteger="1" minValue="0" maxValue="22"/>
    </cacheField>
    <cacheField name="19" numFmtId="0">
      <sharedItems containsBlank="1" containsMixedTypes="1" containsNumber="1" containsInteger="1" minValue="0" maxValue="26"/>
    </cacheField>
    <cacheField name="20" numFmtId="0">
      <sharedItems containsBlank="1" containsMixedTypes="1" containsNumber="1" containsInteger="1" minValue="0" maxValue="26"/>
    </cacheField>
    <cacheField name="21" numFmtId="0">
      <sharedItems containsBlank="1" containsMixedTypes="1" containsNumber="1" containsInteger="1" minValue="0" maxValue="28" count="14">
        <m/>
        <s v="L"/>
        <s v="A"/>
        <s v="D"/>
        <s v="PU"/>
        <n v="28"/>
        <n v="15"/>
        <n v="0"/>
        <n v="4"/>
        <n v="8"/>
        <n v="9"/>
        <n v="14"/>
        <n v="10"/>
        <s v=" "/>
      </sharedItems>
    </cacheField>
    <cacheField name="22" numFmtId="0">
      <sharedItems containsBlank="1"/>
    </cacheField>
    <cacheField name="23" numFmtId="0">
      <sharedItems containsBlank="1"/>
    </cacheField>
    <cacheField name="24" numFmtId="0">
      <sharedItems containsBlank="1"/>
    </cacheField>
    <cacheField name="25" numFmtId="0">
      <sharedItems containsBlank="1"/>
    </cacheField>
    <cacheField name="26" numFmtId="0">
      <sharedItems containsBlank="1"/>
    </cacheField>
    <cacheField name="27" numFmtId="0">
      <sharedItems containsBlank="1"/>
    </cacheField>
    <cacheField name="28" numFmtId="0">
      <sharedItems containsBlank="1"/>
    </cacheField>
    <cacheField name="29" numFmtId="0">
      <sharedItems containsBlank="1"/>
    </cacheField>
    <cacheField name="30" numFmtId="0">
      <sharedItems containsBlank="1"/>
    </cacheField>
    <cacheField name="31" numFmtId="0">
      <sharedItems containsBlank="1"/>
    </cacheField>
    <cacheField name="DA" numFmtId="0">
      <sharedItems containsString="0" containsBlank="1" containsNumber="1" containsInteger="1" minValue="0" maxValue="13"/>
    </cacheField>
    <cacheField name="DD" numFmtId="0">
      <sharedItems containsString="0" containsBlank="1" containsNumber="1" containsInteger="1" minValue="0" maxValue="13"/>
    </cacheField>
    <cacheField name="DF" numFmtId="0">
      <sharedItems containsString="0" containsBlank="1" containsNumber="1" containsInteger="1" minValue="0" maxValue="0"/>
    </cacheField>
    <cacheField name="DM" numFmtId="0">
      <sharedItems containsString="0" containsBlank="1" containsNumber="1" containsInteger="1" minValue="0" maxValue="0"/>
    </cacheField>
    <cacheField name="DV" numFmtId="0">
      <sharedItems containsString="0" containsBlank="1" containsNumber="1" containsInteger="1" minValue="0" maxValue="0"/>
    </cacheField>
    <cacheField name="DP" numFmtId="0">
      <sharedItems containsString="0" containsBlank="1" containsNumber="1" containsInteger="1" minValue="0" maxValue="0"/>
    </cacheField>
    <cacheField name="DT" numFmtId="0">
      <sharedItems containsString="0" containsBlank="1" containsNumber="1" containsInteger="1" minValue="1" maxValue="13"/>
    </cacheField>
    <cacheField name="Régimen" numFmtId="0">
      <sharedItems containsBlank="1"/>
    </cacheField>
    <cacheField name="Mano de Obra" numFmtId="0">
      <sharedItems containsBlank="1" count="4">
        <m/>
        <s v="Indirecto"/>
        <s v="Directo"/>
        <s v="Terce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02.716017476851" createdVersion="8" refreshedVersion="8" minRefreshableVersion="3" recordCount="142" xr:uid="{8FA8D1AE-0B71-4A4D-AF4C-AF9F0B1F8BB7}">
  <cacheSource type="worksheet">
    <worksheetSource ref="A6:BB148" sheet="SEPCON S.A.C."/>
  </cacheSource>
  <cacheFields count="54">
    <cacheField name="ITEM" numFmtId="0">
      <sharedItems containsBlank="1" containsMixedTypes="1" containsNumber="1" containsInteger="1" minValue="1" maxValue="102"/>
    </cacheField>
    <cacheField name="Nº" numFmtId="0">
      <sharedItems containsBlank="1" containsMixedTypes="1" containsNumber="1" containsInteger="1" minValue="1" maxValue="21"/>
    </cacheField>
    <cacheField name="CODIGO" numFmtId="0">
      <sharedItems containsBlank="1" containsMixedTypes="1" containsNumber="1" containsInteger="1" minValue="14554" maxValue="15984"/>
    </cacheField>
    <cacheField name="DNI" numFmtId="0">
      <sharedItems containsBlank="1" containsMixedTypes="1" containsNumber="1" containsInteger="1" minValue="44370889" maxValue="74959518"/>
    </cacheField>
    <cacheField name="APELLIDOS Y NOMBRES" numFmtId="0">
      <sharedItems containsBlank="1" containsMixedTypes="1" containsNumber="1" containsInteger="1" minValue="97" maxValue="97"/>
    </cacheField>
    <cacheField name="PROCEDENCIA" numFmtId="0">
      <sharedItems containsBlank="1"/>
    </cacheField>
    <cacheField name="F.INGRESO" numFmtId="0">
      <sharedItems containsBlank="1"/>
    </cacheField>
    <cacheField name="TIPO" numFmtId="0">
      <sharedItems containsBlank="1"/>
    </cacheField>
    <cacheField name="Último Ingreso a Obra" numFmtId="0">
      <sharedItems containsBlank="1"/>
    </cacheField>
    <cacheField name="Dias 14*7 Laborados" numFmtId="0">
      <sharedItems containsString="0" containsBlank="1" containsNumber="1" containsInteger="1" minValue="3" maxValue="19"/>
    </cacheField>
    <cacheField name="C A R G O" numFmtId="0">
      <sharedItems containsBlank="1"/>
    </cacheField>
    <cacheField name="FASE ACTUAL" numFmtId="0">
      <sharedItems containsBlank="1"/>
    </cacheField>
    <cacheField name="PROYECTO ACTUAL" numFmtId="0">
      <sharedItems containsBlank="1"/>
    </cacheField>
    <cacheField name="UBICACION" numFmtId="0">
      <sharedItems containsBlank="1"/>
    </cacheField>
    <cacheField name="01" numFmtId="0">
      <sharedItems containsBlank="1"/>
    </cacheField>
    <cacheField name="02" numFmtId="0">
      <sharedItems containsBlank="1"/>
    </cacheField>
    <cacheField name="03" numFmtId="0">
      <sharedItems containsBlank="1"/>
    </cacheField>
    <cacheField name="04" numFmtId="0">
      <sharedItems containsBlank="1"/>
    </cacheField>
    <cacheField name="05" numFmtId="0">
      <sharedItems containsBlank="1"/>
    </cacheField>
    <cacheField name="06" numFmtId="0">
      <sharedItems containsBlank="1"/>
    </cacheField>
    <cacheField name="07" numFmtId="0">
      <sharedItems containsBlank="1"/>
    </cacheField>
    <cacheField name="08" numFmtId="0">
      <sharedItems containsBlank="1"/>
    </cacheField>
    <cacheField name="09" numFmtId="0">
      <sharedItems containsBlank="1"/>
    </cacheField>
    <cacheField name="10" numFmtId="0">
      <sharedItems containsBlank="1"/>
    </cacheField>
    <cacheField name="11" numFmtId="0">
      <sharedItems containsBlank="1"/>
    </cacheField>
    <cacheField name="12" numFmtId="0">
      <sharedItems containsBlank="1"/>
    </cacheField>
    <cacheField name="13" numFmtId="0">
      <sharedItems containsBlank="1"/>
    </cacheField>
    <cacheField name="14" numFmtId="0">
      <sharedItems containsBlank="1"/>
    </cacheField>
    <cacheField name="15" numFmtId="0">
      <sharedItems containsBlank="1"/>
    </cacheField>
    <cacheField name="16" numFmtId="0">
      <sharedItems containsBlank="1"/>
    </cacheField>
    <cacheField name="17" numFmtId="0">
      <sharedItems containsBlank="1"/>
    </cacheField>
    <cacheField name="18" numFmtId="0">
      <sharedItems containsBlank="1"/>
    </cacheField>
    <cacheField name="19" numFmtId="0">
      <sharedItems containsBlank="1"/>
    </cacheField>
    <cacheField name="20" numFmtId="0">
      <sharedItems containsBlank="1"/>
    </cacheField>
    <cacheField name="21" numFmtId="0">
      <sharedItems containsBlank="1"/>
    </cacheField>
    <cacheField name="22" numFmtId="0">
      <sharedItems containsBlank="1"/>
    </cacheField>
    <cacheField name="23" numFmtId="0">
      <sharedItems containsBlank="1"/>
    </cacheField>
    <cacheField name="24" numFmtId="0">
      <sharedItems containsBlank="1"/>
    </cacheField>
    <cacheField name="25" numFmtId="0">
      <sharedItems containsBlank="1"/>
    </cacheField>
    <cacheField name="26" numFmtId="0">
      <sharedItems containsBlank="1"/>
    </cacheField>
    <cacheField name="27" numFmtId="0">
      <sharedItems containsBlank="1"/>
    </cacheField>
    <cacheField name="28" numFmtId="0">
      <sharedItems containsBlank="1"/>
    </cacheField>
    <cacheField name="29" numFmtId="0">
      <sharedItems containsBlank="1" count="10">
        <m/>
        <s v="D"/>
        <s v="A"/>
        <s v="TTR"/>
        <s v="TI-S"/>
        <s v="LCG"/>
        <s v="LSG"/>
        <s v="L"/>
        <s v="PU"/>
        <s v=" " u="1"/>
      </sharedItems>
    </cacheField>
    <cacheField name="30" numFmtId="0">
      <sharedItems containsBlank="1"/>
    </cacheField>
    <cacheField name="31" numFmtId="0">
      <sharedItems containsBlank="1"/>
    </cacheField>
    <cacheField name="DA" numFmtId="0">
      <sharedItems containsString="0" containsBlank="1" containsNumber="1" containsInteger="1" minValue="0" maxValue="21"/>
    </cacheField>
    <cacheField name="DD" numFmtId="0">
      <sharedItems containsString="0" containsBlank="1" containsNumber="1" containsInteger="1" minValue="0" maxValue="13"/>
    </cacheField>
    <cacheField name="DF" numFmtId="0">
      <sharedItems containsString="0" containsBlank="1" containsNumber="1" containsInteger="1" minValue="0" maxValue="0"/>
    </cacheField>
    <cacheField name="DM" numFmtId="0">
      <sharedItems containsString="0" containsBlank="1" containsNumber="1" containsInteger="1" minValue="0" maxValue="0"/>
    </cacheField>
    <cacheField name="DV" numFmtId="0">
      <sharedItems containsString="0" containsBlank="1" containsNumber="1" containsInteger="1" minValue="0" maxValue="0"/>
    </cacheField>
    <cacheField name="DP" numFmtId="0">
      <sharedItems containsString="0" containsBlank="1" containsNumber="1" containsInteger="1" minValue="0" maxValue="0"/>
    </cacheField>
    <cacheField name="DT" numFmtId="0">
      <sharedItems containsString="0" containsBlank="1" containsNumber="1" containsInteger="1" minValue="0" maxValue="28"/>
    </cacheField>
    <cacheField name="Régimen" numFmtId="0">
      <sharedItems containsBlank="1"/>
    </cacheField>
    <cacheField name="Mano de Obr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02.718031597222" createdVersion="8" refreshedVersion="8" minRefreshableVersion="3" recordCount="187" xr:uid="{2A3E4FFF-500E-4737-8398-E28C9151D94C}">
  <cacheSource type="worksheet">
    <worksheetSource ref="A6:BB193" sheet="SEPCON S.A.C."/>
  </cacheSource>
  <cacheFields count="54">
    <cacheField name="ITEM" numFmtId="0">
      <sharedItems containsBlank="1" containsMixedTypes="1" containsNumber="1" containsInteger="1" minValue="1" maxValue="115"/>
    </cacheField>
    <cacheField name="Nº" numFmtId="0">
      <sharedItems containsBlank="1" containsMixedTypes="1" containsNumber="1" containsInteger="1" minValue="1" maxValue="21"/>
    </cacheField>
    <cacheField name="CODIGO" numFmtId="0">
      <sharedItems containsBlank="1" containsMixedTypes="1" containsNumber="1" containsInteger="1" minValue="14554" maxValue="15984"/>
    </cacheField>
    <cacheField name="DNI" numFmtId="0">
      <sharedItems containsBlank="1" containsMixedTypes="1" containsNumber="1" containsInteger="1" minValue="44370889" maxValue="74959518"/>
    </cacheField>
    <cacheField name="APELLIDOS Y NOMBRES" numFmtId="0">
      <sharedItems containsBlank="1" containsMixedTypes="1" containsNumber="1" containsInteger="1" minValue="5" maxValue="97"/>
    </cacheField>
    <cacheField name="PROCEDENCIA" numFmtId="0">
      <sharedItems containsBlank="1"/>
    </cacheField>
    <cacheField name="F.INGRESO" numFmtId="0">
      <sharedItems containsBlank="1"/>
    </cacheField>
    <cacheField name="TIPO" numFmtId="0">
      <sharedItems containsBlank="1" containsMixedTypes="1" containsNumber="1" containsInteger="1" minValue="0" maxValue="115"/>
    </cacheField>
    <cacheField name="Último Ingreso a Obra" numFmtId="0">
      <sharedItems containsBlank="1"/>
    </cacheField>
    <cacheField name="Dias 14*7 Laborados" numFmtId="0">
      <sharedItems containsString="0" containsBlank="1" containsNumber="1" containsInteger="1" minValue="3" maxValue="24"/>
    </cacheField>
    <cacheField name="C A R G O" numFmtId="0">
      <sharedItems containsBlank="1" count="71">
        <m/>
        <s v="Gerente de Construcción"/>
        <s v="Jefe de Obra"/>
        <s v="Asistente Administrativo 2"/>
        <s v="Asistente de RR.HH."/>
        <s v="Responsable de RR.HH."/>
        <s v="Jefe de Control de Proyectos"/>
        <s v="Asistente de Control de Proyectos"/>
        <s v="Oficial Tareador"/>
        <s v="Supervisor QA/QC"/>
        <s v="Operario Tecnico De Laboratorio"/>
        <s v="Peón"/>
        <s v="Coordinador de SSMA"/>
        <s v="Médico Ocupacional"/>
        <s v="Oficial Monitor de Gases"/>
        <s v="Asistente de SSMA"/>
        <s v="Operario Técnico de Planta de Agua"/>
        <s v="Enfermero Ocupacional"/>
        <s v="Inspector de SSMA"/>
        <s v="Senior de Oficina Técnica"/>
        <s v="Asistente de Tecnología e Informática"/>
        <s v="Oficial de Almacén"/>
        <s v="Jefe de Almacén"/>
        <s v="Coordinador de Logística"/>
        <s v="Mecánico de Mtto. de Equipos Pesados"/>
        <s v="Operario Electricista Mantenimiento Mecánico"/>
        <s v="Operario Mecánico de Mtto. de Equipos Pesados"/>
        <s v="Coordinador de Mantenimiento Mecánico"/>
        <s v="Supervisor de Mantenimiento Mecánico"/>
        <s v="Operador de Equipo Pesado - Perforadora"/>
        <s v="Operador de Equipo Pesado - Minicargador"/>
        <s v="Operario Rigger"/>
        <s v="Operador de Equipo Pesado - Excavadora"/>
        <s v="Oficial Calificado - Vigía"/>
        <s v="Operador De Equipo Pesado: Minigrua (Minigrane)"/>
        <s v="Operador de Equipo Pesado - Mini Grúa"/>
        <s v="Oficial Calificado Vigía"/>
        <s v="Operador de Equipo Semipesado: Minicargador"/>
        <s v="Oficial de Topografía"/>
        <s v="Supervisor de Obras Civiles"/>
        <s v="Operario Albañil"/>
        <s v="Oficial Albañil"/>
        <s v="Capataz de Obras Civiles"/>
        <s v="Operador de Bomba de Concreto"/>
        <s v="Operario Topógrafo"/>
        <s v="Oficial Tubero"/>
        <s v="Operario Soldador Calificado"/>
        <s v="Operario Tubero"/>
        <s v="Operario Soldador 3G"/>
        <s v="Oficial de Campamentos"/>
        <s v="Capataz de Armado de Campamento"/>
        <s v="Operario Electricista"/>
        <s v="Oficial Electricista"/>
        <s v="Operario Motosierrista"/>
        <s v="Operario Carpintero"/>
        <s v="Operario Gasfitero"/>
        <s v="Oficial Carpintero"/>
        <s v="Asistente de Control de Documentos"/>
        <s v="Gerente de Proyecto"/>
        <s v="Auxiliar de Logística"/>
        <s v="Hotelero"/>
        <s v="Panadero"/>
        <s v="Supervisor"/>
        <s v="Cocinero"/>
        <s v="Supervisor de SSMA" u="1"/>
        <s v="Tecnico" u="1"/>
        <s v="Tecnico Electricista" u="1"/>
        <s v="Certificador" u="1"/>
        <s v="Asistente administrativo" u="1"/>
        <s v="Operador de Inyectora de Concreto" u="1"/>
        <s v="Operario de Almacén" u="1"/>
      </sharedItems>
    </cacheField>
    <cacheField name="FASE ACTUAL" numFmtId="0">
      <sharedItems containsBlank="1"/>
    </cacheField>
    <cacheField name="PROYECTO ACTUAL" numFmtId="0">
      <sharedItems containsBlank="1"/>
    </cacheField>
    <cacheField name="UBICACION" numFmtId="0">
      <sharedItems containsBlank="1"/>
    </cacheField>
    <cacheField name="01" numFmtId="0">
      <sharedItems containsBlank="1" containsMixedTypes="1" containsNumber="1" containsInteger="1" minValue="0" maxValue="58" count="31">
        <m/>
        <s v="A"/>
        <s v="D"/>
        <s v=" "/>
        <s v="TTR"/>
        <s v="TI-S"/>
        <s v="L"/>
        <s v="PU"/>
        <n v="55"/>
        <n v="20"/>
        <n v="0"/>
        <n v="4"/>
        <n v="3"/>
        <n v="25"/>
        <n v="42"/>
        <n v="40"/>
        <n v="1"/>
        <n v="23" u="1"/>
        <n v="36" u="1"/>
        <n v="46" u="1"/>
        <n v="8" u="1"/>
        <n v="19" u="1"/>
        <n v="58" u="1"/>
        <n v="27" u="1"/>
        <n v="11" u="1"/>
        <n v="9" u="1"/>
        <n v="2" u="1"/>
        <n v="7" u="1"/>
        <n v="37" u="1"/>
        <n v="5" u="1"/>
        <n v="6" u="1"/>
      </sharedItems>
    </cacheField>
    <cacheField name="02" numFmtId="0">
      <sharedItems containsBlank="1" containsMixedTypes="1" containsNumber="1" containsInteger="1" minValue="0" maxValue="69" count="22">
        <m/>
        <s v="A"/>
        <s v="D"/>
        <s v=" "/>
        <s v="TTR"/>
        <s v="TI-S"/>
        <s v="L"/>
        <s v="PU"/>
        <n v="55"/>
        <n v="20"/>
        <n v="0"/>
        <n v="4"/>
        <n v="3"/>
        <n v="25"/>
        <n v="49"/>
        <n v="40"/>
        <n v="1"/>
        <n v="52" u="1"/>
        <n v="69" u="1"/>
        <n v="27" u="1"/>
        <n v="58" u="1"/>
        <n v="11" u="1"/>
      </sharedItems>
    </cacheField>
    <cacheField name="03" numFmtId="0">
      <sharedItems containsBlank="1" containsMixedTypes="1" containsNumber="1" containsInteger="1" minValue="0" maxValue="69" count="25">
        <m/>
        <s v="A"/>
        <s v="D"/>
        <s v=" "/>
        <s v="TTR"/>
        <s v="TI-S"/>
        <s v="L"/>
        <s v="PU"/>
        <n v="55"/>
        <n v="20"/>
        <n v="0"/>
        <n v="4"/>
        <n v="3"/>
        <n v="25"/>
        <n v="49"/>
        <n v="40"/>
        <n v="1"/>
        <n v="69" u="1"/>
        <n v="26" u="1"/>
        <n v="38" u="1"/>
        <n v="31" u="1"/>
        <n v="58" u="1"/>
        <n v="27" u="1"/>
        <n v="11" u="1"/>
        <n v="2" u="1"/>
      </sharedItems>
    </cacheField>
    <cacheField name="04" numFmtId="0">
      <sharedItems containsBlank="1" containsMixedTypes="1" containsNumber="1" containsInteger="1" minValue="0" maxValue="69" count="24">
        <m/>
        <s v="A"/>
        <s v="TI"/>
        <s v=" "/>
        <s v="TTR"/>
        <s v="TI-S"/>
        <s v="D"/>
        <s v="TS"/>
        <s v="L"/>
        <s v="PU"/>
        <n v="51"/>
        <n v="18"/>
        <n v="9"/>
        <n v="4"/>
        <n v="0"/>
        <n v="3"/>
        <n v="55"/>
        <n v="37"/>
        <n v="5"/>
        <n v="1"/>
        <n v="69" u="1"/>
        <n v="26" u="1"/>
        <n v="38" u="1"/>
        <n v="31" u="1"/>
      </sharedItems>
    </cacheField>
    <cacheField name="05" numFmtId="0">
      <sharedItems containsBlank="1" containsMixedTypes="1" containsNumber="1" containsInteger="1" minValue="0" maxValue="69" count="29">
        <m/>
        <s v="A"/>
        <s v=" "/>
        <s v="TTR"/>
        <s v="TI-S"/>
        <s v="D"/>
        <s v="L"/>
        <s v="PU"/>
        <n v="60"/>
        <n v="22"/>
        <n v="0"/>
        <n v="4"/>
        <n v="3"/>
        <n v="18"/>
        <n v="48"/>
        <n v="44"/>
        <n v="11"/>
        <n v="1"/>
        <n v="57" u="1"/>
        <n v="2" u="1"/>
        <n v="40" u="1"/>
        <n v="37" u="1"/>
        <n v="20" u="1"/>
        <n v="69" u="1"/>
        <n v="26" u="1"/>
        <n v="39" u="1"/>
        <n v="25" u="1"/>
        <n v="38" u="1"/>
        <n v="31" u="1"/>
      </sharedItems>
    </cacheField>
    <cacheField name="06" numFmtId="0">
      <sharedItems containsBlank="1" containsMixedTypes="1" containsNumber="1" containsInteger="1" minValue="0" maxValue="60" count="31">
        <m/>
        <s v="A"/>
        <s v=" "/>
        <s v="TI"/>
        <s v="TI-S"/>
        <s v="TTR"/>
        <s v="D"/>
        <s v="TS"/>
        <s v="L"/>
        <s v="PU"/>
        <n v="35"/>
        <n v="15"/>
        <n v="24"/>
        <n v="25"/>
        <n v="0"/>
        <n v="3"/>
        <n v="1"/>
        <n v="4"/>
        <n v="5"/>
        <n v="55"/>
        <n v="44"/>
        <n v="48" u="1"/>
        <n v="11" u="1"/>
        <n v="16" u="1"/>
        <n v="57" u="1"/>
        <n v="2" u="1"/>
        <n v="60" u="1"/>
        <n v="21" u="1"/>
        <n v="9" u="1"/>
        <n v="39" u="1"/>
        <n v="22" u="1"/>
      </sharedItems>
    </cacheField>
    <cacheField name="07" numFmtId="0">
      <sharedItems containsBlank="1" containsMixedTypes="1" containsNumber="1" containsInteger="1" minValue="0" maxValue="61" count="40">
        <m/>
        <s v="A"/>
        <s v=" "/>
        <s v="TI-S"/>
        <s v="TTR"/>
        <s v="D"/>
        <s v="L"/>
        <s v="PU"/>
        <n v="59"/>
        <n v="35"/>
        <n v="0"/>
        <n v="3"/>
        <n v="1"/>
        <n v="4"/>
        <n v="10"/>
        <n v="55"/>
        <n v="44"/>
        <n v="61" u="1"/>
        <n v="30" u="1"/>
        <n v="2" u="1"/>
        <n v="42" u="1"/>
        <n v="36" u="1"/>
        <n v="40" u="1"/>
        <n v="52" u="1"/>
        <n v="53" u="1"/>
        <n v="37" u="1"/>
        <n v="5" u="1"/>
        <n v="34" u="1"/>
        <n v="12" u="1"/>
        <n v="46" u="1"/>
        <n v="47" u="1"/>
        <n v="7" u="1"/>
        <n v="39" u="1"/>
        <n v="49" u="1"/>
        <n v="29" u="1"/>
        <n v="50" u="1"/>
        <n v="32" u="1"/>
        <n v="43" u="1"/>
        <n v="6" u="1"/>
        <n v="9" u="1"/>
      </sharedItems>
    </cacheField>
    <cacheField name="08" numFmtId="0">
      <sharedItems containsBlank="1" containsMixedTypes="1" containsNumber="1" containsInteger="1" minValue="0" maxValue="59" count="26">
        <m/>
        <s v="A"/>
        <s v=" "/>
        <s v="TI-S"/>
        <s v="TTR"/>
        <s v="D"/>
        <s v="L"/>
        <s v="PU"/>
        <n v="59"/>
        <n v="35"/>
        <n v="0"/>
        <n v="3"/>
        <n v="1"/>
        <n v="4"/>
        <n v="10"/>
        <n v="57"/>
        <n v="44"/>
        <n v="2"/>
        <n v="33" u="1"/>
        <n v="25" u="1"/>
        <n v="8" u="1"/>
        <n v="28" u="1"/>
        <n v="39" u="1"/>
        <n v="46" u="1"/>
        <n v="32" u="1"/>
        <n v="9" u="1"/>
      </sharedItems>
    </cacheField>
    <cacheField name="09" numFmtId="0">
      <sharedItems containsBlank="1" containsMixedTypes="1" containsNumber="1" containsInteger="1" minValue="0" maxValue="59" count="22">
        <m/>
        <s v="A"/>
        <s v=" "/>
        <s v="TI-S"/>
        <s v="TTR"/>
        <s v="D"/>
        <s v="L"/>
        <s v="PU"/>
        <n v="59"/>
        <n v="35"/>
        <n v="0"/>
        <n v="3"/>
        <n v="1"/>
        <n v="4"/>
        <n v="10"/>
        <n v="57"/>
        <n v="44"/>
        <n v="2"/>
        <n v="41" u="1"/>
        <n v="53" u="1"/>
        <n v="39" u="1"/>
        <n v="46" u="1"/>
      </sharedItems>
    </cacheField>
    <cacheField name="10" numFmtId="0">
      <sharedItems containsBlank="1" containsMixedTypes="1" containsNumber="1" containsInteger="1" minValue="0" maxValue="59" count="27">
        <m/>
        <s v="A"/>
        <s v=" "/>
        <s v="TI-S"/>
        <s v="TTR"/>
        <s v="D"/>
        <s v="L"/>
        <s v="PU"/>
        <n v="59"/>
        <n v="35"/>
        <n v="0"/>
        <n v="3"/>
        <n v="1"/>
        <n v="4"/>
        <n v="10"/>
        <n v="57"/>
        <n v="44"/>
        <n v="2"/>
        <n v="41" u="1"/>
        <n v="39" u="1"/>
        <n v="7" u="1"/>
        <n v="13" u="1"/>
        <n v="43" u="1"/>
        <n v="6" u="1"/>
        <n v="52" u="1"/>
        <n v="53" u="1"/>
        <n v="5" u="1"/>
      </sharedItems>
    </cacheField>
    <cacheField name="11" numFmtId="0">
      <sharedItems containsBlank="1" containsMixedTypes="1" containsNumber="1" containsInteger="1" minValue="0" maxValue="55" count="26">
        <m/>
        <s v="TS"/>
        <s v="A"/>
        <s v=" "/>
        <s v="TI-S"/>
        <s v="TTR"/>
        <s v="TI"/>
        <s v="D"/>
        <s v="L"/>
        <s v="PU"/>
        <n v="55"/>
        <n v="30"/>
        <n v="3"/>
        <n v="4"/>
        <n v="0"/>
        <n v="1"/>
        <n v="6"/>
        <n v="10"/>
        <n v="53"/>
        <n v="43"/>
        <n v="5"/>
        <n v="41" u="1"/>
        <n v="39" u="1"/>
        <n v="7" u="1"/>
        <n v="12" u="1"/>
        <n v="2" u="1"/>
      </sharedItems>
    </cacheField>
    <cacheField name="12" numFmtId="0">
      <sharedItems containsBlank="1" containsMixedTypes="1" containsNumber="1" containsInteger="1" minValue="0" maxValue="58" count="28">
        <m/>
        <s v="D"/>
        <s v="A"/>
        <s v=" "/>
        <s v="TI-S"/>
        <s v="TTR"/>
        <s v="TI"/>
        <s v="L"/>
        <s v="PU"/>
        <n v="58"/>
        <n v="33"/>
        <n v="4"/>
        <n v="0"/>
        <n v="3"/>
        <n v="1"/>
        <n v="5"/>
        <n v="8"/>
        <n v="46"/>
        <n v="40"/>
        <n v="41" u="1"/>
        <n v="21" u="1"/>
        <n v="39" u="1"/>
        <n v="2" u="1"/>
        <n v="6" u="1"/>
        <n v="12" u="1"/>
        <n v="37" u="1"/>
        <n v="43" u="1"/>
        <n v="7" u="1"/>
      </sharedItems>
    </cacheField>
    <cacheField name="13" numFmtId="0">
      <sharedItems containsBlank="1" containsMixedTypes="1" containsNumber="1" containsInteger="1" minValue="0" maxValue="64" count="28">
        <m/>
        <s v="D"/>
        <s v="A"/>
        <s v="TS"/>
        <s v=" "/>
        <s v="TI-S"/>
        <s v="TI"/>
        <s v="L"/>
        <s v="PU"/>
        <n v="47"/>
        <n v="20"/>
        <n v="19"/>
        <n v="15"/>
        <n v="0"/>
        <n v="1"/>
        <n v="5"/>
        <n v="64"/>
        <n v="40"/>
        <n v="4"/>
        <n v="21" u="1"/>
        <n v="59" u="1"/>
        <n v="39" u="1"/>
        <n v="37" u="1"/>
        <n v="2" u="1"/>
        <n v="3" u="1"/>
        <n v="12" u="1"/>
        <n v="42" u="1"/>
        <n v="43" u="1"/>
      </sharedItems>
    </cacheField>
    <cacheField name="14" numFmtId="0">
      <sharedItems containsBlank="1" containsMixedTypes="1" containsNumber="1" containsInteger="1" minValue="0" maxValue="66" count="24">
        <m/>
        <s v="D"/>
        <s v="A"/>
        <s v=" "/>
        <s v="TI-S"/>
        <s v="L"/>
        <s v="PU"/>
        <n v="66"/>
        <n v="22"/>
        <n v="0"/>
        <n v="1"/>
        <n v="5"/>
        <n v="18"/>
        <n v="64"/>
        <n v="40"/>
        <n v="4"/>
        <n v="44" u="1"/>
        <n v="39" u="1"/>
        <n v="2" u="1"/>
        <n v="3" u="1"/>
        <n v="12" u="1"/>
        <n v="36" u="1"/>
        <n v="43" u="1"/>
        <n v="32" u="1"/>
      </sharedItems>
    </cacheField>
    <cacheField name="15" numFmtId="0">
      <sharedItems containsBlank="1" containsMixedTypes="1" containsNumber="1" containsInteger="1" minValue="0" maxValue="66" count="46">
        <m/>
        <s v="D"/>
        <s v="A"/>
        <s v=" "/>
        <s v="TI-S"/>
        <s v="L"/>
        <s v="PU"/>
        <n v="64"/>
        <n v="22"/>
        <n v="0"/>
        <n v="1"/>
        <n v="5"/>
        <n v="18"/>
        <n v="50"/>
        <n v="56"/>
        <n v="4"/>
        <n v="3"/>
        <n v="46" u="1"/>
        <n v="8" u="1"/>
        <n v="65" u="1"/>
        <n v="38" u="1"/>
        <n v="57" u="1"/>
        <n v="16" u="1"/>
        <n v="37" u="1"/>
        <n v="58" u="1"/>
        <n v="13" u="1"/>
        <n v="43" u="1"/>
        <n v="59" u="1"/>
        <n v="7" u="1"/>
        <n v="2" u="1"/>
        <n v="47" u="1"/>
        <n v="6" u="1"/>
        <n v="17" u="1"/>
        <n v="52" u="1"/>
        <n v="55" u="1"/>
        <n v="45" u="1"/>
        <n v="12" u="1"/>
        <n v="66" u="1"/>
        <n v="40" u="1"/>
        <n v="23" u="1"/>
        <n v="21" u="1"/>
        <n v="20" u="1"/>
        <n v="39" u="1"/>
        <n v="49" u="1"/>
        <n v="29" u="1"/>
        <n v="30" u="1"/>
      </sharedItems>
    </cacheField>
    <cacheField name="16" numFmtId="0">
      <sharedItems containsBlank="1" containsMixedTypes="1" containsNumber="1" containsInteger="1" minValue="0" maxValue="66" count="25">
        <m/>
        <s v="D"/>
        <s v="A"/>
        <s v=" "/>
        <s v="TI-S"/>
        <s v="L"/>
        <s v="PU"/>
        <n v="66"/>
        <n v="22"/>
        <n v="0"/>
        <n v="1"/>
        <n v="5"/>
        <n v="18"/>
        <n v="57"/>
        <n v="40"/>
        <n v="4"/>
        <n v="64" u="1"/>
        <n v="41" u="1"/>
        <n v="26" u="1"/>
        <n v="3" u="1"/>
        <n v="6" u="1"/>
        <n v="28" u="1"/>
        <n v="39" u="1"/>
        <n v="47" u="1"/>
        <n v="2" u="1"/>
      </sharedItems>
    </cacheField>
    <cacheField name="17" numFmtId="0">
      <sharedItems containsBlank="1" containsMixedTypes="1" containsNumber="1" containsInteger="1" minValue="0" maxValue="66" count="24">
        <m/>
        <s v="D"/>
        <s v="A"/>
        <s v=" "/>
        <s v="TI-S"/>
        <s v="L"/>
        <s v="PU"/>
        <n v="66"/>
        <n v="22"/>
        <n v="0"/>
        <n v="1"/>
        <n v="5"/>
        <n v="18"/>
        <n v="57"/>
        <n v="40"/>
        <n v="4"/>
        <n v="41" u="1"/>
        <n v="26" u="1"/>
        <n v="3" u="1"/>
        <n v="6" u="1"/>
        <n v="28" u="1"/>
        <n v="39" u="1"/>
        <n v="47" u="1"/>
        <n v="2" u="1"/>
      </sharedItems>
    </cacheField>
    <cacheField name="18" numFmtId="0">
      <sharedItems containsBlank="1" containsMixedTypes="1" containsNumber="1" containsInteger="1" minValue="0" maxValue="61" count="45">
        <m/>
        <s v="TI"/>
        <s v="TS"/>
        <s v="D"/>
        <s v=" "/>
        <s v="A"/>
        <s v="TI-S"/>
        <s v="L"/>
        <s v="PU"/>
        <n v="59"/>
        <n v="20"/>
        <n v="5"/>
        <n v="0"/>
        <n v="1"/>
        <n v="15"/>
        <n v="50"/>
        <n v="56"/>
        <n v="4"/>
        <n v="3"/>
        <n v="46" u="1"/>
        <n v="8" u="1"/>
        <n v="60" u="1"/>
        <n v="38" u="1"/>
        <n v="57" u="1"/>
        <n v="16" u="1"/>
        <n v="37" u="1"/>
        <n v="58" u="1"/>
        <n v="13" u="1"/>
        <n v="43" u="1"/>
        <n v="7" u="1"/>
        <n v="2" u="1"/>
        <n v="47" u="1"/>
        <n v="6" u="1"/>
        <n v="14" u="1"/>
        <n v="52" u="1"/>
        <n v="55" u="1"/>
        <n v="45" u="1"/>
        <n v="12" u="1"/>
        <n v="61" u="1"/>
        <n v="40" u="1"/>
        <n v="41" u="1"/>
        <n v="26" u="1"/>
        <n v="28" u="1"/>
        <n v="36" u="1"/>
        <n v="39" u="1"/>
      </sharedItems>
    </cacheField>
    <cacheField name="19" numFmtId="0">
      <sharedItems containsBlank="1" containsMixedTypes="1" containsNumber="1" containsInteger="1" minValue="0" maxValue="67" count="26">
        <m/>
        <s v="A"/>
        <s v="D"/>
        <s v=" "/>
        <s v="TI-S"/>
        <s v="L"/>
        <s v="PU"/>
        <n v="67"/>
        <n v="25"/>
        <n v="0"/>
        <n v="1"/>
        <n v="5"/>
        <n v="15"/>
        <n v="38"/>
        <n v="40"/>
        <n v="4"/>
        <n v="41" u="1"/>
        <n v="3" u="1"/>
        <n v="6" u="1"/>
        <n v="28" u="1"/>
        <n v="35" u="1"/>
        <n v="51" u="1"/>
        <n v="26" u="1"/>
        <n v="34" u="1"/>
        <n v="47" u="1"/>
        <n v="7" u="1"/>
      </sharedItems>
    </cacheField>
    <cacheField name="20" numFmtId="0">
      <sharedItems containsBlank="1" containsMixedTypes="1" containsNumber="1" containsInteger="1" minValue="0" maxValue="46" count="31">
        <m/>
        <s v="A"/>
        <s v="D"/>
        <s v="TI"/>
        <s v=" "/>
        <s v="TS"/>
        <s v="TI-S"/>
        <s v="L"/>
        <s v="PU"/>
        <n v="40"/>
        <n v="18"/>
        <n v="23"/>
        <n v="25"/>
        <n v="0"/>
        <n v="1"/>
        <n v="3"/>
        <n v="2"/>
        <n v="38"/>
        <n v="45"/>
        <n v="12"/>
        <n v="37" u="1"/>
        <n v="22" u="1"/>
        <n v="9" u="1"/>
        <n v="4" u="1"/>
        <n v="6" u="1"/>
        <n v="24" u="1"/>
        <n v="34" u="1"/>
        <n v="44" u="1"/>
        <n v="5" u="1"/>
        <n v="42" u="1"/>
        <n v="46" u="1"/>
      </sharedItems>
    </cacheField>
    <cacheField name="21" numFmtId="0">
      <sharedItems containsBlank="1" containsMixedTypes="1" containsNumber="1" containsInteger="1" minValue="0" maxValue="63" count="25">
        <m/>
        <s v="A"/>
        <s v="D"/>
        <s v=" "/>
        <s v="TI-S"/>
        <s v="L"/>
        <s v="PU"/>
        <n v="63"/>
        <n v="43"/>
        <n v="0"/>
        <n v="1"/>
        <n v="3"/>
        <n v="2"/>
        <n v="59"/>
        <n v="45"/>
        <n v="4"/>
        <n v="46" u="1"/>
        <n v="26" u="1"/>
        <n v="6" u="1"/>
        <n v="24" u="1"/>
        <n v="34" u="1"/>
        <n v="39" u="1"/>
        <n v="5" u="1"/>
        <n v="44" u="1"/>
        <n v="12" u="1"/>
      </sharedItems>
    </cacheField>
    <cacheField name="22" numFmtId="0">
      <sharedItems containsBlank="1" containsMixedTypes="1" containsNumber="1" containsInteger="1" minValue="0" maxValue="63" count="27">
        <m/>
        <s v="A"/>
        <s v="D"/>
        <s v=" "/>
        <s v="TI-S"/>
        <s v="L"/>
        <s v="PU"/>
        <n v="63"/>
        <n v="43"/>
        <n v="0"/>
        <n v="1"/>
        <n v="3"/>
        <n v="2"/>
        <n v="53"/>
        <n v="45"/>
        <n v="10"/>
        <n v="36" u="1"/>
        <n v="17" u="1"/>
        <n v="19" u="1"/>
        <n v="4" u="1"/>
        <n v="6" u="1"/>
        <n v="15" u="1"/>
        <n v="37" u="1"/>
        <n v="5" u="1"/>
        <n v="20" u="1"/>
        <n v="34" u="1"/>
        <n v="40" u="1"/>
      </sharedItems>
    </cacheField>
    <cacheField name="23" numFmtId="0">
      <sharedItems containsBlank="1" containsMixedTypes="1" containsNumber="1" containsInteger="1" minValue="0" maxValue="56" count="27">
        <m/>
        <s v="TS"/>
        <s v="D"/>
        <s v="A"/>
        <s v=" "/>
        <s v="TI-S"/>
        <s v="L"/>
        <s v="PU"/>
        <n v="53"/>
        <n v="43"/>
        <n v="0"/>
        <n v="10"/>
        <n v="1"/>
        <n v="3"/>
        <n v="47"/>
        <n v="56"/>
        <n v="6"/>
        <n v="2"/>
        <n v="52" u="1"/>
        <n v="55" u="1"/>
        <n v="16" u="1"/>
        <n v="4" u="1"/>
        <n v="25" u="1"/>
        <n v="37" u="1"/>
        <n v="5" u="1"/>
        <n v="14" u="1"/>
        <n v="27" u="1"/>
      </sharedItems>
    </cacheField>
    <cacheField name="24" numFmtId="0">
      <sharedItems containsBlank="1" containsMixedTypes="1" containsNumber="1" containsInteger="1" minValue="0" maxValue="56" count="28">
        <m/>
        <s v="D"/>
        <s v="A"/>
        <s v=" "/>
        <s v="TI-S"/>
        <s v="L"/>
        <s v="PU"/>
        <n v="53"/>
        <n v="45"/>
        <n v="0"/>
        <n v="1"/>
        <n v="4"/>
        <n v="10"/>
        <n v="47"/>
        <n v="56"/>
        <n v="6"/>
        <n v="2"/>
        <n v="46" u="1"/>
        <n v="3" u="1"/>
        <n v="16" u="1"/>
        <n v="25" u="1"/>
        <n v="42" u="1"/>
        <n v="36" u="1"/>
        <n v="40" u="1"/>
        <n v="52" u="1"/>
        <n v="35" u="1"/>
        <n v="37" u="1"/>
        <n v="5" u="1"/>
      </sharedItems>
    </cacheField>
    <cacheField name="25" numFmtId="0">
      <sharedItems containsBlank="1" containsMixedTypes="1" containsNumber="1" containsInteger="1" minValue="0" maxValue="59" count="33">
        <m/>
        <s v="D"/>
        <s v="TI"/>
        <s v="A"/>
        <s v=" "/>
        <s v="TTR"/>
        <s v="TS"/>
        <s v="TI-S"/>
        <s v="L"/>
        <s v="PU"/>
        <n v="45"/>
        <n v="42"/>
        <n v="5"/>
        <n v="8"/>
        <n v="0"/>
        <n v="1"/>
        <n v="4"/>
        <n v="7"/>
        <n v="37"/>
        <n v="59"/>
        <n v="13"/>
        <n v="2"/>
        <n v="43" u="1"/>
        <n v="56" u="1"/>
        <n v="16" u="1"/>
        <n v="3" u="1"/>
        <n v="6" u="1"/>
        <n v="25" u="1"/>
        <n v="36" u="1"/>
        <n v="40" u="1"/>
        <n v="52" u="1"/>
        <n v="35" u="1"/>
        <n v="53" u="1"/>
      </sharedItems>
    </cacheField>
    <cacheField name="26" numFmtId="0">
      <sharedItems containsBlank="1" containsMixedTypes="1" containsNumber="1" containsInteger="1" minValue="0" maxValue="58" count="30">
        <m/>
        <s v="D"/>
        <s v="A"/>
        <s v=" "/>
        <s v="TTR"/>
        <s v="TI-S"/>
        <s v="L"/>
        <s v="PU"/>
        <n v="50"/>
        <n v="48"/>
        <n v="0"/>
        <n v="1"/>
        <n v="4"/>
        <n v="9"/>
        <n v="36"/>
        <n v="57"/>
        <n v="18"/>
        <n v="3"/>
        <n v="37" u="1"/>
        <n v="58" u="1"/>
        <n v="13" u="1"/>
        <n v="7" u="1"/>
        <n v="56" u="1"/>
        <n v="16" u="1"/>
        <n v="6" u="1"/>
        <n v="25" u="1"/>
        <n v="51" u="1"/>
        <n v="35" u="1"/>
        <n v="53" u="1"/>
        <n v="5" u="1"/>
      </sharedItems>
    </cacheField>
    <cacheField name="27" numFmtId="0">
      <sharedItems containsBlank="1" containsMixedTypes="1" containsNumber="1" containsInteger="1" minValue="0" maxValue="57" count="28">
        <m/>
        <s v="D"/>
        <s v="A"/>
        <s v="TI"/>
        <s v="TTR"/>
        <s v="TI-S"/>
        <s v="TS"/>
        <s v="L"/>
        <s v="PU"/>
        <n v="41"/>
        <n v="40"/>
        <n v="13"/>
        <n v="9"/>
        <n v="0"/>
        <n v="1"/>
        <n v="4"/>
        <n v="7"/>
        <n v="38"/>
        <n v="57"/>
        <n v="16"/>
        <n v="3"/>
        <n v="55" u="1"/>
        <n v="15" u="1"/>
        <n v="6" u="1"/>
        <n v="5" u="1"/>
        <n v="23" u="1"/>
        <n v="52" u="1"/>
        <n v="35" u="1"/>
      </sharedItems>
    </cacheField>
    <cacheField name="28" numFmtId="0">
      <sharedItems containsBlank="1" containsMixedTypes="1" containsNumber="1" containsInteger="1" minValue="0" maxValue="57" count="24">
        <m/>
        <s v="D"/>
        <s v="A"/>
        <s v="TTR"/>
        <s v="TI-S"/>
        <s v="LSG"/>
        <s v="L"/>
        <s v="PU"/>
        <n v="54"/>
        <n v="31"/>
        <n v="0"/>
        <n v="1"/>
        <n v="4"/>
        <n v="24"/>
        <n v="46"/>
        <n v="56"/>
        <n v="8"/>
        <n v="3"/>
        <n v="57" u="1"/>
        <n v="16" u="1"/>
        <n v="5" u="1"/>
        <n v="23" u="1"/>
        <n v="52" u="1"/>
        <n v="35" u="1"/>
      </sharedItems>
    </cacheField>
    <cacheField name="29" numFmtId="0">
      <sharedItems containsBlank="1" containsMixedTypes="1" containsNumber="1" containsInteger="1" minValue="0" maxValue="56" count="29">
        <m/>
        <s v="D"/>
        <s v="A"/>
        <s v="TTR"/>
        <s v="TI-S"/>
        <s v="LCG"/>
        <s v="LSG"/>
        <s v="L"/>
        <s v="PU"/>
        <n v="54"/>
        <n v="29"/>
        <n v="0"/>
        <n v="1"/>
        <n v="2"/>
        <n v="4"/>
        <n v="23"/>
        <n v="50"/>
        <n v="56"/>
        <n v="3"/>
        <n v="43" u="1"/>
        <n v="16" u="1"/>
        <n v="12" u="1"/>
        <n v="11" u="1"/>
        <n v="18" u="1"/>
        <n v="42" u="1"/>
        <n v="36" u="1"/>
        <n v="44" u="1"/>
        <n v="15" u="1"/>
        <n v="40" u="1"/>
      </sharedItems>
    </cacheField>
    <cacheField name="30" numFmtId="0">
      <sharedItems containsBlank="1" containsMixedTypes="1" containsNumber="1" containsInteger="1" minValue="0" maxValue="55" count="11">
        <m/>
        <s v=" "/>
        <n v="55" u="1"/>
        <n v="30" u="1"/>
        <n v="0" u="1"/>
        <n v="1" u="1"/>
        <n v="3" u="1"/>
        <n v="4" u="1"/>
        <n v="18" u="1"/>
        <n v="42" u="1"/>
        <n v="36" u="1"/>
      </sharedItems>
    </cacheField>
    <cacheField name="31" numFmtId="0">
      <sharedItems containsBlank="1"/>
    </cacheField>
    <cacheField name="DA" numFmtId="0">
      <sharedItems containsString="0" containsBlank="1" containsNumber="1" containsInteger="1" minValue="0" maxValue="23"/>
    </cacheField>
    <cacheField name="DD" numFmtId="0">
      <sharedItems containsString="0" containsBlank="1" containsNumber="1" containsInteger="1" minValue="0" maxValue="29"/>
    </cacheField>
    <cacheField name="DF" numFmtId="0">
      <sharedItems containsString="0" containsBlank="1" containsNumber="1" containsInteger="1" minValue="0" maxValue="0"/>
    </cacheField>
    <cacheField name="DM" numFmtId="0">
      <sharedItems containsString="0" containsBlank="1" containsNumber="1" containsInteger="1" minValue="0" maxValue="0"/>
    </cacheField>
    <cacheField name="DV" numFmtId="0">
      <sharedItems containsString="0" containsBlank="1" containsNumber="1" containsInteger="1" minValue="0" maxValue="0"/>
    </cacheField>
    <cacheField name="DP" numFmtId="0">
      <sharedItems containsString="0" containsBlank="1" containsNumber="1" containsInteger="1" minValue="0" maxValue="0"/>
    </cacheField>
    <cacheField name="DT" numFmtId="0">
      <sharedItems containsString="0" containsBlank="1" containsNumber="1" containsInteger="1" minValue="0" maxValue="29"/>
    </cacheField>
    <cacheField name="Régimen" numFmtId="0">
      <sharedItems containsBlank="1"/>
    </cacheField>
    <cacheField name="Mano de Obra" numFmtId="0">
      <sharedItems containsBlank="1" count="4">
        <m/>
        <s v="Indirecto"/>
        <s v="Directo"/>
        <s v="Terce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01  "/>
    <s v="Direccion, Control, Apoyo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1"/>
    <n v="1"/>
    <s v="15842"/>
    <s v="47058931  "/>
    <s v="CHACON GONZALES FRANCIS JAIRZINHO"/>
    <s v="LIMA                "/>
    <s v="07/02/2024"/>
    <s v="F"/>
    <m/>
    <m/>
    <x v="1"/>
    <s v="Direccion, Control, Apoyo                                             "/>
    <s v="PROYECTO EPC INSTAL DE PANTALLA PILOTES (KINTERONI)                   "/>
    <s v="LIMA                "/>
    <s v="L"/>
    <s v="L"/>
    <s v="L"/>
    <s v="L"/>
    <x v="1"/>
    <x v="1"/>
    <x v="1"/>
    <s v="L"/>
    <s v="L"/>
    <s v="L"/>
    <x v="1"/>
    <x v="1"/>
    <x v="1"/>
    <x v="1"/>
    <x v="1"/>
    <x v="1"/>
    <x v="1"/>
    <s v="L"/>
    <s v="L"/>
    <s v="L"/>
    <x v="1"/>
    <s v=" "/>
    <s v=" "/>
    <s v=" "/>
    <s v=" "/>
    <s v=" "/>
    <s v=" "/>
    <s v=" "/>
    <s v=" "/>
    <s v=" "/>
    <m/>
    <n v="13"/>
    <n v="0"/>
    <n v="0"/>
    <n v="0"/>
    <n v="0"/>
    <n v="0"/>
    <n v="13"/>
    <s v="COMUN"/>
    <x v="1"/>
  </r>
  <r>
    <n v="2"/>
    <n v="2"/>
    <s v="00255"/>
    <s v="40788118  "/>
    <s v="FALCON LOPEZ LUIS ANGEL"/>
    <s v="MADRE DE DIOS       "/>
    <s v="09/03/2024"/>
    <s v="F"/>
    <s v="20/04/2024"/>
    <n v="2"/>
    <x v="2"/>
    <s v="Direccion, Control, Apoyo                                             "/>
    <s v="PROYECTO EPC INSTAL DE PANTALLA PILOTES (KINTERONI)                   "/>
    <s v="KINTERONI"/>
    <s v="L"/>
    <s v="L"/>
    <s v="L"/>
    <s v="L"/>
    <x v="1"/>
    <x v="1"/>
    <x v="1"/>
    <s v="D"/>
    <s v="D"/>
    <s v="D"/>
    <x v="2"/>
    <x v="2"/>
    <x v="2"/>
    <x v="1"/>
    <x v="2"/>
    <x v="1"/>
    <x v="1"/>
    <s v="L"/>
    <s v="L"/>
    <s v="TI"/>
    <x v="2"/>
    <s v=" "/>
    <s v=" "/>
    <s v=" "/>
    <s v=" "/>
    <s v=" "/>
    <s v=" "/>
    <s v=" "/>
    <s v=" "/>
    <s v=" "/>
    <s v=" "/>
    <n v="9"/>
    <n v="8"/>
    <n v="0"/>
    <n v="0"/>
    <n v="0"/>
    <n v="0"/>
    <n v="13"/>
    <s v="COMUN"/>
    <x v="1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02  "/>
    <s v="Recursos Humanos   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3"/>
    <n v="1"/>
    <s v="14521"/>
    <s v="77245783  "/>
    <s v="ABANTO ELIAS ABRAHAM EDINSON"/>
    <s v="LIMA                "/>
    <s v="13/04/2024"/>
    <s v="F"/>
    <s v="13/04/2024"/>
    <n v="9"/>
    <x v="3"/>
    <s v="Recursos Humanos                                                      "/>
    <s v="PROYECTO EPC INSTAL DE PANTALLA PILOTES (KINTERONI)                   "/>
    <s v="NUEVO MUNDO         "/>
    <m/>
    <m/>
    <m/>
    <m/>
    <x v="0"/>
    <x v="0"/>
    <x v="0"/>
    <m/>
    <m/>
    <m/>
    <x v="0"/>
    <x v="0"/>
    <x v="3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5"/>
    <n v="0"/>
    <n v="0"/>
    <n v="0"/>
    <n v="0"/>
    <n v="0"/>
    <n v="1"/>
    <s v="COMUN"/>
    <x v="1"/>
  </r>
  <r>
    <n v="4"/>
    <n v="2"/>
    <s v="03623"/>
    <s v="41667546  "/>
    <s v="JOSE QUICAÑA FELIMON"/>
    <s v="LIMA                "/>
    <s v="21/02/2024"/>
    <s v="F"/>
    <m/>
    <m/>
    <x v="4"/>
    <s v="Recursos Humanos                                                      "/>
    <s v="PROYECTO EPC INSTAL DE PANTALLA PILOTES (KINTERONI)                   "/>
    <s v="DESCANSO            "/>
    <s v="A"/>
    <s v="A"/>
    <s v="A"/>
    <s v="A"/>
    <x v="2"/>
    <x v="2"/>
    <x v="2"/>
    <s v="A"/>
    <s v="A"/>
    <s v="A"/>
    <x v="3"/>
    <x v="3"/>
    <x v="4"/>
    <x v="2"/>
    <x v="3"/>
    <x v="2"/>
    <x v="2"/>
    <s v="TS"/>
    <s v="D"/>
    <s v="D"/>
    <x v="3"/>
    <s v=" "/>
    <s v=" "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03  "/>
    <s v="Control de Proyectos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5"/>
    <n v="1"/>
    <s v="08011"/>
    <s v="42441144  "/>
    <s v="CARO PEREZ MARTIN ALBERTO"/>
    <s v="SAN MARTIN          "/>
    <s v="06/02/2024"/>
    <s v="F"/>
    <m/>
    <m/>
    <x v="5"/>
    <s v="Control de Proyectos                                                  "/>
    <s v="PROYECTO EPC INSTAL DE PANTALLA PILOTES (KINTERONI)                   "/>
    <s v="LIMA                "/>
    <s v="V"/>
    <s v="V"/>
    <s v="V"/>
    <s v="V"/>
    <x v="3"/>
    <x v="3"/>
    <x v="1"/>
    <s v="L"/>
    <s v="L"/>
    <s v="L"/>
    <x v="1"/>
    <x v="1"/>
    <x v="1"/>
    <x v="1"/>
    <x v="2"/>
    <x v="1"/>
    <x v="1"/>
    <s v="L"/>
    <s v="L"/>
    <s v="L"/>
    <x v="1"/>
    <s v=" "/>
    <s v=" "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n v="6"/>
    <n v="2"/>
    <s v="15839"/>
    <s v="70349906  "/>
    <s v="CONTRERAS PEÑA LUIS ANTONIO"/>
    <s v="PASCO               "/>
    <s v="03/02/2024"/>
    <s v="F"/>
    <m/>
    <m/>
    <x v="6"/>
    <s v="Control de Proyectos                                                  "/>
    <s v="PROYECTO EPC INSTAL DE PANTALLA PILOTES (KINTERONI)                   "/>
    <s v="LIMA                "/>
    <s v="D"/>
    <s v="L"/>
    <s v="L"/>
    <s v="L"/>
    <x v="1"/>
    <x v="1"/>
    <x v="1"/>
    <s v="L"/>
    <s v="L"/>
    <s v="L"/>
    <x v="1"/>
    <x v="1"/>
    <x v="1"/>
    <x v="1"/>
    <x v="2"/>
    <x v="1"/>
    <x v="1"/>
    <s v="L"/>
    <s v="L"/>
    <s v="L"/>
    <x v="1"/>
    <s v=" "/>
    <s v=" "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04  "/>
    <s v="Control de Calidad 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7"/>
    <n v="1"/>
    <s v="01213"/>
    <s v="09813170  "/>
    <s v="PARIONA TARAZONA NOE JESUS"/>
    <s v="LIMA                "/>
    <s v="26/03/2024"/>
    <s v="F"/>
    <m/>
    <m/>
    <x v="7"/>
    <s v="Control de Calidad                                                    "/>
    <s v="PROYECTO EPC INSTAL DE PANTALLA PILOTES (KINTERONI)                   "/>
    <s v="LIMA                "/>
    <s v="L"/>
    <s v="L"/>
    <s v="L"/>
    <s v="L"/>
    <x v="1"/>
    <x v="1"/>
    <x v="1"/>
    <s v="L"/>
    <s v="L"/>
    <s v="L"/>
    <x v="1"/>
    <x v="1"/>
    <x v="1"/>
    <x v="1"/>
    <x v="2"/>
    <x v="1"/>
    <x v="1"/>
    <s v="L"/>
    <s v="L"/>
    <s v="L"/>
    <x v="1"/>
    <s v=" "/>
    <s v=" "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05  "/>
    <s v="SSMA               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8"/>
    <n v="1"/>
    <s v="15182"/>
    <s v="004230228 "/>
    <s v="GARCIA GARCIA AISEL"/>
    <s v="LIMA                "/>
    <s v="01/04/2024"/>
    <s v="E"/>
    <m/>
    <m/>
    <x v="8"/>
    <s v="SSMA                                                                  "/>
    <s v="PROYECTO EPC INSTAL DE PANTALLA PILOTES (KINTERONI)                   "/>
    <s v="DESCANSO            "/>
    <s v="L"/>
    <s v="L"/>
    <s v="L"/>
    <s v="L"/>
    <x v="4"/>
    <x v="2"/>
    <x v="2"/>
    <s v="A"/>
    <s v="A"/>
    <s v="A"/>
    <x v="3"/>
    <x v="3"/>
    <x v="4"/>
    <x v="2"/>
    <x v="3"/>
    <x v="2"/>
    <x v="2"/>
    <s v="A"/>
    <s v="A"/>
    <s v="TS"/>
    <x v="3"/>
    <s v=" "/>
    <s v=" "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n v="9"/>
    <n v="2"/>
    <s v="15177"/>
    <s v="43072781  "/>
    <s v="OLIVARES BERAMENDES ALONSO GIUSEPPE"/>
    <s v="ICA                 "/>
    <s v="13/04/2024"/>
    <s v="F"/>
    <s v="13/04/2024"/>
    <n v="9"/>
    <x v="9"/>
    <s v="SSMA                                                                  "/>
    <s v="PROYECTO EPC INSTAL DE PANTALLA PILOTES (KINTERONI)                   "/>
    <s v="KINTERONI           "/>
    <m/>
    <m/>
    <m/>
    <m/>
    <x v="0"/>
    <x v="0"/>
    <x v="0"/>
    <m/>
    <m/>
    <m/>
    <x v="0"/>
    <x v="0"/>
    <x v="3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OMUN"/>
    <x v="1"/>
  </r>
  <r>
    <n v="10"/>
    <n v="3"/>
    <s v="11356"/>
    <s v="10629144  "/>
    <s v="ROMERO MONTOYA YECENIA"/>
    <s v="LIMA                "/>
    <s v="15/02/2024"/>
    <s v="F"/>
    <m/>
    <m/>
    <x v="10"/>
    <s v="SSMA                                                                  "/>
    <s v="PROYECTO EPC INSTAL DE PANTALLA PILOTES (KINTERONI)                   "/>
    <s v="LIMA                "/>
    <s v="L"/>
    <s v="L"/>
    <s v="L"/>
    <s v="L"/>
    <x v="1"/>
    <x v="1"/>
    <x v="1"/>
    <s v="L"/>
    <s v="L"/>
    <s v="L"/>
    <x v="1"/>
    <x v="1"/>
    <x v="1"/>
    <x v="1"/>
    <x v="2"/>
    <x v="1"/>
    <x v="1"/>
    <s v="L"/>
    <s v="L"/>
    <s v="L"/>
    <x v="1"/>
    <s v=" "/>
    <s v=" "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n v="11"/>
    <n v="4"/>
    <s v="15201"/>
    <s v="76393440  "/>
    <s v="RUIZ CHUGDEN SEGUNDO MILDER"/>
    <s v="LIMA                "/>
    <s v="27/03/2024"/>
    <s v="F"/>
    <m/>
    <m/>
    <x v="11"/>
    <s v="SSMA                                                                  "/>
    <s v="PROYECTO EPC INSTAL DE PANTALLA PILOTES (KINTERONI)                   "/>
    <s v="DESCANSO            "/>
    <s v="A"/>
    <s v="A"/>
    <s v="A"/>
    <s v="A"/>
    <x v="2"/>
    <x v="2"/>
    <x v="2"/>
    <s v="A"/>
    <s v="A"/>
    <s v="A"/>
    <x v="3"/>
    <x v="3"/>
    <x v="4"/>
    <x v="2"/>
    <x v="3"/>
    <x v="2"/>
    <x v="2"/>
    <s v="A"/>
    <s v="A"/>
    <s v="TS"/>
    <x v="3"/>
    <s v=" "/>
    <s v=" "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n v="12"/>
    <n v="5"/>
    <s v="09389"/>
    <s v="41007162  "/>
    <s v="VARGAS FLORES MANUEL ARTURO"/>
    <s v="LORETO              "/>
    <s v="05/04/2024"/>
    <s v="F"/>
    <m/>
    <m/>
    <x v="12"/>
    <s v="SSMA                                                                  "/>
    <s v="PROYECTO EPC INSTAL DE PANTALLA PILOTES (KINTERONI)                   "/>
    <s v="DESCANSO   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TS"/>
    <x v="3"/>
    <s v=" "/>
    <s v=" "/>
    <s v=" "/>
    <s v=" "/>
    <s v=" "/>
    <s v=" "/>
    <s v=" "/>
    <s v=" "/>
    <s v=" "/>
    <s v=" "/>
    <n v="9"/>
    <n v="0"/>
    <n v="0"/>
    <n v="0"/>
    <n v="0"/>
    <n v="0"/>
    <n v="9"/>
    <s v="CIVIL"/>
    <x v="2"/>
  </r>
  <r>
    <n v="13"/>
    <n v="6"/>
    <n v="15169"/>
    <s v="001595136"/>
    <s v="VIDAL ROSAS JHONNY JUNIOR"/>
    <s v="BOLIVIA"/>
    <d v="2024-04-17T00:00:00"/>
    <s v="E"/>
    <s v="20/04/2024"/>
    <n v="2"/>
    <x v="13"/>
    <s v="SSMA                                                                  "/>
    <s v="PROYECTO EPC INSTAL DE PANTALLA PILOTES (KINTERONI)                   "/>
    <s v="KINTERONI"/>
    <m/>
    <m/>
    <m/>
    <m/>
    <x v="0"/>
    <x v="0"/>
    <x v="0"/>
    <m/>
    <m/>
    <m/>
    <x v="0"/>
    <x v="0"/>
    <x v="0"/>
    <x v="0"/>
    <x v="0"/>
    <x v="0"/>
    <x v="1"/>
    <s v="L"/>
    <s v="L"/>
    <s v="TI"/>
    <x v="2"/>
    <m/>
    <m/>
    <m/>
    <m/>
    <m/>
    <m/>
    <m/>
    <m/>
    <m/>
    <m/>
    <n v="1"/>
    <n v="0"/>
    <n v="0"/>
    <n v="0"/>
    <n v="0"/>
    <n v="0"/>
    <n v="1"/>
    <s v="COMUN"/>
    <x v="1"/>
  </r>
  <r>
    <n v="14"/>
    <n v="7"/>
    <s v="09418"/>
    <s v="05251872"/>
    <s v="PAREDES RAMIREZ WILSON ALEXANDER"/>
    <s v="LIMA                "/>
    <s v="20/04/2024"/>
    <s v="F"/>
    <s v="20/04/2024"/>
    <n v="2"/>
    <x v="14"/>
    <s v="SSMA                                                                  "/>
    <s v="PROYECTO EPC INSTAL DE PANTALLA PILOTES (KINTERONI)                   "/>
    <s v="KINTERONI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06  "/>
    <s v="Oficina Técnica    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15"/>
    <n v="1"/>
    <s v="03820"/>
    <s v="000740139 "/>
    <s v="MONTALVAN SALAS CARLOS MANOLO"/>
    <s v="BOLIVIA             "/>
    <s v="24/02/2024"/>
    <s v="F"/>
    <m/>
    <m/>
    <x v="15"/>
    <s v="Oficina Técnica                                                       "/>
    <s v="PROYECTO EPC INSTAL DE PANTALLA PILOTES (KINTERONI)                   "/>
    <s v="LIMA                "/>
    <s v="L"/>
    <s v="L"/>
    <s v="L"/>
    <s v="L"/>
    <x v="1"/>
    <x v="1"/>
    <x v="1"/>
    <s v="L"/>
    <s v="L"/>
    <s v="L"/>
    <x v="1"/>
    <x v="1"/>
    <x v="1"/>
    <x v="1"/>
    <x v="2"/>
    <x v="1"/>
    <x v="1"/>
    <s v="L"/>
    <s v="L"/>
    <s v="L"/>
    <x v="1"/>
    <s v=" "/>
    <s v=" "/>
    <s v=" "/>
    <s v=" "/>
    <s v=" "/>
    <s v=" "/>
    <s v=" "/>
    <s v=" "/>
    <s v=" "/>
    <s v=" "/>
    <n v="0"/>
    <n v="13"/>
    <n v="0"/>
    <n v="0"/>
    <n v="0"/>
    <n v="0"/>
    <n v="13"/>
    <s v="COMUN"/>
    <x v="1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08  "/>
    <s v="Almacen            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16"/>
    <n v="1"/>
    <s v="15925"/>
    <s v="48273685  "/>
    <s v="RIVAS HUARINGA LEONEL"/>
    <s v="LIMA                "/>
    <s v="13/04/2024"/>
    <s v="F"/>
    <s v="13/04/2024"/>
    <n v="9"/>
    <x v="16"/>
    <s v="Almacen                                                               "/>
    <s v="PROYECTO EPC INSTAL DE PANTALLA PILOTES (KINTERONI)                   "/>
    <s v="NUEVO MUNDO         "/>
    <m/>
    <m/>
    <m/>
    <m/>
    <x v="0"/>
    <x v="0"/>
    <x v="0"/>
    <m/>
    <m/>
    <m/>
    <x v="0"/>
    <x v="0"/>
    <x v="3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n v="17"/>
    <n v="2"/>
    <s v="03875"/>
    <s v="40363056  "/>
    <s v="ROJAS BAUTISTA JESUS ANTONIO"/>
    <s v="ICA                 "/>
    <s v="05/02/2024"/>
    <s v="F"/>
    <s v="20/04/2024"/>
    <n v="2"/>
    <x v="17"/>
    <s v="Almacen                                                               "/>
    <s v="PROYECTO EPC INSTAL DE PANTALLA PILOTES (KINTERONI)                   "/>
    <s v="NUEVO MUNDO         "/>
    <s v="A"/>
    <s v="A"/>
    <s v="A"/>
    <s v="A"/>
    <x v="2"/>
    <x v="2"/>
    <x v="2"/>
    <s v="A"/>
    <s v="A"/>
    <s v="A"/>
    <x v="3"/>
    <x v="3"/>
    <x v="5"/>
    <x v="1"/>
    <x v="4"/>
    <x v="3"/>
    <x v="3"/>
    <s v="D"/>
    <s v="D"/>
    <s v="TI"/>
    <x v="2"/>
    <s v=" "/>
    <s v=" "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09  "/>
    <s v="Logística          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18"/>
    <n v="1"/>
    <s v="15857"/>
    <s v="25849265  "/>
    <s v="VARGAS ROJAS CESAR JAVIER"/>
    <s v="LA LIBERTAD         "/>
    <s v="19/02/2024"/>
    <s v="F"/>
    <m/>
    <m/>
    <x v="18"/>
    <s v="Logística                                                             "/>
    <s v="PROYECTO EPC INSTAL DE PANTALLA PILOTES (KINTERONI)                   "/>
    <s v="DESCANSO            "/>
    <s v="D"/>
    <s v="D"/>
    <s v="D"/>
    <s v="D"/>
    <x v="5"/>
    <x v="4"/>
    <x v="2"/>
    <s v="A"/>
    <s v="A"/>
    <s v="A"/>
    <x v="3"/>
    <x v="3"/>
    <x v="4"/>
    <x v="2"/>
    <x v="3"/>
    <x v="2"/>
    <x v="2"/>
    <s v="A"/>
    <s v="A"/>
    <s v="TS"/>
    <x v="3"/>
    <s v=" "/>
    <s v=" "/>
    <s v=" "/>
    <s v=" "/>
    <s v=" "/>
    <s v=" "/>
    <s v=" "/>
    <s v=" "/>
    <s v=" "/>
    <s v=" "/>
    <n v="8"/>
    <n v="5"/>
    <n v="0"/>
    <n v="0"/>
    <n v="0"/>
    <n v="0"/>
    <n v="13"/>
    <s v="COMUN"/>
    <x v="1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10  "/>
    <s v="Mantenimiento Mecánico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19"/>
    <n v="1"/>
    <s v="15836"/>
    <s v="45957420  "/>
    <s v="ARMAS PACAYA DANIEL ALBERTO"/>
    <s v="LIMA                "/>
    <s v="30/01/2024"/>
    <s v="F"/>
    <s v="05/04/2024"/>
    <n v="17"/>
    <x v="19"/>
    <s v="Mantenimiento Mecánico                                                "/>
    <s v="PROYECTO EPC INSTAL DE PANTALLA PILOTES (KINTERONI)                   "/>
    <s v="KINTERONI           "/>
    <s v="D"/>
    <s v="D"/>
    <s v="D"/>
    <s v="D"/>
    <x v="4"/>
    <x v="2"/>
    <x v="2"/>
    <s v="A"/>
    <s v="A"/>
    <s v="A"/>
    <x v="3"/>
    <x v="3"/>
    <x v="4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10"/>
    <n v="3"/>
    <n v="0"/>
    <n v="0"/>
    <n v="0"/>
    <n v="0"/>
    <n v="13"/>
    <s v="COMUN"/>
    <x v="2"/>
  </r>
  <r>
    <n v="20"/>
    <n v="2"/>
    <s v="03311"/>
    <s v="000709258 "/>
    <s v="CRUZ MAMANI ANTONIO"/>
    <s v="BOLIVIA             "/>
    <s v="01/03/2024"/>
    <s v="E"/>
    <m/>
    <m/>
    <x v="20"/>
    <s v="Mantenimiento Mecánico                                                "/>
    <s v="PROYECTO EPC INSTAL DE PANTALLA PILOTES (KINTERONI)                   "/>
    <s v="DESCANSO            "/>
    <m/>
    <m/>
    <m/>
    <m/>
    <x v="4"/>
    <x v="2"/>
    <x v="2"/>
    <s v="A"/>
    <s v="A"/>
    <s v="A"/>
    <x v="3"/>
    <x v="3"/>
    <x v="4"/>
    <x v="2"/>
    <x v="3"/>
    <x v="2"/>
    <x v="2"/>
    <s v="TS"/>
    <s v="D"/>
    <s v="D"/>
    <x v="3"/>
    <s v=" "/>
    <s v=" "/>
    <s v=" "/>
    <s v=" "/>
    <s v=" "/>
    <s v=" "/>
    <s v=" "/>
    <s v=" "/>
    <s v=" "/>
    <s v=" "/>
    <n v="9"/>
    <n v="4"/>
    <n v="0"/>
    <n v="0"/>
    <n v="0"/>
    <n v="0"/>
    <n v="13"/>
    <s v="COMUN"/>
    <x v="2"/>
  </r>
  <r>
    <n v="21"/>
    <n v="3"/>
    <s v="15795"/>
    <s v="41188265  "/>
    <s v="SANCHEZ SANCHEZ ROBERTO CHRISTIAN"/>
    <s v="UCAYALI             "/>
    <s v="05/04/2024"/>
    <s v="F"/>
    <m/>
    <m/>
    <x v="21"/>
    <s v="Mantenimiento Mecánico                                                "/>
    <s v="PROYECTO EPC INSTAL DE PANTALLA PILOTES (KINTERONI)                   "/>
    <s v="DESCANSO   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TS"/>
    <x v="3"/>
    <s v=" "/>
    <s v=" "/>
    <s v=" "/>
    <s v=" "/>
    <s v=" "/>
    <s v=" "/>
    <s v=" "/>
    <s v=" "/>
    <s v=" "/>
    <s v=" "/>
    <n v="9"/>
    <n v="0"/>
    <n v="0"/>
    <n v="0"/>
    <n v="0"/>
    <n v="0"/>
    <n v="9"/>
    <s v="CIVIL"/>
    <x v="2"/>
  </r>
  <r>
    <n v="22"/>
    <n v="4"/>
    <s v="15933"/>
    <n v="48116735"/>
    <s v="MIRANDA CORDOVA ALDO SAUL"/>
    <s v="LIMA                "/>
    <s v="20/04/2024"/>
    <s v="F"/>
    <s v="20/04/2024"/>
    <n v="2"/>
    <x v="22"/>
    <s v="Mantenimiento Mecánico                                                "/>
    <s v="PROYECTO EPC INSTAL DE PANTALLA PILOTES (KINTERONI)                   "/>
    <s v="NUEVO MUNDO         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n v="23"/>
    <n v="5"/>
    <s v="14291"/>
    <n v="17442239"/>
    <s v="SILVA PISFIL JUAN CARLOS"/>
    <s v="LAMBAYEQUE"/>
    <s v="20/04/2024"/>
    <s v="F"/>
    <s v="20/04/2024"/>
    <n v="2"/>
    <x v="23"/>
    <s v="Mantenimiento Mecánico                                                "/>
    <s v="PROYECTO EPC INSTAL DE PANTALLA PILOTES (KINTERONI)                   "/>
    <s v="KINTERONI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11  "/>
    <s v="Operadores y Rigger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24"/>
    <n v="1"/>
    <s v="14761"/>
    <s v="45387312  "/>
    <s v="ARQUINIGO VILLAORDUÑA JHONNY EDUARDO"/>
    <s v="CALLAO              "/>
    <s v="13/04/2024"/>
    <s v="F"/>
    <s v="13/04/2024"/>
    <n v="9"/>
    <x v="24"/>
    <s v="Operadores y Rigger                                                   "/>
    <s v="PROYECTO EPC INSTAL DE PANTALLA PILOTES (KINTERONI)                   "/>
    <s v="KINTERONI           "/>
    <m/>
    <m/>
    <m/>
    <m/>
    <x v="0"/>
    <x v="0"/>
    <x v="0"/>
    <m/>
    <m/>
    <m/>
    <x v="0"/>
    <x v="0"/>
    <x v="3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n v="25"/>
    <n v="2"/>
    <s v="15876"/>
    <s v="45089328  "/>
    <s v="LATOURE TUNCAR CARLOS ENRIQUE"/>
    <s v="LIMA                "/>
    <s v="12/03/2024"/>
    <s v="F"/>
    <m/>
    <m/>
    <x v="25"/>
    <s v="Operadores y Rigger                                                   "/>
    <s v="PROYECTO EPC INSTAL DE PANTALLA PILOTES (KINTERONI)                   "/>
    <s v="DESCANSO            "/>
    <s v="D"/>
    <s v="D"/>
    <s v="D"/>
    <s v="D"/>
    <x v="5"/>
    <x v="4"/>
    <x v="2"/>
    <s v="A"/>
    <s v="A"/>
    <s v="A"/>
    <x v="3"/>
    <x v="3"/>
    <x v="4"/>
    <x v="2"/>
    <x v="3"/>
    <x v="2"/>
    <x v="2"/>
    <s v="TS"/>
    <s v="D"/>
    <s v="D"/>
    <x v="3"/>
    <s v=" "/>
    <s v=" "/>
    <s v=" "/>
    <s v=" "/>
    <s v=" "/>
    <s v=" "/>
    <s v=" "/>
    <s v=" "/>
    <s v=" "/>
    <s v=" "/>
    <n v="13"/>
    <n v="0"/>
    <n v="0"/>
    <n v="0"/>
    <n v="0"/>
    <n v="0"/>
    <n v="13"/>
    <s v="CIVIL"/>
    <x v="2"/>
  </r>
  <r>
    <n v="26"/>
    <n v="3"/>
    <s v="15921"/>
    <s v="10323405  "/>
    <s v="PAJARES MENDOZA CARLOS ANTONIO"/>
    <s v="LIMA                "/>
    <s v="08/04/2024"/>
    <s v="F"/>
    <m/>
    <m/>
    <x v="25"/>
    <s v="Operadores y Rigger                                                   "/>
    <s v="PROYECTO EPC INSTAL DE PANTALLA PILOTES (KINTERONI)                   "/>
    <s v="LIMA                "/>
    <m/>
    <m/>
    <m/>
    <m/>
    <x v="0"/>
    <x v="0"/>
    <x v="0"/>
    <s v="L"/>
    <s v="L"/>
    <s v="L"/>
    <x v="1"/>
    <x v="1"/>
    <x v="1"/>
    <x v="1"/>
    <x v="2"/>
    <x v="1"/>
    <x v="1"/>
    <s v="L"/>
    <s v="L"/>
    <s v="L"/>
    <x v="1"/>
    <s v=" "/>
    <s v=" "/>
    <s v=" "/>
    <s v=" "/>
    <s v=" "/>
    <s v=" "/>
    <s v=" "/>
    <s v=" "/>
    <s v=" "/>
    <s v=" "/>
    <n v="6"/>
    <n v="0"/>
    <n v="0"/>
    <n v="0"/>
    <n v="0"/>
    <n v="0"/>
    <n v="6"/>
    <s v="CIVIL"/>
    <x v="2"/>
  </r>
  <r>
    <n v="27"/>
    <n v="4"/>
    <s v="12386"/>
    <s v="42559326  "/>
    <s v="VELAYARCE RENGIFO JERLIN"/>
    <s v="LORETO              "/>
    <s v="05/04/2024"/>
    <s v="F"/>
    <m/>
    <m/>
    <x v="23"/>
    <s v="Operadores y Rigger                                                   "/>
    <s v="PROYECTO EPC INSTAL DE PANTALLA PILOTES (KINTERONI)                   "/>
    <s v="DESCANSO   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TS"/>
    <x v="3"/>
    <s v=" "/>
    <s v=" "/>
    <s v=" "/>
    <s v=" "/>
    <s v=" "/>
    <s v=" "/>
    <s v=" "/>
    <s v=" "/>
    <s v=" "/>
    <s v=" "/>
    <n v="9"/>
    <n v="0"/>
    <n v="0"/>
    <n v="0"/>
    <n v="0"/>
    <n v="0"/>
    <n v="9"/>
    <s v="CIVIL"/>
    <x v="2"/>
  </r>
  <r>
    <n v="28"/>
    <n v="5"/>
    <s v="14784"/>
    <s v="42136680  "/>
    <s v="ÑAHUI CANALES EMERSON"/>
    <s v="AYACUCHO            "/>
    <s v="05/04/2024"/>
    <s v="F"/>
    <m/>
    <m/>
    <x v="24"/>
    <s v="Operadores y Rigger                                                   "/>
    <s v="PROYECTO EPC INSTAL DE PANTALLA PILOTES (KINTERONI)                   "/>
    <s v="DESCANSO            "/>
    <m/>
    <m/>
    <m/>
    <m/>
    <x v="4"/>
    <x v="2"/>
    <x v="2"/>
    <s v="A"/>
    <s v="A"/>
    <s v="A"/>
    <x v="3"/>
    <x v="3"/>
    <x v="4"/>
    <x v="2"/>
    <x v="3"/>
    <x v="2"/>
    <x v="2"/>
    <s v="TS"/>
    <s v="D"/>
    <s v="D"/>
    <x v="3"/>
    <s v=" "/>
    <s v=" "/>
    <s v=" "/>
    <s v=" "/>
    <s v=" "/>
    <s v=" "/>
    <s v=" "/>
    <s v=" "/>
    <s v=" "/>
    <s v=" "/>
    <n v="9"/>
    <n v="0"/>
    <n v="0"/>
    <n v="0"/>
    <n v="0"/>
    <n v="0"/>
    <n v="9"/>
    <s v="CIVIL"/>
    <x v="2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12  "/>
    <s v="Obras Cviles       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29"/>
    <n v="1"/>
    <s v="08156"/>
    <s v="000883134 "/>
    <s v="AYAVIRI NUÑEZ MIGUEL ANGEL"/>
    <s v="BOLIVIA             "/>
    <s v="26/03/2024"/>
    <s v="E"/>
    <s v="13/04/2024"/>
    <n v="9"/>
    <x v="26"/>
    <s v="Obras Cviles                                                          "/>
    <s v="PROYECTO EPC INSTAL DE PANTALLA PILOTES (KINTERONI)                   "/>
    <s v="KINTERONI           "/>
    <s v="L"/>
    <s v="L"/>
    <s v="L"/>
    <s v="L"/>
    <x v="1"/>
    <x v="1"/>
    <x v="1"/>
    <s v="L"/>
    <s v="L"/>
    <s v="L"/>
    <x v="1"/>
    <x v="1"/>
    <x v="3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n v="30"/>
    <n v="2"/>
    <s v="06390"/>
    <s v="41113322  "/>
    <s v="UBILLUS BRACAMONTE STALIN"/>
    <s v="PIURA               "/>
    <s v="25/03/2024"/>
    <s v="F"/>
    <m/>
    <m/>
    <x v="26"/>
    <s v="Obras Cviles                                                          "/>
    <s v="PROYECTO EPC INSTAL DE PANTALLA PILOTES (KINTERONI)                   "/>
    <s v="DESCANSO            "/>
    <s v="A"/>
    <s v="A"/>
    <s v="A"/>
    <s v="A"/>
    <x v="2"/>
    <x v="2"/>
    <x v="2"/>
    <s v="A"/>
    <s v="A"/>
    <s v="A"/>
    <x v="3"/>
    <x v="3"/>
    <x v="4"/>
    <x v="2"/>
    <x v="3"/>
    <x v="2"/>
    <x v="2"/>
    <s v="TS"/>
    <s v="D"/>
    <s v="D"/>
    <x v="3"/>
    <s v=" "/>
    <s v=" "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n v="31"/>
    <n v="3"/>
    <s v="14734"/>
    <n v="46647544"/>
    <s v="HUARACHA ROQUE EDWIN FREDDY"/>
    <s v="AREQUIPA"/>
    <s v="20/04/2024"/>
    <s v="F"/>
    <s v="20/04/2024"/>
    <n v="2"/>
    <x v="27"/>
    <s v="Obras Cviles                                                          "/>
    <s v="PROYECTO EPC INSTAL DE PANTALLA PILOTES (KINTERONI)                   "/>
    <s v="KINTERONI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n v="32"/>
    <n v="4"/>
    <s v="12698"/>
    <n v="40002329"/>
    <s v="DE LA CRUZ CANALES JIMMY RENZO"/>
    <s v="LIMA                "/>
    <s v="20/04/2024"/>
    <s v="F"/>
    <s v="20/04/2024"/>
    <n v="2"/>
    <x v="28"/>
    <s v="Obras Cviles                                                          "/>
    <s v="PROYECTO EPC INSTAL DE PANTALLA PILOTES (KINTERONI)                   "/>
    <s v="KINTERONI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n v="33"/>
    <n v="5"/>
    <s v="11313"/>
    <s v="45601281"/>
    <s v="PEREZ SILVA EDUARDO MIGUEL ANGEL"/>
    <s v="LIMA                "/>
    <s v="20/04/2024"/>
    <s v="F"/>
    <s v="20/04/2024"/>
    <n v="2"/>
    <x v="29"/>
    <s v="Obras Cviles                                                          "/>
    <s v="PROYECTO EPC INSTAL DE PANTALLA PILOTES (KINTERONI)                   "/>
    <s v="KINTERONI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n v="34"/>
    <n v="6"/>
    <s v="02710"/>
    <s v="05239855"/>
    <s v="PACAYA ARELLANO JULIAN"/>
    <s v="PIURA"/>
    <s v="20/04/2024"/>
    <s v="F"/>
    <s v="20/04/2024"/>
    <n v="2"/>
    <x v="30"/>
    <s v="Obras Cviles                                                          "/>
    <s v="PROYECTO EPC INSTAL DE PANTALLA PILOTES (KINTERONI)                   "/>
    <s v="KINTERONI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n v="35"/>
    <n v="7"/>
    <s v="09465"/>
    <s v="05859708"/>
    <s v="TORRES SEOPA WALTER"/>
    <s v="LIMA                "/>
    <s v="20/04/2024"/>
    <s v="F"/>
    <s v="20/04/2024"/>
    <n v="2"/>
    <x v="31"/>
    <s v="Obras Cviles                                                          "/>
    <s v="PROYECTO EPC INSTAL DE PANTALLA PILOTES (KINTERONI)                   "/>
    <s v="NUEVO MUNDO         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n v="36"/>
    <n v="8"/>
    <s v="15611"/>
    <s v="43171185"/>
    <s v="AMIAS GUERRA TONY"/>
    <s v="LIMA                "/>
    <s v="20/04/2024"/>
    <s v="F"/>
    <s v="20/04/2024"/>
    <n v="2"/>
    <x v="32"/>
    <s v="Obras Cviles                                                          "/>
    <s v="PROYECTO EPC INSTAL DE PANTALLA PILOTES (KINTERONI)                   "/>
    <s v="NUEVO MUNDO         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n v="37"/>
    <n v="9"/>
    <s v="14788"/>
    <s v="44791730"/>
    <s v="DAVILA HAQUIWARA FRANCIS ALEXANDER"/>
    <s v="IQUITOS"/>
    <s v="20/04/2024"/>
    <s v="F"/>
    <s v="20/04/2024"/>
    <n v="2"/>
    <x v="32"/>
    <s v="Obras Cviles                                                          "/>
    <s v="PROYECTO EPC INSTAL DE PANTALLA PILOTES (KINTERONI)                   "/>
    <s v="NUEVO MUNDO         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n v="38"/>
    <n v="10"/>
    <s v="15738"/>
    <s v="03667240"/>
    <s v="HIDALGO FREIRE ALIS"/>
    <s v="PISCO"/>
    <s v="20/04/2024"/>
    <s v="F"/>
    <s v="20/04/2024"/>
    <n v="2"/>
    <x v="32"/>
    <s v="Obras Cviles                                                          "/>
    <s v="PROYECTO EPC INSTAL DE PANTALLA PILOTES (KINTERONI)                   "/>
    <s v="NUEVO MUNDO         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IVIL"/>
    <x v="2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14  "/>
    <s v="Campamentos        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39"/>
    <n v="1"/>
    <s v="09553"/>
    <s v="45825286  "/>
    <s v="ARIAS DAVILA MARTIN SALOMON"/>
    <s v="UCAYALI             "/>
    <s v="05/04/2024"/>
    <s v="F"/>
    <s v="05/04/2024"/>
    <n v="17"/>
    <x v="33"/>
    <s v="Campamentos                                                           "/>
    <s v="PROYECTO EPC INSTAL DE PANTALLA PILOTES (KINTERONI)                   "/>
    <s v="KINTERONI  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9"/>
    <n v="0"/>
    <n v="0"/>
    <n v="0"/>
    <n v="0"/>
    <n v="0"/>
    <n v="9"/>
    <s v="CIVIL"/>
    <x v="2"/>
  </r>
  <r>
    <n v="40"/>
    <n v="2"/>
    <s v="15695"/>
    <s v="77524652  "/>
    <s v="BORGA RIOS LEONIDAS JAVIER"/>
    <s v="LIMA                "/>
    <s v="05/04/2024"/>
    <s v="F"/>
    <m/>
    <m/>
    <x v="34"/>
    <s v="Campamentos                                                           "/>
    <s v="PROYECTO EPC INSTAL DE PANTALLA PILOTES (KINTERONI)                   "/>
    <s v="DESCANSO   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TS"/>
    <x v="3"/>
    <s v=" "/>
    <s v=" "/>
    <s v=" "/>
    <s v=" "/>
    <s v=" "/>
    <s v=" "/>
    <s v=" "/>
    <s v=" "/>
    <s v=" "/>
    <s v=" "/>
    <n v="9"/>
    <n v="0"/>
    <n v="0"/>
    <n v="0"/>
    <n v="0"/>
    <n v="0"/>
    <n v="9"/>
    <s v="CIVIL"/>
    <x v="2"/>
  </r>
  <r>
    <n v="41"/>
    <n v="3"/>
    <s v="09502"/>
    <s v="41998095  "/>
    <s v="CHERO RUIZ RICHARD"/>
    <s v="LIMA                "/>
    <s v="05/04/2024"/>
    <s v="F"/>
    <s v="05/04/2024"/>
    <n v="17"/>
    <x v="35"/>
    <s v="Campamentos                                                           "/>
    <s v="PROYECTO EPC INSTAL DE PANTALLA PILOTES (KINTERONI)                   "/>
    <s v="KINTERONI  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9"/>
    <n v="0"/>
    <n v="0"/>
    <n v="0"/>
    <n v="0"/>
    <n v="0"/>
    <n v="9"/>
    <s v="CIVIL"/>
    <x v="2"/>
  </r>
  <r>
    <n v="42"/>
    <n v="4"/>
    <s v="12743"/>
    <s v="40498845  "/>
    <s v="DIAZ CONDO KINDER LING"/>
    <s v="LIMA                "/>
    <s v="05/04/2024"/>
    <s v="F"/>
    <m/>
    <m/>
    <x v="34"/>
    <s v="Campamentos                                                           "/>
    <s v="PROYECTO EPC INSTAL DE PANTALLA PILOTES (KINTERONI)                   "/>
    <s v="DESCANSO   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TS"/>
    <x v="3"/>
    <s v=" "/>
    <s v=" "/>
    <s v=" "/>
    <s v=" "/>
    <s v=" "/>
    <s v=" "/>
    <s v=" "/>
    <s v=" "/>
    <s v=" "/>
    <s v=" "/>
    <n v="9"/>
    <n v="0"/>
    <n v="0"/>
    <n v="0"/>
    <n v="0"/>
    <n v="0"/>
    <n v="9"/>
    <s v="CIVIL"/>
    <x v="2"/>
  </r>
  <r>
    <n v="43"/>
    <n v="5"/>
    <s v="09401"/>
    <s v="80607068  "/>
    <s v="ORDOÑEZ ESPIRITU YIERSINÑIO"/>
    <s v="UCAYALI             "/>
    <s v="05/04/2024"/>
    <s v="F"/>
    <s v="05/04/2024"/>
    <n v="17"/>
    <x v="36"/>
    <s v="Campamentos                                                           "/>
    <s v="PROYECTO EPC INSTAL DE PANTALLA PILOTES (KINTERONI)                   "/>
    <s v="KINTERONI  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9"/>
    <n v="0"/>
    <n v="0"/>
    <n v="0"/>
    <n v="0"/>
    <n v="0"/>
    <n v="9"/>
    <s v="CIVIL"/>
    <x v="2"/>
  </r>
  <r>
    <n v="44"/>
    <n v="6"/>
    <s v="09424"/>
    <s v="41825088  "/>
    <s v="PEREZ GUERRA HIMLER"/>
    <s v="UCAYALI             "/>
    <s v="13/04/2024"/>
    <s v="F"/>
    <s v="13/04/2024"/>
    <n v="9"/>
    <x v="37"/>
    <s v="Campamentos                                                           "/>
    <s v="PROYECTO EPC INSTAL DE PANTALLA PILOTES (KINTERONI)                   "/>
    <s v="KINTERONI           "/>
    <m/>
    <m/>
    <m/>
    <m/>
    <x v="0"/>
    <x v="0"/>
    <x v="0"/>
    <m/>
    <m/>
    <m/>
    <x v="0"/>
    <x v="0"/>
    <x v="3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OMUN"/>
    <x v="3"/>
  </r>
  <r>
    <n v="45"/>
    <n v="7"/>
    <s v="14836"/>
    <s v="47338676  "/>
    <s v="RODRIGUEZ RICOPA ELMER"/>
    <s v="UCAYALI             "/>
    <s v="05/04/2024"/>
    <s v="F"/>
    <m/>
    <m/>
    <x v="34"/>
    <s v="Campamentos                                                           "/>
    <s v="PROYECTO EPC INSTAL DE PANTALLA PILOTES (KINTERONI)                   "/>
    <s v="DESCANSO   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TS"/>
    <x v="3"/>
    <s v=" "/>
    <s v=" "/>
    <s v=" "/>
    <s v=" "/>
    <s v=" "/>
    <s v=" "/>
    <s v=" "/>
    <s v=" "/>
    <s v=" "/>
    <s v=" "/>
    <n v="9"/>
    <n v="0"/>
    <n v="0"/>
    <n v="0"/>
    <n v="0"/>
    <n v="0"/>
    <n v="9"/>
    <s v="CIVIL"/>
    <x v="2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s v="EPC- Instalacion de Pilotes"/>
    <m/>
    <m/>
    <n v="45"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s v="EPC INSTAL DE PANTALLA PILOTES(LIMA - PUCALLPA)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45  "/>
    <s v="Oficina - Lima     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46"/>
    <n v="1"/>
    <s v="14532"/>
    <s v="003463322 "/>
    <s v="NIEME BANEGAS SEBASTIAN"/>
    <s v="BOLIVIA             "/>
    <s v="17/01/2024"/>
    <s v="E"/>
    <m/>
    <m/>
    <x v="38"/>
    <s v="Oficina - Lima                                                        "/>
    <s v="PROYECTO EPC INSTAL DE PANTALLA PILOTES (KINTERONI)                   "/>
    <s v="LIMA                "/>
    <s v="L"/>
    <s v="L"/>
    <s v="L"/>
    <s v="L"/>
    <x v="1"/>
    <x v="1"/>
    <x v="1"/>
    <s v="L"/>
    <s v="L"/>
    <s v="L"/>
    <x v="1"/>
    <x v="1"/>
    <x v="1"/>
    <x v="1"/>
    <x v="2"/>
    <x v="1"/>
    <x v="1"/>
    <s v="L"/>
    <s v="L"/>
    <s v="L"/>
    <x v="1"/>
    <s v=" "/>
    <m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n v="47"/>
    <n v="2"/>
    <s v="01594"/>
    <s v="000529179 "/>
    <s v="QUEVEDO ROJAS HERNAN GUSTAVO"/>
    <s v="LIMA                "/>
    <s v="11/03/2024"/>
    <s v="E"/>
    <m/>
    <m/>
    <x v="39"/>
    <s v="Oficina - Lima                                                        "/>
    <s v="PROYECTO EPC INSTAL DE PANTALLA PILOTES (KINTERONI)                   "/>
    <s v="LIMA                "/>
    <s v="L"/>
    <s v="L"/>
    <s v="L"/>
    <s v="L"/>
    <x v="1"/>
    <x v="1"/>
    <x v="1"/>
    <s v="L"/>
    <s v="L"/>
    <s v="L"/>
    <x v="1"/>
    <x v="1"/>
    <x v="2"/>
    <x v="1"/>
    <x v="4"/>
    <x v="3"/>
    <x v="3"/>
    <s v="D"/>
    <s v="D"/>
    <s v="D"/>
    <x v="3"/>
    <s v=" "/>
    <m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50  "/>
    <s v="Almacen Pucallpa   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48"/>
    <n v="1"/>
    <s v="15612"/>
    <s v="46994413  "/>
    <s v="CASTRO FLORES LUIS CRISTIAN"/>
    <s v="UCAYALI             "/>
    <s v="16/03/2024"/>
    <s v="F"/>
    <m/>
    <m/>
    <x v="34"/>
    <s v="Almacen Pucallpa                                                      "/>
    <s v="PROYECTO EPC INSTAL DE PANTALLA PILOTES (KINTERONI)                   "/>
    <s v="PUCALLPA            "/>
    <s v="PU"/>
    <s v="PU"/>
    <s v="PU"/>
    <s v="PU"/>
    <x v="6"/>
    <x v="5"/>
    <x v="3"/>
    <s v="PU"/>
    <s v="PU"/>
    <s v="PU"/>
    <x v="4"/>
    <x v="4"/>
    <x v="6"/>
    <x v="3"/>
    <x v="5"/>
    <x v="4"/>
    <x v="4"/>
    <s v="PU"/>
    <s v="PU"/>
    <s v="PU"/>
    <x v="4"/>
    <s v=" "/>
    <s v=" "/>
    <s v=" "/>
    <s v=" "/>
    <s v=" "/>
    <s v=" "/>
    <s v=" "/>
    <s v=" "/>
    <s v=" "/>
    <s v=" "/>
    <n v="13"/>
    <n v="0"/>
    <n v="0"/>
    <n v="0"/>
    <n v="0"/>
    <n v="0"/>
    <n v="13"/>
    <s v="CIVIL"/>
    <x v="2"/>
  </r>
  <r>
    <n v="49"/>
    <n v="2"/>
    <s v="11374"/>
    <s v="41793339  "/>
    <s v="DAVILA REYNA JAMES FRANK"/>
    <s v="UCAYALI             "/>
    <s v="14/03/2024"/>
    <s v="F"/>
    <m/>
    <m/>
    <x v="34"/>
    <s v="Almacen Pucallpa                                                      "/>
    <s v="PROYECTO EPC INSTAL DE PANTALLA PILOTES (KINTERONI)                   "/>
    <s v="PUCALLPA            "/>
    <s v="PU"/>
    <s v="PU"/>
    <s v="PU"/>
    <s v="PU"/>
    <x v="6"/>
    <x v="5"/>
    <x v="3"/>
    <s v="PU"/>
    <s v="PU"/>
    <s v="PU"/>
    <x v="4"/>
    <x v="4"/>
    <x v="6"/>
    <x v="3"/>
    <x v="5"/>
    <x v="4"/>
    <x v="4"/>
    <s v="PU"/>
    <s v="PU"/>
    <s v="PU"/>
    <x v="4"/>
    <s v=" "/>
    <s v=" "/>
    <s v=" "/>
    <s v=" "/>
    <s v=" "/>
    <s v=" "/>
    <s v=" "/>
    <s v=" "/>
    <s v=" "/>
    <s v=" "/>
    <n v="13"/>
    <n v="0"/>
    <n v="0"/>
    <n v="0"/>
    <n v="0"/>
    <n v="0"/>
    <n v="13"/>
    <s v="CIVIL"/>
    <x v="2"/>
  </r>
  <r>
    <n v="50"/>
    <n v="3"/>
    <s v="15420"/>
    <s v="70237332  "/>
    <s v="SUERE SILVESTRE FRANCO ANTONIO"/>
    <s v="LIMA                "/>
    <s v="25/03/2024"/>
    <s v="F"/>
    <m/>
    <m/>
    <x v="16"/>
    <s v="Almacen Pucallpa                                                      "/>
    <s v="PROYECTO EPC INSTAL DE PANTALLA PILOTES (KINTERONI)                   "/>
    <s v="PUCALLPA            "/>
    <s v="PU"/>
    <s v="PU"/>
    <s v="PU"/>
    <s v="PU"/>
    <x v="6"/>
    <x v="5"/>
    <x v="3"/>
    <s v="PU"/>
    <s v="PU"/>
    <s v="PU"/>
    <x v="4"/>
    <x v="4"/>
    <x v="6"/>
    <x v="3"/>
    <x v="5"/>
    <x v="4"/>
    <x v="4"/>
    <s v="PU"/>
    <s v="PU"/>
    <s v="PU"/>
    <x v="4"/>
    <s v=" "/>
    <s v=" "/>
    <s v=" "/>
    <s v=" "/>
    <s v=" "/>
    <s v=" "/>
    <s v=" "/>
    <s v=" "/>
    <s v=" "/>
    <s v=" "/>
    <n v="13"/>
    <n v="0"/>
    <n v="0"/>
    <n v="0"/>
    <n v="0"/>
    <n v="0"/>
    <n v="13"/>
    <s v="CIVIL"/>
    <x v="2"/>
  </r>
  <r>
    <n v="51"/>
    <n v="4"/>
    <s v="13911"/>
    <s v="72020183  "/>
    <s v="TUESTA CARO GILMER"/>
    <s v="LIMA                "/>
    <s v="06/02/2024"/>
    <s v="F"/>
    <m/>
    <m/>
    <x v="40"/>
    <s v="Almacen Pucallpa                                                      "/>
    <s v="PROYECTO EPC INSTAL DE PANTALLA PILOTES (KINTERONI)                   "/>
    <s v="PUCALLPA            "/>
    <s v="PU"/>
    <s v="PU"/>
    <s v="PU"/>
    <s v="PU"/>
    <x v="6"/>
    <x v="5"/>
    <x v="3"/>
    <s v="PU"/>
    <s v="PU"/>
    <s v="PU"/>
    <x v="4"/>
    <x v="2"/>
    <x v="2"/>
    <x v="1"/>
    <x v="4"/>
    <x v="3"/>
    <x v="3"/>
    <s v="D"/>
    <s v="PU"/>
    <s v="PU"/>
    <x v="4"/>
    <s v=" "/>
    <s v=" "/>
    <s v=" "/>
    <s v=" "/>
    <s v=" "/>
    <s v=" "/>
    <s v=" "/>
    <s v=" "/>
    <s v=" "/>
    <s v=" "/>
    <n v="13"/>
    <n v="0"/>
    <n v="0"/>
    <n v="0"/>
    <n v="0"/>
    <n v="0"/>
    <n v="13"/>
    <s v="COMUN"/>
    <x v="1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s v="EPC- Instalacion de Pilotes  Lima- Pucallpa"/>
    <m/>
    <m/>
    <n v="6"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s v="EPC INSTAL DE PANTALLA PILOTES(TERCEROS)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70  "/>
    <s v="Maberic Corporacion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52"/>
    <n v="1"/>
    <s v="50246"/>
    <s v="47803156  "/>
    <s v="BALDERRAMA CARRASCO WILFREDO"/>
    <s v="LIMA                "/>
    <s v="05/04/2024"/>
    <s v="F"/>
    <s v="05/04/2024"/>
    <n v="17"/>
    <x v="41"/>
    <s v="Maberic Corporacion                                                   "/>
    <s v="PROYECTO EPC INSTAL DE PANTALLA PILOTES (KINTERONI)                   "/>
    <s v="NUEVO MUNDO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9"/>
    <n v="0"/>
    <n v="0"/>
    <n v="0"/>
    <n v="0"/>
    <n v="0"/>
    <n v="9"/>
    <s v="COMUN"/>
    <x v="3"/>
  </r>
  <r>
    <n v="53"/>
    <n v="2"/>
    <s v="50244"/>
    <s v="10382220  "/>
    <s v="REATEGUI CARDENAS ALEXANDER"/>
    <s v="LIMA                "/>
    <s v="05/04/2024"/>
    <s v="F"/>
    <s v="05/04/2024"/>
    <n v="17"/>
    <x v="42"/>
    <s v="Maberic Corporacion                                                   "/>
    <s v="PROYECTO EPC INSTAL DE PANTALLA PILOTES (KINTERONI)                   "/>
    <s v="NUEVO MUNDO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9"/>
    <n v="0"/>
    <n v="0"/>
    <n v="0"/>
    <n v="0"/>
    <n v="0"/>
    <n v="9"/>
    <s v="COMUN"/>
    <x v="3"/>
  </r>
  <r>
    <n v="54"/>
    <n v="3"/>
    <s v="50245"/>
    <s v="40521115  "/>
    <s v="SANDOVAL ARAUJO JOSE LUIS"/>
    <s v="LIMA                "/>
    <s v="05/04/2024"/>
    <s v="F"/>
    <s v="05/04/2024"/>
    <n v="17"/>
    <x v="43"/>
    <s v="Maberic Corporacion                                                   "/>
    <s v="PROYECTO EPC INSTAL DE PANTALLA PILOTES (KINTERONI)                   "/>
    <s v="KINTERONI           "/>
    <m/>
    <m/>
    <m/>
    <m/>
    <x v="4"/>
    <x v="2"/>
    <x v="2"/>
    <s v="A"/>
    <s v="A"/>
    <s v="A"/>
    <x v="3"/>
    <x v="3"/>
    <x v="4"/>
    <x v="2"/>
    <x v="3"/>
    <x v="2"/>
    <x v="2"/>
    <s v="A"/>
    <s v="A"/>
    <s v="A"/>
    <x v="2"/>
    <s v=" "/>
    <s v=" "/>
    <s v=" "/>
    <s v=" "/>
    <s v=" "/>
    <s v=" "/>
    <s v=" "/>
    <s v=" "/>
    <s v=" "/>
    <s v=" "/>
    <n v="9"/>
    <n v="0"/>
    <n v="0"/>
    <n v="0"/>
    <n v="0"/>
    <n v="0"/>
    <n v="9"/>
    <s v="COMUN"/>
    <x v="3"/>
  </r>
  <r>
    <n v="55"/>
    <n v="4"/>
    <m/>
    <n v="40659646"/>
    <s v="VILLEGAS CHUNGA MIGUEL ANGEL"/>
    <m/>
    <s v="20/04/2024"/>
    <s v="F"/>
    <s v="20/04/2024"/>
    <n v="2"/>
    <x v="44"/>
    <s v="Maberic Corporacion                                                   "/>
    <s v="PROYECTO EPC INSTAL DE PANTALLA PILOTES (KINTERONI)                   "/>
    <s v="KINTERONI"/>
    <m/>
    <m/>
    <m/>
    <m/>
    <x v="0"/>
    <x v="0"/>
    <x v="0"/>
    <m/>
    <m/>
    <m/>
    <x v="0"/>
    <x v="0"/>
    <x v="0"/>
    <x v="0"/>
    <x v="0"/>
    <x v="0"/>
    <x v="0"/>
    <m/>
    <m/>
    <s v="TI"/>
    <x v="2"/>
    <s v=" "/>
    <s v=" "/>
    <s v=" "/>
    <s v=" "/>
    <s v=" "/>
    <s v=" "/>
    <s v=" "/>
    <s v=" "/>
    <s v=" "/>
    <s v=" "/>
    <n v="1"/>
    <n v="0"/>
    <n v="0"/>
    <n v="0"/>
    <n v="0"/>
    <n v="0"/>
    <n v="1"/>
    <s v="COMUN"/>
    <x v="1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s v="EPC- Instalacion de Pilotes  Lima- Pucallpa"/>
    <m/>
    <m/>
    <n v="5"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s v="A"/>
    <s v="ACTIVO"/>
    <m/>
    <s v="Foraneos"/>
    <n v="49"/>
    <m/>
    <m/>
    <x v="0"/>
    <m/>
    <m/>
    <m/>
    <n v="5"/>
    <n v="5"/>
    <n v="5"/>
    <n v="5"/>
    <x v="7"/>
    <x v="6"/>
    <x v="4"/>
    <n v="22"/>
    <n v="22"/>
    <n v="22"/>
    <x v="5"/>
    <x v="5"/>
    <x v="7"/>
    <x v="4"/>
    <x v="6"/>
    <x v="5"/>
    <x v="5"/>
    <n v="22"/>
    <n v="23"/>
    <n v="13"/>
    <x v="5"/>
    <m/>
    <m/>
    <m/>
    <m/>
    <m/>
    <m/>
    <m/>
    <m/>
    <m/>
    <m/>
    <m/>
    <m/>
    <m/>
    <m/>
    <m/>
    <m/>
    <m/>
    <m/>
    <x v="0"/>
  </r>
  <r>
    <m/>
    <m/>
    <m/>
    <s v="D"/>
    <s v="DESCANSO"/>
    <m/>
    <s v="Extranjeros"/>
    <n v="6"/>
    <m/>
    <m/>
    <x v="0"/>
    <m/>
    <m/>
    <m/>
    <n v="2"/>
    <n v="4"/>
    <n v="3"/>
    <n v="3"/>
    <x v="8"/>
    <x v="7"/>
    <x v="5"/>
    <n v="1"/>
    <n v="1"/>
    <n v="1"/>
    <x v="6"/>
    <x v="6"/>
    <x v="8"/>
    <x v="5"/>
    <x v="7"/>
    <x v="6"/>
    <x v="6"/>
    <n v="3"/>
    <n v="7"/>
    <n v="6"/>
    <x v="6"/>
    <m/>
    <m/>
    <m/>
    <m/>
    <m/>
    <m/>
    <m/>
    <m/>
    <m/>
    <m/>
    <m/>
    <m/>
    <m/>
    <m/>
    <m/>
    <m/>
    <m/>
    <m/>
    <x v="0"/>
  </r>
  <r>
    <m/>
    <m/>
    <m/>
    <s v="TI"/>
    <s v="TRANSITO INGRESO LIMA-NUEVO MUNDO"/>
    <m/>
    <s v="Locales"/>
    <n v="0"/>
    <m/>
    <m/>
    <x v="0"/>
    <m/>
    <m/>
    <m/>
    <n v="0"/>
    <n v="0"/>
    <n v="0"/>
    <n v="0"/>
    <x v="9"/>
    <x v="8"/>
    <x v="6"/>
    <n v="0"/>
    <n v="0"/>
    <n v="0"/>
    <x v="7"/>
    <x v="7"/>
    <x v="9"/>
    <x v="6"/>
    <x v="8"/>
    <x v="7"/>
    <x v="7"/>
    <n v="0"/>
    <n v="0"/>
    <n v="15"/>
    <x v="7"/>
    <m/>
    <m/>
    <m/>
    <m/>
    <m/>
    <m/>
    <m/>
    <m/>
    <m/>
    <m/>
    <m/>
    <m/>
    <m/>
    <m/>
    <m/>
    <m/>
    <m/>
    <m/>
    <x v="0"/>
  </r>
  <r>
    <m/>
    <m/>
    <m/>
    <s v="TS"/>
    <s v="TRANSITO SALIDA NUEVO MUNDO - LIMA"/>
    <m/>
    <s v="Total"/>
    <n v="55"/>
    <m/>
    <m/>
    <x v="0"/>
    <m/>
    <m/>
    <m/>
    <n v="0"/>
    <n v="0"/>
    <n v="0"/>
    <n v="0"/>
    <x v="10"/>
    <x v="7"/>
    <x v="6"/>
    <n v="0"/>
    <n v="0"/>
    <n v="0"/>
    <x v="7"/>
    <x v="7"/>
    <x v="10"/>
    <x v="6"/>
    <x v="8"/>
    <x v="7"/>
    <x v="7"/>
    <n v="5"/>
    <n v="0"/>
    <n v="10"/>
    <x v="7"/>
    <m/>
    <m/>
    <m/>
    <m/>
    <m/>
    <m/>
    <m/>
    <m/>
    <m/>
    <m/>
    <m/>
    <m/>
    <m/>
    <m/>
    <m/>
    <m/>
    <m/>
    <m/>
    <x v="0"/>
  </r>
  <r>
    <m/>
    <m/>
    <m/>
    <s v="DM"/>
    <s v="DESCANSO MEDICO"/>
    <m/>
    <m/>
    <m/>
    <m/>
    <m/>
    <x v="0"/>
    <m/>
    <m/>
    <m/>
    <n v="0"/>
    <n v="0"/>
    <n v="0"/>
    <n v="0"/>
    <x v="10"/>
    <x v="7"/>
    <x v="6"/>
    <n v="0"/>
    <n v="0"/>
    <n v="0"/>
    <x v="7"/>
    <x v="7"/>
    <x v="11"/>
    <x v="6"/>
    <x v="8"/>
    <x v="7"/>
    <x v="7"/>
    <n v="0"/>
    <n v="0"/>
    <n v="0"/>
    <x v="7"/>
    <m/>
    <m/>
    <m/>
    <m/>
    <m/>
    <m/>
    <m/>
    <m/>
    <m/>
    <m/>
    <m/>
    <m/>
    <m/>
    <m/>
    <m/>
    <m/>
    <m/>
    <m/>
    <x v="0"/>
  </r>
  <r>
    <m/>
    <m/>
    <m/>
    <s v="LCG"/>
    <s v="LICENCIA CON GOCE DE HABER "/>
    <m/>
    <m/>
    <m/>
    <m/>
    <m/>
    <x v="0"/>
    <m/>
    <m/>
    <m/>
    <n v="1"/>
    <n v="0"/>
    <n v="0"/>
    <n v="0"/>
    <x v="10"/>
    <x v="9"/>
    <x v="7"/>
    <n v="0"/>
    <n v="0"/>
    <n v="0"/>
    <x v="7"/>
    <x v="7"/>
    <x v="11"/>
    <x v="6"/>
    <x v="8"/>
    <x v="7"/>
    <x v="7"/>
    <n v="0"/>
    <n v="0"/>
    <n v="0"/>
    <x v="7"/>
    <m/>
    <m/>
    <m/>
    <m/>
    <m/>
    <m/>
    <m/>
    <m/>
    <m/>
    <m/>
    <m/>
    <m/>
    <m/>
    <m/>
    <m/>
    <m/>
    <m/>
    <m/>
    <x v="0"/>
  </r>
  <r>
    <m/>
    <m/>
    <m/>
    <s v="LSG"/>
    <s v="LICENCIA SIN GOCE DE HABER"/>
    <m/>
    <m/>
    <m/>
    <m/>
    <m/>
    <x v="0"/>
    <m/>
    <m/>
    <m/>
    <n v="0"/>
    <n v="0"/>
    <n v="0"/>
    <n v="0"/>
    <x v="10"/>
    <x v="7"/>
    <x v="6"/>
    <n v="0"/>
    <n v="0"/>
    <n v="0"/>
    <x v="7"/>
    <x v="7"/>
    <x v="11"/>
    <x v="6"/>
    <x v="8"/>
    <x v="7"/>
    <x v="7"/>
    <n v="0"/>
    <n v="0"/>
    <n v="0"/>
    <x v="7"/>
    <m/>
    <m/>
    <m/>
    <m/>
    <m/>
    <m/>
    <m/>
    <m/>
    <m/>
    <m/>
    <m/>
    <m/>
    <m/>
    <m/>
    <m/>
    <m/>
    <m/>
    <m/>
    <x v="0"/>
  </r>
  <r>
    <m/>
    <m/>
    <m/>
    <s v="SUSP"/>
    <s v="SUSPENDIDO"/>
    <m/>
    <m/>
    <m/>
    <m/>
    <m/>
    <x v="0"/>
    <m/>
    <m/>
    <m/>
    <n v="0"/>
    <n v="0"/>
    <n v="0"/>
    <n v="0"/>
    <x v="10"/>
    <x v="7"/>
    <x v="6"/>
    <n v="0"/>
    <n v="0"/>
    <n v="0"/>
    <x v="7"/>
    <x v="7"/>
    <x v="11"/>
    <x v="6"/>
    <x v="8"/>
    <x v="7"/>
    <x v="7"/>
    <n v="0"/>
    <n v="0"/>
    <n v="0"/>
    <x v="7"/>
    <m/>
    <m/>
    <m/>
    <m/>
    <m/>
    <m/>
    <m/>
    <m/>
    <m/>
    <m/>
    <m/>
    <m/>
    <m/>
    <m/>
    <m/>
    <m/>
    <m/>
    <m/>
    <x v="0"/>
  </r>
  <r>
    <m/>
    <m/>
    <m/>
    <s v="V"/>
    <s v="VACACIONES"/>
    <m/>
    <m/>
    <m/>
    <m/>
    <m/>
    <x v="0"/>
    <m/>
    <m/>
    <m/>
    <n v="0"/>
    <n v="0"/>
    <n v="1"/>
    <n v="1"/>
    <x v="11"/>
    <x v="7"/>
    <x v="6"/>
    <n v="0"/>
    <n v="0"/>
    <n v="0"/>
    <x v="7"/>
    <x v="7"/>
    <x v="11"/>
    <x v="6"/>
    <x v="8"/>
    <x v="7"/>
    <x v="7"/>
    <n v="0"/>
    <n v="0"/>
    <n v="0"/>
    <x v="7"/>
    <m/>
    <m/>
    <m/>
    <m/>
    <m/>
    <m/>
    <m/>
    <m/>
    <m/>
    <m/>
    <m/>
    <m/>
    <m/>
    <m/>
    <m/>
    <m/>
    <m/>
    <m/>
    <x v="0"/>
  </r>
  <r>
    <m/>
    <m/>
    <m/>
    <s v="TTR"/>
    <s v="TELETRABAJO"/>
    <m/>
    <m/>
    <m/>
    <m/>
    <m/>
    <x v="0"/>
    <m/>
    <m/>
    <m/>
    <n v="0"/>
    <n v="0"/>
    <n v="0"/>
    <n v="0"/>
    <x v="10"/>
    <x v="7"/>
    <x v="6"/>
    <n v="0"/>
    <n v="0"/>
    <n v="0"/>
    <x v="7"/>
    <x v="7"/>
    <x v="11"/>
    <x v="6"/>
    <x v="8"/>
    <x v="7"/>
    <x v="7"/>
    <n v="0"/>
    <n v="0"/>
    <n v="0"/>
    <x v="7"/>
    <m/>
    <m/>
    <m/>
    <m/>
    <m/>
    <m/>
    <m/>
    <m/>
    <m/>
    <m/>
    <m/>
    <m/>
    <m/>
    <m/>
    <m/>
    <m/>
    <m/>
    <m/>
    <x v="0"/>
  </r>
  <r>
    <m/>
    <m/>
    <m/>
    <s v="PU"/>
    <s v="PUCALLPA"/>
    <m/>
    <m/>
    <m/>
    <m/>
    <m/>
    <x v="0"/>
    <m/>
    <m/>
    <m/>
    <n v="6"/>
    <n v="4"/>
    <n v="4"/>
    <n v="4"/>
    <x v="7"/>
    <x v="10"/>
    <x v="8"/>
    <n v="4"/>
    <n v="4"/>
    <n v="4"/>
    <x v="8"/>
    <x v="8"/>
    <x v="12"/>
    <x v="7"/>
    <x v="7"/>
    <x v="6"/>
    <x v="6"/>
    <n v="3"/>
    <n v="4"/>
    <n v="4"/>
    <x v="8"/>
    <m/>
    <m/>
    <m/>
    <m/>
    <m/>
    <m/>
    <m/>
    <m/>
    <m/>
    <m/>
    <m/>
    <m/>
    <m/>
    <m/>
    <m/>
    <m/>
    <m/>
    <m/>
    <x v="0"/>
  </r>
  <r>
    <m/>
    <m/>
    <m/>
    <s v="PI"/>
    <s v="PISCO"/>
    <m/>
    <m/>
    <m/>
    <m/>
    <m/>
    <x v="0"/>
    <m/>
    <m/>
    <m/>
    <n v="0"/>
    <n v="0"/>
    <n v="0"/>
    <n v="0"/>
    <x v="10"/>
    <x v="7"/>
    <x v="6"/>
    <n v="0"/>
    <n v="0"/>
    <n v="0"/>
    <x v="7"/>
    <x v="7"/>
    <x v="11"/>
    <x v="6"/>
    <x v="8"/>
    <x v="7"/>
    <x v="7"/>
    <n v="0"/>
    <n v="0"/>
    <n v="0"/>
    <x v="7"/>
    <m/>
    <m/>
    <m/>
    <m/>
    <m/>
    <m/>
    <m/>
    <m/>
    <m/>
    <m/>
    <m/>
    <m/>
    <m/>
    <m/>
    <m/>
    <m/>
    <m/>
    <m/>
    <x v="0"/>
  </r>
  <r>
    <m/>
    <m/>
    <m/>
    <s v="L"/>
    <s v="LIMA"/>
    <m/>
    <m/>
    <m/>
    <m/>
    <m/>
    <x v="0"/>
    <m/>
    <m/>
    <m/>
    <n v="9"/>
    <n v="10"/>
    <n v="10"/>
    <n v="10"/>
    <x v="12"/>
    <x v="11"/>
    <x v="6"/>
    <n v="10"/>
    <n v="10"/>
    <n v="10"/>
    <x v="9"/>
    <x v="9"/>
    <x v="13"/>
    <x v="6"/>
    <x v="9"/>
    <x v="8"/>
    <x v="8"/>
    <n v="10"/>
    <n v="10"/>
    <n v="8"/>
    <x v="9"/>
    <m/>
    <m/>
    <m/>
    <m/>
    <m/>
    <m/>
    <m/>
    <m/>
    <m/>
    <m/>
    <m/>
    <m/>
    <m/>
    <m/>
    <m/>
    <m/>
    <m/>
    <m/>
    <x v="0"/>
  </r>
  <r>
    <m/>
    <m/>
    <m/>
    <s v="TI-S"/>
    <s v="TRANSITO INGRESO - STAND BY"/>
    <m/>
    <m/>
    <m/>
    <m/>
    <m/>
    <x v="0"/>
    <m/>
    <m/>
    <m/>
    <n v="0"/>
    <n v="0"/>
    <n v="0"/>
    <n v="0"/>
    <x v="10"/>
    <x v="7"/>
    <x v="6"/>
    <n v="0"/>
    <n v="0"/>
    <n v="0"/>
    <x v="7"/>
    <x v="7"/>
    <x v="11"/>
    <x v="6"/>
    <x v="8"/>
    <x v="7"/>
    <x v="7"/>
    <n v="0"/>
    <n v="0"/>
    <n v="0"/>
    <x v="7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s v="KINTERONI"/>
    <n v="2"/>
    <n v="2"/>
    <n v="3"/>
    <n v="2"/>
    <x v="13"/>
    <x v="12"/>
    <x v="9"/>
    <n v="17"/>
    <n v="17"/>
    <n v="16"/>
    <x v="10"/>
    <x v="10"/>
    <x v="14"/>
    <x v="8"/>
    <x v="10"/>
    <x v="9"/>
    <x v="9"/>
    <n v="16"/>
    <n v="9"/>
    <n v="9"/>
    <x v="1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s v="DESCANSO"/>
    <n v="2"/>
    <n v="2"/>
    <n v="2"/>
    <n v="2"/>
    <x v="8"/>
    <x v="9"/>
    <x v="10"/>
    <n v="2"/>
    <n v="1"/>
    <n v="1"/>
    <x v="6"/>
    <x v="6"/>
    <x v="8"/>
    <x v="9"/>
    <x v="11"/>
    <x v="6"/>
    <x v="6"/>
    <n v="8"/>
    <n v="7"/>
    <n v="7"/>
    <x v="11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s v="NUEVO MUNDO"/>
    <n v="3"/>
    <n v="3"/>
    <n v="2"/>
    <n v="3"/>
    <x v="14"/>
    <x v="13"/>
    <x v="11"/>
    <n v="3"/>
    <n v="3"/>
    <n v="3"/>
    <x v="11"/>
    <x v="8"/>
    <x v="15"/>
    <x v="10"/>
    <x v="12"/>
    <x v="10"/>
    <x v="8"/>
    <n v="7"/>
    <n v="26"/>
    <n v="26"/>
    <x v="12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s v="LIMA"/>
    <n v="10"/>
    <n v="10"/>
    <n v="10"/>
    <n v="10"/>
    <x v="12"/>
    <x v="11"/>
    <x v="5"/>
    <n v="9"/>
    <n v="10"/>
    <n v="10"/>
    <x v="9"/>
    <x v="9"/>
    <x v="9"/>
    <x v="11"/>
    <x v="13"/>
    <x v="11"/>
    <x v="10"/>
    <n v="7"/>
    <n v="10"/>
    <n v="10"/>
    <x v="10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s v="TELETRABAJO"/>
    <n v="0"/>
    <n v="0"/>
    <n v="0"/>
    <n v="0"/>
    <x v="10"/>
    <x v="7"/>
    <x v="6"/>
    <n v="0"/>
    <n v="0"/>
    <n v="0"/>
    <x v="7"/>
    <x v="7"/>
    <x v="11"/>
    <x v="6"/>
    <x v="8"/>
    <x v="7"/>
    <x v="7"/>
    <n v="0"/>
    <n v="0"/>
    <n v="0"/>
    <x v="7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s v="PUCALLPA"/>
    <n v="6"/>
    <n v="6"/>
    <n v="6"/>
    <n v="6"/>
    <x v="7"/>
    <x v="10"/>
    <x v="8"/>
    <n v="4"/>
    <n v="4"/>
    <n v="4"/>
    <x v="8"/>
    <x v="8"/>
    <x v="12"/>
    <x v="7"/>
    <x v="7"/>
    <x v="6"/>
    <x v="6"/>
    <n v="3"/>
    <n v="4"/>
    <n v="4"/>
    <x v="8"/>
    <m/>
    <m/>
    <m/>
    <m/>
    <m/>
    <m/>
    <m/>
    <m/>
    <m/>
    <m/>
    <m/>
    <m/>
    <m/>
    <m/>
    <m/>
    <m/>
    <m/>
    <m/>
    <x v="0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CESADOS - ABRIL 2024"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1"/>
    <n v="1"/>
    <s v="11753"/>
    <n v="70987159"/>
    <s v="AMASIFUEN RENGIFO JEAN FRANCO"/>
    <s v="UCAYALI"/>
    <s v="28/03/2024"/>
    <s v="F"/>
    <s v="28/03/2024"/>
    <n v="6"/>
    <x v="45"/>
    <s v="SSMA                                                                  "/>
    <s v="PROYECTO EPC INSTAL DE PANTALLA PILOTES (KINTERONI)                   "/>
    <s v="NUEVO MUNDO         "/>
    <s v="A"/>
    <s v="A"/>
    <s v="A"/>
    <s v="A"/>
    <x v="15"/>
    <x v="14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s v="COMUN"/>
    <x v="1"/>
  </r>
  <r>
    <m/>
    <m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s v="380071  "/>
    <s v="Certifica                                                             "/>
    <m/>
    <m/>
    <m/>
    <m/>
    <m/>
    <m/>
    <m/>
    <m/>
    <x v="0"/>
    <m/>
    <m/>
    <m/>
    <m/>
    <m/>
    <m/>
    <m/>
    <x v="0"/>
    <x v="0"/>
    <x v="0"/>
    <m/>
    <m/>
    <m/>
    <x v="0"/>
    <x v="0"/>
    <x v="0"/>
    <x v="0"/>
    <x v="0"/>
    <x v="0"/>
    <x v="0"/>
    <m/>
    <m/>
    <m/>
    <x v="0"/>
    <m/>
    <m/>
    <m/>
    <m/>
    <m/>
    <m/>
    <m/>
    <m/>
    <m/>
    <m/>
    <m/>
    <m/>
    <m/>
    <m/>
    <m/>
    <m/>
    <m/>
    <m/>
    <x v="0"/>
  </r>
  <r>
    <n v="56"/>
    <n v="1"/>
    <s v="20432"/>
    <s v="003545928 "/>
    <s v="PEREZ MIERES JOSE ROBERTO"/>
    <s v="VENEZUELA           "/>
    <s v="13/04/2024"/>
    <s v="E"/>
    <s v="13/04/2024"/>
    <n v="9"/>
    <x v="46"/>
    <s v="Certifica                                                             "/>
    <s v="PROYECTO EPC INSTAL DE PANTALLA PILOTES (KINTERONI)                   "/>
    <s v="NUEVO MUNDO         "/>
    <m/>
    <m/>
    <m/>
    <m/>
    <x v="0"/>
    <x v="0"/>
    <x v="0"/>
    <m/>
    <m/>
    <m/>
    <x v="0"/>
    <x v="0"/>
    <x v="3"/>
    <x v="2"/>
    <x v="3"/>
    <x v="2"/>
    <x v="2"/>
    <s v="A"/>
    <s v="A"/>
    <s v="TS"/>
    <x v="13"/>
    <s v=" "/>
    <s v=" "/>
    <s v=" "/>
    <s v=" "/>
    <s v=" "/>
    <s v=" "/>
    <s v=" "/>
    <s v=" "/>
    <s v=" "/>
    <s v=" "/>
    <n v="1"/>
    <n v="0"/>
    <n v="0"/>
    <n v="0"/>
    <n v="0"/>
    <n v="0"/>
    <n v="1"/>
    <s v="COMUN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EPC INSTAL DE PANTALLA PILOTES (KINTERONI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01  "/>
    <s v="Direccion, Control, Apoyo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1"/>
    <n v="1"/>
    <s v="00255"/>
    <s v="40788118  "/>
    <s v="FALCON LOPEZ LUIS ANGEL"/>
    <s v="MADRE DE DIOS       "/>
    <s v="09/03/2024"/>
    <s v="F"/>
    <m/>
    <m/>
    <s v="Gerente de Construcción"/>
    <s v="Direccion, Control, Apoyo                                             "/>
    <s v="PROYECTO EPC INSTAL DE PANTALLA PILOTES (KINTERONI)                   "/>
    <s v="DESCANSO            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s v="A"/>
    <s v="A"/>
    <s v="A"/>
    <s v="TS"/>
    <s v="D"/>
    <s v="D"/>
    <s v="D"/>
    <s v="D"/>
    <s v="D"/>
    <x v="1"/>
    <m/>
    <m/>
    <n v="14"/>
    <n v="12"/>
    <n v="0"/>
    <n v="0"/>
    <n v="0"/>
    <n v="0"/>
    <n v="26"/>
    <s v="COMUN"/>
    <s v="Indirecto"/>
  </r>
  <r>
    <n v="2"/>
    <n v="2"/>
    <s v="14532"/>
    <s v="003463322 "/>
    <s v="NIEME BANEGAS SEBASTIAN"/>
    <s v="BOLIVIA             "/>
    <s v="17/01/2024"/>
    <s v="E"/>
    <s v="25/07/2024"/>
    <n v="5"/>
    <s v="Jefe de Obra"/>
    <s v="Direccion, Control, Apoyo                                             "/>
    <s v="PROYECTO EPC INSTAL DE PANTALLA PILOTES (KINTERONI)                   "/>
    <s v="KINTERONI           "/>
    <s v="D"/>
    <s v="D"/>
    <s v="D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s v="A"/>
    <s v="A"/>
    <x v="2"/>
    <m/>
    <m/>
    <n v="17"/>
    <n v="9"/>
    <n v="0"/>
    <n v="0"/>
    <n v="0"/>
    <n v="0"/>
    <n v="26"/>
    <s v="COMUN"/>
    <s v="Indirecto"/>
  </r>
  <r>
    <n v="3"/>
    <n v="3"/>
    <n v="15984"/>
    <n v="72796895"/>
    <s v="VASQUEZ DELGADO YARI YANELA"/>
    <s v="PIURA"/>
    <s v="08/06/2024"/>
    <s v="F"/>
    <s v="20/07/2024"/>
    <n v="10"/>
    <s v="Asistente Administrativo 2"/>
    <s v="Direccion, Control, Apoyo                           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x v="2"/>
    <m/>
    <m/>
    <n v="21"/>
    <n v="6"/>
    <n v="0"/>
    <n v="0"/>
    <n v="0"/>
    <n v="0"/>
    <n v="27"/>
    <s v="COMUN"/>
    <s v="In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02  "/>
    <s v="Recursos Humanos  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4"/>
    <n v="1"/>
    <s v="16015"/>
    <s v="71972542  "/>
    <s v="GUTIERREZ GUZMAN LIONEL SALVATORE"/>
    <s v="LIMA                "/>
    <s v="27/07/2024"/>
    <s v="F"/>
    <s v="27/07/2024"/>
    <n v="3"/>
    <s v="Asistente de RR.HH."/>
    <s v="Recursos Humanos                                                      "/>
    <s v="PROYECTO EPC INSTAL DE PANTALLA PILOTES (KINTERONI)                   "/>
    <s v="NUEVO MUNDO        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TI"/>
    <s v="A"/>
    <x v="2"/>
    <s v=" "/>
    <s v=" "/>
    <n v="2"/>
    <n v="0"/>
    <n v="0"/>
    <n v="0"/>
    <n v="0"/>
    <n v="0"/>
    <n v="2"/>
    <s v="COMUN"/>
    <s v="Indirecto"/>
  </r>
  <r>
    <n v="5"/>
    <n v="1"/>
    <s v="03623"/>
    <s v="41667546  "/>
    <s v="JOSE QUICAÑA FELIMON"/>
    <s v="LIMA                "/>
    <s v="21/02/2024"/>
    <s v="F"/>
    <s v="20/07/2024"/>
    <n v="10"/>
    <s v="Responsable de RR.HH."/>
    <s v="Recursos Humanos                                                      "/>
    <s v="PROYECTO EPC INSTAL DE PANTALLA PILOTES (KINTERONI)                   "/>
    <s v="NUEVO MUNDO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x v="2"/>
    <m/>
    <m/>
    <n v="21"/>
    <n v="6"/>
    <n v="0"/>
    <n v="0"/>
    <n v="0"/>
    <n v="0"/>
    <n v="27"/>
    <s v="COMUN"/>
    <s v="In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03  "/>
    <s v="Control de Proyectos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6"/>
    <n v="1"/>
    <s v="08011"/>
    <s v="42441144  "/>
    <s v="CARO PEREZ MARTIN ALBERTO"/>
    <s v="SAN MARTIN          "/>
    <s v="06/02/2024"/>
    <s v="F"/>
    <m/>
    <m/>
    <s v="Jefe de Control de Proyectos"/>
    <s v="Control de Proyectos                                                  "/>
    <s v="PROYECTO EPC INSTAL DE PANTALLA PILOTES (KINTERONI)                   "/>
    <s v="DESCANSO            "/>
    <s v="TTR"/>
    <s v="TTR"/>
    <s v="TTR"/>
    <s v="TTR"/>
    <s v="TTR"/>
    <s v="TI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x v="1"/>
    <m/>
    <m/>
    <n v="16"/>
    <n v="6"/>
    <n v="0"/>
    <n v="0"/>
    <n v="0"/>
    <n v="0"/>
    <n v="22"/>
    <s v="COMUN"/>
    <s v="Indirecto"/>
  </r>
  <r>
    <n v="7"/>
    <n v="2"/>
    <s v="16012"/>
    <s v="72517193  "/>
    <s v="PANDURO BAZAN ANGHELO FRANK"/>
    <s v="JUNIN               "/>
    <s v="20/07/2024"/>
    <s v="F"/>
    <m/>
    <m/>
    <s v="Asistente de Control de Proyectos"/>
    <s v="Control de Proyectos                                                  "/>
    <s v="PROYECTO EPC INSTAL DE PANTALLA PILOTES (KINTERONI)                   "/>
    <s v="DESCANSO            "/>
    <m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TI"/>
    <s v="A"/>
    <s v="A"/>
    <s v="TS"/>
    <s v="D"/>
    <s v="TTR"/>
    <s v="TTR"/>
    <s v="TTR"/>
    <s v="TTR"/>
    <x v="3"/>
    <s v=" "/>
    <s v=" "/>
    <n v="2"/>
    <n v="1"/>
    <n v="0"/>
    <n v="0"/>
    <n v="0"/>
    <n v="0"/>
    <n v="3"/>
    <s v="COMUN"/>
    <s v="Indirecto"/>
  </r>
  <r>
    <n v="8"/>
    <n v="3"/>
    <s v="15958"/>
    <n v="74959518"/>
    <s v="RAMIREZ SANDOVAL LUIGI AARON"/>
    <s v="PIURA"/>
    <s v="18/05/2024"/>
    <s v="F"/>
    <s v="20/07/2024"/>
    <n v="10"/>
    <s v="Oficial Tareador"/>
    <s v="Control de Proyectos                                                  "/>
    <s v="PROYECTO EPC INSTAL DE PANTALLA PILOTES (KINTERONI)                   "/>
    <s v="KINTERONI           "/>
    <s v="TI-S"/>
    <s v="TI-S"/>
    <s v="TI-S"/>
    <s v="TI-S"/>
    <s v="TI-S"/>
    <s v="TI-S"/>
    <s v="TI-S"/>
    <s v="TI-S"/>
    <s v="TI-S"/>
    <s v="TI-S"/>
    <s v="TI-S"/>
    <s v="TI-S"/>
    <s v="TI-S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9"/>
    <n v="0"/>
    <n v="0"/>
    <n v="0"/>
    <n v="0"/>
    <n v="0"/>
    <n v="9"/>
    <s v="CIVIL"/>
    <s v="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04  "/>
    <s v="Control de Calidad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9"/>
    <n v="1"/>
    <s v="01213"/>
    <s v="09813170  "/>
    <s v="PARIONA TARAZONA NOE JESUS"/>
    <s v="LIMA                "/>
    <s v="26/03/2024"/>
    <s v="F"/>
    <s v="13/07/2024"/>
    <n v="17"/>
    <s v="Supervisor QA/QC"/>
    <s v="Control de Calidad                                                    "/>
    <s v="PROYECTO EPC INSTAL DE PANTALLA PILOTES (KINTERONI)                   "/>
    <s v="KINTERONI           "/>
    <s v="TTR"/>
    <s v="TTR"/>
    <s v="TTR"/>
    <s v="TTR"/>
    <s v="TTR"/>
    <s v="TTR"/>
    <s v="TTR"/>
    <s v="TTR"/>
    <s v="TTR"/>
    <s v="TTR"/>
    <s v="TTR"/>
    <s v="TTR"/>
    <s v="TI"/>
    <s v="A"/>
    <s v="A"/>
    <s v="A"/>
    <s v="A"/>
    <s v="A"/>
    <s v="A"/>
    <s v="A"/>
    <s v="A"/>
    <s v="A"/>
    <s v="A"/>
    <s v="A"/>
    <s v="A"/>
    <s v="A"/>
    <s v="A"/>
    <s v="A"/>
    <x v="2"/>
    <m/>
    <m/>
    <n v="16"/>
    <n v="0"/>
    <n v="0"/>
    <n v="0"/>
    <n v="0"/>
    <n v="0"/>
    <n v="16"/>
    <s v="COMUN"/>
    <s v="Indirecto"/>
  </r>
  <r>
    <n v="10"/>
    <n v="2"/>
    <s v="15263"/>
    <s v="76388231"/>
    <s v="FLORES CACERES LUIS ERNESTO"/>
    <s v="LIMA                "/>
    <s v="01/06/2024"/>
    <s v="F"/>
    <m/>
    <m/>
    <s v="Operario Tecnico De Laboratorio"/>
    <s v="Control de Calidad                                                    "/>
    <s v="PROYECTO EPC INSTAL DE PANTALLA PILOTES (KINTERONI)                   "/>
    <s v="DESCANSO            "/>
    <s v="A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s v="TI-S"/>
    <s v="TI-S"/>
    <x v="4"/>
    <m/>
    <m/>
    <n v="17"/>
    <n v="7"/>
    <n v="0"/>
    <n v="0"/>
    <n v="0"/>
    <n v="0"/>
    <n v="24"/>
    <s v="CIVIL"/>
    <s v="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05  "/>
    <s v="SSMA              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11"/>
    <n v="1"/>
    <s v="12543"/>
    <s v="40000610  "/>
    <s v="ANCCASI FLORES CIRILO"/>
    <s v="LIMA                "/>
    <s v="04/05/2024"/>
    <s v="F"/>
    <m/>
    <m/>
    <s v="Peón"/>
    <s v="SSMA        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3"/>
    <n v="7"/>
    <n v="0"/>
    <n v="0"/>
    <n v="0"/>
    <n v="0"/>
    <n v="20"/>
    <s v="CIVIL"/>
    <s v="Directo"/>
  </r>
  <r>
    <n v="12"/>
    <n v="2"/>
    <s v="13057"/>
    <s v="44823974  "/>
    <s v="COSSIO LOPEZ JOSE ENRIQUE"/>
    <s v="ICA                 "/>
    <s v="27/05/2024"/>
    <s v="F"/>
    <m/>
    <m/>
    <s v="Coordinador de SSMA"/>
    <s v="SSMA                                                                  "/>
    <s v="PROYECTO EPC INSTAL DE PANTALLA PILOTES (KINTERONI)                   "/>
    <s v="DESCANSO            "/>
    <s v="TTR"/>
    <s v="TTR"/>
    <s v="TTR"/>
    <s v="TTR"/>
    <s v="TTR"/>
    <s v="TTR"/>
    <s v="TTR"/>
    <s v="TTR"/>
    <s v="TTR"/>
    <s v="TTR"/>
    <s v="TTR"/>
    <s v="TTR"/>
    <s v="TI"/>
    <s v="A"/>
    <s v="A"/>
    <s v="A"/>
    <s v="A"/>
    <s v="A"/>
    <s v="A"/>
    <s v="A"/>
    <s v="A"/>
    <s v="A"/>
    <s v="A"/>
    <s v="A"/>
    <s v="TS"/>
    <s v="D"/>
    <s v="D"/>
    <s v="D"/>
    <x v="1"/>
    <m/>
    <m/>
    <n v="11"/>
    <n v="4"/>
    <n v="0"/>
    <n v="0"/>
    <n v="0"/>
    <n v="0"/>
    <n v="15"/>
    <s v="COMUN"/>
    <s v="Indirecto"/>
  </r>
  <r>
    <n v="13"/>
    <n v="3"/>
    <s v="15182"/>
    <s v="004230228 "/>
    <s v="GARCIA GARCIA AISEL"/>
    <s v="LIMA                "/>
    <s v="01/04/2024"/>
    <s v="E"/>
    <s v="25/07/2024"/>
    <n v="5"/>
    <s v="Médico Ocupacional"/>
    <s v="SSMA                                                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D"/>
    <s v="D"/>
    <s v="D"/>
    <s v="D"/>
    <s v="D"/>
    <s v="D"/>
    <s v="TI"/>
    <s v="A"/>
    <s v="A"/>
    <s v="A"/>
    <x v="2"/>
    <m/>
    <m/>
    <n v="14"/>
    <n v="13"/>
    <n v="0"/>
    <n v="0"/>
    <n v="0"/>
    <n v="0"/>
    <n v="27"/>
    <s v="COMUN"/>
    <s v="Indirecto"/>
  </r>
  <r>
    <n v="14"/>
    <n v="4"/>
    <s v="15174"/>
    <s v="18225527  "/>
    <s v="JIMENEZ RUIZ JUAN ENEY"/>
    <s v="LA LIBERTAD         "/>
    <s v="09/05/2024"/>
    <s v="F"/>
    <m/>
    <m/>
    <s v="Oficial Monitor de Gases"/>
    <s v="SSMA                                                                  "/>
    <s v="PROYECTO EPC INSTAL DE PANTALLA PILOTES (KINTERONI)                   "/>
    <s v="DESCANSO            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9"/>
    <n v="7"/>
    <n v="0"/>
    <n v="0"/>
    <n v="0"/>
    <n v="0"/>
    <n v="26"/>
    <s v="CIVIL"/>
    <s v="Directo"/>
  </r>
  <r>
    <n v="15"/>
    <n v="5"/>
    <s v="12953"/>
    <s v="43246196  "/>
    <s v="JULCARIMA PAUCAR EMERSON ODMER"/>
    <s v="LIMA                "/>
    <s v="25/05/2024"/>
    <s v="F"/>
    <s v="13/07/2024"/>
    <n v="17"/>
    <s v="Oficial Monitor de Gases"/>
    <s v="SSMA                                                                  "/>
    <s v="PROYECTO EPC INSTAL DE PANTALLA PILOTES (KINTERONI)                   "/>
    <s v="KINTERONI           "/>
    <s v="D"/>
    <s v="D"/>
    <s v="D"/>
    <s v="D"/>
    <s v="D"/>
    <s v="D"/>
    <s v="TI-S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A"/>
    <s v="A"/>
    <x v="2"/>
    <m/>
    <m/>
    <n v="16"/>
    <n v="6"/>
    <n v="0"/>
    <n v="0"/>
    <n v="0"/>
    <n v="0"/>
    <n v="22"/>
    <s v="CIVIL"/>
    <s v="Directo"/>
  </r>
  <r>
    <n v="16"/>
    <n v="6"/>
    <s v="15955"/>
    <s v="76029294  "/>
    <s v="MENDOZA SALAZAR GIANMARCO"/>
    <s v="ICA                 "/>
    <s v="09/05/2024"/>
    <s v="F"/>
    <m/>
    <m/>
    <s v="Asistente de SSMA"/>
    <s v="SSMA                                                                  "/>
    <s v="PROYECTO EPC INSTAL DE PANTALLA PILOTES (KINTERONI)                   "/>
    <s v="DESCANSO            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x v="1"/>
    <m/>
    <m/>
    <n v="16"/>
    <n v="10"/>
    <n v="0"/>
    <n v="0"/>
    <n v="0"/>
    <n v="0"/>
    <n v="26"/>
    <s v="COMUN"/>
    <s v="Indirecto"/>
  </r>
  <r>
    <n v="17"/>
    <n v="7"/>
    <s v="13040"/>
    <s v="75619318  "/>
    <s v="NARANJO DAVILA PATRINSON RICARDO"/>
    <s v="UCAYALI             "/>
    <s v="27/04/2024"/>
    <s v="F"/>
    <s v="20/07/2024"/>
    <n v="10"/>
    <s v="Peón"/>
    <s v="SSMA                  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14"/>
    <n v="7"/>
    <n v="0"/>
    <n v="0"/>
    <n v="0"/>
    <n v="0"/>
    <n v="21"/>
    <s v="CIVIL"/>
    <s v="Directo"/>
  </r>
  <r>
    <n v="18"/>
    <n v="8"/>
    <s v="09418"/>
    <s v="05251872  "/>
    <s v="PAREDES RAMIREZ WILSON ALEXANDER"/>
    <s v="LORETO              "/>
    <s v="20/04/2024"/>
    <s v="F"/>
    <s v="13/07/2024"/>
    <n v="17"/>
    <s v="Operario Técnico de Planta de Agua"/>
    <s v="SSMA                  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A"/>
    <x v="2"/>
    <m/>
    <m/>
    <n v="21"/>
    <n v="6"/>
    <n v="0"/>
    <n v="0"/>
    <n v="0"/>
    <n v="0"/>
    <n v="27"/>
    <s v="CIVIL"/>
    <s v="Directo"/>
  </r>
  <r>
    <n v="19"/>
    <n v="9"/>
    <s v="15665"/>
    <s v="43541222  "/>
    <s v="RENGIFO PANDURO ARNALDO TERCERO"/>
    <s v="LIMA                "/>
    <s v="25/05/2024"/>
    <s v="F"/>
    <m/>
    <m/>
    <s v="Peón"/>
    <s v="SSMA                                                                  "/>
    <s v="PROYECTO EPC INSTAL DE PANTALLA PILOTES (KINTERONI)                   "/>
    <s v="DESCANSO 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-S"/>
    <s v="TI-S"/>
    <s v="TI-S"/>
    <s v="TI-S"/>
    <s v="TI-S"/>
    <s v="TI-S"/>
    <s v="TI-S"/>
    <s v="TI-S"/>
    <s v="TI-S"/>
    <x v="4"/>
    <m/>
    <m/>
    <n v="5"/>
    <n v="7"/>
    <n v="0"/>
    <n v="0"/>
    <n v="0"/>
    <n v="0"/>
    <n v="12"/>
    <s v="CIVIL"/>
    <s v="Directo"/>
  </r>
  <r>
    <n v="20"/>
    <n v="10"/>
    <s v="15371"/>
    <s v="49058350  "/>
    <s v="ROJAS SULBARAN LORENZO ENRIQUE"/>
    <s v="LIMA                "/>
    <s v="27/05/2024"/>
    <s v="F"/>
    <m/>
    <m/>
    <s v="Enfermero Ocupacional"/>
    <s v="SSMA                                                                  "/>
    <s v="PROYECTO EPC INSTAL DE PANTALLA PILOTES (KINTERONI)                   "/>
    <s v="DESCANSO 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s v="A"/>
    <s v="TS"/>
    <s v="D"/>
    <s v="D"/>
    <s v="D"/>
    <s v="D"/>
    <s v="D"/>
    <x v="1"/>
    <m/>
    <m/>
    <n v="14"/>
    <n v="12"/>
    <n v="0"/>
    <n v="0"/>
    <n v="0"/>
    <n v="0"/>
    <n v="26"/>
    <s v="COMUN"/>
    <s v="Indirecto"/>
  </r>
  <r>
    <n v="21"/>
    <n v="11"/>
    <s v="15201"/>
    <s v="76393440  "/>
    <s v="RUIZ CHUGDEN SEGUNDO MILDER"/>
    <s v="LIMA                "/>
    <s v="27/03/2024"/>
    <s v="F"/>
    <s v="18/07/2024"/>
    <n v="12"/>
    <s v="Inspector de SSMA"/>
    <s v="SSMA                  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"/>
    <s v="A"/>
    <s v="A"/>
    <s v="A"/>
    <s v="A"/>
    <s v="A"/>
    <s v="A"/>
    <s v="A"/>
    <s v="A"/>
    <s v="A"/>
    <s v="A"/>
    <x v="2"/>
    <m/>
    <m/>
    <n v="16"/>
    <n v="7"/>
    <n v="0"/>
    <n v="0"/>
    <n v="0"/>
    <n v="0"/>
    <n v="23"/>
    <s v="COMUN"/>
    <s v="Indirecto"/>
  </r>
  <r>
    <n v="22"/>
    <n v="12"/>
    <s v="09389"/>
    <s v="41007162  "/>
    <s v="VARGAS FLORES MANUEL ARTURO"/>
    <s v="LORETO              "/>
    <s v="05/04/2024"/>
    <s v="F"/>
    <m/>
    <m/>
    <s v="Operario Técnico de Planta de Agua"/>
    <s v="SSMA        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3"/>
    <n v="7"/>
    <n v="0"/>
    <n v="0"/>
    <n v="0"/>
    <n v="0"/>
    <n v="20"/>
    <s v="CIVIL"/>
    <s v="Directo"/>
  </r>
  <r>
    <n v="23"/>
    <n v="13"/>
    <s v="15169"/>
    <s v="001595136 "/>
    <s v="VIDAL ROSAS JHONNY JUNIOR"/>
    <s v="LIMA                "/>
    <s v="17/04/2024"/>
    <s v="E"/>
    <m/>
    <m/>
    <s v="Médico Ocupacional"/>
    <s v="SSMA                                                                  "/>
    <s v="PROYECTO EPC INSTAL DE PANTALLA PILOTES (KINTERONI)                   "/>
    <s v="DESCANSO            "/>
    <s v="D"/>
    <s v="D"/>
    <s v="D"/>
    <s v="D"/>
    <s v="D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TS"/>
    <s v="D"/>
    <x v="1"/>
    <m/>
    <m/>
    <n v="14"/>
    <n v="13"/>
    <n v="0"/>
    <n v="0"/>
    <n v="0"/>
    <n v="0"/>
    <n v="27"/>
    <s v="COMUN"/>
    <s v="In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06  "/>
    <s v="Oficina Técnica   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24"/>
    <n v="1"/>
    <s v="03820"/>
    <s v="000740139 "/>
    <s v="MONTALVAN SALAS CARLOS MANOLO"/>
    <s v="BOLIVIA             "/>
    <s v="24/02/2024"/>
    <s v="F"/>
    <s v="12/07/2024"/>
    <n v="18"/>
    <s v="Senior de Oficina Técnica"/>
    <s v="Oficina Técnica                                                       "/>
    <s v="PROYECTO EPC INSTAL DE PANTALLA PILOTES (KINTERONI)                   "/>
    <s v="KINTERONI           "/>
    <s v="D"/>
    <s v="D"/>
    <s v="D"/>
    <s v="D"/>
    <s v="D"/>
    <s v="D"/>
    <s v="D"/>
    <s v="D"/>
    <s v="D"/>
    <s v="D"/>
    <s v="L"/>
    <s v="TI"/>
    <s v="A"/>
    <s v="A"/>
    <s v="A"/>
    <s v="A"/>
    <s v="A"/>
    <s v="A"/>
    <s v="A"/>
    <s v="A"/>
    <s v="A"/>
    <s v="A"/>
    <s v="A"/>
    <s v="A"/>
    <s v="A"/>
    <s v="A"/>
    <s v="A"/>
    <s v="A"/>
    <x v="2"/>
    <m/>
    <m/>
    <n v="17"/>
    <n v="10"/>
    <n v="0"/>
    <n v="0"/>
    <n v="0"/>
    <n v="0"/>
    <n v="27"/>
    <s v="COMUN"/>
    <s v="In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06.1"/>
    <s v="Técnología e Informática-Sistemas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25"/>
    <n v="1"/>
    <s v="14004"/>
    <s v="41099817  "/>
    <s v="MANDUJANO CHAVEZ DARWIN EDISON"/>
    <s v="HUANCAYO            "/>
    <s v="09/05/2024"/>
    <s v="F"/>
    <m/>
    <m/>
    <s v="Asistente de Tecnología e Informática"/>
    <s v="Técnología e Informática-Sistemas                                     "/>
    <s v="PROYECTO EPC INSTAL DE PANTALLA PILOTES (KINTERONI)                   "/>
    <s v="DESCANSO            "/>
    <s v="TTR"/>
    <s v="TTR"/>
    <s v="TTR"/>
    <s v="TTR"/>
    <s v="TTR"/>
    <s v="TTR"/>
    <s v="TTR"/>
    <s v="TTR"/>
    <s v="TTR"/>
    <s v="TTR"/>
    <s v="TTR"/>
    <s v="TTR"/>
    <s v="TI"/>
    <s v="A"/>
    <s v="A"/>
    <s v="A"/>
    <s v="A"/>
    <s v="A"/>
    <s v="A"/>
    <s v="A"/>
    <s v="A"/>
    <s v="A"/>
    <s v="A"/>
    <s v="A"/>
    <s v="TS"/>
    <s v="D"/>
    <s v="D"/>
    <s v="D"/>
    <x v="1"/>
    <m/>
    <m/>
    <n v="11"/>
    <n v="4"/>
    <n v="0"/>
    <n v="0"/>
    <n v="0"/>
    <n v="0"/>
    <n v="15"/>
    <s v="COMUN"/>
    <s v="In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08  "/>
    <s v="Almacen           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26"/>
    <n v="1"/>
    <s v="15925"/>
    <s v="48273685  "/>
    <s v="RIVAS HUARINGA LEONEL"/>
    <s v="LIMA                "/>
    <s v="13/04/2024"/>
    <s v="F"/>
    <m/>
    <m/>
    <s v="Oficial de Almacén"/>
    <s v="Almacen                                                               "/>
    <s v="PROYECTO EPC INSTAL DE PANTALLA PILOTES (KINTERONI)                   "/>
    <s v="DESCANSO            "/>
    <s v="TI-S"/>
    <s v="TI-S"/>
    <s v="TI-S"/>
    <s v="TI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x v="1"/>
    <m/>
    <m/>
    <n v="18"/>
    <n v="6"/>
    <n v="0"/>
    <n v="0"/>
    <n v="0"/>
    <n v="0"/>
    <n v="24"/>
    <s v="CIVIL"/>
    <s v="Directo"/>
  </r>
  <r>
    <n v="27"/>
    <n v="2"/>
    <s v="03875"/>
    <s v="40363056  "/>
    <s v="ROJAS BAUTISTA JESUS ANTONIO"/>
    <s v="ICA                 "/>
    <s v="05/02/2024"/>
    <s v="F"/>
    <s v="11/07/2024"/>
    <n v="19"/>
    <s v="Jefe de Almacén"/>
    <s v="Almacen                                                               "/>
    <s v="PROYECTO EPC INSTAL DE PANTALLA PILOTES (KINTERONI)                   "/>
    <s v="NUEVO MUNDO         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A"/>
    <s v="A"/>
    <s v="A"/>
    <x v="2"/>
    <m/>
    <m/>
    <n v="21"/>
    <n v="6"/>
    <n v="0"/>
    <n v="0"/>
    <n v="0"/>
    <n v="0"/>
    <n v="27"/>
    <s v="COMUN"/>
    <s v="Indirecto"/>
  </r>
  <r>
    <n v="28"/>
    <n v="3"/>
    <s v="14434"/>
    <s v="25729644  "/>
    <s v="SAAVEDRA QUEZADA ALEX CHRISTIAN"/>
    <s v="CALLAO              "/>
    <s v="20/06/2024"/>
    <s v="F"/>
    <s v="18/07/2024"/>
    <n v="12"/>
    <s v="Oficial de Almacén"/>
    <s v="Almacen                                             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s v="A"/>
    <s v="A"/>
    <x v="2"/>
    <m/>
    <m/>
    <n v="21"/>
    <n v="6"/>
    <n v="0"/>
    <n v="0"/>
    <n v="0"/>
    <n v="0"/>
    <n v="27"/>
    <s v="CIVIL"/>
    <s v="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09  "/>
    <s v="Logística         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29"/>
    <n v="1"/>
    <s v="15857"/>
    <s v="25849265  "/>
    <s v="VARGAS ROJAS CESAR JAVIER"/>
    <s v="LA LIBERTAD         "/>
    <s v="19/02/2024"/>
    <s v="F"/>
    <s v="27/07/2024"/>
    <n v="3"/>
    <s v="Coordinador de Logística"/>
    <s v="Logística                                                             "/>
    <s v="PROYECTO EPC INSTAL DE PANTALLA PILOTES (KINTERONI)                   "/>
    <s v="NUEVO MUNDO         "/>
    <s v="A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D"/>
    <s v="TI"/>
    <s v="A"/>
    <x v="2"/>
    <m/>
    <m/>
    <n v="19"/>
    <n v="8"/>
    <n v="0"/>
    <n v="0"/>
    <n v="0"/>
    <n v="0"/>
    <n v="27"/>
    <s v="COMUN"/>
    <s v="In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10  "/>
    <s v="Mantenimiento Mecánico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30"/>
    <n v="1"/>
    <s v="15836"/>
    <s v="45957420  "/>
    <s v="ARMAS PACAYA DANIEL ALBERTO"/>
    <s v="LIMA                "/>
    <s v="30/01/2024"/>
    <s v="F"/>
    <s v="27/07/2024"/>
    <n v="3"/>
    <s v="Mecánico de Mtto. de Equipos Pesados"/>
    <s v="Mantenimiento Mecánico                              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D"/>
    <s v="D"/>
    <s v="D"/>
    <s v="D"/>
    <s v="D"/>
    <s v="D"/>
    <s v="TI"/>
    <s v="A"/>
    <x v="2"/>
    <m/>
    <m/>
    <n v="14"/>
    <n v="13"/>
    <n v="0"/>
    <n v="0"/>
    <n v="0"/>
    <n v="0"/>
    <n v="27"/>
    <s v="COMUN"/>
    <s v="Directo"/>
  </r>
  <r>
    <n v="31"/>
    <n v="2"/>
    <s v="15315"/>
    <s v="40870537  "/>
    <s v="LANAZCA RUIZ HECTOR"/>
    <s v="LIMA                "/>
    <s v="06/07/2024"/>
    <s v="F"/>
    <m/>
    <m/>
    <s v="Operario Electricista Mantenimiento Mecánico"/>
    <s v="Mantenimiento Mecánico                                                "/>
    <s v="PROYECTO EPC INSTAL DE PANTALLA PILOTES (KINTERONI)                   "/>
    <s v="DESCANSO            "/>
    <s v=" "/>
    <s v=" "/>
    <s v=" "/>
    <s v=" "/>
    <m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s v=" "/>
    <s v=" "/>
    <n v="2"/>
    <n v="0"/>
    <n v="0"/>
    <n v="0"/>
    <n v="0"/>
    <n v="0"/>
    <n v="2"/>
    <s v="CIVIL"/>
    <s v="Directo"/>
  </r>
  <r>
    <n v="32"/>
    <n v="3"/>
    <s v="15933"/>
    <s v="48116735  "/>
    <s v="MIRANDA CORDOVA ALDO SAUL"/>
    <s v="LIMA                "/>
    <s v="20/04/2024"/>
    <s v="F"/>
    <s v="20/07/2024"/>
    <n v="10"/>
    <s v="Operario Electricista Mantenimiento Mecánico"/>
    <s v="Mantenimiento Mecánico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14"/>
    <n v="7"/>
    <n v="0"/>
    <n v="0"/>
    <n v="0"/>
    <n v="0"/>
    <n v="21"/>
    <s v="CIVIL"/>
    <s v="Directo"/>
  </r>
  <r>
    <n v="33"/>
    <n v="4"/>
    <s v="15795"/>
    <s v="41188265  "/>
    <s v="SANCHEZ SANCHEZ ROBERTO CHRISTIAN"/>
    <s v="UCAYALI             "/>
    <s v="05/04/2024"/>
    <s v="F"/>
    <s v="13/07/2024"/>
    <n v="17"/>
    <s v="Operario Mecánico de Mtto. de Equipos Pesados"/>
    <s v="Mantenimiento Mecánico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A"/>
    <x v="2"/>
    <m/>
    <m/>
    <n v="21"/>
    <n v="6"/>
    <n v="0"/>
    <n v="0"/>
    <n v="0"/>
    <n v="0"/>
    <n v="27"/>
    <s v="CIVIL"/>
    <s v="Directo"/>
  </r>
  <r>
    <n v="34"/>
    <n v="5"/>
    <s v="13911"/>
    <s v="72020183  "/>
    <s v="TUESTA CARO GILMER"/>
    <s v="LIMA                "/>
    <s v="06/02/2024"/>
    <s v="F"/>
    <s v="20/07/2024"/>
    <n v="10"/>
    <s v="Coordinador de Mantenimiento Mecánico"/>
    <s v="Mantenimiento Mecánico                                                "/>
    <s v="PROYECTO EPC INSTAL DE PANTALLA PILOTES (KINTERONI)                   "/>
    <s v="KINTERONI           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TI"/>
    <s v="A"/>
    <s v="A"/>
    <s v="A"/>
    <s v="A"/>
    <s v="A"/>
    <s v="A"/>
    <s v="A"/>
    <s v="A"/>
    <x v="2"/>
    <m/>
    <m/>
    <n v="9"/>
    <n v="0"/>
    <n v="0"/>
    <n v="0"/>
    <n v="0"/>
    <n v="0"/>
    <n v="9"/>
    <s v="COMUN"/>
    <s v="In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10.1"/>
    <s v="Perforaciones     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35"/>
    <n v="1"/>
    <s v="15695"/>
    <s v="77524652  "/>
    <s v="BORGA RIOS LEONIDAS JAVIER"/>
    <s v="LIMA                "/>
    <s v="05/04/2024"/>
    <s v="F"/>
    <m/>
    <m/>
    <s v="Peón"/>
    <s v="Perforaciones                  "/>
    <s v="PROYECTO EPC INSTAL DE PANTALLA PILOTES (KINTERONI)                   "/>
    <s v="DESCANSO            "/>
    <s v="TI-S"/>
    <s v="TI-S"/>
    <s v="TI-S"/>
    <s v="TI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x v="1"/>
    <m/>
    <m/>
    <n v="20"/>
    <n v="4"/>
    <n v="0"/>
    <n v="0"/>
    <n v="0"/>
    <n v="0"/>
    <n v="24"/>
    <s v="CIVIL"/>
    <s v="Directo"/>
  </r>
  <r>
    <n v="36"/>
    <n v="2"/>
    <s v="15982"/>
    <s v="32948552  "/>
    <s v="CORNELIO CRUZ MANUEL ENRIQUE"/>
    <s v="ANCASH              "/>
    <s v="15/06/2024"/>
    <s v="F"/>
    <s v="13/07/2024"/>
    <n v="17"/>
    <s v="Peón"/>
    <s v="Perforaciones         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A"/>
    <x v="2"/>
    <m/>
    <m/>
    <n v="21"/>
    <n v="6"/>
    <n v="0"/>
    <n v="0"/>
    <n v="0"/>
    <n v="0"/>
    <n v="27"/>
    <s v="CIVIL"/>
    <s v="Directo"/>
  </r>
  <r>
    <n v="37"/>
    <n v="3"/>
    <s v="15960"/>
    <s v="03124302  "/>
    <s v="CULQUICONDOR CUNYA HERACLIO"/>
    <s v="LIMA                "/>
    <s v="21/05/2024"/>
    <s v="F"/>
    <s v="27/07/2024"/>
    <n v="3"/>
    <s v="Supervisor de Mantenimiento Mecánico"/>
    <s v="Perforaciones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D"/>
    <s v="D"/>
    <s v="D"/>
    <s v="D"/>
    <s v="D"/>
    <s v="D"/>
    <s v="TI"/>
    <s v="A"/>
    <x v="2"/>
    <m/>
    <m/>
    <n v="14"/>
    <n v="13"/>
    <n v="0"/>
    <n v="0"/>
    <n v="0"/>
    <n v="0"/>
    <n v="27"/>
    <s v="COMUN"/>
    <s v="Indirecto"/>
  </r>
  <r>
    <n v="38"/>
    <n v="4"/>
    <s v="15991"/>
    <s v="44920014  "/>
    <s v="FARIS ZARATE EDUARDO JAVIER"/>
    <s v="LIMA                "/>
    <s v="22/06/2024"/>
    <s v="F"/>
    <s v="13/07/2024"/>
    <n v="17"/>
    <s v="Peón"/>
    <s v="Perforaciones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A"/>
    <x v="2"/>
    <m/>
    <m/>
    <n v="21"/>
    <n v="6"/>
    <n v="0"/>
    <n v="0"/>
    <n v="0"/>
    <n v="0"/>
    <n v="27"/>
    <s v="CIVIL"/>
    <s v="Directo"/>
  </r>
  <r>
    <n v="39"/>
    <n v="5"/>
    <s v="15876"/>
    <s v="45089328  "/>
    <s v="LATOURE TUNCAR CARLOS ENRIQUE"/>
    <s v="LIMA                "/>
    <s v="12/03/2024"/>
    <s v="F"/>
    <s v="25/07/2024"/>
    <n v="5"/>
    <s v="Operador de Equipo Pesado - Perforadora"/>
    <s v="Perforaciones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D"/>
    <s v="TI-S"/>
    <s v="TI-S"/>
    <s v="TI-S"/>
    <s v="TI-S"/>
    <s v="TI-S"/>
    <s v="TI"/>
    <s v="A"/>
    <s v="A"/>
    <s v="A"/>
    <x v="2"/>
    <m/>
    <m/>
    <n v="14"/>
    <n v="8"/>
    <n v="0"/>
    <n v="0"/>
    <n v="0"/>
    <n v="0"/>
    <n v="22"/>
    <s v="CIVIL"/>
    <s v="Directo"/>
  </r>
  <r>
    <n v="40"/>
    <n v="6"/>
    <s v="15921"/>
    <s v="10323405  "/>
    <s v="PAJARES MENDOZA CARLOS ANTONIO"/>
    <s v="LIMA                "/>
    <s v="08/04/2024"/>
    <s v="F"/>
    <s v="13/07/2024"/>
    <n v="17"/>
    <s v="Operador de Equipo Pesado - Perforadora"/>
    <s v="Perforaciones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A"/>
    <x v="2"/>
    <m/>
    <m/>
    <n v="21"/>
    <n v="6"/>
    <n v="0"/>
    <n v="0"/>
    <n v="0"/>
    <n v="0"/>
    <n v="27"/>
    <s v="CIVIL"/>
    <s v="Directo"/>
  </r>
  <r>
    <n v="41"/>
    <n v="7"/>
    <s v="15983"/>
    <s v="47053772  "/>
    <s v="PAUCAR DE LA CRUZ JAIME RAUL"/>
    <s v="JUNIN               "/>
    <s v="15/06/2024"/>
    <s v="F"/>
    <s v="13/07/2024"/>
    <n v="17"/>
    <s v="Peón"/>
    <s v="Perforaciones         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A"/>
    <x v="2"/>
    <m/>
    <m/>
    <n v="21"/>
    <n v="6"/>
    <n v="0"/>
    <n v="0"/>
    <n v="0"/>
    <n v="0"/>
    <n v="27"/>
    <s v="CIVIL"/>
    <s v="Directo"/>
  </r>
  <r>
    <n v="42"/>
    <n v="8"/>
    <s v="15968"/>
    <s v="71127361  "/>
    <s v="PONCE VENTURA ROLY"/>
    <s v="AYACUCHO            "/>
    <s v="30/05/2024"/>
    <s v="F"/>
    <m/>
    <m/>
    <s v="Peón"/>
    <s v="Perforaciones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5"/>
    <m/>
    <m/>
    <n v="13"/>
    <n v="7"/>
    <n v="0"/>
    <n v="0"/>
    <n v="0"/>
    <n v="0"/>
    <n v="20"/>
    <s v="CIVIL"/>
    <s v="Directo"/>
  </r>
  <r>
    <n v="43"/>
    <n v="9"/>
    <s v="15969"/>
    <s v="72201494  "/>
    <s v="SAAVEDRA RAMIREZ ENRIQUE FERNANDO"/>
    <s v="LIMA                "/>
    <s v="30/05/2024"/>
    <s v="F"/>
    <m/>
    <m/>
    <s v="Peón"/>
    <s v="Perforaciones                                                         "/>
    <s v="PROYECTO EPC INSTAL DE PANTALLA PILOTES (KINTERONI)                   "/>
    <s v="DESCANSO            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9"/>
    <n v="7"/>
    <n v="0"/>
    <n v="0"/>
    <n v="0"/>
    <n v="0"/>
    <n v="26"/>
    <s v="CIVIL"/>
    <s v="Directo"/>
  </r>
  <r>
    <n v="44"/>
    <n v="10"/>
    <s v="15987"/>
    <s v="40803475  "/>
    <s v="VALERA SANCHEZ ELIDIO"/>
    <s v="LIMA                "/>
    <s v="22/06/2024"/>
    <s v="F"/>
    <s v="27/07/2024"/>
    <n v="3"/>
    <s v="Peón"/>
    <s v="Perforaciones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"/>
    <s v="A"/>
    <x v="2"/>
    <m/>
    <m/>
    <n v="14"/>
    <n v="7"/>
    <n v="0"/>
    <n v="0"/>
    <n v="0"/>
    <n v="0"/>
    <n v="21"/>
    <s v="CIVIL"/>
    <s v="Directo"/>
  </r>
  <r>
    <n v="45"/>
    <n v="11"/>
    <s v="15971"/>
    <s v="45552376  "/>
    <s v="VASQUEZ LEON JESUS ALFREDO"/>
    <s v="LIMA                "/>
    <s v="01/06/2024"/>
    <s v="F"/>
    <m/>
    <m/>
    <s v="Operador de Equipo Pesado - Perforadora"/>
    <s v="Perforaciones                                                         "/>
    <s v="PROYECTO EPC INSTAL DE PANTALLA PILOTES (KINTERONI)                   "/>
    <s v="DESCANSO            "/>
    <s v="TI-S"/>
    <s v="TI-S"/>
    <s v="TI-S"/>
    <s v="TI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x v="1"/>
    <m/>
    <m/>
    <n v="20"/>
    <n v="4"/>
    <n v="0"/>
    <n v="0"/>
    <n v="0"/>
    <n v="0"/>
    <n v="24"/>
    <s v="CIVIL"/>
    <s v="Directo"/>
  </r>
  <r>
    <n v="46"/>
    <n v="12"/>
    <s v="15943"/>
    <s v="77213185  "/>
    <s v="YARLEQUE PEÑA DANIEL ELEAZAR"/>
    <s v="PIURA               "/>
    <s v="27/04/2024"/>
    <s v="F"/>
    <s v="27/07/2024"/>
    <n v="3"/>
    <s v="Peón"/>
    <s v="Perforaciones                                       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"/>
    <s v="A"/>
    <x v="2"/>
    <m/>
    <m/>
    <n v="14"/>
    <n v="7"/>
    <n v="0"/>
    <n v="0"/>
    <n v="0"/>
    <n v="0"/>
    <n v="21"/>
    <s v="CIVIL"/>
    <s v="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11  "/>
    <s v="Operadores y Rigger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47"/>
    <n v="1"/>
    <n v="14554"/>
    <n v="44370889"/>
    <s v="ALCAZAR ARENAS JIMMY HAROLD"/>
    <s v="LIMA"/>
    <s v="11/05/2024"/>
    <s v="F"/>
    <s v="27/07/2024"/>
    <n v="3"/>
    <s v="Operador de Equipo Pesado - Minicargador"/>
    <s v="Operadores y Rigger                                                   "/>
    <s v="PROYECTO EPC INSTAL DE PANTALLA PILOTES (KINTERONI)                   "/>
    <s v="KINTERONI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x v="2"/>
    <m/>
    <m/>
    <n v="15"/>
    <n v="6"/>
    <n v="0"/>
    <n v="0"/>
    <n v="0"/>
    <n v="0"/>
    <n v="21"/>
    <s v="CIVIL"/>
    <s v="Directo"/>
  </r>
  <r>
    <n v="48"/>
    <n v="2"/>
    <s v="12406"/>
    <s v="41535630"/>
    <s v="AREVALO SOTO DOYLEN"/>
    <s v="LIMA"/>
    <s v="18/05/2024"/>
    <s v="F"/>
    <s v="20/07/2024"/>
    <n v="10"/>
    <s v="Operario Rigger"/>
    <s v="Operadores y Rigger                                 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x v="2"/>
    <m/>
    <m/>
    <n v="21"/>
    <n v="6"/>
    <n v="0"/>
    <n v="0"/>
    <n v="0"/>
    <n v="0"/>
    <n v="27"/>
    <s v="CIVIL"/>
    <s v="Directo"/>
  </r>
  <r>
    <n v="49"/>
    <n v="3"/>
    <s v="14761"/>
    <s v="45387312  "/>
    <s v="ARQUINIGO VILLAORDUÑA JHONNY EDUARDO"/>
    <s v="CALLAO              "/>
    <s v="13/04/2024"/>
    <s v="F"/>
    <s v="25/07/2024"/>
    <n v="5"/>
    <s v="Operador de Equipo Pesado - Excavadora"/>
    <s v="Operadores y Rigger                                 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"/>
    <s v="A"/>
    <s v="A"/>
    <s v="A"/>
    <x v="2"/>
    <m/>
    <m/>
    <n v="16"/>
    <n v="7"/>
    <n v="0"/>
    <n v="0"/>
    <n v="0"/>
    <n v="0"/>
    <n v="23"/>
    <s v="CIVIL"/>
    <s v="Directo"/>
  </r>
  <r>
    <n v="50"/>
    <n v="4"/>
    <s v="15957"/>
    <n v="73450213"/>
    <s v="BALDARRAGO HERNANDEZ BRAYAN JOSEP"/>
    <s v="LIMA"/>
    <s v="18/05/2024"/>
    <s v="F"/>
    <m/>
    <m/>
    <s v="Oficial Calificado - Vigía"/>
    <s v="Operadores y Rigger         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3"/>
    <n v="7"/>
    <n v="0"/>
    <n v="0"/>
    <n v="0"/>
    <n v="0"/>
    <n v="20"/>
    <s v="CIVIL"/>
    <s v="Directo"/>
  </r>
  <r>
    <n v="51"/>
    <n v="5"/>
    <n v="15253"/>
    <s v="41004934"/>
    <s v="CABRERA GUERRA JULIO CESAR"/>
    <s v="PUCALLPA"/>
    <s v="11/05/2024"/>
    <s v="F"/>
    <m/>
    <m/>
    <s v="Operador De Equipo Pesado: Minigrua (Minigrane)"/>
    <s v="Operadores y Rigger                                                   "/>
    <s v="PROYECTO EPC INSTAL DE PANTALLA PILOTES (KINTERONI)                   "/>
    <s v="DESCANSO            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s v="TI-S"/>
    <s v="TI-S"/>
    <x v="4"/>
    <m/>
    <m/>
    <n v="13"/>
    <n v="7"/>
    <n v="0"/>
    <n v="0"/>
    <n v="0"/>
    <n v="0"/>
    <n v="20"/>
    <s v="CIVIL"/>
    <s v="Directo"/>
  </r>
  <r>
    <n v="52"/>
    <n v="6"/>
    <s v="13797"/>
    <s v="10117677  "/>
    <s v="HIDALGO PINTADO JOSE SAMUEL"/>
    <s v="PIURA               "/>
    <s v="13/06/2024"/>
    <s v="F"/>
    <s v="20/07/2024"/>
    <n v="10"/>
    <s v="Operador de Equipo Pesado - Mini Grúa"/>
    <s v="Operadores y Rigger                                                   "/>
    <s v="PROYECTO EPC INSTAL DE PANTALLA PILOTES (KINTERONI)                   "/>
    <s v="KINTERONI           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12"/>
    <n v="7"/>
    <n v="0"/>
    <n v="0"/>
    <n v="0"/>
    <n v="0"/>
    <n v="19"/>
    <s v="CIVIL"/>
    <s v="Directo"/>
  </r>
  <r>
    <n v="53"/>
    <n v="7"/>
    <s v="14784"/>
    <s v="42136680  "/>
    <s v="ÑAHUI CANALES EMERSON"/>
    <s v="AYACUCHO            "/>
    <s v="05/04/2024"/>
    <s v="F"/>
    <m/>
    <m/>
    <s v="Operador de Equipo Pesado - Excavadora"/>
    <s v="Operadores y Rigger                                                   "/>
    <s v="PROYECTO EPC INSTAL DE PANTALLA PILOTES (KINTERONI)                   "/>
    <s v="DESCANSO            "/>
    <s v="D"/>
    <s v="D"/>
    <s v="D"/>
    <s v="D"/>
    <s v="D"/>
    <s v="TI-S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A"/>
    <s v="TS"/>
    <s v="D"/>
    <x v="1"/>
    <m/>
    <m/>
    <n v="14"/>
    <n v="7"/>
    <n v="0"/>
    <n v="0"/>
    <n v="0"/>
    <n v="0"/>
    <n v="21"/>
    <s v="CIVIL"/>
    <s v="Directo"/>
  </r>
  <r>
    <n v="54"/>
    <n v="8"/>
    <s v="10388"/>
    <s v="70032608  "/>
    <s v="PULACHE ZUTA CLINDER EDER"/>
    <s v="LIMA                "/>
    <s v="04/05/2024"/>
    <s v="F"/>
    <s v="20/07/2024"/>
    <n v="10"/>
    <s v="Oficial Calificado Vigía"/>
    <s v="Operadores y Rigger   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14"/>
    <n v="7"/>
    <n v="0"/>
    <n v="0"/>
    <n v="0"/>
    <n v="0"/>
    <n v="21"/>
    <s v="CIVIL"/>
    <s v="Directo"/>
  </r>
  <r>
    <n v="55"/>
    <n v="9"/>
    <s v="14291"/>
    <s v="17442239  "/>
    <s v="SILVA PISFIL JUAN CARLOS"/>
    <s v="LIMA                "/>
    <s v="20/04/2024"/>
    <s v="F"/>
    <s v="27/07/2024"/>
    <n v="3"/>
    <s v="Operario Rigger"/>
    <s v="Operadores y Rigger                                                   "/>
    <s v="PROYECTO EPC INSTAL DE PANTALLA PILOTES (KINTERONI)                   "/>
    <s v="KINTERONI           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x v="2"/>
    <m/>
    <m/>
    <n v="15"/>
    <n v="11"/>
    <n v="0"/>
    <n v="0"/>
    <n v="0"/>
    <n v="0"/>
    <n v="26"/>
    <s v="CIVIL"/>
    <s v="Directo"/>
  </r>
  <r>
    <n v="56"/>
    <n v="10"/>
    <s v="12386"/>
    <s v="42559326  "/>
    <s v="VELAYARCE RENGIFO JERLIN"/>
    <s v="LORETO              "/>
    <s v="05/04/2024"/>
    <s v="F"/>
    <m/>
    <m/>
    <s v="Operario Rigger"/>
    <s v="Operadores y Rigger                                                   "/>
    <s v="PROYECTO EPC INSTAL DE PANTALLA PILOTES (KINTERONI)                   "/>
    <s v="DESCANSO            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TS"/>
    <s v="D"/>
    <x v="1"/>
    <m/>
    <m/>
    <n v="18"/>
    <n v="8"/>
    <n v="0"/>
    <n v="0"/>
    <n v="0"/>
    <n v="0"/>
    <n v="26"/>
    <s v="CIVIL"/>
    <s v="Directo"/>
  </r>
  <r>
    <n v="57"/>
    <n v="11"/>
    <s v="15962"/>
    <s v="41296151  "/>
    <s v="VILLACORTA RUIZ MARCOS LUIS"/>
    <s v="LIMA                "/>
    <s v="25/05/2024"/>
    <s v="F"/>
    <m/>
    <m/>
    <s v="Operador de Equipo Semipesado: Minicargador"/>
    <s v="Operadores y Rigger                                                   "/>
    <s v="PROYECTO EPC INSTAL DE PANTALLA PILOTES (KINTERONI)                   "/>
    <s v="DESCANSO 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"/>
    <s v="A"/>
    <s v="A"/>
    <s v="A"/>
    <s v="A"/>
    <s v="A"/>
    <s v="A"/>
    <s v="A"/>
    <s v="A"/>
    <s v="TS"/>
    <s v="LSG"/>
    <x v="6"/>
    <m/>
    <m/>
    <n v="13"/>
    <n v="7"/>
    <n v="0"/>
    <n v="0"/>
    <n v="0"/>
    <n v="0"/>
    <n v="20"/>
    <s v="CIVIL"/>
    <s v="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12  "/>
    <s v="Obras Cviles      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58"/>
    <n v="1"/>
    <s v="15611"/>
    <s v="43171185  "/>
    <s v="AMIAS GUERRA TONY"/>
    <s v="LIMA                "/>
    <s v="20/04/2024"/>
    <s v="F"/>
    <s v="20/07/2024"/>
    <n v="10"/>
    <s v="Peón"/>
    <s v="Obras Cviles                                                          "/>
    <s v="PROYECTO EPC INSTAL DE PANTALLA PILOTES (KINTERONI)                   "/>
    <s v="KINTERONI           "/>
    <s v="D"/>
    <s v="D"/>
    <s v="D"/>
    <s v="D"/>
    <s v="D"/>
    <s v="D"/>
    <s v="TI-S"/>
    <s v="TI-S"/>
    <s v="TI-S"/>
    <s v="TI-S"/>
    <s v="TI-S"/>
    <s v="TI-S"/>
    <s v="TI-S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9"/>
    <n v="6"/>
    <n v="0"/>
    <n v="0"/>
    <n v="0"/>
    <n v="0"/>
    <n v="15"/>
    <s v="CIVIL"/>
    <s v="Directo"/>
  </r>
  <r>
    <n v="59"/>
    <n v="2"/>
    <s v="09553"/>
    <s v="45825286  "/>
    <s v="ARIAS DAVILA MARTIN SALOMON"/>
    <s v="UCAYALI             "/>
    <s v="05/04/2024"/>
    <s v="F"/>
    <s v="20/07/2024"/>
    <n v="10"/>
    <s v="Oficial de Topografía"/>
    <s v="Obras Cviles                                                          "/>
    <s v="PROYECTO EPC INSTAL DE PANTALLA PILOTES (KINTERONI)                   "/>
    <s v="KINTERONI           "/>
    <s v="D"/>
    <s v="D"/>
    <s v="D"/>
    <s v="D"/>
    <s v="D"/>
    <s v="D"/>
    <s v="TI-S"/>
    <s v="TI-S"/>
    <s v="TI-S"/>
    <s v="TI-S"/>
    <s v="TI-S"/>
    <s v="TI-S"/>
    <s v="TI-S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9"/>
    <n v="6"/>
    <n v="0"/>
    <n v="0"/>
    <n v="0"/>
    <n v="0"/>
    <n v="15"/>
    <s v="CIVIL"/>
    <s v="Directo"/>
  </r>
  <r>
    <n v="60"/>
    <n v="3"/>
    <s v="08156"/>
    <s v="000883134 "/>
    <s v="AYAVIRI NUÑEZ MIGUEL ANGEL"/>
    <s v="BOLIVIA             "/>
    <s v="26/03/2024"/>
    <s v="E"/>
    <s v="13/07/2024"/>
    <n v="17"/>
    <s v="Supervisor de Obras Civiles"/>
    <s v="Obras Cviles                                                          "/>
    <s v="PROYECTO EPC INSTAL DE PANTALLA PILOTES (KINTERONI)                   "/>
    <s v="KINTERONI           "/>
    <s v="A"/>
    <s v="A"/>
    <s v="A"/>
    <s v="TS"/>
    <s v="D"/>
    <s v="D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A"/>
    <x v="2"/>
    <m/>
    <m/>
    <n v="19"/>
    <n v="8"/>
    <n v="0"/>
    <n v="0"/>
    <n v="0"/>
    <n v="0"/>
    <n v="27"/>
    <s v="COMUN"/>
    <s v="Indirecto"/>
  </r>
  <r>
    <n v="61"/>
    <n v="4"/>
    <s v="15956"/>
    <s v="80023171"/>
    <s v="BALDARRAGO CABELLO RUBEN ANTONIO"/>
    <s v="LIMA                "/>
    <s v="11/05/2024"/>
    <s v="F"/>
    <s v="20/07/2024"/>
    <n v="10"/>
    <s v="Operario Albañil"/>
    <s v="Obras Cviles          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14"/>
    <n v="7"/>
    <n v="0"/>
    <n v="0"/>
    <n v="0"/>
    <n v="0"/>
    <n v="21"/>
    <s v="CIVIL"/>
    <s v="Directo"/>
  </r>
  <r>
    <n v="62"/>
    <n v="5"/>
    <s v="15948"/>
    <s v="42062551  "/>
    <s v="CCASO ANAHUA RENE JUAN"/>
    <s v="AREQUIPA            "/>
    <s v="04/05/2024"/>
    <s v="F"/>
    <m/>
    <m/>
    <s v="Oficial Albañil"/>
    <s v="Obras Cviles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-S"/>
    <s v="TI-S"/>
    <s v="TI-S"/>
    <s v="TI-S"/>
    <s v="TI-S"/>
    <s v="TI-S"/>
    <s v="TI-S"/>
    <s v="TI"/>
    <s v="A"/>
    <s v="A"/>
    <s v="A"/>
    <s v="A"/>
    <s v="A"/>
    <s v="A"/>
    <s v="A"/>
    <s v="A"/>
    <s v="A"/>
    <s v="TS"/>
    <s v="D"/>
    <s v="D"/>
    <s v="D"/>
    <s v="D"/>
    <s v="D"/>
    <x v="1"/>
    <m/>
    <m/>
    <n v="9"/>
    <n v="6"/>
    <n v="0"/>
    <n v="0"/>
    <n v="0"/>
    <n v="0"/>
    <n v="15"/>
    <s v="CIVIL"/>
    <s v="Directo"/>
  </r>
  <r>
    <n v="63"/>
    <n v="6"/>
    <s v="15668"/>
    <s v="42348103  "/>
    <s v="COELHO WATANAVE JUAN CARLOS"/>
    <s v="LIMA                "/>
    <s v="27/04/2024"/>
    <s v="F"/>
    <m/>
    <m/>
    <s v="Peón"/>
    <s v="Obras Cviles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3"/>
    <n v="7"/>
    <n v="0"/>
    <n v="0"/>
    <n v="0"/>
    <n v="0"/>
    <n v="20"/>
    <s v="CIVIL"/>
    <s v="Directo"/>
  </r>
  <r>
    <n v="64"/>
    <n v="7"/>
    <s v="12743"/>
    <s v="40498845  "/>
    <s v="DIAZ CONDO KINDER LING"/>
    <s v="LIMA                "/>
    <s v="05/04/2024"/>
    <s v="F"/>
    <s v="27/07/2024"/>
    <n v="3"/>
    <s v="Peón"/>
    <s v="Obras Cviles                                                          "/>
    <s v="PROYECTO EPC INSTAL DE PANTALLA PILOTES (KINTERONI)                   "/>
    <s v="KINTERONI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x v="2"/>
    <m/>
    <m/>
    <n v="15"/>
    <n v="6"/>
    <n v="0"/>
    <n v="0"/>
    <n v="0"/>
    <n v="0"/>
    <n v="21"/>
    <s v="CIVIL"/>
    <s v="Directo"/>
  </r>
  <r>
    <n v="65"/>
    <n v="8"/>
    <s v="11971"/>
    <s v="41777077  "/>
    <s v="GUERRA VARGAS RUPERTO GERMAN"/>
    <s v="LIMA                "/>
    <s v="27/04/2024"/>
    <s v="F"/>
    <m/>
    <m/>
    <s v="Oficial de Topografía"/>
    <s v="Obras Cviles                                                          "/>
    <s v="PROYECTO EPC INSTAL DE PANTALLA PILOTES (KINTERONI)                   "/>
    <s v="DESCANSO            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9"/>
    <n v="7"/>
    <n v="0"/>
    <n v="0"/>
    <n v="0"/>
    <n v="0"/>
    <n v="26"/>
    <s v="CIVIL"/>
    <s v="Directo"/>
  </r>
  <r>
    <n v="66"/>
    <n v="9"/>
    <s v="14734"/>
    <s v="46647544  "/>
    <s v="HUARACHA ROQUE EDWIN FREDDY"/>
    <s v="AREQUIPA            "/>
    <s v="20/04/2024"/>
    <s v="F"/>
    <m/>
    <m/>
    <s v="Capataz de Obras Civiles"/>
    <s v="Obras Cviles                                                          "/>
    <s v="PROYECTO EPC INSTAL DE PANTALLA PILOTES (KINTERONI)                   "/>
    <s v="DESCANSO 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"/>
    <s v="A"/>
    <s v="A"/>
    <s v="A"/>
    <s v="A"/>
    <s v="A"/>
    <s v="A"/>
    <s v="TS"/>
    <s v="D"/>
    <s v="D"/>
    <s v="D"/>
    <x v="1"/>
    <m/>
    <m/>
    <n v="11"/>
    <n v="11"/>
    <n v="0"/>
    <n v="0"/>
    <n v="0"/>
    <n v="0"/>
    <n v="22"/>
    <s v="CIVIL"/>
    <s v="Directo"/>
  </r>
  <r>
    <n v="67"/>
    <n v="10"/>
    <s v="15939"/>
    <s v="42452667  "/>
    <s v="MONCADA DAVILA EDGAR"/>
    <s v="UCAYALI             "/>
    <s v="27/04/2024"/>
    <s v="F"/>
    <s v="20/07/2024"/>
    <n v="10"/>
    <s v="Peón"/>
    <s v="Obras Cviles          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14"/>
    <n v="7"/>
    <n v="0"/>
    <n v="0"/>
    <n v="0"/>
    <n v="0"/>
    <n v="21"/>
    <s v="CIVIL"/>
    <s v="Directo"/>
  </r>
  <r>
    <n v="68"/>
    <n v="11"/>
    <s v="15972"/>
    <s v="43308122"/>
    <s v="PAREDES RUIZ MILTON JESUS"/>
    <s v="LIMA"/>
    <s v="01/06/2024"/>
    <s v="F"/>
    <m/>
    <m/>
    <s v="Operador de Bomba de Concreto"/>
    <s v="Obras Cviles                                                          "/>
    <s v="PROYECTO EPC INSTAL DE PANTALLA PILOTES (KINTERONI)                   "/>
    <s v="DESCANSO 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-S"/>
    <s v="TI-S"/>
    <x v="4"/>
    <m/>
    <m/>
    <n v="12"/>
    <n v="7"/>
    <n v="0"/>
    <n v="0"/>
    <n v="0"/>
    <n v="0"/>
    <n v="19"/>
    <s v="CIVIL"/>
    <s v="Directo"/>
  </r>
  <r>
    <n v="69"/>
    <n v="12"/>
    <s v="09424"/>
    <s v="41825088  "/>
    <s v="PEREZ GUERRA HIMLER"/>
    <s v="UCAYALI             "/>
    <s v="13/04/2024"/>
    <s v="F"/>
    <s v="13/07/2024"/>
    <n v="17"/>
    <s v="Operario Topógrafo"/>
    <s v="Obras Cviles          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A"/>
    <x v="2"/>
    <m/>
    <m/>
    <n v="21"/>
    <n v="6"/>
    <n v="0"/>
    <n v="0"/>
    <n v="0"/>
    <n v="0"/>
    <n v="27"/>
    <s v="CIVIL"/>
    <s v="Directo"/>
  </r>
  <r>
    <n v="70"/>
    <n v="13"/>
    <s v="11525"/>
    <s v="48354981  "/>
    <s v="QUILLCA JOSE WILBER HEBER"/>
    <s v="AYACUCHO            "/>
    <s v="27/04/2024"/>
    <s v="F"/>
    <m/>
    <m/>
    <s v="Oficial Albañil"/>
    <s v="Obras Cviles                                                          "/>
    <s v="PROYECTO EPC INSTAL DE PANTALLA PILOTES (KINTERONI)                   "/>
    <s v="DESCANSO 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-S"/>
    <s v="TI-S"/>
    <x v="4"/>
    <m/>
    <m/>
    <n v="12"/>
    <n v="7"/>
    <n v="0"/>
    <n v="0"/>
    <n v="0"/>
    <n v="0"/>
    <n v="19"/>
    <s v="CIVIL"/>
    <s v="Directo"/>
  </r>
  <r>
    <n v="71"/>
    <n v="14"/>
    <s v="14836"/>
    <s v="47338676  "/>
    <s v="RODRIGUEZ RICOPA ELMER"/>
    <s v="UCAYALI             "/>
    <s v="05/04/2024"/>
    <s v="F"/>
    <m/>
    <m/>
    <s v="Peón"/>
    <s v="Obras Cviles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3"/>
    <n v="7"/>
    <n v="0"/>
    <n v="0"/>
    <n v="0"/>
    <n v="0"/>
    <n v="20"/>
    <s v="CIVIL"/>
    <s v="Directo"/>
  </r>
  <r>
    <n v="72"/>
    <n v="15"/>
    <s v="15949"/>
    <s v="03854414  "/>
    <s v="RUESTA TALLEDO WILLIAM"/>
    <s v="LIMA                "/>
    <s v="04/05/2024"/>
    <s v="F"/>
    <m/>
    <m/>
    <s v="Peón"/>
    <s v="Obras Cviles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x v="1"/>
    <m/>
    <m/>
    <n v="16"/>
    <n v="6"/>
    <n v="0"/>
    <n v="0"/>
    <n v="0"/>
    <n v="0"/>
    <n v="22"/>
    <s v="CIVIL"/>
    <s v="Directo"/>
  </r>
  <r>
    <n v="73"/>
    <n v="16"/>
    <s v="14862"/>
    <s v="71211822  "/>
    <s v="SHUÑA DEL AGUILA JOSE FLORENCIO"/>
    <s v="LIMA                "/>
    <s v="27/04/2024"/>
    <s v="F"/>
    <m/>
    <m/>
    <s v="Peón"/>
    <s v="Obras Cviles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3"/>
    <n v="7"/>
    <n v="0"/>
    <n v="0"/>
    <n v="0"/>
    <n v="0"/>
    <n v="20"/>
    <s v="CIVIL"/>
    <s v="Directo"/>
  </r>
  <r>
    <n v="74"/>
    <n v="17"/>
    <s v="15954"/>
    <s v="61227554  "/>
    <s v="SORIA DONAYRE RAFAEL ANTON"/>
    <s v="LIMA                "/>
    <s v="09/05/2024"/>
    <s v="F"/>
    <m/>
    <m/>
    <s v="Peón"/>
    <s v="Obras Cviles                                                          "/>
    <s v="PROYECTO EPC INSTAL DE PANTALLA PILOTES (KINTERONI)                   "/>
    <s v="DESCANSO            "/>
    <s v="TI-S"/>
    <s v="TI-S"/>
    <s v="TI-S"/>
    <s v="TI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5"/>
    <n v="7"/>
    <n v="0"/>
    <n v="0"/>
    <n v="0"/>
    <n v="0"/>
    <n v="22"/>
    <s v="CIVIL"/>
    <s v="Directo"/>
  </r>
  <r>
    <n v="75"/>
    <n v="18"/>
    <s v="15938"/>
    <s v="77229509  "/>
    <s v="TICONA HUARACHA RONALD FRANKLIN"/>
    <s v="AREQUIPA            "/>
    <s v="27/04/2024"/>
    <s v="F"/>
    <m/>
    <m/>
    <s v="Oficial Albañil"/>
    <s v="Obras Cviles                                                          "/>
    <s v="PROYECTO EPC INSTAL DE PANTALLA PILOTES (KINTERONI)                   "/>
    <s v="DESCANSO 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"/>
    <s v="A"/>
    <s v="A"/>
    <s v="A"/>
    <s v="A"/>
    <s v="A"/>
    <s v="A"/>
    <s v="TS"/>
    <s v="LSG"/>
    <x v="6"/>
    <m/>
    <m/>
    <n v="11"/>
    <n v="7"/>
    <n v="0"/>
    <n v="0"/>
    <n v="0"/>
    <n v="0"/>
    <n v="18"/>
    <s v="CIVIL"/>
    <s v="Directo"/>
  </r>
  <r>
    <n v="76"/>
    <n v="19"/>
    <s v="06390"/>
    <s v="41113322  "/>
    <s v="UBILLUS BRACAMONTE STALIN"/>
    <s v="PIURA               "/>
    <s v="25/03/2024"/>
    <s v="F"/>
    <m/>
    <m/>
    <s v="Supervisor de Obras Civiles"/>
    <s v="Obras Cviles                                                          "/>
    <s v="PROYECTO EPC INSTAL DE PANTALLA PILOTES (KINTERONI)                   "/>
    <s v="DESCANSO            "/>
    <s v="A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D"/>
    <s v="D"/>
    <s v="D"/>
    <x v="1"/>
    <m/>
    <m/>
    <n v="17"/>
    <n v="11"/>
    <n v="0"/>
    <n v="0"/>
    <n v="0"/>
    <n v="0"/>
    <n v="28"/>
    <s v="COMUN"/>
    <s v="Indirecto"/>
  </r>
  <r>
    <n v="77"/>
    <n v="20"/>
    <s v="14111"/>
    <s v="41111808  "/>
    <s v="VENTURA FERNANDEZ ELADIO"/>
    <s v="LIMA                "/>
    <s v="09/05/2024"/>
    <s v="F"/>
    <m/>
    <m/>
    <s v="Peón"/>
    <s v="Obras Cviles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-S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A"/>
    <s v="TS"/>
    <s v="D"/>
    <x v="1"/>
    <m/>
    <m/>
    <n v="14"/>
    <n v="2"/>
    <n v="0"/>
    <n v="0"/>
    <n v="0"/>
    <n v="0"/>
    <n v="16"/>
    <s v="CIVIL"/>
    <s v="Directo"/>
  </r>
  <r>
    <n v="78"/>
    <n v="21"/>
    <s v="14760"/>
    <s v="77229510  "/>
    <s v="YAURI PRIETO LALO EDUARDO"/>
    <s v="AREQUIPA            "/>
    <s v="27/04/2024"/>
    <s v="F"/>
    <m/>
    <m/>
    <s v="Operario Albañil"/>
    <s v="Obras Cviles                                                          "/>
    <s v="PROYECTO EPC INSTAL DE PANTALLA PILOTES (KINTERONI)                   "/>
    <s v="DESCANSO 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-S"/>
    <s v="TI-S"/>
    <x v="4"/>
    <m/>
    <m/>
    <n v="12"/>
    <n v="7"/>
    <n v="0"/>
    <n v="0"/>
    <n v="0"/>
    <n v="0"/>
    <n v="19"/>
    <s v="CIVIL"/>
    <s v="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13  "/>
    <s v="Piping - Soldadura . Montaje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79"/>
    <n v="1"/>
    <n v="15540"/>
    <s v="10332438"/>
    <s v="ACOSTA CRUZ ALEX ERNESTO"/>
    <s v="LIMA                "/>
    <s v="08/06/2024"/>
    <s v="F"/>
    <m/>
    <m/>
    <s v="Oficial Tubero"/>
    <s v="Piping - Soldadura . Montaje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3"/>
    <n v="7"/>
    <n v="0"/>
    <n v="0"/>
    <n v="0"/>
    <n v="0"/>
    <n v="20"/>
    <s v="CIVIL"/>
    <s v="Directo"/>
  </r>
  <r>
    <n v="80"/>
    <n v="2"/>
    <s v="15214"/>
    <s v="25713531  "/>
    <s v="CARCAMO MONTERO JUAN CARLOS"/>
    <s v="CALLAO              "/>
    <s v="23/05/2024"/>
    <s v="F"/>
    <m/>
    <m/>
    <s v="Operario Soldador Calificado"/>
    <s v="Piping - Soldadura . Montaje                                          "/>
    <s v="PROYECTO EPC INSTAL DE PANTALLA PILOTES (KINTERONI)                   "/>
    <s v="DESCANSO            "/>
    <s v="A"/>
    <s v="A"/>
    <s v="A"/>
    <s v="A"/>
    <s v="A"/>
    <s v="TS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A"/>
    <s v="TS"/>
    <s v="D"/>
    <x v="1"/>
    <m/>
    <m/>
    <n v="20"/>
    <n v="6"/>
    <n v="0"/>
    <n v="0"/>
    <n v="0"/>
    <n v="0"/>
    <n v="26"/>
    <s v="CIVIL"/>
    <s v="Directo"/>
  </r>
  <r>
    <n v="81"/>
    <n v="3"/>
    <s v="14424"/>
    <s v="42826058  "/>
    <s v="COMENA HUAMANI HERMEL JOSUE"/>
    <s v="ICA                 "/>
    <s v="09/05/2024"/>
    <s v="F"/>
    <s v="25/07/2024"/>
    <n v="5"/>
    <s v="Operario Soldador Calificado"/>
    <s v="Piping - Soldadura . Montaje                        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"/>
    <s v="A"/>
    <s v="A"/>
    <s v="A"/>
    <x v="2"/>
    <m/>
    <m/>
    <n v="16"/>
    <n v="7"/>
    <n v="0"/>
    <n v="0"/>
    <n v="0"/>
    <n v="0"/>
    <n v="23"/>
    <s v="CIVIL"/>
    <s v="Directo"/>
  </r>
  <r>
    <n v="82"/>
    <n v="4"/>
    <s v="15744"/>
    <s v="41427035  "/>
    <s v="CRUZ CORONADO NEPTALI ESTEBAN"/>
    <s v="LIMA                "/>
    <s v="15/06/2024"/>
    <s v="F"/>
    <m/>
    <m/>
    <s v="Operario Tubero"/>
    <s v="Piping - Soldadura . Montaje                                          "/>
    <s v="PROYECTO EPC INSTAL DE PANTALLA PILOTES (KINTERONI)                   "/>
    <s v="DESCANSO            "/>
    <s v="D"/>
    <s v="D"/>
    <s v="D"/>
    <s v="D"/>
    <s v="D"/>
    <s v="D"/>
    <s v="TI-S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TS"/>
    <s v="D"/>
    <s v="D"/>
    <s v="D"/>
    <x v="1"/>
    <m/>
    <m/>
    <n v="11"/>
    <n v="10"/>
    <n v="0"/>
    <n v="0"/>
    <n v="0"/>
    <n v="0"/>
    <n v="21"/>
    <s v="CIVIL"/>
    <s v="Directo"/>
  </r>
  <r>
    <n v="83"/>
    <n v="5"/>
    <s v="14788"/>
    <s v="44791730  "/>
    <s v="DAVILA HAQUIWARA FRANCIS ALEXANDER"/>
    <s v="LORETO              "/>
    <s v="20/04/2024"/>
    <s v="F"/>
    <s v="20/07/2024"/>
    <n v="10"/>
    <s v="Peón"/>
    <s v="Piping - Soldadura . Montaje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14"/>
    <n v="7"/>
    <n v="0"/>
    <n v="0"/>
    <n v="0"/>
    <n v="0"/>
    <n v="21"/>
    <s v="CIVIL"/>
    <s v="Directo"/>
  </r>
  <r>
    <n v="84"/>
    <n v="6"/>
    <s v="12985"/>
    <s v="10111985  "/>
    <s v="HIDALGO NAPO MARCOS"/>
    <s v="LIMA                "/>
    <s v="25/05/2024"/>
    <s v="F"/>
    <s v="20/07/2024"/>
    <n v="10"/>
    <s v="Operario Tubero"/>
    <s v="Piping - Soldadura . Montaje                                          "/>
    <s v="PROYECTO EPC INSTAL DE PANTALLA PILOTES (KINTERONI)                   "/>
    <s v="KINTERONI           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s v="A"/>
    <s v="A"/>
    <s v="A"/>
    <s v="A"/>
    <s v="A"/>
    <s v="A"/>
    <s v="A"/>
    <x v="2"/>
    <m/>
    <m/>
    <n v="21"/>
    <n v="6"/>
    <n v="0"/>
    <n v="0"/>
    <n v="0"/>
    <n v="0"/>
    <n v="27"/>
    <s v="CIVIL"/>
    <s v="Directo"/>
  </r>
  <r>
    <n v="85"/>
    <n v="7"/>
    <s v="15937"/>
    <s v="44039612  "/>
    <s v="IÑAPE PINEDO JACK DAYVIZ"/>
    <s v="LIMA                "/>
    <s v="27/04/2024"/>
    <s v="F"/>
    <m/>
    <m/>
    <s v="Oficial Albañil"/>
    <s v="Piping - Soldadura . Montaje                                          "/>
    <s v="PROYECTO EPC INSTAL DE PANTALLA PILOTES (KINTERONI)                   "/>
    <s v="DESCANSO            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3"/>
    <n v="12"/>
    <n v="0"/>
    <n v="0"/>
    <n v="0"/>
    <n v="0"/>
    <n v="25"/>
    <s v="CIVIL"/>
    <s v="Directo"/>
  </r>
  <r>
    <n v="86"/>
    <n v="8"/>
    <s v="15961"/>
    <s v="74769165  "/>
    <s v="SALDAÑA FERNANDEZ ALEJANDRO JESUS"/>
    <s v="PIURA               "/>
    <s v="25/05/2024"/>
    <s v="F"/>
    <m/>
    <m/>
    <s v="Oficial Tubero"/>
    <s v="Piping - Soldadura . Montaje                                          "/>
    <s v="PROYECTO EPC INSTAL DE PANTALLA PILOTES (KINTERONI)                   "/>
    <s v="DESCANSO 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-S"/>
    <s v="TI-S"/>
    <s v="TI-S"/>
    <s v="TI-S"/>
    <s v="TI-S"/>
    <s v="TI-S"/>
    <s v="TI-S"/>
    <s v="TI-S"/>
    <s v="TI-S"/>
    <x v="4"/>
    <m/>
    <m/>
    <n v="5"/>
    <n v="7"/>
    <n v="0"/>
    <n v="0"/>
    <n v="0"/>
    <n v="0"/>
    <n v="12"/>
    <s v="CIVIL"/>
    <s v="Directo"/>
  </r>
  <r>
    <n v="87"/>
    <n v="9"/>
    <s v="15210"/>
    <s v="41602461  "/>
    <s v="TRELLES ROMERO EDWIN"/>
    <s v="LIMA                "/>
    <s v="20/07/2024"/>
    <s v="F"/>
    <s v="20/07/2024"/>
    <n v="10"/>
    <s v="Operario Soldador 3G"/>
    <s v="Piping - Soldadura . Montaje                                          "/>
    <s v="PROYECTO EPC INSTAL DE PANTALLA PILOTES (KINTERONI)                   "/>
    <s v="KINTERONI          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TI"/>
    <s v="A"/>
    <s v="A"/>
    <s v="A"/>
    <s v="A"/>
    <s v="A"/>
    <s v="A"/>
    <s v="A"/>
    <s v="A"/>
    <x v="2"/>
    <s v=" "/>
    <s v=" "/>
    <n v="9"/>
    <n v="0"/>
    <n v="0"/>
    <n v="0"/>
    <n v="0"/>
    <n v="0"/>
    <n v="9"/>
    <s v="CIVIL"/>
    <s v="Directo"/>
  </r>
  <r>
    <n v="88"/>
    <n v="10"/>
    <s v="13454"/>
    <s v="42512154  "/>
    <s v="VELA RUIZ LARRY SILBESTRE"/>
    <s v="LORETO              "/>
    <s v="06/07/2024"/>
    <s v="F"/>
    <m/>
    <m/>
    <s v="Oficial Tubero"/>
    <s v="Piping - Soldadura . Montaje                                          "/>
    <s v="PROYECTO EPC INSTAL DE PANTALLA PILOTES (KINTERONI)                   "/>
    <s v="DESCANSO            "/>
    <s v=" "/>
    <s v=" "/>
    <s v=" "/>
    <s v=" "/>
    <m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s v=" "/>
    <s v=" "/>
    <n v="2"/>
    <n v="0"/>
    <n v="0"/>
    <n v="0"/>
    <n v="0"/>
    <n v="0"/>
    <n v="2"/>
    <s v="CIVIL"/>
    <s v="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14  "/>
    <s v="Campamentos       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89"/>
    <n v="1"/>
    <s v="13428"/>
    <s v="71831394  "/>
    <s v="CABRERA MARIN JOHN ANDERSON"/>
    <s v="LORETO              "/>
    <s v="27/04/2024"/>
    <s v="F"/>
    <m/>
    <m/>
    <s v="Oficial de Campamentos"/>
    <s v="Campamentos 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-S"/>
    <s v="TI-S"/>
    <s v="TI-S"/>
    <s v="TI-S"/>
    <s v="TI-S"/>
    <s v="TI-S"/>
    <s v="TI-S"/>
    <s v="TI"/>
    <s v="A"/>
    <s v="A"/>
    <s v="A"/>
    <s v="A"/>
    <s v="A"/>
    <s v="A"/>
    <s v="A"/>
    <s v="A"/>
    <s v="A"/>
    <s v="TS"/>
    <s v="D"/>
    <s v="D"/>
    <s v="D"/>
    <s v="D"/>
    <s v="D"/>
    <x v="1"/>
    <m/>
    <m/>
    <n v="9"/>
    <n v="6"/>
    <n v="0"/>
    <n v="0"/>
    <n v="0"/>
    <n v="0"/>
    <n v="15"/>
    <s v="CIVIL"/>
    <s v="Directo"/>
  </r>
  <r>
    <n v="90"/>
    <n v="2"/>
    <s v="09502"/>
    <s v="41998095  "/>
    <s v="CHERO RUIZ RICHARD"/>
    <s v="LIMA                "/>
    <s v="05/04/2024"/>
    <s v="F"/>
    <s v="27/07/2024"/>
    <n v="3"/>
    <s v="Capataz de Armado de Campamento"/>
    <s v="Campamentos                                                           "/>
    <s v="PROYECTO EPC INSTAL DE PANTALLA PILOTES (KINTERONI)                   "/>
    <s v="KINTERONI           "/>
    <s v="TI-S"/>
    <s v="TI-S"/>
    <s v="TI-S"/>
    <s v="TI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x v="2"/>
    <m/>
    <m/>
    <n v="17"/>
    <n v="6"/>
    <n v="0"/>
    <n v="0"/>
    <n v="0"/>
    <n v="0"/>
    <n v="23"/>
    <s v="CIVIL"/>
    <s v="Directo"/>
  </r>
  <r>
    <n v="91"/>
    <n v="3"/>
    <s v="12698"/>
    <s v="40002329  "/>
    <s v="DE LA CRUZ CANALES JIMMY RENZO"/>
    <s v="LIMA                "/>
    <s v="20/04/2024"/>
    <s v="F"/>
    <m/>
    <m/>
    <s v="Operario Electricista"/>
    <s v="Campamentos                                                           "/>
    <s v="PROYECTO EPC INSTAL DE PANTALLA PILOTES (KINTERONI)                   "/>
    <s v="DESCANSO            "/>
    <s v="D"/>
    <s v="D"/>
    <s v="D"/>
    <s v="D"/>
    <s v="D"/>
    <s v="TI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x v="1"/>
    <m/>
    <m/>
    <n v="20"/>
    <n v="7"/>
    <n v="0"/>
    <n v="0"/>
    <n v="0"/>
    <n v="0"/>
    <n v="27"/>
    <s v="CIVIL"/>
    <s v="Directo"/>
  </r>
  <r>
    <n v="92"/>
    <n v="4"/>
    <s v="15758"/>
    <s v="74832587  "/>
    <s v="DOLORIERT CUBA HAROLT NOE"/>
    <s v="ICA                 "/>
    <s v="04/05/2024"/>
    <s v="F"/>
    <s v="27/07/2024"/>
    <n v="3"/>
    <s v="Oficial Electricista"/>
    <s v="Campamentos                                                           "/>
    <s v="PROYECTO EPC INSTAL DE PANTALLA PILOTES (KINTERONI)                   "/>
    <s v="KINTERONI           "/>
    <s v="TI-S"/>
    <s v="TI-S"/>
    <s v="TI-S"/>
    <s v="TI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TI"/>
    <s v="A"/>
    <x v="2"/>
    <m/>
    <m/>
    <n v="17"/>
    <n v="6"/>
    <n v="0"/>
    <n v="0"/>
    <n v="0"/>
    <n v="0"/>
    <n v="23"/>
    <s v="CIVIL"/>
    <s v="Directo"/>
  </r>
  <r>
    <n v="93"/>
    <n v="5"/>
    <s v="15738"/>
    <s v="03667240  "/>
    <s v="HIDALGO FREIRE ALIS"/>
    <s v="ICA                 "/>
    <s v="20/04/2024"/>
    <s v="F"/>
    <m/>
    <m/>
    <s v="Peón"/>
    <s v="Campamentos 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3"/>
    <n v="7"/>
    <n v="0"/>
    <n v="0"/>
    <n v="0"/>
    <n v="0"/>
    <n v="20"/>
    <s v="CIVIL"/>
    <s v="Directo"/>
  </r>
  <r>
    <n v="94"/>
    <n v="6"/>
    <s v="09401"/>
    <s v="80607068  "/>
    <s v="ORDOÑEZ ESPIRITU YIERSINÑIO"/>
    <s v="UCAYALI             "/>
    <s v="05/04/2024"/>
    <s v="F"/>
    <m/>
    <m/>
    <s v="Operario Motosierrista"/>
    <s v="Campamentos 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x v="1"/>
    <m/>
    <m/>
    <n v="16"/>
    <n v="6"/>
    <n v="0"/>
    <n v="0"/>
    <n v="0"/>
    <n v="0"/>
    <n v="22"/>
    <s v="CIVIL"/>
    <s v="Directo"/>
  </r>
  <r>
    <n v="95"/>
    <n v="7"/>
    <s v="02710"/>
    <s v="05239855  "/>
    <s v="PACAYA ARELLANO JULIAN"/>
    <s v="PIURA               "/>
    <s v="20/04/2024"/>
    <s v="F"/>
    <s v="20/07/2024"/>
    <n v="10"/>
    <s v="Operario Carpintero"/>
    <s v="Campamentos                                                           "/>
    <s v="PROYECTO EPC INSTAL DE PANTALLA PILOTES (KINTERONI)                   "/>
    <s v="KINTERONI           "/>
    <s v="D"/>
    <s v="D"/>
    <s v="D"/>
    <s v="D"/>
    <s v="D"/>
    <s v="D"/>
    <s v="TI-S"/>
    <s v="TI-S"/>
    <s v="TI-S"/>
    <s v="TI-S"/>
    <s v="TI-S"/>
    <s v="TI-S"/>
    <s v="TI-S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9"/>
    <n v="6"/>
    <n v="0"/>
    <n v="0"/>
    <n v="0"/>
    <n v="0"/>
    <n v="15"/>
    <s v="CIVIL"/>
    <s v="Directo"/>
  </r>
  <r>
    <n v="96"/>
    <n v="8"/>
    <s v="11313"/>
    <s v="45601281  "/>
    <s v="PEREZ SILVA EDUARDO MIGUEL ANGEL"/>
    <s v="LIMA                "/>
    <s v="20/04/2024"/>
    <s v="F"/>
    <s v="20/07/2024"/>
    <n v="10"/>
    <s v="Operario Gasfitero"/>
    <s v="Campamentos                                                           "/>
    <s v="PROYECTO EPC INSTAL DE PANTALLA PILOTES (KINTERONI)                   "/>
    <s v="KINTERONI           "/>
    <s v="A"/>
    <s v="A"/>
    <s v="A"/>
    <s v="A"/>
    <s v="A"/>
    <s v="TS"/>
    <s v="D"/>
    <s v="D"/>
    <s v="D"/>
    <s v="D"/>
    <s v="D"/>
    <s v="D"/>
    <s v="D"/>
    <s v="TI-S"/>
    <s v="TI-S"/>
    <s v="TI-S"/>
    <s v="TI-S"/>
    <s v="TI-S"/>
    <s v="TI-S"/>
    <s v="TI"/>
    <s v="A"/>
    <s v="A"/>
    <s v="A"/>
    <s v="A"/>
    <s v="A"/>
    <s v="A"/>
    <s v="A"/>
    <s v="A"/>
    <x v="2"/>
    <m/>
    <m/>
    <n v="14"/>
    <n v="7"/>
    <n v="0"/>
    <n v="0"/>
    <n v="0"/>
    <n v="0"/>
    <n v="21"/>
    <s v="CIVIL"/>
    <s v="Directo"/>
  </r>
  <r>
    <n v="97"/>
    <n v="9"/>
    <s v="09465"/>
    <s v="05859708  "/>
    <s v="TORRES SEOPA WALTER"/>
    <s v="CALLAO              "/>
    <s v="20/04/2024"/>
    <s v="F"/>
    <m/>
    <m/>
    <s v="Oficial Carpintero"/>
    <s v="Campamentos                                                           "/>
    <s v="PROYECTO EPC INSTAL DE PANTALLA PILOTES (KINTERONI)                   "/>
    <s v="DESCANSO            "/>
    <s v="TI-S"/>
    <s v="TI-S"/>
    <s v="TI-S"/>
    <s v="TI-S"/>
    <s v="TI-S"/>
    <s v="TI"/>
    <s v="A"/>
    <s v="A"/>
    <s v="A"/>
    <s v="A"/>
    <s v="A"/>
    <s v="A"/>
    <s v="A"/>
    <s v="A"/>
    <s v="A"/>
    <s v="A"/>
    <s v="A"/>
    <s v="A"/>
    <s v="A"/>
    <s v="TS"/>
    <s v="D"/>
    <s v="D"/>
    <s v="D"/>
    <s v="D"/>
    <s v="D"/>
    <s v="D"/>
    <s v="D"/>
    <s v="TI-S"/>
    <x v="4"/>
    <m/>
    <m/>
    <n v="13"/>
    <n v="7"/>
    <n v="0"/>
    <n v="0"/>
    <n v="0"/>
    <n v="0"/>
    <n v="20"/>
    <s v="CIVIL"/>
    <s v="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m/>
    <s v="EPC- Instalacion de Pilotes"/>
    <m/>
    <m/>
    <n v="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m/>
    <s v="EPC INSTAL DE PANTALLA PILOTES(LIMA - PUCALLPA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45  "/>
    <s v="Oficina - Lima    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98"/>
    <n v="1"/>
    <s v="15839"/>
    <s v="70349906  "/>
    <s v="CONTRERAS PEÑA LUIS ANTONIO"/>
    <s v="PASCO               "/>
    <s v="03/02/2024"/>
    <s v="F"/>
    <m/>
    <m/>
    <s v="Asistente de Control de Proyectos"/>
    <s v="Oficina - Lima                                                        "/>
    <s v="PROYECTO EPC INSTAL DE PANTALLA PILOTES (KINTERONI)                   "/>
    <s v="LIMA                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7"/>
    <m/>
    <m/>
    <n v="0"/>
    <n v="0"/>
    <n v="0"/>
    <n v="0"/>
    <n v="0"/>
    <n v="0"/>
    <n v="0"/>
    <s v="COMUN"/>
    <s v="Indirecto"/>
  </r>
  <r>
    <n v="99"/>
    <n v="2"/>
    <s v="15950"/>
    <s v="44095534  "/>
    <s v="ORIHUELA CAPARACHIN JHON JESUS"/>
    <s v="LIMA                "/>
    <s v="06/05/2024"/>
    <s v="F"/>
    <m/>
    <m/>
    <s v="Asistente de Control de Documentos"/>
    <s v="Oficina - Lima                                                        "/>
    <s v="PROYECTO EPC INSTAL DE PANTALLA PILOTES (KINTERONI)                   "/>
    <s v="LIMA                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7"/>
    <m/>
    <m/>
    <n v="0"/>
    <n v="0"/>
    <n v="0"/>
    <n v="0"/>
    <n v="0"/>
    <n v="0"/>
    <n v="0"/>
    <s v="COMUN"/>
    <s v="Indirecto"/>
  </r>
  <r>
    <n v="100"/>
    <n v="3"/>
    <s v="01594"/>
    <s v="000529179 "/>
    <s v="QUEVEDO ROJAS HERNAN GUSTAVO"/>
    <s v="LIMA                "/>
    <s v="11/03/2024"/>
    <s v="E"/>
    <m/>
    <m/>
    <s v="Gerente de Proyecto"/>
    <s v="Oficina - Lima                                                        "/>
    <s v="PROYECTO EPC INSTAL DE PANTALLA PILOTES (KINTERONI)                   "/>
    <s v="LIMA                "/>
    <s v="D"/>
    <s v="D"/>
    <s v="D"/>
    <s v="D"/>
    <s v="D"/>
    <s v="D"/>
    <s v="D"/>
    <s v="D"/>
    <s v="D"/>
    <s v="D"/>
    <s v="L"/>
    <s v="L"/>
    <s v="L"/>
    <s v="L"/>
    <s v="L"/>
    <s v="L"/>
    <s v="L"/>
    <s v="L"/>
    <s v="L"/>
    <s v="TI"/>
    <s v="A"/>
    <s v="A"/>
    <s v="TS"/>
    <s v="L"/>
    <s v="L"/>
    <s v="L"/>
    <s v="L"/>
    <s v="L"/>
    <x v="7"/>
    <m/>
    <m/>
    <n v="2"/>
    <n v="10"/>
    <n v="0"/>
    <n v="0"/>
    <n v="0"/>
    <n v="0"/>
    <n v="12"/>
    <s v="COMUN"/>
    <s v="In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46  "/>
    <s v="Almacen - Lurín   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101"/>
    <n v="1"/>
    <s v="15947"/>
    <s v="71259449  "/>
    <s v="HUARCAYA SALVADOR JAVIER WILFREDO"/>
    <s v="LIMA                "/>
    <s v="02/05/2024"/>
    <s v="F"/>
    <m/>
    <m/>
    <s v="Auxiliar de Logística"/>
    <s v="Almacen - Lurín                                                  "/>
    <s v="PROYECTO EPC INSTAL DE PANTALLA PILOTES (KINTERONI)                   "/>
    <s v="LURIN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7"/>
    <m/>
    <m/>
    <n v="0"/>
    <n v="0"/>
    <n v="0"/>
    <n v="0"/>
    <n v="0"/>
    <n v="0"/>
    <n v="0"/>
    <s v="COMUN"/>
    <s v="Indirecto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s v="380050  "/>
    <s v="Almacen - Pucallpa                                                      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</r>
  <r>
    <n v="102"/>
    <n v="3"/>
    <s v="15420"/>
    <s v="70237332  "/>
    <s v="SUERE SILVESTRE FRANCO ANTONIO"/>
    <s v="LIMA                "/>
    <s v="25/03/2024"/>
    <s v="F"/>
    <m/>
    <m/>
    <s v="Oficial de Almacén"/>
    <s v="Almacen Pucallpa                                                      "/>
    <s v="PROYECTO EPC INSTAL DE PANTALLA PILOTES (KINTERONI)                   "/>
    <s v="PUCALLPA            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s v="PU"/>
    <x v="8"/>
    <m/>
    <m/>
    <n v="0"/>
    <n v="0"/>
    <n v="0"/>
    <n v="0"/>
    <n v="0"/>
    <n v="0"/>
    <n v="0"/>
    <s v="CIVIL"/>
    <s v="Direct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EPC INSTAL DE PANTALLA PILOTES (KINTERONI)"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01  "/>
    <s v="Direccion, Control, Apoyo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1"/>
    <n v="1"/>
    <s v="00255"/>
    <s v="40788118  "/>
    <s v="FALCON LOPEZ LUIS ANGEL"/>
    <s v="MADRE DE DIOS       "/>
    <s v="09/03/2024"/>
    <s v="F"/>
    <m/>
    <m/>
    <x v="1"/>
    <s v="Direccion, Control, Apoyo                                             "/>
    <s v="PROYECTO EPC INSTAL DE PANTALLA PILOTES (KINTERONI)                   "/>
    <s v="DESCANSO            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m/>
    <n v="14"/>
    <n v="12"/>
    <n v="0"/>
    <n v="0"/>
    <n v="0"/>
    <n v="0"/>
    <n v="26"/>
    <s v="COMUN"/>
    <x v="1"/>
  </r>
  <r>
    <n v="2"/>
    <n v="2"/>
    <s v="14532"/>
    <s v="003463322 "/>
    <s v="NIEME BANEGAS SEBASTIAN"/>
    <s v="BOLIVIA             "/>
    <s v="17/01/2024"/>
    <s v="E"/>
    <s v="25/07/2024"/>
    <n v="5"/>
    <x v="2"/>
    <s v="Direccion, Control, Apoyo                                             "/>
    <s v="PROYECTO EPC INSTAL DE PANTALLA PILOTES (KINTERONI)                   "/>
    <s v="KINTERONI           "/>
    <x v="2"/>
    <x v="2"/>
    <x v="2"/>
    <x v="2"/>
    <x v="1"/>
    <x v="1"/>
    <x v="1"/>
    <x v="1"/>
    <x v="1"/>
    <x v="1"/>
    <x v="2"/>
    <x v="2"/>
    <x v="2"/>
    <x v="2"/>
    <x v="2"/>
    <x v="2"/>
    <x v="2"/>
    <x v="2"/>
    <x v="2"/>
    <x v="2"/>
    <x v="2"/>
    <x v="2"/>
    <x v="2"/>
    <x v="1"/>
    <x v="2"/>
    <x v="2"/>
    <x v="2"/>
    <x v="2"/>
    <x v="2"/>
    <x v="0"/>
    <m/>
    <n v="17"/>
    <n v="9"/>
    <n v="0"/>
    <n v="0"/>
    <n v="0"/>
    <n v="0"/>
    <n v="26"/>
    <s v="COMUN"/>
    <x v="1"/>
  </r>
  <r>
    <n v="3"/>
    <n v="3"/>
    <n v="15984"/>
    <n v="72796895"/>
    <s v="VASQUEZ DELGADO YARI YANELA"/>
    <s v="PIURA"/>
    <s v="08/06/2024"/>
    <s v="F"/>
    <s v="20/07/2024"/>
    <n v="10"/>
    <x v="3"/>
    <s v="Direccion, Control, Apoyo                           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3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OMUN"/>
    <x v="1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02  "/>
    <s v="Recursos Humanos  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4"/>
    <n v="1"/>
    <s v="16015"/>
    <s v="71972542  "/>
    <s v="GUTIERREZ GUZMAN LIONEL SALVATORE"/>
    <s v="LIMA                "/>
    <s v="27/07/2024"/>
    <s v="F"/>
    <s v="27/07/2024"/>
    <n v="3"/>
    <x v="4"/>
    <s v="Recursos Humanos                                                      "/>
    <s v="PROYECTO EPC INSTAL DE PANTALLA PILOTES (KINTERONI)                   "/>
    <s v="NUEVO MUNDO         "/>
    <x v="3"/>
    <x v="3"/>
    <x v="3"/>
    <x v="3"/>
    <x v="2"/>
    <x v="2"/>
    <x v="2"/>
    <x v="2"/>
    <x v="2"/>
    <x v="2"/>
    <x v="3"/>
    <x v="3"/>
    <x v="4"/>
    <x v="3"/>
    <x v="3"/>
    <x v="3"/>
    <x v="3"/>
    <x v="4"/>
    <x v="3"/>
    <x v="4"/>
    <x v="3"/>
    <x v="3"/>
    <x v="4"/>
    <x v="3"/>
    <x v="4"/>
    <x v="3"/>
    <x v="3"/>
    <x v="2"/>
    <x v="2"/>
    <x v="1"/>
    <s v=" "/>
    <n v="2"/>
    <n v="0"/>
    <n v="0"/>
    <n v="0"/>
    <n v="0"/>
    <n v="0"/>
    <n v="2"/>
    <s v="COMUN"/>
    <x v="1"/>
  </r>
  <r>
    <n v="5"/>
    <n v="1"/>
    <s v="03623"/>
    <s v="41667546  "/>
    <s v="JOSE QUICAÑA FELIMON"/>
    <s v="LIMA                "/>
    <s v="21/02/2024"/>
    <s v="F"/>
    <s v="20/07/2024"/>
    <n v="10"/>
    <x v="5"/>
    <s v="Recursos Humanos                                                      "/>
    <s v="PROYECTO EPC INSTAL DE PANTALLA PILOTES (KINTERONI)                   "/>
    <s v="NUEVO MUNDO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3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OMUN"/>
    <x v="1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03  "/>
    <s v="Control de Proyectos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6"/>
    <n v="1"/>
    <s v="08011"/>
    <s v="42441144  "/>
    <s v="CARO PEREZ MARTIN ALBERTO"/>
    <s v="SAN MARTIN          "/>
    <s v="06/02/2024"/>
    <s v="F"/>
    <m/>
    <m/>
    <x v="6"/>
    <s v="Control de Proyectos                                                  "/>
    <s v="PROYECTO EPC INSTAL DE PANTALLA PILOTES (KINTERONI)                   "/>
    <s v="DESCANSO            "/>
    <x v="4"/>
    <x v="4"/>
    <x v="4"/>
    <x v="4"/>
    <x v="3"/>
    <x v="3"/>
    <x v="1"/>
    <x v="1"/>
    <x v="1"/>
    <x v="1"/>
    <x v="2"/>
    <x v="2"/>
    <x v="2"/>
    <x v="2"/>
    <x v="2"/>
    <x v="2"/>
    <x v="2"/>
    <x v="5"/>
    <x v="1"/>
    <x v="1"/>
    <x v="1"/>
    <x v="1"/>
    <x v="1"/>
    <x v="1"/>
    <x v="1"/>
    <x v="1"/>
    <x v="1"/>
    <x v="1"/>
    <x v="1"/>
    <x v="0"/>
    <m/>
    <n v="16"/>
    <n v="6"/>
    <n v="0"/>
    <n v="0"/>
    <n v="0"/>
    <n v="0"/>
    <n v="22"/>
    <s v="COMUN"/>
    <x v="1"/>
  </r>
  <r>
    <n v="7"/>
    <n v="2"/>
    <s v="16012"/>
    <s v="72517193  "/>
    <s v="PANDURO BAZAN ANGHELO FRANK"/>
    <s v="JUNIN               "/>
    <s v="20/07/2024"/>
    <s v="F"/>
    <m/>
    <m/>
    <x v="7"/>
    <s v="Control de Proyectos                                                  "/>
    <s v="PROYECTO EPC INSTAL DE PANTALLA PILOTES (KINTERONI)                   "/>
    <s v="DESCANSO            "/>
    <x v="0"/>
    <x v="3"/>
    <x v="3"/>
    <x v="3"/>
    <x v="2"/>
    <x v="2"/>
    <x v="2"/>
    <x v="2"/>
    <x v="2"/>
    <x v="2"/>
    <x v="3"/>
    <x v="3"/>
    <x v="4"/>
    <x v="3"/>
    <x v="3"/>
    <x v="3"/>
    <x v="3"/>
    <x v="4"/>
    <x v="3"/>
    <x v="3"/>
    <x v="1"/>
    <x v="1"/>
    <x v="1"/>
    <x v="1"/>
    <x v="5"/>
    <x v="4"/>
    <x v="4"/>
    <x v="3"/>
    <x v="3"/>
    <x v="1"/>
    <s v=" "/>
    <n v="2"/>
    <n v="1"/>
    <n v="0"/>
    <n v="0"/>
    <n v="0"/>
    <n v="0"/>
    <n v="3"/>
    <s v="COMUN"/>
    <x v="1"/>
  </r>
  <r>
    <n v="8"/>
    <n v="3"/>
    <s v="15958"/>
    <n v="74959518"/>
    <s v="RAMIREZ SANDOVAL LUIGI AARON"/>
    <s v="PIURA"/>
    <s v="18/05/2024"/>
    <s v="F"/>
    <s v="20/07/2024"/>
    <n v="10"/>
    <x v="8"/>
    <s v="Control de Proyectos                                                  "/>
    <s v="PROYECTO EPC INSTAL DE PANTALLA PILOTES (KINTERONI)                   "/>
    <s v="KINTERONI           "/>
    <x v="5"/>
    <x v="5"/>
    <x v="5"/>
    <x v="5"/>
    <x v="4"/>
    <x v="4"/>
    <x v="3"/>
    <x v="3"/>
    <x v="3"/>
    <x v="3"/>
    <x v="4"/>
    <x v="4"/>
    <x v="5"/>
    <x v="4"/>
    <x v="4"/>
    <x v="4"/>
    <x v="4"/>
    <x v="6"/>
    <x v="4"/>
    <x v="3"/>
    <x v="1"/>
    <x v="1"/>
    <x v="3"/>
    <x v="2"/>
    <x v="3"/>
    <x v="2"/>
    <x v="2"/>
    <x v="2"/>
    <x v="2"/>
    <x v="0"/>
    <m/>
    <n v="9"/>
    <n v="0"/>
    <n v="0"/>
    <n v="0"/>
    <n v="0"/>
    <n v="0"/>
    <n v="9"/>
    <s v="CIVIL"/>
    <x v="2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04  "/>
    <s v="Control de Calidad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9"/>
    <n v="1"/>
    <s v="01213"/>
    <s v="09813170  "/>
    <s v="PARIONA TARAZONA NOE JESUS"/>
    <s v="LIMA                "/>
    <s v="26/03/2024"/>
    <s v="F"/>
    <s v="13/07/2024"/>
    <n v="17"/>
    <x v="9"/>
    <s v="Control de Calidad                                                    "/>
    <s v="PROYECTO EPC INSTAL DE PANTALLA PILOTES (KINTERONI)                   "/>
    <s v="KINTERONI           "/>
    <x v="4"/>
    <x v="4"/>
    <x v="4"/>
    <x v="4"/>
    <x v="3"/>
    <x v="5"/>
    <x v="4"/>
    <x v="4"/>
    <x v="4"/>
    <x v="4"/>
    <x v="5"/>
    <x v="5"/>
    <x v="6"/>
    <x v="2"/>
    <x v="2"/>
    <x v="2"/>
    <x v="2"/>
    <x v="5"/>
    <x v="1"/>
    <x v="1"/>
    <x v="1"/>
    <x v="1"/>
    <x v="3"/>
    <x v="2"/>
    <x v="3"/>
    <x v="2"/>
    <x v="2"/>
    <x v="2"/>
    <x v="2"/>
    <x v="0"/>
    <m/>
    <n v="16"/>
    <n v="0"/>
    <n v="0"/>
    <n v="0"/>
    <n v="0"/>
    <n v="0"/>
    <n v="16"/>
    <s v="COMUN"/>
    <x v="1"/>
  </r>
  <r>
    <n v="10"/>
    <n v="2"/>
    <s v="15263"/>
    <s v="76388231"/>
    <s v="FLORES CACERES LUIS ERNESTO"/>
    <s v="LIMA                "/>
    <s v="01/06/2024"/>
    <s v="F"/>
    <m/>
    <m/>
    <x v="10"/>
    <s v="Control de Calidad                                                    "/>
    <s v="PROYECTO EPC INSTAL DE PANTALLA PILOTES (KINTERONI)                   "/>
    <s v="DESCANSO            "/>
    <x v="1"/>
    <x v="1"/>
    <x v="1"/>
    <x v="1"/>
    <x v="1"/>
    <x v="1"/>
    <x v="1"/>
    <x v="1"/>
    <x v="1"/>
    <x v="1"/>
    <x v="2"/>
    <x v="2"/>
    <x v="2"/>
    <x v="2"/>
    <x v="2"/>
    <x v="2"/>
    <x v="2"/>
    <x v="2"/>
    <x v="2"/>
    <x v="2"/>
    <x v="2"/>
    <x v="2"/>
    <x v="2"/>
    <x v="1"/>
    <x v="1"/>
    <x v="5"/>
    <x v="5"/>
    <x v="4"/>
    <x v="4"/>
    <x v="0"/>
    <m/>
    <n v="17"/>
    <n v="7"/>
    <n v="0"/>
    <n v="0"/>
    <n v="0"/>
    <n v="0"/>
    <n v="24"/>
    <s v="CIVIL"/>
    <x v="2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05  "/>
    <s v="SSMA              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11"/>
    <n v="1"/>
    <s v="12543"/>
    <s v="40000610  "/>
    <s v="ANCCASI FLORES CIRILO"/>
    <s v="LIMA                "/>
    <s v="04/05/2024"/>
    <s v="F"/>
    <m/>
    <m/>
    <x v="11"/>
    <s v="SSMA                        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3"/>
    <n v="7"/>
    <n v="0"/>
    <n v="0"/>
    <n v="0"/>
    <n v="0"/>
    <n v="20"/>
    <s v="CIVIL"/>
    <x v="2"/>
  </r>
  <r>
    <n v="12"/>
    <n v="2"/>
    <s v="13057"/>
    <s v="44823974  "/>
    <s v="COSSIO LOPEZ JOSE ENRIQUE"/>
    <s v="ICA                 "/>
    <s v="27/05/2024"/>
    <s v="F"/>
    <m/>
    <m/>
    <x v="12"/>
    <s v="SSMA                                                                  "/>
    <s v="PROYECTO EPC INSTAL DE PANTALLA PILOTES (KINTERONI)                   "/>
    <s v="DESCANSO            "/>
    <x v="4"/>
    <x v="4"/>
    <x v="4"/>
    <x v="4"/>
    <x v="3"/>
    <x v="5"/>
    <x v="4"/>
    <x v="4"/>
    <x v="4"/>
    <x v="4"/>
    <x v="5"/>
    <x v="5"/>
    <x v="6"/>
    <x v="2"/>
    <x v="2"/>
    <x v="2"/>
    <x v="2"/>
    <x v="5"/>
    <x v="1"/>
    <x v="1"/>
    <x v="1"/>
    <x v="1"/>
    <x v="3"/>
    <x v="2"/>
    <x v="6"/>
    <x v="1"/>
    <x v="1"/>
    <x v="1"/>
    <x v="1"/>
    <x v="0"/>
    <m/>
    <n v="11"/>
    <n v="4"/>
    <n v="0"/>
    <n v="0"/>
    <n v="0"/>
    <n v="0"/>
    <n v="15"/>
    <s v="COMUN"/>
    <x v="1"/>
  </r>
  <r>
    <n v="13"/>
    <n v="3"/>
    <s v="15182"/>
    <s v="004230228 "/>
    <s v="GARCIA GARCIA AISEL"/>
    <s v="LIMA                "/>
    <s v="01/04/2024"/>
    <s v="E"/>
    <s v="25/07/2024"/>
    <n v="5"/>
    <x v="13"/>
    <s v="SSMA                                                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1"/>
    <x v="1"/>
    <x v="1"/>
    <x v="1"/>
    <x v="1"/>
    <x v="1"/>
    <x v="1"/>
    <x v="3"/>
    <x v="2"/>
    <x v="2"/>
    <x v="2"/>
    <x v="2"/>
    <x v="2"/>
    <x v="1"/>
    <x v="2"/>
    <x v="2"/>
    <x v="2"/>
    <x v="2"/>
    <x v="2"/>
    <x v="0"/>
    <m/>
    <n v="14"/>
    <n v="13"/>
    <n v="0"/>
    <n v="0"/>
    <n v="0"/>
    <n v="0"/>
    <n v="27"/>
    <s v="COMUN"/>
    <x v="1"/>
  </r>
  <r>
    <n v="14"/>
    <n v="4"/>
    <s v="15174"/>
    <s v="18225527  "/>
    <s v="JIMENEZ RUIZ JUAN ENEY"/>
    <s v="LA LIBERTAD         "/>
    <s v="09/05/2024"/>
    <s v="F"/>
    <m/>
    <m/>
    <x v="14"/>
    <s v="SSMA                                                                  "/>
    <s v="PROYECTO EPC INSTAL DE PANTALLA PILOTES (KINTERONI)                   "/>
    <s v="DESCANSO            "/>
    <x v="1"/>
    <x v="1"/>
    <x v="1"/>
    <x v="1"/>
    <x v="1"/>
    <x v="1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9"/>
    <n v="7"/>
    <n v="0"/>
    <n v="0"/>
    <n v="0"/>
    <n v="0"/>
    <n v="26"/>
    <s v="CIVIL"/>
    <x v="2"/>
  </r>
  <r>
    <n v="15"/>
    <n v="5"/>
    <s v="12953"/>
    <s v="43246196  "/>
    <s v="JULCARIMA PAUCAR EMERSON ODMER"/>
    <s v="LIMA                "/>
    <s v="25/05/2024"/>
    <s v="F"/>
    <s v="13/07/2024"/>
    <n v="17"/>
    <x v="14"/>
    <s v="SSMA                                                                  "/>
    <s v="PROYECTO EPC INSTAL DE PANTALLA PILOTES (KINTERONI)                   "/>
    <s v="KINTERONI           "/>
    <x v="2"/>
    <x v="2"/>
    <x v="2"/>
    <x v="6"/>
    <x v="5"/>
    <x v="6"/>
    <x v="3"/>
    <x v="3"/>
    <x v="3"/>
    <x v="3"/>
    <x v="4"/>
    <x v="4"/>
    <x v="6"/>
    <x v="2"/>
    <x v="2"/>
    <x v="2"/>
    <x v="2"/>
    <x v="5"/>
    <x v="1"/>
    <x v="1"/>
    <x v="1"/>
    <x v="1"/>
    <x v="3"/>
    <x v="2"/>
    <x v="3"/>
    <x v="2"/>
    <x v="2"/>
    <x v="2"/>
    <x v="2"/>
    <x v="0"/>
    <m/>
    <n v="16"/>
    <n v="6"/>
    <n v="0"/>
    <n v="0"/>
    <n v="0"/>
    <n v="0"/>
    <n v="22"/>
    <s v="CIVIL"/>
    <x v="2"/>
  </r>
  <r>
    <n v="16"/>
    <n v="6"/>
    <s v="15955"/>
    <s v="76029294  "/>
    <s v="MENDOZA SALAZAR GIANMARCO"/>
    <s v="ICA                 "/>
    <s v="09/05/2024"/>
    <s v="F"/>
    <m/>
    <m/>
    <x v="15"/>
    <s v="SSMA                                                                  "/>
    <s v="PROYECTO EPC INSTAL DE PANTALLA PILOTES (KINTERONI)                   "/>
    <s v="DESCANSO            "/>
    <x v="1"/>
    <x v="1"/>
    <x v="1"/>
    <x v="7"/>
    <x v="5"/>
    <x v="6"/>
    <x v="5"/>
    <x v="5"/>
    <x v="5"/>
    <x v="5"/>
    <x v="6"/>
    <x v="2"/>
    <x v="2"/>
    <x v="2"/>
    <x v="2"/>
    <x v="2"/>
    <x v="2"/>
    <x v="5"/>
    <x v="1"/>
    <x v="1"/>
    <x v="1"/>
    <x v="1"/>
    <x v="3"/>
    <x v="2"/>
    <x v="6"/>
    <x v="1"/>
    <x v="1"/>
    <x v="1"/>
    <x v="1"/>
    <x v="0"/>
    <m/>
    <n v="16"/>
    <n v="10"/>
    <n v="0"/>
    <n v="0"/>
    <n v="0"/>
    <n v="0"/>
    <n v="26"/>
    <s v="COMUN"/>
    <x v="1"/>
  </r>
  <r>
    <n v="17"/>
    <n v="7"/>
    <s v="13040"/>
    <s v="75619318  "/>
    <s v="NARANJO DAVILA PATRINSON RICARDO"/>
    <s v="UCAYALI             "/>
    <s v="27/04/2024"/>
    <s v="F"/>
    <s v="20/07/2024"/>
    <n v="10"/>
    <x v="11"/>
    <s v="SSMA                  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6"/>
    <x v="4"/>
    <x v="3"/>
    <x v="1"/>
    <x v="1"/>
    <x v="3"/>
    <x v="2"/>
    <x v="3"/>
    <x v="2"/>
    <x v="2"/>
    <x v="2"/>
    <x v="2"/>
    <x v="0"/>
    <m/>
    <n v="14"/>
    <n v="7"/>
    <n v="0"/>
    <n v="0"/>
    <n v="0"/>
    <n v="0"/>
    <n v="21"/>
    <s v="CIVIL"/>
    <x v="2"/>
  </r>
  <r>
    <n v="18"/>
    <n v="8"/>
    <s v="09418"/>
    <s v="05251872  "/>
    <s v="PAREDES RAMIREZ WILSON ALEXANDER"/>
    <s v="LORETO              "/>
    <s v="20/04/2024"/>
    <s v="F"/>
    <s v="13/07/2024"/>
    <n v="17"/>
    <x v="16"/>
    <s v="SSMA                  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6"/>
    <x v="2"/>
    <x v="2"/>
    <x v="2"/>
    <x v="2"/>
    <x v="5"/>
    <x v="1"/>
    <x v="1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IVIL"/>
    <x v="2"/>
  </r>
  <r>
    <n v="19"/>
    <n v="9"/>
    <s v="15665"/>
    <s v="43541222  "/>
    <s v="RENGIFO PANDURO ARNALDO TERCERO"/>
    <s v="LIMA                "/>
    <s v="25/05/2024"/>
    <s v="F"/>
    <m/>
    <m/>
    <x v="11"/>
    <s v="SSMA                                                                  "/>
    <s v="PROYECTO EPC INSTAL DE PANTALLA PILOTES (KINTERONI)                   "/>
    <s v="DESCANSO 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6"/>
    <x v="4"/>
    <x v="6"/>
    <x v="4"/>
    <x v="4"/>
    <x v="5"/>
    <x v="4"/>
    <x v="7"/>
    <x v="5"/>
    <x v="5"/>
    <x v="4"/>
    <x v="4"/>
    <x v="0"/>
    <m/>
    <n v="5"/>
    <n v="7"/>
    <n v="0"/>
    <n v="0"/>
    <n v="0"/>
    <n v="0"/>
    <n v="12"/>
    <s v="CIVIL"/>
    <x v="2"/>
  </r>
  <r>
    <n v="20"/>
    <n v="10"/>
    <s v="15371"/>
    <s v="49058350  "/>
    <s v="ROJAS SULBARAN LORENZO ENRIQUE"/>
    <s v="LIMA                "/>
    <s v="27/05/2024"/>
    <s v="F"/>
    <m/>
    <m/>
    <x v="17"/>
    <s v="SSMA                                                                  "/>
    <s v="PROYECTO EPC INSTAL DE PANTALLA PILOTES (KINTERONI)                   "/>
    <s v="DESCANSO 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3"/>
    <x v="1"/>
    <x v="1"/>
    <x v="1"/>
    <x v="1"/>
    <x v="1"/>
    <x v="1"/>
    <x v="1"/>
    <x v="1"/>
    <x v="1"/>
    <x v="0"/>
    <m/>
    <n v="14"/>
    <n v="12"/>
    <n v="0"/>
    <n v="0"/>
    <n v="0"/>
    <n v="0"/>
    <n v="26"/>
    <s v="COMUN"/>
    <x v="1"/>
  </r>
  <r>
    <n v="21"/>
    <n v="11"/>
    <s v="15201"/>
    <s v="76393440  "/>
    <s v="RUIZ CHUGDEN SEGUNDO MILDER"/>
    <s v="LIMA                "/>
    <s v="27/03/2024"/>
    <s v="F"/>
    <s v="18/07/2024"/>
    <n v="12"/>
    <x v="18"/>
    <s v="SSMA                  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1"/>
    <x v="1"/>
    <x v="1"/>
    <x v="1"/>
    <x v="1"/>
    <x v="3"/>
    <x v="2"/>
    <x v="3"/>
    <x v="2"/>
    <x v="2"/>
    <x v="2"/>
    <x v="2"/>
    <x v="0"/>
    <m/>
    <n v="16"/>
    <n v="7"/>
    <n v="0"/>
    <n v="0"/>
    <n v="0"/>
    <n v="0"/>
    <n v="23"/>
    <s v="COMUN"/>
    <x v="1"/>
  </r>
  <r>
    <n v="22"/>
    <n v="12"/>
    <s v="09389"/>
    <s v="41007162  "/>
    <s v="VARGAS FLORES MANUEL ARTURO"/>
    <s v="LORETO              "/>
    <s v="05/04/2024"/>
    <s v="F"/>
    <m/>
    <m/>
    <x v="16"/>
    <s v="SSMA                        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3"/>
    <n v="7"/>
    <n v="0"/>
    <n v="0"/>
    <n v="0"/>
    <n v="0"/>
    <n v="20"/>
    <s v="CIVIL"/>
    <x v="2"/>
  </r>
  <r>
    <n v="23"/>
    <n v="13"/>
    <s v="15169"/>
    <s v="001595136 "/>
    <s v="VIDAL ROSAS JHONNY JUNIOR"/>
    <s v="LIMA                "/>
    <s v="17/04/2024"/>
    <s v="E"/>
    <m/>
    <m/>
    <x v="13"/>
    <s v="SSMA                                                                  "/>
    <s v="PROYECTO EPC INSTAL DE PANTALLA PILOTES (KINTERONI)                   "/>
    <s v="DESCANSO            "/>
    <x v="2"/>
    <x v="2"/>
    <x v="2"/>
    <x v="6"/>
    <x v="5"/>
    <x v="6"/>
    <x v="5"/>
    <x v="5"/>
    <x v="5"/>
    <x v="5"/>
    <x v="7"/>
    <x v="6"/>
    <x v="2"/>
    <x v="2"/>
    <x v="2"/>
    <x v="2"/>
    <x v="2"/>
    <x v="5"/>
    <x v="1"/>
    <x v="1"/>
    <x v="1"/>
    <x v="1"/>
    <x v="3"/>
    <x v="2"/>
    <x v="3"/>
    <x v="2"/>
    <x v="6"/>
    <x v="1"/>
    <x v="1"/>
    <x v="0"/>
    <m/>
    <n v="14"/>
    <n v="13"/>
    <n v="0"/>
    <n v="0"/>
    <n v="0"/>
    <n v="0"/>
    <n v="27"/>
    <s v="COMUN"/>
    <x v="1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06  "/>
    <s v="Oficina Técnica   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24"/>
    <n v="1"/>
    <s v="03820"/>
    <s v="000740139 "/>
    <s v="MONTALVAN SALAS CARLOS MANOLO"/>
    <s v="BOLIVIA             "/>
    <s v="24/02/2024"/>
    <s v="F"/>
    <s v="12/07/2024"/>
    <n v="18"/>
    <x v="19"/>
    <s v="Oficina Técnica                                                       "/>
    <s v="PROYECTO EPC INSTAL DE PANTALLA PILOTES (KINTERONI)                   "/>
    <s v="KINTERONI           "/>
    <x v="2"/>
    <x v="2"/>
    <x v="2"/>
    <x v="6"/>
    <x v="5"/>
    <x v="6"/>
    <x v="5"/>
    <x v="5"/>
    <x v="5"/>
    <x v="5"/>
    <x v="8"/>
    <x v="6"/>
    <x v="2"/>
    <x v="2"/>
    <x v="2"/>
    <x v="2"/>
    <x v="2"/>
    <x v="5"/>
    <x v="1"/>
    <x v="1"/>
    <x v="1"/>
    <x v="1"/>
    <x v="3"/>
    <x v="2"/>
    <x v="3"/>
    <x v="2"/>
    <x v="2"/>
    <x v="2"/>
    <x v="2"/>
    <x v="0"/>
    <m/>
    <n v="17"/>
    <n v="10"/>
    <n v="0"/>
    <n v="0"/>
    <n v="0"/>
    <n v="0"/>
    <n v="27"/>
    <s v="COMUN"/>
    <x v="1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06.1"/>
    <s v="Técnología e Informática-Sistemas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25"/>
    <n v="1"/>
    <s v="14004"/>
    <s v="41099817  "/>
    <s v="MANDUJANO CHAVEZ DARWIN EDISON"/>
    <s v="HUANCAYO            "/>
    <s v="09/05/2024"/>
    <s v="F"/>
    <m/>
    <m/>
    <x v="20"/>
    <s v="Técnología e Informática-Sistemas                                     "/>
    <s v="PROYECTO EPC INSTAL DE PANTALLA PILOTES (KINTERONI)                   "/>
    <s v="DESCANSO            "/>
    <x v="4"/>
    <x v="4"/>
    <x v="4"/>
    <x v="4"/>
    <x v="3"/>
    <x v="5"/>
    <x v="4"/>
    <x v="4"/>
    <x v="4"/>
    <x v="4"/>
    <x v="5"/>
    <x v="5"/>
    <x v="6"/>
    <x v="2"/>
    <x v="2"/>
    <x v="2"/>
    <x v="2"/>
    <x v="5"/>
    <x v="1"/>
    <x v="1"/>
    <x v="1"/>
    <x v="1"/>
    <x v="3"/>
    <x v="2"/>
    <x v="6"/>
    <x v="1"/>
    <x v="1"/>
    <x v="1"/>
    <x v="1"/>
    <x v="0"/>
    <m/>
    <n v="11"/>
    <n v="4"/>
    <n v="0"/>
    <n v="0"/>
    <n v="0"/>
    <n v="0"/>
    <n v="15"/>
    <s v="COMUN"/>
    <x v="1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08  "/>
    <s v="Almacen           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26"/>
    <n v="1"/>
    <s v="15925"/>
    <s v="48273685  "/>
    <s v="RIVAS HUARINGA LEONEL"/>
    <s v="LIMA                "/>
    <s v="13/04/2024"/>
    <s v="F"/>
    <m/>
    <m/>
    <x v="21"/>
    <s v="Almacen                                                               "/>
    <s v="PROYECTO EPC INSTAL DE PANTALLA PILOTES (KINTERONI)                   "/>
    <s v="DESCANSO            "/>
    <x v="5"/>
    <x v="5"/>
    <x v="5"/>
    <x v="2"/>
    <x v="1"/>
    <x v="1"/>
    <x v="1"/>
    <x v="1"/>
    <x v="1"/>
    <x v="1"/>
    <x v="2"/>
    <x v="2"/>
    <x v="2"/>
    <x v="2"/>
    <x v="2"/>
    <x v="2"/>
    <x v="2"/>
    <x v="5"/>
    <x v="1"/>
    <x v="1"/>
    <x v="1"/>
    <x v="1"/>
    <x v="1"/>
    <x v="1"/>
    <x v="1"/>
    <x v="1"/>
    <x v="1"/>
    <x v="1"/>
    <x v="1"/>
    <x v="0"/>
    <m/>
    <n v="18"/>
    <n v="6"/>
    <n v="0"/>
    <n v="0"/>
    <n v="0"/>
    <n v="0"/>
    <n v="24"/>
    <s v="CIVIL"/>
    <x v="2"/>
  </r>
  <r>
    <n v="27"/>
    <n v="2"/>
    <s v="03875"/>
    <s v="40363056  "/>
    <s v="ROJAS BAUTISTA JESUS ANTONIO"/>
    <s v="ICA                 "/>
    <s v="05/02/2024"/>
    <s v="F"/>
    <s v="11/07/2024"/>
    <n v="19"/>
    <x v="22"/>
    <s v="Almacen                                                               "/>
    <s v="PROYECTO EPC INSTAL DE PANTALLA PILOTES (KINTERONI)                   "/>
    <s v="NUEVO MUNDO         "/>
    <x v="1"/>
    <x v="1"/>
    <x v="1"/>
    <x v="7"/>
    <x v="5"/>
    <x v="6"/>
    <x v="5"/>
    <x v="5"/>
    <x v="5"/>
    <x v="5"/>
    <x v="6"/>
    <x v="2"/>
    <x v="2"/>
    <x v="2"/>
    <x v="2"/>
    <x v="2"/>
    <x v="2"/>
    <x v="5"/>
    <x v="1"/>
    <x v="1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OMUN"/>
    <x v="1"/>
  </r>
  <r>
    <n v="28"/>
    <n v="3"/>
    <s v="14434"/>
    <s v="25729644  "/>
    <s v="SAAVEDRA QUEZADA ALEX CHRISTIAN"/>
    <s v="CALLAO              "/>
    <s v="20/06/2024"/>
    <s v="F"/>
    <s v="18/07/2024"/>
    <n v="12"/>
    <x v="21"/>
    <s v="Almacen                                             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IVIL"/>
    <x v="2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09  "/>
    <s v="Logística         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29"/>
    <n v="1"/>
    <s v="15857"/>
    <s v="25849265  "/>
    <s v="VARGAS ROJAS CESAR JAVIER"/>
    <s v="LA LIBERTAD         "/>
    <s v="19/02/2024"/>
    <s v="F"/>
    <s v="27/07/2024"/>
    <n v="3"/>
    <x v="23"/>
    <s v="Logística                                                             "/>
    <s v="PROYECTO EPC INSTAL DE PANTALLA PILOTES (KINTERONI)                   "/>
    <s v="NUEVO MUNDO         "/>
    <x v="1"/>
    <x v="1"/>
    <x v="1"/>
    <x v="1"/>
    <x v="1"/>
    <x v="1"/>
    <x v="1"/>
    <x v="1"/>
    <x v="1"/>
    <x v="1"/>
    <x v="2"/>
    <x v="2"/>
    <x v="2"/>
    <x v="2"/>
    <x v="2"/>
    <x v="2"/>
    <x v="2"/>
    <x v="2"/>
    <x v="2"/>
    <x v="2"/>
    <x v="2"/>
    <x v="2"/>
    <x v="2"/>
    <x v="1"/>
    <x v="1"/>
    <x v="1"/>
    <x v="3"/>
    <x v="2"/>
    <x v="2"/>
    <x v="0"/>
    <m/>
    <n v="19"/>
    <n v="8"/>
    <n v="0"/>
    <n v="0"/>
    <n v="0"/>
    <n v="0"/>
    <n v="27"/>
    <s v="COMUN"/>
    <x v="1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10  "/>
    <s v="Mantenimiento Mecánico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30"/>
    <n v="1"/>
    <s v="15836"/>
    <s v="45957420  "/>
    <s v="ARMAS PACAYA DANIEL ALBERTO"/>
    <s v="LIMA                "/>
    <s v="30/01/2024"/>
    <s v="F"/>
    <s v="27/07/2024"/>
    <n v="3"/>
    <x v="24"/>
    <s v="Mantenimiento Mecánico                              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2"/>
    <x v="2"/>
    <x v="2"/>
    <x v="2"/>
    <x v="1"/>
    <x v="1"/>
    <x v="1"/>
    <x v="3"/>
    <x v="2"/>
    <x v="2"/>
    <x v="0"/>
    <m/>
    <n v="14"/>
    <n v="13"/>
    <n v="0"/>
    <n v="0"/>
    <n v="0"/>
    <n v="0"/>
    <n v="27"/>
    <s v="COMUN"/>
    <x v="2"/>
  </r>
  <r>
    <n v="31"/>
    <n v="2"/>
    <s v="15315"/>
    <s v="40870537  "/>
    <s v="LANAZCA RUIZ HECTOR"/>
    <s v="LIMA                "/>
    <s v="06/07/2024"/>
    <s v="F"/>
    <m/>
    <m/>
    <x v="25"/>
    <s v="Mantenimiento Mecánico                                                "/>
    <s v="PROYECTO EPC INSTAL DE PANTALLA PILOTES (KINTERONI)                   "/>
    <s v="DESCANSO            "/>
    <x v="3"/>
    <x v="3"/>
    <x v="3"/>
    <x v="3"/>
    <x v="0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1"/>
    <s v=" "/>
    <n v="2"/>
    <n v="0"/>
    <n v="0"/>
    <n v="0"/>
    <n v="0"/>
    <n v="0"/>
    <n v="2"/>
    <s v="CIVIL"/>
    <x v="2"/>
  </r>
  <r>
    <n v="32"/>
    <n v="3"/>
    <s v="15933"/>
    <s v="48116735  "/>
    <s v="MIRANDA CORDOVA ALDO SAUL"/>
    <s v="LIMA                "/>
    <s v="20/04/2024"/>
    <s v="F"/>
    <s v="20/07/2024"/>
    <n v="10"/>
    <x v="25"/>
    <s v="Mantenimiento Mecánico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6"/>
    <x v="4"/>
    <x v="3"/>
    <x v="1"/>
    <x v="1"/>
    <x v="3"/>
    <x v="2"/>
    <x v="3"/>
    <x v="2"/>
    <x v="2"/>
    <x v="2"/>
    <x v="2"/>
    <x v="0"/>
    <m/>
    <n v="14"/>
    <n v="7"/>
    <n v="0"/>
    <n v="0"/>
    <n v="0"/>
    <n v="0"/>
    <n v="21"/>
    <s v="CIVIL"/>
    <x v="2"/>
  </r>
  <r>
    <n v="33"/>
    <n v="4"/>
    <s v="15795"/>
    <s v="41188265  "/>
    <s v="SANCHEZ SANCHEZ ROBERTO CHRISTIAN"/>
    <s v="UCAYALI             "/>
    <s v="05/04/2024"/>
    <s v="F"/>
    <s v="13/07/2024"/>
    <n v="17"/>
    <x v="26"/>
    <s v="Mantenimiento Mecánico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6"/>
    <x v="2"/>
    <x v="2"/>
    <x v="2"/>
    <x v="2"/>
    <x v="5"/>
    <x v="1"/>
    <x v="1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IVIL"/>
    <x v="2"/>
  </r>
  <r>
    <n v="34"/>
    <n v="5"/>
    <s v="13911"/>
    <s v="72020183  "/>
    <s v="TUESTA CARO GILMER"/>
    <s v="LIMA                "/>
    <s v="06/02/2024"/>
    <s v="F"/>
    <s v="20/07/2024"/>
    <n v="10"/>
    <x v="27"/>
    <s v="Mantenimiento Mecánico                                                "/>
    <s v="PROYECTO EPC INSTAL DE PANTALLA PILOTES (KINTERONI)                   "/>
    <s v="KINTERONI           "/>
    <x v="6"/>
    <x v="6"/>
    <x v="6"/>
    <x v="8"/>
    <x v="6"/>
    <x v="8"/>
    <x v="6"/>
    <x v="6"/>
    <x v="6"/>
    <x v="6"/>
    <x v="8"/>
    <x v="7"/>
    <x v="7"/>
    <x v="5"/>
    <x v="5"/>
    <x v="5"/>
    <x v="5"/>
    <x v="7"/>
    <x v="5"/>
    <x v="3"/>
    <x v="1"/>
    <x v="1"/>
    <x v="3"/>
    <x v="2"/>
    <x v="3"/>
    <x v="2"/>
    <x v="2"/>
    <x v="2"/>
    <x v="2"/>
    <x v="0"/>
    <m/>
    <n v="9"/>
    <n v="0"/>
    <n v="0"/>
    <n v="0"/>
    <n v="0"/>
    <n v="0"/>
    <n v="9"/>
    <s v="COMUN"/>
    <x v="1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10.1"/>
    <s v="Perforaciones     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35"/>
    <n v="1"/>
    <s v="15695"/>
    <s v="77524652  "/>
    <s v="BORGA RIOS LEONIDAS JAVIER"/>
    <s v="LIMA                "/>
    <s v="05/04/2024"/>
    <s v="F"/>
    <m/>
    <m/>
    <x v="11"/>
    <s v="Perforaciones                  "/>
    <s v="PROYECTO EPC INSTAL DE PANTALLA PILOTES (KINTERONI)                   "/>
    <s v="DESCANSO            "/>
    <x v="5"/>
    <x v="5"/>
    <x v="5"/>
    <x v="2"/>
    <x v="1"/>
    <x v="1"/>
    <x v="1"/>
    <x v="1"/>
    <x v="1"/>
    <x v="1"/>
    <x v="2"/>
    <x v="2"/>
    <x v="2"/>
    <x v="2"/>
    <x v="2"/>
    <x v="2"/>
    <x v="2"/>
    <x v="5"/>
    <x v="1"/>
    <x v="1"/>
    <x v="1"/>
    <x v="1"/>
    <x v="3"/>
    <x v="2"/>
    <x v="6"/>
    <x v="1"/>
    <x v="1"/>
    <x v="1"/>
    <x v="1"/>
    <x v="0"/>
    <m/>
    <n v="20"/>
    <n v="4"/>
    <n v="0"/>
    <n v="0"/>
    <n v="0"/>
    <n v="0"/>
    <n v="24"/>
    <s v="CIVIL"/>
    <x v="2"/>
  </r>
  <r>
    <n v="36"/>
    <n v="2"/>
    <s v="15982"/>
    <s v="32948552  "/>
    <s v="CORNELIO CRUZ MANUEL ENRIQUE"/>
    <s v="ANCASH              "/>
    <s v="15/06/2024"/>
    <s v="F"/>
    <s v="13/07/2024"/>
    <n v="17"/>
    <x v="11"/>
    <s v="Perforaciones         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6"/>
    <x v="2"/>
    <x v="2"/>
    <x v="2"/>
    <x v="2"/>
    <x v="5"/>
    <x v="1"/>
    <x v="1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IVIL"/>
    <x v="2"/>
  </r>
  <r>
    <n v="37"/>
    <n v="3"/>
    <s v="15960"/>
    <s v="03124302  "/>
    <s v="CULQUICONDOR CUNYA HERACLIO"/>
    <s v="LIMA                "/>
    <s v="21/05/2024"/>
    <s v="F"/>
    <s v="27/07/2024"/>
    <n v="3"/>
    <x v="28"/>
    <s v="Perforaciones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2"/>
    <x v="2"/>
    <x v="2"/>
    <x v="2"/>
    <x v="1"/>
    <x v="1"/>
    <x v="1"/>
    <x v="3"/>
    <x v="2"/>
    <x v="2"/>
    <x v="0"/>
    <m/>
    <n v="14"/>
    <n v="13"/>
    <n v="0"/>
    <n v="0"/>
    <n v="0"/>
    <n v="0"/>
    <n v="27"/>
    <s v="COMUN"/>
    <x v="1"/>
  </r>
  <r>
    <n v="38"/>
    <n v="4"/>
    <s v="15991"/>
    <s v="44920014  "/>
    <s v="FARIS ZARATE EDUARDO JAVIER"/>
    <s v="LIMA                "/>
    <s v="22/06/2024"/>
    <s v="F"/>
    <s v="13/07/2024"/>
    <n v="17"/>
    <x v="11"/>
    <s v="Perforaciones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6"/>
    <x v="2"/>
    <x v="2"/>
    <x v="2"/>
    <x v="2"/>
    <x v="5"/>
    <x v="1"/>
    <x v="1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IVIL"/>
    <x v="2"/>
  </r>
  <r>
    <n v="39"/>
    <n v="5"/>
    <s v="15876"/>
    <s v="45089328  "/>
    <s v="LATOURE TUNCAR CARLOS ENRIQUE"/>
    <s v="LIMA                "/>
    <s v="12/03/2024"/>
    <s v="F"/>
    <s v="25/07/2024"/>
    <n v="5"/>
    <x v="29"/>
    <s v="Perforaciones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1"/>
    <x v="1"/>
    <x v="1"/>
    <x v="1"/>
    <x v="1"/>
    <x v="1"/>
    <x v="1"/>
    <x v="3"/>
    <x v="2"/>
    <x v="6"/>
    <x v="4"/>
    <x v="4"/>
    <x v="5"/>
    <x v="4"/>
    <x v="2"/>
    <x v="2"/>
    <x v="2"/>
    <x v="2"/>
    <x v="2"/>
    <x v="0"/>
    <m/>
    <n v="14"/>
    <n v="8"/>
    <n v="0"/>
    <n v="0"/>
    <n v="0"/>
    <n v="0"/>
    <n v="22"/>
    <s v="CIVIL"/>
    <x v="2"/>
  </r>
  <r>
    <n v="40"/>
    <n v="6"/>
    <s v="15921"/>
    <s v="10323405  "/>
    <s v="PAJARES MENDOZA CARLOS ANTONIO"/>
    <s v="LIMA                "/>
    <s v="08/04/2024"/>
    <s v="F"/>
    <s v="13/07/2024"/>
    <n v="17"/>
    <x v="29"/>
    <s v="Perforaciones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6"/>
    <x v="2"/>
    <x v="2"/>
    <x v="2"/>
    <x v="2"/>
    <x v="5"/>
    <x v="1"/>
    <x v="1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IVIL"/>
    <x v="2"/>
  </r>
  <r>
    <n v="41"/>
    <n v="7"/>
    <s v="15983"/>
    <s v="47053772  "/>
    <s v="PAUCAR DE LA CRUZ JAIME RAUL"/>
    <s v="JUNIN               "/>
    <s v="15/06/2024"/>
    <s v="F"/>
    <s v="13/07/2024"/>
    <n v="17"/>
    <x v="11"/>
    <s v="Perforaciones         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6"/>
    <x v="2"/>
    <x v="2"/>
    <x v="2"/>
    <x v="2"/>
    <x v="5"/>
    <x v="1"/>
    <x v="1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IVIL"/>
    <x v="2"/>
  </r>
  <r>
    <n v="42"/>
    <n v="8"/>
    <s v="15968"/>
    <s v="71127361  "/>
    <s v="PONCE VENTURA ROLY"/>
    <s v="AYACUCHO            "/>
    <s v="30/05/2024"/>
    <s v="F"/>
    <m/>
    <m/>
    <x v="11"/>
    <s v="Perforaciones               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5"/>
    <x v="0"/>
    <m/>
    <n v="13"/>
    <n v="7"/>
    <n v="0"/>
    <n v="0"/>
    <n v="0"/>
    <n v="0"/>
    <n v="20"/>
    <s v="CIVIL"/>
    <x v="2"/>
  </r>
  <r>
    <n v="43"/>
    <n v="9"/>
    <s v="15969"/>
    <s v="72201494  "/>
    <s v="SAAVEDRA RAMIREZ ENRIQUE FERNANDO"/>
    <s v="LIMA                "/>
    <s v="30/05/2024"/>
    <s v="F"/>
    <m/>
    <m/>
    <x v="11"/>
    <s v="Perforaciones                                                         "/>
    <s v="PROYECTO EPC INSTAL DE PANTALLA PILOTES (KINTERONI)                   "/>
    <s v="DESCANSO            "/>
    <x v="1"/>
    <x v="1"/>
    <x v="1"/>
    <x v="1"/>
    <x v="1"/>
    <x v="1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9"/>
    <n v="7"/>
    <n v="0"/>
    <n v="0"/>
    <n v="0"/>
    <n v="0"/>
    <n v="26"/>
    <s v="CIVIL"/>
    <x v="2"/>
  </r>
  <r>
    <n v="44"/>
    <n v="10"/>
    <s v="15987"/>
    <s v="40803475  "/>
    <s v="VALERA SANCHEZ ELIDIO"/>
    <s v="LIMA                "/>
    <s v="22/06/2024"/>
    <s v="F"/>
    <s v="27/07/2024"/>
    <n v="3"/>
    <x v="11"/>
    <s v="Perforaciones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2"/>
    <x v="4"/>
    <x v="4"/>
    <x v="5"/>
    <x v="4"/>
    <x v="7"/>
    <x v="5"/>
    <x v="3"/>
    <x v="2"/>
    <x v="2"/>
    <x v="0"/>
    <m/>
    <n v="14"/>
    <n v="7"/>
    <n v="0"/>
    <n v="0"/>
    <n v="0"/>
    <n v="0"/>
    <n v="21"/>
    <s v="CIVIL"/>
    <x v="2"/>
  </r>
  <r>
    <n v="45"/>
    <n v="11"/>
    <s v="15971"/>
    <s v="45552376  "/>
    <s v="VASQUEZ LEON JESUS ALFREDO"/>
    <s v="LIMA                "/>
    <s v="01/06/2024"/>
    <s v="F"/>
    <m/>
    <m/>
    <x v="29"/>
    <s v="Perforaciones                                                         "/>
    <s v="PROYECTO EPC INSTAL DE PANTALLA PILOTES (KINTERONI)                   "/>
    <s v="DESCANSO            "/>
    <x v="5"/>
    <x v="5"/>
    <x v="5"/>
    <x v="2"/>
    <x v="1"/>
    <x v="1"/>
    <x v="1"/>
    <x v="1"/>
    <x v="1"/>
    <x v="1"/>
    <x v="2"/>
    <x v="2"/>
    <x v="2"/>
    <x v="2"/>
    <x v="2"/>
    <x v="2"/>
    <x v="2"/>
    <x v="5"/>
    <x v="1"/>
    <x v="1"/>
    <x v="1"/>
    <x v="1"/>
    <x v="3"/>
    <x v="2"/>
    <x v="6"/>
    <x v="1"/>
    <x v="1"/>
    <x v="1"/>
    <x v="1"/>
    <x v="0"/>
    <m/>
    <n v="20"/>
    <n v="4"/>
    <n v="0"/>
    <n v="0"/>
    <n v="0"/>
    <n v="0"/>
    <n v="24"/>
    <s v="CIVIL"/>
    <x v="2"/>
  </r>
  <r>
    <n v="46"/>
    <n v="12"/>
    <s v="15943"/>
    <s v="77213185  "/>
    <s v="YARLEQUE PEÑA DANIEL ELEAZAR"/>
    <s v="PIURA               "/>
    <s v="27/04/2024"/>
    <s v="F"/>
    <s v="27/07/2024"/>
    <n v="3"/>
    <x v="11"/>
    <s v="Perforaciones                                       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2"/>
    <x v="4"/>
    <x v="4"/>
    <x v="5"/>
    <x v="4"/>
    <x v="7"/>
    <x v="5"/>
    <x v="3"/>
    <x v="2"/>
    <x v="2"/>
    <x v="0"/>
    <m/>
    <n v="14"/>
    <n v="7"/>
    <n v="0"/>
    <n v="0"/>
    <n v="0"/>
    <n v="0"/>
    <n v="21"/>
    <s v="CIVIL"/>
    <x v="2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11  "/>
    <s v="Operadores y Rigger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47"/>
    <n v="1"/>
    <n v="14554"/>
    <n v="44370889"/>
    <s v="ALCAZAR ARENAS JIMMY HAROLD"/>
    <s v="LIMA"/>
    <s v="11/05/2024"/>
    <s v="F"/>
    <s v="27/07/2024"/>
    <n v="3"/>
    <x v="30"/>
    <s v="Operadores y Rigger                                                   "/>
    <s v="PROYECTO EPC INSTAL DE PANTALLA PILOTES (KINTERONI)                   "/>
    <s v="KINTERONI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3"/>
    <x v="2"/>
    <x v="2"/>
    <x v="0"/>
    <m/>
    <n v="15"/>
    <n v="6"/>
    <n v="0"/>
    <n v="0"/>
    <n v="0"/>
    <n v="0"/>
    <n v="21"/>
    <s v="CIVIL"/>
    <x v="2"/>
  </r>
  <r>
    <n v="48"/>
    <n v="2"/>
    <s v="12406"/>
    <s v="41535630"/>
    <s v="AREVALO SOTO DOYLEN"/>
    <s v="LIMA"/>
    <s v="18/05/2024"/>
    <s v="F"/>
    <s v="20/07/2024"/>
    <n v="10"/>
    <x v="31"/>
    <s v="Operadores y Rigger                                 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3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IVIL"/>
    <x v="2"/>
  </r>
  <r>
    <n v="49"/>
    <n v="3"/>
    <s v="14761"/>
    <s v="45387312  "/>
    <s v="ARQUINIGO VILLAORDUÑA JHONNY EDUARDO"/>
    <s v="CALLAO              "/>
    <s v="13/04/2024"/>
    <s v="F"/>
    <s v="25/07/2024"/>
    <n v="5"/>
    <x v="32"/>
    <s v="Operadores y Rigger                                 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2"/>
    <x v="4"/>
    <x v="4"/>
    <x v="5"/>
    <x v="4"/>
    <x v="2"/>
    <x v="2"/>
    <x v="2"/>
    <x v="2"/>
    <x v="2"/>
    <x v="0"/>
    <m/>
    <n v="16"/>
    <n v="7"/>
    <n v="0"/>
    <n v="0"/>
    <n v="0"/>
    <n v="0"/>
    <n v="23"/>
    <s v="CIVIL"/>
    <x v="2"/>
  </r>
  <r>
    <n v="50"/>
    <n v="4"/>
    <s v="15957"/>
    <n v="73450213"/>
    <s v="BALDARRAGO HERNANDEZ BRAYAN JOSEP"/>
    <s v="LIMA"/>
    <s v="18/05/2024"/>
    <s v="F"/>
    <m/>
    <m/>
    <x v="33"/>
    <s v="Operadores y Rigger         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3"/>
    <n v="7"/>
    <n v="0"/>
    <n v="0"/>
    <n v="0"/>
    <n v="0"/>
    <n v="20"/>
    <s v="CIVIL"/>
    <x v="2"/>
  </r>
  <r>
    <n v="51"/>
    <n v="5"/>
    <n v="15253"/>
    <s v="41004934"/>
    <s v="CABRERA GUERRA JULIO CESAR"/>
    <s v="PUCALLPA"/>
    <s v="11/05/2024"/>
    <s v="F"/>
    <m/>
    <m/>
    <x v="34"/>
    <s v="Operadores y Rigger                                                   "/>
    <s v="PROYECTO EPC INSTAL DE PANTALLA PILOTES (KINTERONI)                   "/>
    <s v="DESCANSO            "/>
    <x v="5"/>
    <x v="5"/>
    <x v="5"/>
    <x v="2"/>
    <x v="1"/>
    <x v="1"/>
    <x v="1"/>
    <x v="1"/>
    <x v="1"/>
    <x v="1"/>
    <x v="2"/>
    <x v="2"/>
    <x v="2"/>
    <x v="2"/>
    <x v="2"/>
    <x v="2"/>
    <x v="2"/>
    <x v="2"/>
    <x v="2"/>
    <x v="2"/>
    <x v="2"/>
    <x v="2"/>
    <x v="2"/>
    <x v="1"/>
    <x v="1"/>
    <x v="5"/>
    <x v="5"/>
    <x v="4"/>
    <x v="4"/>
    <x v="0"/>
    <m/>
    <n v="13"/>
    <n v="7"/>
    <n v="0"/>
    <n v="0"/>
    <n v="0"/>
    <n v="0"/>
    <n v="20"/>
    <s v="CIVIL"/>
    <x v="2"/>
  </r>
  <r>
    <n v="52"/>
    <n v="6"/>
    <s v="13797"/>
    <s v="10117677  "/>
    <s v="HIDALGO PINTADO JOSE SAMUEL"/>
    <s v="PIURA               "/>
    <s v="13/06/2024"/>
    <s v="F"/>
    <s v="20/07/2024"/>
    <n v="10"/>
    <x v="35"/>
    <s v="Operadores y Rigger                                                   "/>
    <s v="PROYECTO EPC INSTAL DE PANTALLA PILOTES (KINTERONI)                   "/>
    <s v="KINTERONI           "/>
    <x v="1"/>
    <x v="1"/>
    <x v="1"/>
    <x v="7"/>
    <x v="5"/>
    <x v="6"/>
    <x v="5"/>
    <x v="5"/>
    <x v="5"/>
    <x v="5"/>
    <x v="7"/>
    <x v="4"/>
    <x v="5"/>
    <x v="4"/>
    <x v="4"/>
    <x v="4"/>
    <x v="4"/>
    <x v="6"/>
    <x v="4"/>
    <x v="3"/>
    <x v="1"/>
    <x v="1"/>
    <x v="3"/>
    <x v="2"/>
    <x v="3"/>
    <x v="2"/>
    <x v="2"/>
    <x v="2"/>
    <x v="2"/>
    <x v="0"/>
    <m/>
    <n v="12"/>
    <n v="7"/>
    <n v="0"/>
    <n v="0"/>
    <n v="0"/>
    <n v="0"/>
    <n v="19"/>
    <s v="CIVIL"/>
    <x v="2"/>
  </r>
  <r>
    <n v="53"/>
    <n v="7"/>
    <s v="14784"/>
    <s v="42136680  "/>
    <s v="ÑAHUI CANALES EMERSON"/>
    <s v="AYACUCHO            "/>
    <s v="05/04/2024"/>
    <s v="F"/>
    <m/>
    <m/>
    <x v="32"/>
    <s v="Operadores y Rigger                                                   "/>
    <s v="PROYECTO EPC INSTAL DE PANTALLA PILOTES (KINTERONI)                   "/>
    <s v="DESCANSO            "/>
    <x v="2"/>
    <x v="2"/>
    <x v="2"/>
    <x v="6"/>
    <x v="5"/>
    <x v="4"/>
    <x v="3"/>
    <x v="3"/>
    <x v="3"/>
    <x v="3"/>
    <x v="4"/>
    <x v="6"/>
    <x v="2"/>
    <x v="2"/>
    <x v="2"/>
    <x v="2"/>
    <x v="2"/>
    <x v="5"/>
    <x v="1"/>
    <x v="1"/>
    <x v="1"/>
    <x v="1"/>
    <x v="3"/>
    <x v="2"/>
    <x v="3"/>
    <x v="2"/>
    <x v="6"/>
    <x v="1"/>
    <x v="1"/>
    <x v="0"/>
    <m/>
    <n v="14"/>
    <n v="7"/>
    <n v="0"/>
    <n v="0"/>
    <n v="0"/>
    <n v="0"/>
    <n v="21"/>
    <s v="CIVIL"/>
    <x v="2"/>
  </r>
  <r>
    <n v="54"/>
    <n v="8"/>
    <s v="10388"/>
    <s v="70032608  "/>
    <s v="PULACHE ZUTA CLINDER EDER"/>
    <s v="LIMA                "/>
    <s v="04/05/2024"/>
    <s v="F"/>
    <s v="20/07/2024"/>
    <n v="10"/>
    <x v="36"/>
    <s v="Operadores y Rigger   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6"/>
    <x v="4"/>
    <x v="3"/>
    <x v="1"/>
    <x v="1"/>
    <x v="3"/>
    <x v="2"/>
    <x v="3"/>
    <x v="2"/>
    <x v="2"/>
    <x v="2"/>
    <x v="2"/>
    <x v="0"/>
    <m/>
    <n v="14"/>
    <n v="7"/>
    <n v="0"/>
    <n v="0"/>
    <n v="0"/>
    <n v="0"/>
    <n v="21"/>
    <s v="CIVIL"/>
    <x v="2"/>
  </r>
  <r>
    <n v="55"/>
    <n v="9"/>
    <s v="14291"/>
    <s v="17442239  "/>
    <s v="SILVA PISFIL JUAN CARLOS"/>
    <s v="LIMA                "/>
    <s v="20/04/2024"/>
    <s v="F"/>
    <s v="27/07/2024"/>
    <n v="3"/>
    <x v="31"/>
    <s v="Operadores y Rigger                                                   "/>
    <s v="PROYECTO EPC INSTAL DE PANTALLA PILOTES (KINTERONI)                   "/>
    <s v="KINTERONI           "/>
    <x v="2"/>
    <x v="2"/>
    <x v="2"/>
    <x v="6"/>
    <x v="5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3"/>
    <x v="2"/>
    <x v="2"/>
    <x v="0"/>
    <m/>
    <n v="15"/>
    <n v="11"/>
    <n v="0"/>
    <n v="0"/>
    <n v="0"/>
    <n v="0"/>
    <n v="26"/>
    <s v="CIVIL"/>
    <x v="2"/>
  </r>
  <r>
    <n v="56"/>
    <n v="10"/>
    <s v="12386"/>
    <s v="42559326  "/>
    <s v="VELAYARCE RENGIFO JERLIN"/>
    <s v="LORETO              "/>
    <s v="05/04/2024"/>
    <s v="F"/>
    <m/>
    <m/>
    <x v="31"/>
    <s v="Operadores y Rigger                                                   "/>
    <s v="PROYECTO EPC INSTAL DE PANTALLA PILOTES (KINTERONI)                   "/>
    <s v="DESCANSO            "/>
    <x v="1"/>
    <x v="1"/>
    <x v="1"/>
    <x v="1"/>
    <x v="1"/>
    <x v="7"/>
    <x v="5"/>
    <x v="5"/>
    <x v="5"/>
    <x v="5"/>
    <x v="7"/>
    <x v="1"/>
    <x v="6"/>
    <x v="2"/>
    <x v="2"/>
    <x v="2"/>
    <x v="2"/>
    <x v="5"/>
    <x v="1"/>
    <x v="1"/>
    <x v="1"/>
    <x v="1"/>
    <x v="3"/>
    <x v="2"/>
    <x v="3"/>
    <x v="2"/>
    <x v="6"/>
    <x v="1"/>
    <x v="1"/>
    <x v="0"/>
    <m/>
    <n v="18"/>
    <n v="8"/>
    <n v="0"/>
    <n v="0"/>
    <n v="0"/>
    <n v="0"/>
    <n v="26"/>
    <s v="CIVIL"/>
    <x v="2"/>
  </r>
  <r>
    <n v="57"/>
    <n v="11"/>
    <s v="15962"/>
    <s v="41296151  "/>
    <s v="VILLACORTA RUIZ MARCOS LUIS"/>
    <s v="LIMA                "/>
    <s v="25/05/2024"/>
    <s v="F"/>
    <m/>
    <m/>
    <x v="37"/>
    <s v="Operadores y Rigger                                                   "/>
    <s v="PROYECTO EPC INSTAL DE PANTALLA PILOTES (KINTERONI)                   "/>
    <s v="DESCANSO 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1"/>
    <x v="1"/>
    <x v="1"/>
    <x v="1"/>
    <x v="1"/>
    <x v="3"/>
    <x v="2"/>
    <x v="3"/>
    <x v="2"/>
    <x v="6"/>
    <x v="5"/>
    <x v="6"/>
    <x v="0"/>
    <m/>
    <n v="13"/>
    <n v="7"/>
    <n v="0"/>
    <n v="0"/>
    <n v="0"/>
    <n v="0"/>
    <n v="20"/>
    <s v="CIVIL"/>
    <x v="2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12  "/>
    <s v="Obras Cviles      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58"/>
    <n v="1"/>
    <s v="15611"/>
    <s v="43171185  "/>
    <s v="AMIAS GUERRA TONY"/>
    <s v="LIMA                "/>
    <s v="20/04/2024"/>
    <s v="F"/>
    <s v="20/07/2024"/>
    <n v="10"/>
    <x v="11"/>
    <s v="Obras Cviles                                                          "/>
    <s v="PROYECTO EPC INSTAL DE PANTALLA PILOTES (KINTERONI)                   "/>
    <s v="KINTERONI           "/>
    <x v="2"/>
    <x v="2"/>
    <x v="2"/>
    <x v="6"/>
    <x v="5"/>
    <x v="6"/>
    <x v="3"/>
    <x v="3"/>
    <x v="3"/>
    <x v="3"/>
    <x v="4"/>
    <x v="4"/>
    <x v="5"/>
    <x v="4"/>
    <x v="4"/>
    <x v="4"/>
    <x v="4"/>
    <x v="6"/>
    <x v="4"/>
    <x v="3"/>
    <x v="1"/>
    <x v="1"/>
    <x v="3"/>
    <x v="2"/>
    <x v="3"/>
    <x v="2"/>
    <x v="2"/>
    <x v="2"/>
    <x v="2"/>
    <x v="0"/>
    <m/>
    <n v="9"/>
    <n v="6"/>
    <n v="0"/>
    <n v="0"/>
    <n v="0"/>
    <n v="0"/>
    <n v="15"/>
    <s v="CIVIL"/>
    <x v="2"/>
  </r>
  <r>
    <n v="59"/>
    <n v="2"/>
    <s v="09553"/>
    <s v="45825286  "/>
    <s v="ARIAS DAVILA MARTIN SALOMON"/>
    <s v="UCAYALI             "/>
    <s v="05/04/2024"/>
    <s v="F"/>
    <s v="20/07/2024"/>
    <n v="10"/>
    <x v="38"/>
    <s v="Obras Cviles                                                          "/>
    <s v="PROYECTO EPC INSTAL DE PANTALLA PILOTES (KINTERONI)                   "/>
    <s v="KINTERONI           "/>
    <x v="2"/>
    <x v="2"/>
    <x v="2"/>
    <x v="6"/>
    <x v="5"/>
    <x v="6"/>
    <x v="3"/>
    <x v="3"/>
    <x v="3"/>
    <x v="3"/>
    <x v="4"/>
    <x v="4"/>
    <x v="5"/>
    <x v="4"/>
    <x v="4"/>
    <x v="4"/>
    <x v="4"/>
    <x v="6"/>
    <x v="4"/>
    <x v="3"/>
    <x v="1"/>
    <x v="1"/>
    <x v="3"/>
    <x v="2"/>
    <x v="3"/>
    <x v="2"/>
    <x v="2"/>
    <x v="2"/>
    <x v="2"/>
    <x v="0"/>
    <m/>
    <n v="9"/>
    <n v="6"/>
    <n v="0"/>
    <n v="0"/>
    <n v="0"/>
    <n v="0"/>
    <n v="15"/>
    <s v="CIVIL"/>
    <x v="2"/>
  </r>
  <r>
    <n v="60"/>
    <n v="3"/>
    <s v="08156"/>
    <s v="000883134 "/>
    <s v="AYAVIRI NUÑEZ MIGUEL ANGEL"/>
    <s v="BOLIVIA             "/>
    <s v="26/03/2024"/>
    <s v="E"/>
    <s v="13/07/2024"/>
    <n v="17"/>
    <x v="39"/>
    <s v="Obras Cviles                                                          "/>
    <s v="PROYECTO EPC INSTAL DE PANTALLA PILOTES (KINTERONI)                   "/>
    <s v="KINTERONI           "/>
    <x v="1"/>
    <x v="1"/>
    <x v="1"/>
    <x v="7"/>
    <x v="5"/>
    <x v="6"/>
    <x v="5"/>
    <x v="5"/>
    <x v="5"/>
    <x v="5"/>
    <x v="7"/>
    <x v="1"/>
    <x v="6"/>
    <x v="2"/>
    <x v="2"/>
    <x v="2"/>
    <x v="2"/>
    <x v="5"/>
    <x v="1"/>
    <x v="1"/>
    <x v="1"/>
    <x v="1"/>
    <x v="3"/>
    <x v="2"/>
    <x v="3"/>
    <x v="2"/>
    <x v="2"/>
    <x v="2"/>
    <x v="2"/>
    <x v="0"/>
    <m/>
    <n v="19"/>
    <n v="8"/>
    <n v="0"/>
    <n v="0"/>
    <n v="0"/>
    <n v="0"/>
    <n v="27"/>
    <s v="COMUN"/>
    <x v="1"/>
  </r>
  <r>
    <n v="61"/>
    <n v="4"/>
    <s v="15956"/>
    <s v="80023171"/>
    <s v="BALDARRAGO CABELLO RUBEN ANTONIO"/>
    <s v="LIMA                "/>
    <s v="11/05/2024"/>
    <s v="F"/>
    <s v="20/07/2024"/>
    <n v="10"/>
    <x v="40"/>
    <s v="Obras Cviles          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6"/>
    <x v="4"/>
    <x v="3"/>
    <x v="1"/>
    <x v="1"/>
    <x v="3"/>
    <x v="2"/>
    <x v="3"/>
    <x v="2"/>
    <x v="2"/>
    <x v="2"/>
    <x v="2"/>
    <x v="0"/>
    <m/>
    <n v="14"/>
    <n v="7"/>
    <n v="0"/>
    <n v="0"/>
    <n v="0"/>
    <n v="0"/>
    <n v="21"/>
    <s v="CIVIL"/>
    <x v="2"/>
  </r>
  <r>
    <n v="62"/>
    <n v="5"/>
    <s v="15948"/>
    <s v="42062551  "/>
    <s v="CCASO ANAHUA RENE JUAN"/>
    <s v="AREQUIPA            "/>
    <s v="04/05/2024"/>
    <s v="F"/>
    <m/>
    <m/>
    <x v="41"/>
    <s v="Obras Cviles                                                          "/>
    <s v="PROYECTO EPC INSTAL DE PANTALLA PILOTES (KINTERONI)                   "/>
    <s v="DESCANSO            "/>
    <x v="5"/>
    <x v="5"/>
    <x v="5"/>
    <x v="5"/>
    <x v="4"/>
    <x v="4"/>
    <x v="3"/>
    <x v="3"/>
    <x v="3"/>
    <x v="3"/>
    <x v="4"/>
    <x v="4"/>
    <x v="6"/>
    <x v="2"/>
    <x v="2"/>
    <x v="2"/>
    <x v="2"/>
    <x v="5"/>
    <x v="1"/>
    <x v="1"/>
    <x v="1"/>
    <x v="1"/>
    <x v="1"/>
    <x v="1"/>
    <x v="1"/>
    <x v="1"/>
    <x v="1"/>
    <x v="1"/>
    <x v="1"/>
    <x v="0"/>
    <m/>
    <n v="9"/>
    <n v="6"/>
    <n v="0"/>
    <n v="0"/>
    <n v="0"/>
    <n v="0"/>
    <n v="15"/>
    <s v="CIVIL"/>
    <x v="2"/>
  </r>
  <r>
    <n v="63"/>
    <n v="6"/>
    <s v="15668"/>
    <s v="42348103  "/>
    <s v="COELHO WATANAVE JUAN CARLOS"/>
    <s v="LIMA                "/>
    <s v="27/04/2024"/>
    <s v="F"/>
    <m/>
    <m/>
    <x v="11"/>
    <s v="Obras Cviles                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3"/>
    <n v="7"/>
    <n v="0"/>
    <n v="0"/>
    <n v="0"/>
    <n v="0"/>
    <n v="20"/>
    <s v="CIVIL"/>
    <x v="2"/>
  </r>
  <r>
    <n v="64"/>
    <n v="7"/>
    <s v="12743"/>
    <s v="40498845  "/>
    <s v="DIAZ CONDO KINDER LING"/>
    <s v="LIMA                "/>
    <s v="05/04/2024"/>
    <s v="F"/>
    <s v="27/07/2024"/>
    <n v="3"/>
    <x v="11"/>
    <s v="Obras Cviles                                                          "/>
    <s v="PROYECTO EPC INSTAL DE PANTALLA PILOTES (KINTERONI)                   "/>
    <s v="KINTERONI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3"/>
    <x v="2"/>
    <x v="2"/>
    <x v="0"/>
    <m/>
    <n v="15"/>
    <n v="6"/>
    <n v="0"/>
    <n v="0"/>
    <n v="0"/>
    <n v="0"/>
    <n v="21"/>
    <s v="CIVIL"/>
    <x v="2"/>
  </r>
  <r>
    <n v="65"/>
    <n v="8"/>
    <s v="11971"/>
    <s v="41777077  "/>
    <s v="GUERRA VARGAS RUPERTO GERMAN"/>
    <s v="LIMA                "/>
    <s v="27/04/2024"/>
    <s v="F"/>
    <m/>
    <m/>
    <x v="38"/>
    <s v="Obras Cviles                                                          "/>
    <s v="PROYECTO EPC INSTAL DE PANTALLA PILOTES (KINTERONI)                   "/>
    <s v="DESCANSO            "/>
    <x v="1"/>
    <x v="1"/>
    <x v="1"/>
    <x v="1"/>
    <x v="1"/>
    <x v="1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9"/>
    <n v="7"/>
    <n v="0"/>
    <n v="0"/>
    <n v="0"/>
    <n v="0"/>
    <n v="26"/>
    <s v="CIVIL"/>
    <x v="2"/>
  </r>
  <r>
    <n v="66"/>
    <n v="9"/>
    <s v="14734"/>
    <s v="46647544  "/>
    <s v="HUARACHA ROQUE EDWIN FREDDY"/>
    <s v="AREQUIPA            "/>
    <s v="20/04/2024"/>
    <s v="F"/>
    <m/>
    <m/>
    <x v="42"/>
    <s v="Obras Cviles                                                          "/>
    <s v="PROYECTO EPC INSTAL DE PANTALLA PILOTES (KINTERONI)                   "/>
    <s v="DESCANSO 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1"/>
    <x v="1"/>
    <x v="1"/>
    <x v="1"/>
    <x v="1"/>
    <x v="3"/>
    <x v="2"/>
    <x v="6"/>
    <x v="1"/>
    <x v="1"/>
    <x v="1"/>
    <x v="1"/>
    <x v="0"/>
    <m/>
    <n v="11"/>
    <n v="11"/>
    <n v="0"/>
    <n v="0"/>
    <n v="0"/>
    <n v="0"/>
    <n v="22"/>
    <s v="CIVIL"/>
    <x v="2"/>
  </r>
  <r>
    <n v="67"/>
    <n v="10"/>
    <s v="15939"/>
    <s v="42452667  "/>
    <s v="MONCADA DAVILA EDGAR"/>
    <s v="UCAYALI             "/>
    <s v="27/04/2024"/>
    <s v="F"/>
    <s v="20/07/2024"/>
    <n v="10"/>
    <x v="11"/>
    <s v="Obras Cviles          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6"/>
    <x v="4"/>
    <x v="3"/>
    <x v="1"/>
    <x v="1"/>
    <x v="3"/>
    <x v="2"/>
    <x v="3"/>
    <x v="2"/>
    <x v="2"/>
    <x v="2"/>
    <x v="2"/>
    <x v="0"/>
    <m/>
    <n v="14"/>
    <n v="7"/>
    <n v="0"/>
    <n v="0"/>
    <n v="0"/>
    <n v="0"/>
    <n v="21"/>
    <s v="CIVIL"/>
    <x v="2"/>
  </r>
  <r>
    <n v="68"/>
    <n v="11"/>
    <s v="15972"/>
    <s v="43308122"/>
    <s v="PAREDES RUIZ MILTON JESUS"/>
    <s v="LIMA"/>
    <s v="01/06/2024"/>
    <s v="F"/>
    <m/>
    <m/>
    <x v="43"/>
    <s v="Obras Cviles                                                          "/>
    <s v="PROYECTO EPC INSTAL DE PANTALLA PILOTES (KINTERONI)                   "/>
    <s v="DESCANSO 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2"/>
    <x v="4"/>
    <x v="4"/>
    <x v="5"/>
    <x v="4"/>
    <x v="7"/>
    <x v="5"/>
    <x v="5"/>
    <x v="4"/>
    <x v="4"/>
    <x v="0"/>
    <m/>
    <n v="12"/>
    <n v="7"/>
    <n v="0"/>
    <n v="0"/>
    <n v="0"/>
    <n v="0"/>
    <n v="19"/>
    <s v="CIVIL"/>
    <x v="2"/>
  </r>
  <r>
    <n v="69"/>
    <n v="12"/>
    <s v="09424"/>
    <s v="41825088  "/>
    <s v="PEREZ GUERRA HIMLER"/>
    <s v="UCAYALI             "/>
    <s v="13/04/2024"/>
    <s v="F"/>
    <s v="13/07/2024"/>
    <n v="17"/>
    <x v="44"/>
    <s v="Obras Cviles          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6"/>
    <x v="2"/>
    <x v="2"/>
    <x v="2"/>
    <x v="2"/>
    <x v="5"/>
    <x v="1"/>
    <x v="1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IVIL"/>
    <x v="2"/>
  </r>
  <r>
    <n v="70"/>
    <n v="13"/>
    <s v="11525"/>
    <s v="48354981  "/>
    <s v="QUILLCA JOSE WILBER HEBER"/>
    <s v="AYACUCHO            "/>
    <s v="27/04/2024"/>
    <s v="F"/>
    <m/>
    <m/>
    <x v="41"/>
    <s v="Obras Cviles                                                          "/>
    <s v="PROYECTO EPC INSTAL DE PANTALLA PILOTES (KINTERONI)                   "/>
    <s v="DESCANSO 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2"/>
    <x v="4"/>
    <x v="4"/>
    <x v="5"/>
    <x v="4"/>
    <x v="7"/>
    <x v="5"/>
    <x v="5"/>
    <x v="4"/>
    <x v="4"/>
    <x v="0"/>
    <m/>
    <n v="12"/>
    <n v="7"/>
    <n v="0"/>
    <n v="0"/>
    <n v="0"/>
    <n v="0"/>
    <n v="19"/>
    <s v="CIVIL"/>
    <x v="2"/>
  </r>
  <r>
    <n v="71"/>
    <n v="14"/>
    <s v="14836"/>
    <s v="47338676  "/>
    <s v="RODRIGUEZ RICOPA ELMER"/>
    <s v="UCAYALI             "/>
    <s v="05/04/2024"/>
    <s v="F"/>
    <m/>
    <m/>
    <x v="11"/>
    <s v="Obras Cviles                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3"/>
    <n v="7"/>
    <n v="0"/>
    <n v="0"/>
    <n v="0"/>
    <n v="0"/>
    <n v="20"/>
    <s v="CIVIL"/>
    <x v="2"/>
  </r>
  <r>
    <n v="72"/>
    <n v="15"/>
    <s v="15949"/>
    <s v="03854414  "/>
    <s v="RUESTA TALLEDO WILLIAM"/>
    <s v="LIMA                "/>
    <s v="04/05/2024"/>
    <s v="F"/>
    <m/>
    <m/>
    <x v="11"/>
    <s v="Obras Cviles                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1"/>
    <x v="1"/>
    <x v="1"/>
    <x v="1"/>
    <x v="1"/>
    <x v="1"/>
    <x v="1"/>
    <x v="1"/>
    <x v="1"/>
    <x v="1"/>
    <x v="0"/>
    <m/>
    <n v="16"/>
    <n v="6"/>
    <n v="0"/>
    <n v="0"/>
    <n v="0"/>
    <n v="0"/>
    <n v="22"/>
    <s v="CIVIL"/>
    <x v="2"/>
  </r>
  <r>
    <n v="73"/>
    <n v="16"/>
    <s v="14862"/>
    <s v="71211822  "/>
    <s v="SHUÑA DEL AGUILA JOSE FLORENCIO"/>
    <s v="LIMA                "/>
    <s v="27/04/2024"/>
    <s v="F"/>
    <m/>
    <m/>
    <x v="11"/>
    <s v="Obras Cviles                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3"/>
    <n v="7"/>
    <n v="0"/>
    <n v="0"/>
    <n v="0"/>
    <n v="0"/>
    <n v="20"/>
    <s v="CIVIL"/>
    <x v="2"/>
  </r>
  <r>
    <n v="74"/>
    <n v="17"/>
    <s v="15954"/>
    <s v="61227554  "/>
    <s v="SORIA DONAYRE RAFAEL ANTON"/>
    <s v="LIMA                "/>
    <s v="09/05/2024"/>
    <s v="F"/>
    <m/>
    <m/>
    <x v="11"/>
    <s v="Obras Cviles                                                          "/>
    <s v="PROYECTO EPC INSTAL DE PANTALLA PILOTES (KINTERONI)                   "/>
    <s v="DESCANSO            "/>
    <x v="5"/>
    <x v="5"/>
    <x v="5"/>
    <x v="2"/>
    <x v="1"/>
    <x v="1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5"/>
    <n v="7"/>
    <n v="0"/>
    <n v="0"/>
    <n v="0"/>
    <n v="0"/>
    <n v="22"/>
    <s v="CIVIL"/>
    <x v="2"/>
  </r>
  <r>
    <n v="75"/>
    <n v="18"/>
    <s v="15938"/>
    <s v="77229509  "/>
    <s v="TICONA HUARACHA RONALD FRANKLIN"/>
    <s v="AREQUIPA            "/>
    <s v="27/04/2024"/>
    <s v="F"/>
    <m/>
    <m/>
    <x v="41"/>
    <s v="Obras Cviles                                                          "/>
    <s v="PROYECTO EPC INSTAL DE PANTALLA PILOTES (KINTERONI)                   "/>
    <s v="DESCANSO 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6"/>
    <x v="4"/>
    <x v="3"/>
    <x v="1"/>
    <x v="1"/>
    <x v="3"/>
    <x v="2"/>
    <x v="3"/>
    <x v="2"/>
    <x v="6"/>
    <x v="5"/>
    <x v="6"/>
    <x v="0"/>
    <m/>
    <n v="11"/>
    <n v="7"/>
    <n v="0"/>
    <n v="0"/>
    <n v="0"/>
    <n v="0"/>
    <n v="18"/>
    <s v="CIVIL"/>
    <x v="2"/>
  </r>
  <r>
    <n v="76"/>
    <n v="19"/>
    <s v="06390"/>
    <s v="41113322  "/>
    <s v="UBILLUS BRACAMONTE STALIN"/>
    <s v="PIURA               "/>
    <s v="25/03/2024"/>
    <s v="F"/>
    <m/>
    <m/>
    <x v="39"/>
    <s v="Obras Cviles                                                          "/>
    <s v="PROYECTO EPC INSTAL DE PANTALLA PILOTES (KINTERONI)                   "/>
    <s v="DESCANSO            "/>
    <x v="1"/>
    <x v="1"/>
    <x v="1"/>
    <x v="1"/>
    <x v="1"/>
    <x v="1"/>
    <x v="1"/>
    <x v="1"/>
    <x v="1"/>
    <x v="1"/>
    <x v="2"/>
    <x v="2"/>
    <x v="2"/>
    <x v="2"/>
    <x v="2"/>
    <x v="2"/>
    <x v="2"/>
    <x v="2"/>
    <x v="2"/>
    <x v="2"/>
    <x v="2"/>
    <x v="2"/>
    <x v="2"/>
    <x v="1"/>
    <x v="1"/>
    <x v="1"/>
    <x v="1"/>
    <x v="1"/>
    <x v="1"/>
    <x v="0"/>
    <m/>
    <n v="17"/>
    <n v="11"/>
    <n v="0"/>
    <n v="0"/>
    <n v="0"/>
    <n v="0"/>
    <n v="28"/>
    <s v="COMUN"/>
    <x v="1"/>
  </r>
  <r>
    <n v="77"/>
    <n v="20"/>
    <s v="14111"/>
    <s v="41111808  "/>
    <s v="VENTURA FERNANDEZ ELADIO"/>
    <s v="LIMA                "/>
    <s v="09/05/2024"/>
    <s v="F"/>
    <m/>
    <m/>
    <x v="11"/>
    <s v="Obras Cviles                                                          "/>
    <s v="PROYECTO EPC INSTAL DE PANTALLA PILOTES (KINTERONI)                   "/>
    <s v="DESCANSO            "/>
    <x v="5"/>
    <x v="5"/>
    <x v="5"/>
    <x v="5"/>
    <x v="4"/>
    <x v="4"/>
    <x v="3"/>
    <x v="3"/>
    <x v="3"/>
    <x v="3"/>
    <x v="4"/>
    <x v="6"/>
    <x v="2"/>
    <x v="2"/>
    <x v="2"/>
    <x v="2"/>
    <x v="2"/>
    <x v="5"/>
    <x v="1"/>
    <x v="1"/>
    <x v="1"/>
    <x v="1"/>
    <x v="3"/>
    <x v="2"/>
    <x v="3"/>
    <x v="2"/>
    <x v="6"/>
    <x v="1"/>
    <x v="1"/>
    <x v="0"/>
    <m/>
    <n v="14"/>
    <n v="2"/>
    <n v="0"/>
    <n v="0"/>
    <n v="0"/>
    <n v="0"/>
    <n v="16"/>
    <s v="CIVIL"/>
    <x v="2"/>
  </r>
  <r>
    <n v="78"/>
    <n v="21"/>
    <s v="14760"/>
    <s v="77229510  "/>
    <s v="YAURI PRIETO LALO EDUARDO"/>
    <s v="AREQUIPA            "/>
    <s v="27/04/2024"/>
    <s v="F"/>
    <m/>
    <m/>
    <x v="40"/>
    <s v="Obras Cviles                                                          "/>
    <s v="PROYECTO EPC INSTAL DE PANTALLA PILOTES (KINTERONI)                   "/>
    <s v="DESCANSO 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2"/>
    <x v="4"/>
    <x v="4"/>
    <x v="5"/>
    <x v="4"/>
    <x v="7"/>
    <x v="5"/>
    <x v="5"/>
    <x v="4"/>
    <x v="4"/>
    <x v="0"/>
    <m/>
    <n v="12"/>
    <n v="7"/>
    <n v="0"/>
    <n v="0"/>
    <n v="0"/>
    <n v="0"/>
    <n v="19"/>
    <s v="CIVIL"/>
    <x v="2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13  "/>
    <s v="Piping - Soldadura . Montaje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79"/>
    <n v="1"/>
    <n v="15540"/>
    <s v="10332438"/>
    <s v="ACOSTA CRUZ ALEX ERNESTO"/>
    <s v="LIMA                "/>
    <s v="08/06/2024"/>
    <s v="F"/>
    <m/>
    <m/>
    <x v="45"/>
    <s v="Piping - Soldadura . Montaje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3"/>
    <n v="7"/>
    <n v="0"/>
    <n v="0"/>
    <n v="0"/>
    <n v="0"/>
    <n v="20"/>
    <s v="CIVIL"/>
    <x v="2"/>
  </r>
  <r>
    <n v="80"/>
    <n v="2"/>
    <s v="15214"/>
    <s v="25713531  "/>
    <s v="CARCAMO MONTERO JUAN CARLOS"/>
    <s v="CALLAO              "/>
    <s v="23/05/2024"/>
    <s v="F"/>
    <m/>
    <m/>
    <x v="46"/>
    <s v="Piping - Soldadura . Montaje                                          "/>
    <s v="PROYECTO EPC INSTAL DE PANTALLA PILOTES (KINTERONI)                   "/>
    <s v="DESCANSO            "/>
    <x v="1"/>
    <x v="1"/>
    <x v="1"/>
    <x v="1"/>
    <x v="1"/>
    <x v="7"/>
    <x v="5"/>
    <x v="5"/>
    <x v="5"/>
    <x v="5"/>
    <x v="6"/>
    <x v="2"/>
    <x v="2"/>
    <x v="2"/>
    <x v="2"/>
    <x v="2"/>
    <x v="2"/>
    <x v="5"/>
    <x v="1"/>
    <x v="1"/>
    <x v="1"/>
    <x v="1"/>
    <x v="3"/>
    <x v="2"/>
    <x v="3"/>
    <x v="2"/>
    <x v="6"/>
    <x v="1"/>
    <x v="1"/>
    <x v="0"/>
    <m/>
    <n v="20"/>
    <n v="6"/>
    <n v="0"/>
    <n v="0"/>
    <n v="0"/>
    <n v="0"/>
    <n v="26"/>
    <s v="CIVIL"/>
    <x v="2"/>
  </r>
  <r>
    <n v="81"/>
    <n v="3"/>
    <s v="14424"/>
    <s v="42826058  "/>
    <s v="COMENA HUAMANI HERMEL JOSUE"/>
    <s v="ICA                 "/>
    <s v="09/05/2024"/>
    <s v="F"/>
    <s v="25/07/2024"/>
    <n v="5"/>
    <x v="46"/>
    <s v="Piping - Soldadura . Montaje                        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2"/>
    <x v="4"/>
    <x v="4"/>
    <x v="5"/>
    <x v="4"/>
    <x v="2"/>
    <x v="2"/>
    <x v="2"/>
    <x v="2"/>
    <x v="2"/>
    <x v="0"/>
    <m/>
    <n v="16"/>
    <n v="7"/>
    <n v="0"/>
    <n v="0"/>
    <n v="0"/>
    <n v="0"/>
    <n v="23"/>
    <s v="CIVIL"/>
    <x v="2"/>
  </r>
  <r>
    <n v="82"/>
    <n v="4"/>
    <s v="15744"/>
    <s v="41427035  "/>
    <s v="CRUZ CORONADO NEPTALI ESTEBAN"/>
    <s v="LIMA                "/>
    <s v="15/06/2024"/>
    <s v="F"/>
    <m/>
    <m/>
    <x v="47"/>
    <s v="Piping - Soldadura . Montaje                                          "/>
    <s v="PROYECTO EPC INSTAL DE PANTALLA PILOTES (KINTERONI)                   "/>
    <s v="DESCANSO            "/>
    <x v="2"/>
    <x v="2"/>
    <x v="2"/>
    <x v="6"/>
    <x v="5"/>
    <x v="6"/>
    <x v="3"/>
    <x v="3"/>
    <x v="3"/>
    <x v="3"/>
    <x v="4"/>
    <x v="4"/>
    <x v="6"/>
    <x v="2"/>
    <x v="2"/>
    <x v="2"/>
    <x v="2"/>
    <x v="5"/>
    <x v="1"/>
    <x v="1"/>
    <x v="1"/>
    <x v="1"/>
    <x v="3"/>
    <x v="2"/>
    <x v="6"/>
    <x v="1"/>
    <x v="1"/>
    <x v="1"/>
    <x v="1"/>
    <x v="0"/>
    <m/>
    <n v="11"/>
    <n v="10"/>
    <n v="0"/>
    <n v="0"/>
    <n v="0"/>
    <n v="0"/>
    <n v="21"/>
    <s v="CIVIL"/>
    <x v="2"/>
  </r>
  <r>
    <n v="83"/>
    <n v="5"/>
    <s v="14788"/>
    <s v="44791730  "/>
    <s v="DAVILA HAQUIWARA FRANCIS ALEXANDER"/>
    <s v="LORETO              "/>
    <s v="20/04/2024"/>
    <s v="F"/>
    <s v="20/07/2024"/>
    <n v="10"/>
    <x v="11"/>
    <s v="Piping - Soldadura . Montaje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6"/>
    <x v="4"/>
    <x v="3"/>
    <x v="1"/>
    <x v="1"/>
    <x v="3"/>
    <x v="2"/>
    <x v="3"/>
    <x v="2"/>
    <x v="2"/>
    <x v="2"/>
    <x v="2"/>
    <x v="0"/>
    <m/>
    <n v="14"/>
    <n v="7"/>
    <n v="0"/>
    <n v="0"/>
    <n v="0"/>
    <n v="0"/>
    <n v="21"/>
    <s v="CIVIL"/>
    <x v="2"/>
  </r>
  <r>
    <n v="84"/>
    <n v="6"/>
    <s v="12985"/>
    <s v="10111985  "/>
    <s v="HIDALGO NAPO MARCOS"/>
    <s v="LIMA                "/>
    <s v="25/05/2024"/>
    <s v="F"/>
    <s v="20/07/2024"/>
    <n v="10"/>
    <x v="47"/>
    <s v="Piping - Soldadura . Montaje                        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3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IVIL"/>
    <x v="2"/>
  </r>
  <r>
    <n v="85"/>
    <n v="7"/>
    <s v="15937"/>
    <s v="44039612  "/>
    <s v="IÑAPE PINEDO JACK DAYVIZ"/>
    <s v="LIMA                "/>
    <s v="27/04/2024"/>
    <s v="F"/>
    <m/>
    <m/>
    <x v="41"/>
    <s v="Piping - Soldadura . Montaje                                          "/>
    <s v="PROYECTO EPC INSTAL DE PANTALLA PILOTES (KINTERONI)                   "/>
    <s v="DESCANSO            "/>
    <x v="2"/>
    <x v="2"/>
    <x v="2"/>
    <x v="6"/>
    <x v="5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3"/>
    <n v="12"/>
    <n v="0"/>
    <n v="0"/>
    <n v="0"/>
    <n v="0"/>
    <n v="25"/>
    <s v="CIVIL"/>
    <x v="2"/>
  </r>
  <r>
    <n v="86"/>
    <n v="8"/>
    <s v="15961"/>
    <s v="74769165  "/>
    <s v="SALDAÑA FERNANDEZ ALEJANDRO JESUS"/>
    <s v="PIURA               "/>
    <s v="25/05/2024"/>
    <s v="F"/>
    <m/>
    <m/>
    <x v="45"/>
    <s v="Piping - Soldadura . Montaje                                          "/>
    <s v="PROYECTO EPC INSTAL DE PANTALLA PILOTES (KINTERONI)                   "/>
    <s v="DESCANSO 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6"/>
    <x v="4"/>
    <x v="6"/>
    <x v="4"/>
    <x v="4"/>
    <x v="5"/>
    <x v="4"/>
    <x v="7"/>
    <x v="5"/>
    <x v="5"/>
    <x v="4"/>
    <x v="4"/>
    <x v="0"/>
    <m/>
    <n v="5"/>
    <n v="7"/>
    <n v="0"/>
    <n v="0"/>
    <n v="0"/>
    <n v="0"/>
    <n v="12"/>
    <s v="CIVIL"/>
    <x v="2"/>
  </r>
  <r>
    <n v="87"/>
    <n v="9"/>
    <s v="15210"/>
    <s v="41602461  "/>
    <s v="TRELLES ROMERO EDWIN"/>
    <s v="LIMA                "/>
    <s v="20/07/2024"/>
    <s v="F"/>
    <s v="20/07/2024"/>
    <n v="10"/>
    <x v="48"/>
    <s v="Piping - Soldadura . Montaje                                          "/>
    <s v="PROYECTO EPC INSTAL DE PANTALLA PILOTES (KINTERONI)                   "/>
    <s v="KINTERONI           "/>
    <x v="3"/>
    <x v="3"/>
    <x v="3"/>
    <x v="3"/>
    <x v="2"/>
    <x v="2"/>
    <x v="2"/>
    <x v="2"/>
    <x v="2"/>
    <x v="2"/>
    <x v="3"/>
    <x v="3"/>
    <x v="4"/>
    <x v="3"/>
    <x v="3"/>
    <x v="3"/>
    <x v="3"/>
    <x v="4"/>
    <x v="3"/>
    <x v="3"/>
    <x v="1"/>
    <x v="1"/>
    <x v="3"/>
    <x v="2"/>
    <x v="3"/>
    <x v="2"/>
    <x v="2"/>
    <x v="2"/>
    <x v="2"/>
    <x v="1"/>
    <s v=" "/>
    <n v="9"/>
    <n v="0"/>
    <n v="0"/>
    <n v="0"/>
    <n v="0"/>
    <n v="0"/>
    <n v="9"/>
    <s v="CIVIL"/>
    <x v="2"/>
  </r>
  <r>
    <n v="88"/>
    <n v="10"/>
    <s v="13454"/>
    <s v="42512154  "/>
    <s v="VELA RUIZ LARRY SILBESTRE"/>
    <s v="LORETO              "/>
    <s v="06/07/2024"/>
    <s v="F"/>
    <m/>
    <m/>
    <x v="45"/>
    <s v="Piping - Soldadura . Montaje                                          "/>
    <s v="PROYECTO EPC INSTAL DE PANTALLA PILOTES (KINTERONI)                   "/>
    <s v="DESCANSO            "/>
    <x v="3"/>
    <x v="3"/>
    <x v="3"/>
    <x v="3"/>
    <x v="0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1"/>
    <s v=" "/>
    <n v="2"/>
    <n v="0"/>
    <n v="0"/>
    <n v="0"/>
    <n v="0"/>
    <n v="0"/>
    <n v="2"/>
    <s v="CIVIL"/>
    <x v="2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14  "/>
    <s v="Campamentos       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89"/>
    <n v="1"/>
    <s v="13428"/>
    <s v="71831394  "/>
    <s v="CABRERA MARIN JOHN ANDERSON"/>
    <s v="LORETO              "/>
    <s v="27/04/2024"/>
    <s v="F"/>
    <m/>
    <m/>
    <x v="49"/>
    <s v="Campamentos                                                           "/>
    <s v="PROYECTO EPC INSTAL DE PANTALLA PILOTES (KINTERONI)                   "/>
    <s v="DESCANSO            "/>
    <x v="5"/>
    <x v="5"/>
    <x v="5"/>
    <x v="5"/>
    <x v="4"/>
    <x v="4"/>
    <x v="3"/>
    <x v="3"/>
    <x v="3"/>
    <x v="3"/>
    <x v="4"/>
    <x v="4"/>
    <x v="6"/>
    <x v="2"/>
    <x v="2"/>
    <x v="2"/>
    <x v="2"/>
    <x v="5"/>
    <x v="1"/>
    <x v="1"/>
    <x v="1"/>
    <x v="1"/>
    <x v="1"/>
    <x v="1"/>
    <x v="1"/>
    <x v="1"/>
    <x v="1"/>
    <x v="1"/>
    <x v="1"/>
    <x v="0"/>
    <m/>
    <n v="9"/>
    <n v="6"/>
    <n v="0"/>
    <n v="0"/>
    <n v="0"/>
    <n v="0"/>
    <n v="15"/>
    <s v="CIVIL"/>
    <x v="2"/>
  </r>
  <r>
    <n v="90"/>
    <n v="2"/>
    <s v="09502"/>
    <s v="41998095  "/>
    <s v="CHERO RUIZ RICHARD"/>
    <s v="LIMA                "/>
    <s v="05/04/2024"/>
    <s v="F"/>
    <s v="27/07/2024"/>
    <n v="3"/>
    <x v="50"/>
    <s v="Campamentos                                                           "/>
    <s v="PROYECTO EPC INSTAL DE PANTALLA PILOTES (KINTERONI)                   "/>
    <s v="KINTERONI           "/>
    <x v="5"/>
    <x v="5"/>
    <x v="5"/>
    <x v="2"/>
    <x v="1"/>
    <x v="1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3"/>
    <x v="2"/>
    <x v="2"/>
    <x v="0"/>
    <m/>
    <n v="17"/>
    <n v="6"/>
    <n v="0"/>
    <n v="0"/>
    <n v="0"/>
    <n v="0"/>
    <n v="23"/>
    <s v="CIVIL"/>
    <x v="2"/>
  </r>
  <r>
    <n v="91"/>
    <n v="3"/>
    <s v="12698"/>
    <s v="40002329  "/>
    <s v="DE LA CRUZ CANALES JIMMY RENZO"/>
    <s v="LIMA                "/>
    <s v="20/04/2024"/>
    <s v="F"/>
    <m/>
    <m/>
    <x v="51"/>
    <s v="Campamentos                                                           "/>
    <s v="PROYECTO EPC INSTAL DE PANTALLA PILOTES (KINTERONI)                   "/>
    <s v="DESCANSO            "/>
    <x v="2"/>
    <x v="2"/>
    <x v="2"/>
    <x v="6"/>
    <x v="5"/>
    <x v="3"/>
    <x v="1"/>
    <x v="1"/>
    <x v="1"/>
    <x v="1"/>
    <x v="2"/>
    <x v="2"/>
    <x v="2"/>
    <x v="2"/>
    <x v="2"/>
    <x v="2"/>
    <x v="2"/>
    <x v="5"/>
    <x v="1"/>
    <x v="1"/>
    <x v="1"/>
    <x v="1"/>
    <x v="3"/>
    <x v="2"/>
    <x v="3"/>
    <x v="2"/>
    <x v="6"/>
    <x v="1"/>
    <x v="1"/>
    <x v="0"/>
    <m/>
    <n v="20"/>
    <n v="7"/>
    <n v="0"/>
    <n v="0"/>
    <n v="0"/>
    <n v="0"/>
    <n v="27"/>
    <s v="CIVIL"/>
    <x v="2"/>
  </r>
  <r>
    <n v="92"/>
    <n v="4"/>
    <s v="15758"/>
    <s v="74832587  "/>
    <s v="DOLORIERT CUBA HAROLT NOE"/>
    <s v="ICA                 "/>
    <s v="04/05/2024"/>
    <s v="F"/>
    <s v="27/07/2024"/>
    <n v="3"/>
    <x v="52"/>
    <s v="Campamentos                                                           "/>
    <s v="PROYECTO EPC INSTAL DE PANTALLA PILOTES (KINTERONI)                   "/>
    <s v="KINTERONI           "/>
    <x v="5"/>
    <x v="5"/>
    <x v="5"/>
    <x v="2"/>
    <x v="1"/>
    <x v="1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3"/>
    <x v="2"/>
    <x v="2"/>
    <x v="0"/>
    <m/>
    <n v="17"/>
    <n v="6"/>
    <n v="0"/>
    <n v="0"/>
    <n v="0"/>
    <n v="0"/>
    <n v="23"/>
    <s v="CIVIL"/>
    <x v="2"/>
  </r>
  <r>
    <n v="93"/>
    <n v="5"/>
    <s v="15738"/>
    <s v="03667240  "/>
    <s v="HIDALGO FREIRE ALIS"/>
    <s v="ICA                 "/>
    <s v="20/04/2024"/>
    <s v="F"/>
    <m/>
    <m/>
    <x v="11"/>
    <s v="Campamentos                 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3"/>
    <n v="7"/>
    <n v="0"/>
    <n v="0"/>
    <n v="0"/>
    <n v="0"/>
    <n v="20"/>
    <s v="CIVIL"/>
    <x v="2"/>
  </r>
  <r>
    <n v="94"/>
    <n v="6"/>
    <s v="09401"/>
    <s v="80607068  "/>
    <s v="ORDOÑEZ ESPIRITU YIERSINÑIO"/>
    <s v="UCAYALI             "/>
    <s v="05/04/2024"/>
    <s v="F"/>
    <m/>
    <m/>
    <x v="53"/>
    <s v="Campamentos                 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1"/>
    <x v="1"/>
    <x v="1"/>
    <x v="1"/>
    <x v="1"/>
    <x v="1"/>
    <x v="1"/>
    <x v="1"/>
    <x v="1"/>
    <x v="1"/>
    <x v="0"/>
    <m/>
    <n v="16"/>
    <n v="6"/>
    <n v="0"/>
    <n v="0"/>
    <n v="0"/>
    <n v="0"/>
    <n v="22"/>
    <s v="CIVIL"/>
    <x v="2"/>
  </r>
  <r>
    <n v="95"/>
    <n v="7"/>
    <s v="02710"/>
    <s v="05239855  "/>
    <s v="PACAYA ARELLANO JULIAN"/>
    <s v="PIURA               "/>
    <s v="20/04/2024"/>
    <s v="F"/>
    <s v="20/07/2024"/>
    <n v="10"/>
    <x v="54"/>
    <s v="Campamentos                                                           "/>
    <s v="PROYECTO EPC INSTAL DE PANTALLA PILOTES (KINTERONI)                   "/>
    <s v="KINTERONI           "/>
    <x v="2"/>
    <x v="2"/>
    <x v="2"/>
    <x v="6"/>
    <x v="5"/>
    <x v="6"/>
    <x v="3"/>
    <x v="3"/>
    <x v="3"/>
    <x v="3"/>
    <x v="4"/>
    <x v="4"/>
    <x v="5"/>
    <x v="4"/>
    <x v="4"/>
    <x v="4"/>
    <x v="4"/>
    <x v="6"/>
    <x v="4"/>
    <x v="3"/>
    <x v="1"/>
    <x v="1"/>
    <x v="3"/>
    <x v="2"/>
    <x v="3"/>
    <x v="2"/>
    <x v="2"/>
    <x v="2"/>
    <x v="2"/>
    <x v="0"/>
    <m/>
    <n v="9"/>
    <n v="6"/>
    <n v="0"/>
    <n v="0"/>
    <n v="0"/>
    <n v="0"/>
    <n v="15"/>
    <s v="CIVIL"/>
    <x v="2"/>
  </r>
  <r>
    <n v="96"/>
    <n v="8"/>
    <s v="11313"/>
    <s v="45601281  "/>
    <s v="PEREZ SILVA EDUARDO MIGUEL ANGEL"/>
    <s v="LIMA                "/>
    <s v="20/04/2024"/>
    <s v="F"/>
    <s v="20/07/2024"/>
    <n v="10"/>
    <x v="55"/>
    <s v="Campamentos           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1"/>
    <x v="4"/>
    <x v="4"/>
    <x v="4"/>
    <x v="4"/>
    <x v="6"/>
    <x v="4"/>
    <x v="3"/>
    <x v="1"/>
    <x v="1"/>
    <x v="3"/>
    <x v="2"/>
    <x v="3"/>
    <x v="2"/>
    <x v="2"/>
    <x v="2"/>
    <x v="2"/>
    <x v="0"/>
    <m/>
    <n v="14"/>
    <n v="7"/>
    <n v="0"/>
    <n v="0"/>
    <n v="0"/>
    <n v="0"/>
    <n v="21"/>
    <s v="CIVIL"/>
    <x v="2"/>
  </r>
  <r>
    <n v="97"/>
    <n v="9"/>
    <s v="09465"/>
    <s v="05859708  "/>
    <s v="TORRES SEOPA WALTER"/>
    <s v="CALLAO              "/>
    <s v="20/04/2024"/>
    <s v="F"/>
    <m/>
    <m/>
    <x v="56"/>
    <s v="Campamentos                                                           "/>
    <s v="PROYECTO EPC INSTAL DE PANTALLA PILOTES (KINTERONI)                   "/>
    <s v="DESCANSO            "/>
    <x v="5"/>
    <x v="5"/>
    <x v="5"/>
    <x v="5"/>
    <x v="4"/>
    <x v="3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4"/>
    <x v="4"/>
    <x v="0"/>
    <m/>
    <n v="13"/>
    <n v="7"/>
    <n v="0"/>
    <n v="0"/>
    <n v="0"/>
    <n v="0"/>
    <n v="20"/>
    <s v="CIVIL"/>
    <x v="2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m/>
    <s v="EPC- Instalacion de Pilotes"/>
    <m/>
    <m/>
    <n v="97"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m/>
    <s v="EPC INSTAL DE PANTALLA PILOTES(LIMA - PUCALLPA)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45  "/>
    <s v="Oficina - Lima    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98"/>
    <n v="1"/>
    <s v="15839"/>
    <s v="70349906  "/>
    <s v="CONTRERAS PEÑA LUIS ANTONIO"/>
    <s v="PASCO               "/>
    <s v="03/02/2024"/>
    <s v="F"/>
    <m/>
    <m/>
    <x v="7"/>
    <s v="Oficina - Lima                                                        "/>
    <s v="PROYECTO EPC INSTAL DE PANTALLA PILOTES (KINTERONI)                   "/>
    <s v="LIMA                "/>
    <x v="6"/>
    <x v="6"/>
    <x v="6"/>
    <x v="8"/>
    <x v="6"/>
    <x v="8"/>
    <x v="6"/>
    <x v="6"/>
    <x v="6"/>
    <x v="6"/>
    <x v="8"/>
    <x v="7"/>
    <x v="7"/>
    <x v="5"/>
    <x v="5"/>
    <x v="5"/>
    <x v="5"/>
    <x v="7"/>
    <x v="5"/>
    <x v="7"/>
    <x v="5"/>
    <x v="5"/>
    <x v="6"/>
    <x v="5"/>
    <x v="8"/>
    <x v="6"/>
    <x v="7"/>
    <x v="6"/>
    <x v="7"/>
    <x v="0"/>
    <m/>
    <n v="0"/>
    <n v="0"/>
    <n v="0"/>
    <n v="0"/>
    <n v="0"/>
    <n v="0"/>
    <n v="0"/>
    <s v="COMUN"/>
    <x v="1"/>
  </r>
  <r>
    <n v="99"/>
    <n v="2"/>
    <s v="15950"/>
    <s v="44095534  "/>
    <s v="ORIHUELA CAPARACHIN JHON JESUS"/>
    <s v="LIMA                "/>
    <s v="06/05/2024"/>
    <s v="F"/>
    <m/>
    <m/>
    <x v="57"/>
    <s v="Oficina - Lima                                                        "/>
    <s v="PROYECTO EPC INSTAL DE PANTALLA PILOTES (KINTERONI)                   "/>
    <s v="LIMA                "/>
    <x v="6"/>
    <x v="6"/>
    <x v="6"/>
    <x v="8"/>
    <x v="6"/>
    <x v="8"/>
    <x v="6"/>
    <x v="6"/>
    <x v="6"/>
    <x v="6"/>
    <x v="8"/>
    <x v="7"/>
    <x v="7"/>
    <x v="5"/>
    <x v="5"/>
    <x v="5"/>
    <x v="5"/>
    <x v="7"/>
    <x v="5"/>
    <x v="7"/>
    <x v="5"/>
    <x v="5"/>
    <x v="6"/>
    <x v="5"/>
    <x v="8"/>
    <x v="6"/>
    <x v="7"/>
    <x v="6"/>
    <x v="7"/>
    <x v="0"/>
    <m/>
    <n v="0"/>
    <n v="0"/>
    <n v="0"/>
    <n v="0"/>
    <n v="0"/>
    <n v="0"/>
    <n v="0"/>
    <s v="COMUN"/>
    <x v="1"/>
  </r>
  <r>
    <n v="100"/>
    <n v="3"/>
    <s v="01594"/>
    <s v="000529179 "/>
    <s v="QUEVEDO ROJAS HERNAN GUSTAVO"/>
    <s v="LIMA                "/>
    <s v="11/03/2024"/>
    <s v="E"/>
    <m/>
    <m/>
    <x v="58"/>
    <s v="Oficina - Lima                                                        "/>
    <s v="PROYECTO EPC INSTAL DE PANTALLA PILOTES (KINTERONI)                   "/>
    <s v="LIMA                "/>
    <x v="2"/>
    <x v="2"/>
    <x v="2"/>
    <x v="6"/>
    <x v="5"/>
    <x v="6"/>
    <x v="5"/>
    <x v="5"/>
    <x v="5"/>
    <x v="5"/>
    <x v="8"/>
    <x v="7"/>
    <x v="7"/>
    <x v="5"/>
    <x v="5"/>
    <x v="5"/>
    <x v="5"/>
    <x v="7"/>
    <x v="5"/>
    <x v="3"/>
    <x v="1"/>
    <x v="1"/>
    <x v="1"/>
    <x v="5"/>
    <x v="8"/>
    <x v="6"/>
    <x v="7"/>
    <x v="6"/>
    <x v="7"/>
    <x v="0"/>
    <m/>
    <n v="2"/>
    <n v="10"/>
    <n v="0"/>
    <n v="0"/>
    <n v="0"/>
    <n v="0"/>
    <n v="12"/>
    <s v="COMUN"/>
    <x v="1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46  "/>
    <s v="Almacen - Lurín   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101"/>
    <n v="1"/>
    <s v="15947"/>
    <s v="71259449  "/>
    <s v="HUARCAYA SALVADOR JAVIER WILFREDO"/>
    <s v="LIMA                "/>
    <s v="02/05/2024"/>
    <s v="F"/>
    <m/>
    <m/>
    <x v="59"/>
    <s v="Almacen - Lurín                                                  "/>
    <s v="PROYECTO EPC INSTAL DE PANTALLA PILOTES (KINTERONI)                   "/>
    <s v="LURIN"/>
    <x v="6"/>
    <x v="6"/>
    <x v="6"/>
    <x v="8"/>
    <x v="6"/>
    <x v="8"/>
    <x v="6"/>
    <x v="6"/>
    <x v="6"/>
    <x v="6"/>
    <x v="8"/>
    <x v="7"/>
    <x v="7"/>
    <x v="5"/>
    <x v="5"/>
    <x v="5"/>
    <x v="5"/>
    <x v="7"/>
    <x v="5"/>
    <x v="7"/>
    <x v="5"/>
    <x v="5"/>
    <x v="6"/>
    <x v="5"/>
    <x v="8"/>
    <x v="6"/>
    <x v="7"/>
    <x v="6"/>
    <x v="7"/>
    <x v="0"/>
    <m/>
    <n v="0"/>
    <n v="0"/>
    <n v="0"/>
    <n v="0"/>
    <n v="0"/>
    <n v="0"/>
    <n v="0"/>
    <s v="COMUN"/>
    <x v="1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50  "/>
    <s v="Almacen - Pucallpa   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102"/>
    <n v="3"/>
    <s v="15420"/>
    <s v="70237332  "/>
    <s v="SUERE SILVESTRE FRANCO ANTONIO"/>
    <s v="LIMA                "/>
    <s v="25/03/2024"/>
    <s v="F"/>
    <m/>
    <m/>
    <x v="21"/>
    <s v="Almacen Pucallpa                                                      "/>
    <s v="PROYECTO EPC INSTAL DE PANTALLA PILOTES (KINTERONI)                   "/>
    <s v="PUCALLPA            "/>
    <x v="7"/>
    <x v="7"/>
    <x v="7"/>
    <x v="9"/>
    <x v="7"/>
    <x v="9"/>
    <x v="7"/>
    <x v="7"/>
    <x v="7"/>
    <x v="7"/>
    <x v="9"/>
    <x v="8"/>
    <x v="8"/>
    <x v="6"/>
    <x v="6"/>
    <x v="6"/>
    <x v="6"/>
    <x v="8"/>
    <x v="6"/>
    <x v="8"/>
    <x v="6"/>
    <x v="6"/>
    <x v="7"/>
    <x v="6"/>
    <x v="9"/>
    <x v="7"/>
    <x v="8"/>
    <x v="7"/>
    <x v="8"/>
    <x v="0"/>
    <m/>
    <n v="0"/>
    <n v="0"/>
    <n v="0"/>
    <n v="0"/>
    <n v="0"/>
    <n v="0"/>
    <n v="0"/>
    <s v="CIVIL"/>
    <x v="2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m/>
    <s v="EPC- Instalacion de Pilotes  Lima - Pucallpa"/>
    <m/>
    <m/>
    <n v="5"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m/>
    <s v="EPC INSTAL DE PANTALLA PILOTES(TERCEROS)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s v="380070  "/>
    <s v="Maberic Corporacion                                                   "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n v="103"/>
    <n v="1"/>
    <s v="50246"/>
    <s v="47803156  "/>
    <s v="BALDERRAMA CARRASCO WILFREDO"/>
    <s v="LIMA                "/>
    <s v="05/04/2024"/>
    <s v="F"/>
    <m/>
    <m/>
    <x v="60"/>
    <s v="Maberic Corporacion                                                   "/>
    <s v="PROYECTO EPC INSTAL DE PANTALLA PILOTES (KINTERONI)                   "/>
    <s v="DESCANSO            "/>
    <x v="2"/>
    <x v="2"/>
    <x v="2"/>
    <x v="6"/>
    <x v="5"/>
    <x v="3"/>
    <x v="1"/>
    <x v="1"/>
    <x v="1"/>
    <x v="1"/>
    <x v="2"/>
    <x v="2"/>
    <x v="2"/>
    <x v="2"/>
    <x v="2"/>
    <x v="2"/>
    <x v="2"/>
    <x v="5"/>
    <x v="1"/>
    <x v="1"/>
    <x v="1"/>
    <x v="1"/>
    <x v="3"/>
    <x v="2"/>
    <x v="6"/>
    <x v="1"/>
    <x v="1"/>
    <x v="1"/>
    <x v="1"/>
    <x v="0"/>
    <m/>
    <n v="18"/>
    <n v="9"/>
    <n v="0"/>
    <n v="0"/>
    <n v="0"/>
    <n v="0"/>
    <n v="27"/>
    <s v="COMUN"/>
    <x v="3"/>
  </r>
  <r>
    <n v="104"/>
    <n v="2"/>
    <s v="52049"/>
    <s v="70750998  "/>
    <s v="GALAN REYNA DANY DANIEL"/>
    <s v="LIMA                "/>
    <s v="04/05/2024"/>
    <s v="F"/>
    <m/>
    <m/>
    <x v="60"/>
    <s v="Maberic Corporacion                                                   "/>
    <s v="PROYECTO EPC INSTAL DE PANTALLA PILOTES (KINTERONI)                   "/>
    <s v="DESCANSO            "/>
    <x v="1"/>
    <x v="1"/>
    <x v="1"/>
    <x v="1"/>
    <x v="1"/>
    <x v="7"/>
    <x v="5"/>
    <x v="5"/>
    <x v="5"/>
    <x v="5"/>
    <x v="7"/>
    <x v="1"/>
    <x v="6"/>
    <x v="2"/>
    <x v="2"/>
    <x v="2"/>
    <x v="2"/>
    <x v="5"/>
    <x v="1"/>
    <x v="5"/>
    <x v="2"/>
    <x v="2"/>
    <x v="2"/>
    <x v="1"/>
    <x v="1"/>
    <x v="1"/>
    <x v="1"/>
    <x v="1"/>
    <x v="1"/>
    <x v="0"/>
    <m/>
    <n v="11"/>
    <n v="15"/>
    <n v="0"/>
    <n v="0"/>
    <n v="0"/>
    <n v="0"/>
    <n v="26"/>
    <s v="COMUN"/>
    <x v="3"/>
  </r>
  <r>
    <n v="105"/>
    <n v="3"/>
    <s v="50260"/>
    <s v="41298424  "/>
    <s v="GOMEZ ANCHEZ JULIO CESAR"/>
    <s v="LIMA                "/>
    <s v="06/07/2024"/>
    <s v="F"/>
    <s v="06/07/2024"/>
    <n v="24"/>
    <x v="61"/>
    <s v="Maberic Corporacion                                                   "/>
    <s v="PROYECTO EPC INSTAL DE PANTALLA PILOTES (KINTERONI)                   "/>
    <s v="KINTERONI           "/>
    <x v="3"/>
    <x v="3"/>
    <x v="3"/>
    <x v="3"/>
    <x v="2"/>
    <x v="3"/>
    <x v="1"/>
    <x v="1"/>
    <x v="1"/>
    <x v="1"/>
    <x v="2"/>
    <x v="2"/>
    <x v="2"/>
    <x v="2"/>
    <x v="2"/>
    <x v="2"/>
    <x v="2"/>
    <x v="5"/>
    <x v="1"/>
    <x v="1"/>
    <x v="1"/>
    <x v="1"/>
    <x v="3"/>
    <x v="2"/>
    <x v="3"/>
    <x v="2"/>
    <x v="2"/>
    <x v="2"/>
    <x v="2"/>
    <x v="1"/>
    <s v=" "/>
    <n v="1"/>
    <n v="0"/>
    <n v="0"/>
    <n v="0"/>
    <n v="0"/>
    <n v="0"/>
    <n v="1"/>
    <s v="COMUN"/>
    <x v="3"/>
  </r>
  <r>
    <n v="106"/>
    <n v="4"/>
    <s v="52069"/>
    <n v="74847784"/>
    <s v="GUERRERO RODRIGUEZ ALEXANDER ELICEO "/>
    <s v="LIMA                "/>
    <s v="29/06/2024"/>
    <s v="F"/>
    <m/>
    <m/>
    <x v="62"/>
    <s v="Maberic Corporacion                                                   "/>
    <s v="PROYECTO EPC INSTAL DE PANTALLA PILOTES (KINTERONI)                   "/>
    <s v="DESCANSO            "/>
    <x v="1"/>
    <x v="1"/>
    <x v="1"/>
    <x v="1"/>
    <x v="1"/>
    <x v="7"/>
    <x v="5"/>
    <x v="5"/>
    <x v="5"/>
    <x v="5"/>
    <x v="7"/>
    <x v="1"/>
    <x v="1"/>
    <x v="1"/>
    <x v="1"/>
    <x v="1"/>
    <x v="1"/>
    <x v="3"/>
    <x v="2"/>
    <x v="2"/>
    <x v="2"/>
    <x v="2"/>
    <x v="2"/>
    <x v="1"/>
    <x v="1"/>
    <x v="1"/>
    <x v="1"/>
    <x v="1"/>
    <x v="1"/>
    <x v="0"/>
    <m/>
    <n v="5"/>
    <n v="23"/>
    <n v="0"/>
    <n v="0"/>
    <n v="0"/>
    <n v="0"/>
    <n v="28"/>
    <s v="COMUN"/>
    <x v="3"/>
  </r>
  <r>
    <n v="107"/>
    <n v="5"/>
    <s v="50258"/>
    <s v="42205118  "/>
    <s v="GUIBIN VALLES YACKSON"/>
    <s v="LIMA                "/>
    <s v="25/05/2024"/>
    <s v="F"/>
    <s v="20/07/2024"/>
    <n v="10"/>
    <x v="60"/>
    <s v="Maberic Corporacion                                                   "/>
    <s v="PROYECTO EPC INSTAL DE PANTALLA PILOTES (KINTERONI)                   "/>
    <s v="KINTERONI           "/>
    <x v="1"/>
    <x v="1"/>
    <x v="1"/>
    <x v="1"/>
    <x v="1"/>
    <x v="1"/>
    <x v="1"/>
    <x v="1"/>
    <x v="1"/>
    <x v="1"/>
    <x v="2"/>
    <x v="2"/>
    <x v="3"/>
    <x v="1"/>
    <x v="1"/>
    <x v="1"/>
    <x v="1"/>
    <x v="3"/>
    <x v="2"/>
    <x v="3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OMUN"/>
    <x v="3"/>
  </r>
  <r>
    <n v="108"/>
    <n v="6"/>
    <s v="50255"/>
    <n v="72789580"/>
    <s v="HERNANDEZ QUEVEDO HEYNER OMAR"/>
    <s v="LIMA                "/>
    <s v="18/05/2024"/>
    <s v="F"/>
    <s v="06/07/2024"/>
    <n v="24"/>
    <x v="62"/>
    <s v="Maberic Corporacion                                                   "/>
    <s v="PROYECTO EPC INSTAL DE PANTALLA PILOTES (KINTERONI)                   "/>
    <s v="KINTERONI           "/>
    <x v="2"/>
    <x v="2"/>
    <x v="2"/>
    <x v="6"/>
    <x v="5"/>
    <x v="3"/>
    <x v="1"/>
    <x v="1"/>
    <x v="1"/>
    <x v="1"/>
    <x v="2"/>
    <x v="2"/>
    <x v="2"/>
    <x v="2"/>
    <x v="2"/>
    <x v="2"/>
    <x v="2"/>
    <x v="5"/>
    <x v="1"/>
    <x v="1"/>
    <x v="1"/>
    <x v="1"/>
    <x v="3"/>
    <x v="2"/>
    <x v="3"/>
    <x v="2"/>
    <x v="2"/>
    <x v="2"/>
    <x v="2"/>
    <x v="0"/>
    <m/>
    <n v="23"/>
    <n v="5"/>
    <n v="0"/>
    <n v="0"/>
    <n v="0"/>
    <n v="0"/>
    <n v="28"/>
    <s v="COMUN"/>
    <x v="3"/>
  </r>
  <r>
    <n v="109"/>
    <n v="7"/>
    <s v="50264"/>
    <s v="43342188  "/>
    <s v="LACHI ROJAS WILFREDO SEGUNDO"/>
    <s v="LIMA                "/>
    <s v="27/07/2024"/>
    <s v="F"/>
    <s v="27/07/2024"/>
    <n v="3"/>
    <x v="60"/>
    <s v="Maberic Corporacion                                                   "/>
    <s v="PROYECTO EPC INSTAL DE PANTALLA PILOTES (KINTERONI)                   "/>
    <s v="KINTERONI           "/>
    <x v="3"/>
    <x v="3"/>
    <x v="3"/>
    <x v="3"/>
    <x v="2"/>
    <x v="2"/>
    <x v="2"/>
    <x v="2"/>
    <x v="2"/>
    <x v="2"/>
    <x v="3"/>
    <x v="3"/>
    <x v="4"/>
    <x v="3"/>
    <x v="3"/>
    <x v="3"/>
    <x v="3"/>
    <x v="4"/>
    <x v="3"/>
    <x v="4"/>
    <x v="3"/>
    <x v="3"/>
    <x v="4"/>
    <x v="3"/>
    <x v="4"/>
    <x v="3"/>
    <x v="3"/>
    <x v="2"/>
    <x v="2"/>
    <x v="1"/>
    <s v=" "/>
    <n v="2"/>
    <n v="0"/>
    <n v="0"/>
    <n v="0"/>
    <n v="0"/>
    <n v="0"/>
    <n v="2"/>
    <s v="COMUN"/>
    <x v="3"/>
  </r>
  <r>
    <n v="110"/>
    <n v="8"/>
    <s v="50257"/>
    <s v="47247068  "/>
    <s v="PACHERRES COLOMA JHECSON JAVIER"/>
    <s v="LIMA                "/>
    <s v="25/05/2024"/>
    <s v="F"/>
    <m/>
    <m/>
    <x v="63"/>
    <s v="Maberic Corporacion                                                   "/>
    <s v="PROYECTO EPC INSTAL DE PANTALLA PILOTES (KINTERONI)                   "/>
    <s v="DESCANSO            "/>
    <x v="1"/>
    <x v="1"/>
    <x v="1"/>
    <x v="1"/>
    <x v="1"/>
    <x v="1"/>
    <x v="1"/>
    <x v="1"/>
    <x v="1"/>
    <x v="1"/>
    <x v="2"/>
    <x v="2"/>
    <x v="2"/>
    <x v="2"/>
    <x v="2"/>
    <x v="2"/>
    <x v="2"/>
    <x v="5"/>
    <x v="1"/>
    <x v="5"/>
    <x v="2"/>
    <x v="2"/>
    <x v="2"/>
    <x v="1"/>
    <x v="1"/>
    <x v="1"/>
    <x v="1"/>
    <x v="1"/>
    <x v="1"/>
    <x v="0"/>
    <m/>
    <n v="19"/>
    <n v="9"/>
    <n v="0"/>
    <n v="0"/>
    <n v="0"/>
    <n v="0"/>
    <n v="28"/>
    <s v="COMUN"/>
    <x v="3"/>
  </r>
  <r>
    <n v="111"/>
    <n v="9"/>
    <s v="50263"/>
    <s v="76280070  "/>
    <s v="PEREZ ANDOA JIM BRANDON"/>
    <s v="LIMA                "/>
    <s v="27/07/2024"/>
    <s v="F"/>
    <s v="27/07/2024"/>
    <n v="3"/>
    <x v="60"/>
    <s v="Maberic Corporacion                                                   "/>
    <s v="PROYECTO EPC INSTAL DE PANTALLA PILOTES (KINTERONI)                   "/>
    <s v="KINTERONI           "/>
    <x v="3"/>
    <x v="3"/>
    <x v="3"/>
    <x v="3"/>
    <x v="2"/>
    <x v="2"/>
    <x v="2"/>
    <x v="2"/>
    <x v="2"/>
    <x v="2"/>
    <x v="3"/>
    <x v="3"/>
    <x v="4"/>
    <x v="3"/>
    <x v="3"/>
    <x v="3"/>
    <x v="3"/>
    <x v="4"/>
    <x v="3"/>
    <x v="4"/>
    <x v="3"/>
    <x v="3"/>
    <x v="4"/>
    <x v="3"/>
    <x v="4"/>
    <x v="3"/>
    <x v="3"/>
    <x v="2"/>
    <x v="2"/>
    <x v="1"/>
    <s v=" "/>
    <n v="2"/>
    <n v="0"/>
    <n v="0"/>
    <n v="0"/>
    <n v="0"/>
    <n v="0"/>
    <n v="2"/>
    <s v="COMUN"/>
    <x v="3"/>
  </r>
  <r>
    <n v="112"/>
    <n v="10"/>
    <s v="50247"/>
    <s v="44932820  "/>
    <s v="RAMIREZ RIOS RICARDO TOMAS _x0002_"/>
    <s v="LIMA                "/>
    <s v="27/04/2024"/>
    <s v="F"/>
    <m/>
    <m/>
    <x v="62"/>
    <s v="Maberic Corporacion                                                   "/>
    <s v="PROYECTO EPC INSTAL DE PANTALLA PILOTES (KINTERONI)                   "/>
    <s v="DESCANSO            "/>
    <x v="2"/>
    <x v="2"/>
    <x v="2"/>
    <x v="6"/>
    <x v="5"/>
    <x v="6"/>
    <x v="5"/>
    <x v="5"/>
    <x v="5"/>
    <x v="5"/>
    <x v="7"/>
    <x v="1"/>
    <x v="1"/>
    <x v="1"/>
    <x v="1"/>
    <x v="1"/>
    <x v="1"/>
    <x v="3"/>
    <x v="2"/>
    <x v="2"/>
    <x v="2"/>
    <x v="2"/>
    <x v="2"/>
    <x v="1"/>
    <x v="1"/>
    <x v="1"/>
    <x v="1"/>
    <x v="1"/>
    <x v="1"/>
    <x v="0"/>
    <m/>
    <n v="0"/>
    <n v="29"/>
    <n v="0"/>
    <n v="0"/>
    <n v="0"/>
    <n v="0"/>
    <n v="29"/>
    <s v="COMUN"/>
    <x v="3"/>
  </r>
  <r>
    <n v="113"/>
    <n v="11"/>
    <s v="50259"/>
    <s v="05384905  "/>
    <s v="ROMANI GARCES SERGIO"/>
    <s v="LIMA                "/>
    <s v="25/05/2024"/>
    <s v="F"/>
    <s v="13/07/2024"/>
    <n v="17"/>
    <x v="61"/>
    <s v="Maberic Corporacion                                                   "/>
    <s v="PROYECTO EPC INSTAL DE PANTALLA PILOTES (KINTERONI)                   "/>
    <s v="KINTERONI           "/>
    <x v="1"/>
    <x v="1"/>
    <x v="1"/>
    <x v="1"/>
    <x v="1"/>
    <x v="7"/>
    <x v="5"/>
    <x v="5"/>
    <x v="5"/>
    <x v="5"/>
    <x v="7"/>
    <x v="1"/>
    <x v="6"/>
    <x v="2"/>
    <x v="2"/>
    <x v="2"/>
    <x v="2"/>
    <x v="5"/>
    <x v="1"/>
    <x v="1"/>
    <x v="1"/>
    <x v="1"/>
    <x v="3"/>
    <x v="2"/>
    <x v="3"/>
    <x v="2"/>
    <x v="2"/>
    <x v="2"/>
    <x v="2"/>
    <x v="0"/>
    <m/>
    <n v="21"/>
    <n v="6"/>
    <n v="0"/>
    <n v="0"/>
    <n v="0"/>
    <n v="0"/>
    <n v="27"/>
    <s v="COMUN"/>
    <x v="3"/>
  </r>
  <r>
    <n v="114"/>
    <n v="12"/>
    <s v="50245"/>
    <s v="40521115  "/>
    <s v="SANDOVAL ARAUJO JOSE LUIS"/>
    <s v="LIMA                "/>
    <s v="05/04/2024"/>
    <s v="F"/>
    <m/>
    <m/>
    <x v="63"/>
    <s v="Maberic Corporacion                                                   "/>
    <s v="PROYECTO EPC INSTAL DE PANTALLA PILOTES (KINTERONI)                   "/>
    <s v="DESCANSO            "/>
    <x v="2"/>
    <x v="2"/>
    <x v="2"/>
    <x v="6"/>
    <x v="5"/>
    <x v="6"/>
    <x v="5"/>
    <x v="5"/>
    <x v="5"/>
    <x v="5"/>
    <x v="7"/>
    <x v="1"/>
    <x v="1"/>
    <x v="1"/>
    <x v="1"/>
    <x v="1"/>
    <x v="1"/>
    <x v="3"/>
    <x v="2"/>
    <x v="2"/>
    <x v="2"/>
    <x v="2"/>
    <x v="2"/>
    <x v="1"/>
    <x v="1"/>
    <x v="1"/>
    <x v="1"/>
    <x v="1"/>
    <x v="1"/>
    <x v="0"/>
    <m/>
    <n v="0"/>
    <n v="29"/>
    <n v="0"/>
    <n v="0"/>
    <n v="0"/>
    <n v="0"/>
    <n v="29"/>
    <s v="COMUN"/>
    <x v="3"/>
  </r>
  <r>
    <n v="115"/>
    <n v="13"/>
    <s v="52048"/>
    <s v="47457002  "/>
    <s v="VEGA MENDOZA MARCO WILFREDO"/>
    <s v="LIMA                "/>
    <s v="04/05/2024"/>
    <s v="F"/>
    <m/>
    <m/>
    <x v="63"/>
    <s v="Maberic Corporacion                                                   "/>
    <s v="PROYECTO EPC INSTAL DE PANTALLA PILOTES (KINTERONI)                   "/>
    <s v="DESCANSO            "/>
    <x v="2"/>
    <x v="2"/>
    <x v="2"/>
    <x v="6"/>
    <x v="5"/>
    <x v="3"/>
    <x v="1"/>
    <x v="1"/>
    <x v="1"/>
    <x v="1"/>
    <x v="2"/>
    <x v="2"/>
    <x v="2"/>
    <x v="2"/>
    <x v="2"/>
    <x v="2"/>
    <x v="2"/>
    <x v="5"/>
    <x v="1"/>
    <x v="1"/>
    <x v="1"/>
    <x v="1"/>
    <x v="3"/>
    <x v="2"/>
    <x v="3"/>
    <x v="2"/>
    <x v="6"/>
    <x v="1"/>
    <x v="1"/>
    <x v="0"/>
    <m/>
    <n v="20"/>
    <n v="7"/>
    <n v="0"/>
    <n v="0"/>
    <n v="0"/>
    <n v="0"/>
    <n v="27"/>
    <s v="COMUN"/>
    <x v="3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m/>
    <s v="EPC- Instalacion de Pilotes Terceros"/>
    <m/>
    <m/>
    <n v="13"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m/>
    <m/>
    <m/>
    <s v="A"/>
    <s v="ACTIVO"/>
    <m/>
    <s v="Foraneos"/>
    <n v="110"/>
    <m/>
    <m/>
    <x v="0"/>
    <m/>
    <m/>
    <m/>
    <x v="8"/>
    <x v="8"/>
    <x v="8"/>
    <x v="10"/>
    <x v="8"/>
    <x v="10"/>
    <x v="8"/>
    <x v="8"/>
    <x v="8"/>
    <x v="8"/>
    <x v="10"/>
    <x v="9"/>
    <x v="9"/>
    <x v="7"/>
    <x v="7"/>
    <x v="7"/>
    <x v="7"/>
    <x v="9"/>
    <x v="7"/>
    <x v="9"/>
    <x v="7"/>
    <x v="7"/>
    <x v="8"/>
    <x v="7"/>
    <x v="10"/>
    <x v="8"/>
    <x v="9"/>
    <x v="8"/>
    <x v="9"/>
    <x v="0"/>
    <m/>
    <m/>
    <m/>
    <m/>
    <m/>
    <m/>
    <m/>
    <m/>
    <m/>
    <x v="0"/>
  </r>
  <r>
    <m/>
    <m/>
    <m/>
    <s v="D"/>
    <s v="DESCANSO"/>
    <m/>
    <s v="Extranjeros"/>
    <n v="5"/>
    <m/>
    <m/>
    <x v="0"/>
    <m/>
    <m/>
    <m/>
    <x v="9"/>
    <x v="9"/>
    <x v="9"/>
    <x v="11"/>
    <x v="9"/>
    <x v="11"/>
    <x v="9"/>
    <x v="9"/>
    <x v="9"/>
    <x v="9"/>
    <x v="11"/>
    <x v="10"/>
    <x v="10"/>
    <x v="8"/>
    <x v="8"/>
    <x v="8"/>
    <x v="8"/>
    <x v="10"/>
    <x v="8"/>
    <x v="10"/>
    <x v="8"/>
    <x v="8"/>
    <x v="9"/>
    <x v="8"/>
    <x v="11"/>
    <x v="9"/>
    <x v="10"/>
    <x v="9"/>
    <x v="10"/>
    <x v="0"/>
    <m/>
    <m/>
    <m/>
    <m/>
    <m/>
    <m/>
    <m/>
    <m/>
    <m/>
    <x v="0"/>
  </r>
  <r>
    <m/>
    <m/>
    <m/>
    <s v="TI"/>
    <s v="TRANSITO INGRESO LIMA-NUEVO MUNDO"/>
    <m/>
    <s v="Locales"/>
    <n v="0"/>
    <m/>
    <m/>
    <x v="0"/>
    <m/>
    <m/>
    <m/>
    <x v="10"/>
    <x v="10"/>
    <x v="10"/>
    <x v="12"/>
    <x v="10"/>
    <x v="12"/>
    <x v="10"/>
    <x v="10"/>
    <x v="10"/>
    <x v="10"/>
    <x v="12"/>
    <x v="11"/>
    <x v="11"/>
    <x v="9"/>
    <x v="9"/>
    <x v="9"/>
    <x v="9"/>
    <x v="11"/>
    <x v="9"/>
    <x v="11"/>
    <x v="9"/>
    <x v="9"/>
    <x v="10"/>
    <x v="9"/>
    <x v="12"/>
    <x v="10"/>
    <x v="11"/>
    <x v="10"/>
    <x v="11"/>
    <x v="0"/>
    <m/>
    <m/>
    <m/>
    <m/>
    <m/>
    <m/>
    <m/>
    <m/>
    <m/>
    <x v="0"/>
  </r>
  <r>
    <m/>
    <m/>
    <m/>
    <s v="TS"/>
    <s v="TRANSITO SALIDA NUEVO MUNDO - LIMA"/>
    <m/>
    <s v="Total"/>
    <n v="115"/>
    <m/>
    <m/>
    <x v="0"/>
    <m/>
    <m/>
    <m/>
    <x v="10"/>
    <x v="10"/>
    <x v="10"/>
    <x v="13"/>
    <x v="10"/>
    <x v="13"/>
    <x v="10"/>
    <x v="10"/>
    <x v="10"/>
    <x v="10"/>
    <x v="13"/>
    <x v="12"/>
    <x v="12"/>
    <x v="9"/>
    <x v="9"/>
    <x v="9"/>
    <x v="9"/>
    <x v="11"/>
    <x v="9"/>
    <x v="12"/>
    <x v="9"/>
    <x v="9"/>
    <x v="11"/>
    <x v="9"/>
    <x v="13"/>
    <x v="10"/>
    <x v="12"/>
    <x v="10"/>
    <x v="11"/>
    <x v="0"/>
    <m/>
    <m/>
    <m/>
    <m/>
    <m/>
    <m/>
    <m/>
    <m/>
    <m/>
    <x v="0"/>
  </r>
  <r>
    <m/>
    <m/>
    <m/>
    <s v="DM"/>
    <s v="DESCANSO MEDICO"/>
    <m/>
    <m/>
    <m/>
    <m/>
    <m/>
    <x v="0"/>
    <m/>
    <m/>
    <m/>
    <x v="10"/>
    <x v="10"/>
    <x v="10"/>
    <x v="14"/>
    <x v="10"/>
    <x v="14"/>
    <x v="10"/>
    <x v="10"/>
    <x v="10"/>
    <x v="10"/>
    <x v="14"/>
    <x v="12"/>
    <x v="13"/>
    <x v="9"/>
    <x v="9"/>
    <x v="9"/>
    <x v="9"/>
    <x v="12"/>
    <x v="9"/>
    <x v="13"/>
    <x v="9"/>
    <x v="9"/>
    <x v="10"/>
    <x v="9"/>
    <x v="14"/>
    <x v="10"/>
    <x v="13"/>
    <x v="10"/>
    <x v="11"/>
    <x v="0"/>
    <m/>
    <m/>
    <m/>
    <m/>
    <m/>
    <m/>
    <m/>
    <m/>
    <m/>
    <x v="0"/>
  </r>
  <r>
    <m/>
    <m/>
    <m/>
    <s v="LCG"/>
    <s v="LICENCIA CON GOCE DE HABER "/>
    <m/>
    <m/>
    <m/>
    <m/>
    <m/>
    <x v="0"/>
    <m/>
    <m/>
    <m/>
    <x v="10"/>
    <x v="10"/>
    <x v="10"/>
    <x v="14"/>
    <x v="10"/>
    <x v="14"/>
    <x v="10"/>
    <x v="10"/>
    <x v="10"/>
    <x v="10"/>
    <x v="14"/>
    <x v="12"/>
    <x v="13"/>
    <x v="9"/>
    <x v="9"/>
    <x v="9"/>
    <x v="9"/>
    <x v="12"/>
    <x v="9"/>
    <x v="13"/>
    <x v="9"/>
    <x v="9"/>
    <x v="10"/>
    <x v="9"/>
    <x v="14"/>
    <x v="10"/>
    <x v="13"/>
    <x v="10"/>
    <x v="12"/>
    <x v="0"/>
    <m/>
    <m/>
    <m/>
    <m/>
    <m/>
    <m/>
    <m/>
    <m/>
    <m/>
    <x v="0"/>
  </r>
  <r>
    <m/>
    <m/>
    <m/>
    <s v="LSG"/>
    <s v="LICENCIA SIN GOCE DE HABER"/>
    <m/>
    <m/>
    <m/>
    <m/>
    <m/>
    <x v="0"/>
    <m/>
    <m/>
    <m/>
    <x v="10"/>
    <x v="10"/>
    <x v="10"/>
    <x v="14"/>
    <x v="10"/>
    <x v="14"/>
    <x v="10"/>
    <x v="10"/>
    <x v="10"/>
    <x v="10"/>
    <x v="14"/>
    <x v="12"/>
    <x v="13"/>
    <x v="9"/>
    <x v="9"/>
    <x v="9"/>
    <x v="9"/>
    <x v="12"/>
    <x v="9"/>
    <x v="13"/>
    <x v="9"/>
    <x v="9"/>
    <x v="10"/>
    <x v="9"/>
    <x v="14"/>
    <x v="10"/>
    <x v="13"/>
    <x v="10"/>
    <x v="13"/>
    <x v="0"/>
    <m/>
    <m/>
    <m/>
    <m/>
    <m/>
    <m/>
    <m/>
    <m/>
    <m/>
    <x v="0"/>
  </r>
  <r>
    <m/>
    <m/>
    <m/>
    <s v="SUSP"/>
    <s v="SUSPENDIDO"/>
    <m/>
    <m/>
    <m/>
    <m/>
    <m/>
    <x v="0"/>
    <m/>
    <m/>
    <m/>
    <x v="10"/>
    <x v="10"/>
    <x v="10"/>
    <x v="14"/>
    <x v="10"/>
    <x v="14"/>
    <x v="10"/>
    <x v="10"/>
    <x v="10"/>
    <x v="10"/>
    <x v="14"/>
    <x v="12"/>
    <x v="13"/>
    <x v="9"/>
    <x v="9"/>
    <x v="9"/>
    <x v="9"/>
    <x v="12"/>
    <x v="9"/>
    <x v="13"/>
    <x v="9"/>
    <x v="9"/>
    <x v="10"/>
    <x v="9"/>
    <x v="14"/>
    <x v="10"/>
    <x v="13"/>
    <x v="10"/>
    <x v="11"/>
    <x v="0"/>
    <m/>
    <m/>
    <m/>
    <m/>
    <m/>
    <m/>
    <m/>
    <m/>
    <m/>
    <x v="0"/>
  </r>
  <r>
    <m/>
    <m/>
    <m/>
    <s v="V"/>
    <s v="VACACIONES"/>
    <m/>
    <m/>
    <m/>
    <m/>
    <m/>
    <x v="0"/>
    <m/>
    <m/>
    <m/>
    <x v="10"/>
    <x v="10"/>
    <x v="10"/>
    <x v="14"/>
    <x v="10"/>
    <x v="14"/>
    <x v="10"/>
    <x v="10"/>
    <x v="10"/>
    <x v="10"/>
    <x v="14"/>
    <x v="12"/>
    <x v="13"/>
    <x v="9"/>
    <x v="9"/>
    <x v="9"/>
    <x v="9"/>
    <x v="12"/>
    <x v="9"/>
    <x v="13"/>
    <x v="9"/>
    <x v="9"/>
    <x v="10"/>
    <x v="9"/>
    <x v="14"/>
    <x v="10"/>
    <x v="13"/>
    <x v="10"/>
    <x v="11"/>
    <x v="0"/>
    <m/>
    <m/>
    <m/>
    <m/>
    <m/>
    <m/>
    <m/>
    <m/>
    <m/>
    <x v="0"/>
  </r>
  <r>
    <m/>
    <m/>
    <m/>
    <s v="TTR"/>
    <s v="TELETRABAJO"/>
    <m/>
    <m/>
    <m/>
    <m/>
    <m/>
    <x v="0"/>
    <m/>
    <m/>
    <m/>
    <x v="11"/>
    <x v="11"/>
    <x v="11"/>
    <x v="13"/>
    <x v="11"/>
    <x v="15"/>
    <x v="11"/>
    <x v="11"/>
    <x v="11"/>
    <x v="11"/>
    <x v="12"/>
    <x v="13"/>
    <x v="13"/>
    <x v="9"/>
    <x v="9"/>
    <x v="9"/>
    <x v="9"/>
    <x v="12"/>
    <x v="9"/>
    <x v="13"/>
    <x v="9"/>
    <x v="9"/>
    <x v="10"/>
    <x v="9"/>
    <x v="15"/>
    <x v="11"/>
    <x v="14"/>
    <x v="11"/>
    <x v="12"/>
    <x v="0"/>
    <m/>
    <m/>
    <m/>
    <m/>
    <m/>
    <m/>
    <m/>
    <m/>
    <m/>
    <x v="0"/>
  </r>
  <r>
    <m/>
    <m/>
    <m/>
    <s v="PU"/>
    <s v="PUCALLPA"/>
    <m/>
    <m/>
    <m/>
    <m/>
    <m/>
    <x v="0"/>
    <m/>
    <m/>
    <m/>
    <x v="12"/>
    <x v="12"/>
    <x v="12"/>
    <x v="15"/>
    <x v="12"/>
    <x v="16"/>
    <x v="12"/>
    <x v="12"/>
    <x v="12"/>
    <x v="12"/>
    <x v="15"/>
    <x v="14"/>
    <x v="14"/>
    <x v="10"/>
    <x v="10"/>
    <x v="10"/>
    <x v="10"/>
    <x v="13"/>
    <x v="10"/>
    <x v="14"/>
    <x v="10"/>
    <x v="10"/>
    <x v="12"/>
    <x v="10"/>
    <x v="15"/>
    <x v="11"/>
    <x v="14"/>
    <x v="11"/>
    <x v="12"/>
    <x v="0"/>
    <m/>
    <m/>
    <m/>
    <m/>
    <m/>
    <m/>
    <m/>
    <m/>
    <m/>
    <x v="0"/>
  </r>
  <r>
    <m/>
    <m/>
    <m/>
    <s v="PI"/>
    <s v="PISCO"/>
    <m/>
    <m/>
    <m/>
    <m/>
    <m/>
    <x v="0"/>
    <m/>
    <m/>
    <m/>
    <x v="10"/>
    <x v="10"/>
    <x v="10"/>
    <x v="14"/>
    <x v="10"/>
    <x v="14"/>
    <x v="10"/>
    <x v="10"/>
    <x v="10"/>
    <x v="10"/>
    <x v="14"/>
    <x v="12"/>
    <x v="13"/>
    <x v="9"/>
    <x v="9"/>
    <x v="9"/>
    <x v="9"/>
    <x v="12"/>
    <x v="9"/>
    <x v="13"/>
    <x v="9"/>
    <x v="9"/>
    <x v="10"/>
    <x v="9"/>
    <x v="14"/>
    <x v="10"/>
    <x v="13"/>
    <x v="10"/>
    <x v="11"/>
    <x v="0"/>
    <m/>
    <m/>
    <m/>
    <m/>
    <m/>
    <m/>
    <m/>
    <m/>
    <m/>
    <x v="0"/>
  </r>
  <r>
    <m/>
    <m/>
    <m/>
    <s v="L"/>
    <s v="LIMA"/>
    <m/>
    <m/>
    <m/>
    <m/>
    <m/>
    <x v="0"/>
    <m/>
    <m/>
    <m/>
    <x v="11"/>
    <x v="11"/>
    <x v="11"/>
    <x v="13"/>
    <x v="11"/>
    <x v="17"/>
    <x v="13"/>
    <x v="13"/>
    <x v="13"/>
    <x v="13"/>
    <x v="16"/>
    <x v="15"/>
    <x v="15"/>
    <x v="11"/>
    <x v="11"/>
    <x v="11"/>
    <x v="11"/>
    <x v="11"/>
    <x v="11"/>
    <x v="15"/>
    <x v="11"/>
    <x v="11"/>
    <x v="13"/>
    <x v="11"/>
    <x v="16"/>
    <x v="12"/>
    <x v="15"/>
    <x v="12"/>
    <x v="14"/>
    <x v="0"/>
    <m/>
    <m/>
    <m/>
    <m/>
    <m/>
    <m/>
    <m/>
    <m/>
    <m/>
    <x v="0"/>
  </r>
  <r>
    <m/>
    <m/>
    <m/>
    <s v="TI-S"/>
    <s v="TRANSITO INGRESO - STAND BY"/>
    <m/>
    <m/>
    <m/>
    <m/>
    <m/>
    <x v="0"/>
    <m/>
    <m/>
    <m/>
    <x v="13"/>
    <x v="13"/>
    <x v="13"/>
    <x v="11"/>
    <x v="13"/>
    <x v="18"/>
    <x v="14"/>
    <x v="14"/>
    <x v="14"/>
    <x v="14"/>
    <x v="17"/>
    <x v="16"/>
    <x v="15"/>
    <x v="12"/>
    <x v="12"/>
    <x v="12"/>
    <x v="12"/>
    <x v="14"/>
    <x v="12"/>
    <x v="16"/>
    <x v="12"/>
    <x v="12"/>
    <x v="13"/>
    <x v="12"/>
    <x v="17"/>
    <x v="13"/>
    <x v="16"/>
    <x v="13"/>
    <x v="15"/>
    <x v="0"/>
    <m/>
    <m/>
    <m/>
    <m/>
    <m/>
    <m/>
    <m/>
    <m/>
    <m/>
    <x v="0"/>
  </r>
  <r>
    <m/>
    <m/>
    <m/>
    <s v="TS-S"/>
    <s v="TRANSITO SALIDA - STAND BY"/>
    <m/>
    <m/>
    <m/>
    <m/>
    <m/>
    <x v="0"/>
    <m/>
    <m/>
    <m/>
    <x v="10"/>
    <x v="10"/>
    <x v="10"/>
    <x v="14"/>
    <x v="10"/>
    <x v="14"/>
    <x v="10"/>
    <x v="10"/>
    <x v="10"/>
    <x v="10"/>
    <x v="14"/>
    <x v="12"/>
    <x v="13"/>
    <x v="9"/>
    <x v="9"/>
    <x v="9"/>
    <x v="9"/>
    <x v="12"/>
    <x v="9"/>
    <x v="13"/>
    <x v="9"/>
    <x v="9"/>
    <x v="10"/>
    <x v="9"/>
    <x v="14"/>
    <x v="10"/>
    <x v="13"/>
    <x v="10"/>
    <x v="11"/>
    <x v="0"/>
    <m/>
    <m/>
    <m/>
    <m/>
    <m/>
    <m/>
    <m/>
    <m/>
    <m/>
    <x v="0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  <r>
    <m/>
    <m/>
    <m/>
    <m/>
    <m/>
    <m/>
    <m/>
    <m/>
    <m/>
    <m/>
    <x v="0"/>
    <m/>
    <m/>
    <s v="KINTERONI"/>
    <x v="14"/>
    <x v="14"/>
    <x v="14"/>
    <x v="16"/>
    <x v="14"/>
    <x v="19"/>
    <x v="15"/>
    <x v="15"/>
    <x v="15"/>
    <x v="15"/>
    <x v="18"/>
    <x v="17"/>
    <x v="16"/>
    <x v="13"/>
    <x v="13"/>
    <x v="13"/>
    <x v="13"/>
    <x v="15"/>
    <x v="13"/>
    <x v="17"/>
    <x v="13"/>
    <x v="13"/>
    <x v="14"/>
    <x v="13"/>
    <x v="18"/>
    <x v="14"/>
    <x v="17"/>
    <x v="14"/>
    <x v="16"/>
    <x v="0"/>
    <m/>
    <m/>
    <m/>
    <m/>
    <m/>
    <m/>
    <m/>
    <m/>
    <m/>
    <x v="0"/>
  </r>
  <r>
    <m/>
    <m/>
    <m/>
    <m/>
    <m/>
    <m/>
    <m/>
    <m/>
    <m/>
    <m/>
    <x v="0"/>
    <m/>
    <m/>
    <s v="DESCANSO"/>
    <x v="15"/>
    <x v="15"/>
    <x v="15"/>
    <x v="17"/>
    <x v="15"/>
    <x v="20"/>
    <x v="16"/>
    <x v="16"/>
    <x v="16"/>
    <x v="16"/>
    <x v="19"/>
    <x v="18"/>
    <x v="17"/>
    <x v="14"/>
    <x v="14"/>
    <x v="14"/>
    <x v="14"/>
    <x v="16"/>
    <x v="14"/>
    <x v="18"/>
    <x v="14"/>
    <x v="14"/>
    <x v="15"/>
    <x v="14"/>
    <x v="19"/>
    <x v="15"/>
    <x v="18"/>
    <x v="15"/>
    <x v="17"/>
    <x v="0"/>
    <m/>
    <m/>
    <m/>
    <m/>
    <m/>
    <m/>
    <m/>
    <m/>
    <m/>
    <x v="0"/>
  </r>
  <r>
    <m/>
    <m/>
    <m/>
    <m/>
    <m/>
    <m/>
    <m/>
    <m/>
    <m/>
    <m/>
    <x v="0"/>
    <m/>
    <m/>
    <s v="NUEVO MUNDO"/>
    <x v="10"/>
    <x v="10"/>
    <x v="10"/>
    <x v="18"/>
    <x v="16"/>
    <x v="17"/>
    <x v="13"/>
    <x v="17"/>
    <x v="17"/>
    <x v="17"/>
    <x v="20"/>
    <x v="14"/>
    <x v="14"/>
    <x v="10"/>
    <x v="15"/>
    <x v="9"/>
    <x v="9"/>
    <x v="17"/>
    <x v="9"/>
    <x v="19"/>
    <x v="15"/>
    <x v="15"/>
    <x v="16"/>
    <x v="15"/>
    <x v="20"/>
    <x v="16"/>
    <x v="19"/>
    <x v="16"/>
    <x v="14"/>
    <x v="0"/>
    <m/>
    <m/>
    <m/>
    <m/>
    <m/>
    <m/>
    <m/>
    <m/>
    <m/>
    <x v="0"/>
  </r>
  <r>
    <m/>
    <m/>
    <m/>
    <m/>
    <m/>
    <m/>
    <m/>
    <m/>
    <m/>
    <m/>
    <x v="0"/>
    <m/>
    <m/>
    <s v="LIMA"/>
    <x v="12"/>
    <x v="12"/>
    <x v="12"/>
    <x v="15"/>
    <x v="12"/>
    <x v="15"/>
    <x v="11"/>
    <x v="11"/>
    <x v="11"/>
    <x v="11"/>
    <x v="20"/>
    <x v="11"/>
    <x v="18"/>
    <x v="15"/>
    <x v="16"/>
    <x v="15"/>
    <x v="15"/>
    <x v="18"/>
    <x v="15"/>
    <x v="16"/>
    <x v="12"/>
    <x v="12"/>
    <x v="17"/>
    <x v="16"/>
    <x v="21"/>
    <x v="17"/>
    <x v="20"/>
    <x v="17"/>
    <x v="18"/>
    <x v="0"/>
    <m/>
    <m/>
    <m/>
    <m/>
    <m/>
    <m/>
    <m/>
    <m/>
    <m/>
    <x v="0"/>
  </r>
  <r>
    <m/>
    <m/>
    <m/>
    <m/>
    <m/>
    <m/>
    <m/>
    <m/>
    <m/>
    <m/>
    <x v="0"/>
    <m/>
    <m/>
    <s v="LURIN"/>
    <x v="16"/>
    <x v="16"/>
    <x v="16"/>
    <x v="19"/>
    <x v="17"/>
    <x v="16"/>
    <x v="12"/>
    <x v="12"/>
    <x v="12"/>
    <x v="12"/>
    <x v="15"/>
    <x v="14"/>
    <x v="14"/>
    <x v="10"/>
    <x v="10"/>
    <x v="10"/>
    <x v="10"/>
    <x v="13"/>
    <x v="10"/>
    <x v="14"/>
    <x v="10"/>
    <x v="10"/>
    <x v="12"/>
    <x v="10"/>
    <x v="15"/>
    <x v="11"/>
    <x v="14"/>
    <x v="11"/>
    <x v="12"/>
    <x v="0"/>
    <m/>
    <m/>
    <m/>
    <m/>
    <m/>
    <m/>
    <m/>
    <m/>
    <m/>
    <x v="0"/>
  </r>
  <r>
    <m/>
    <m/>
    <m/>
    <m/>
    <m/>
    <m/>
    <m/>
    <m/>
    <m/>
    <m/>
    <x v="0"/>
    <m/>
    <m/>
    <s v="PUCALLPA"/>
    <x v="12"/>
    <x v="12"/>
    <x v="12"/>
    <x v="15"/>
    <x v="12"/>
    <x v="16"/>
    <x v="12"/>
    <x v="12"/>
    <x v="12"/>
    <x v="12"/>
    <x v="15"/>
    <x v="14"/>
    <x v="14"/>
    <x v="10"/>
    <x v="10"/>
    <x v="10"/>
    <x v="10"/>
    <x v="13"/>
    <x v="10"/>
    <x v="14"/>
    <x v="10"/>
    <x v="10"/>
    <x v="12"/>
    <x v="10"/>
    <x v="15"/>
    <x v="11"/>
    <x v="14"/>
    <x v="11"/>
    <x v="12"/>
    <x v="0"/>
    <m/>
    <m/>
    <m/>
    <m/>
    <m/>
    <m/>
    <m/>
    <m/>
    <m/>
    <x v="0"/>
  </r>
  <r>
    <m/>
    <m/>
    <m/>
    <m/>
    <m/>
    <m/>
    <m/>
    <m/>
    <m/>
    <m/>
    <x v="0"/>
    <m/>
    <m/>
    <m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799B5-F84C-4DA5-B2AD-602D9CA14515}" name="TablaDinámica1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L5" firstHeaderRow="1" firstDataRow="2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1">
        <item m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2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enta de 29" fld="42" subtotal="count" baseField="0" baseItem="0"/>
  </dataFields>
  <formats count="7">
    <format dxfId="1576">
      <pivotArea outline="0" collapsedLevelsAreSubtotals="1" fieldPosition="0"/>
    </format>
    <format dxfId="1575">
      <pivotArea dataOnly="0" labelOnly="1" outline="0" axis="axisValues" fieldPosition="0"/>
    </format>
    <format dxfId="1574">
      <pivotArea type="origin" dataOnly="0" labelOnly="1" outline="0" offset="A2" fieldPosition="0"/>
    </format>
    <format dxfId="1573">
      <pivotArea dataOnly="0" labelOnly="1" grandCol="1" outline="0" fieldPosition="0"/>
    </format>
    <format dxfId="1572">
      <pivotArea type="all" dataOnly="0" outline="0" fieldPosition="0"/>
    </format>
    <format dxfId="1571">
      <pivotArea outline="0" collapsedLevelsAreSubtotals="1" fieldPosition="0"/>
    </format>
    <format dxfId="157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440F2-1C9C-4E89-A517-72929BA4524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8:O25" firstHeaderRow="1" firstDataRow="1" firstDataCol="0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FAB5E-0C46-48B7-A3E8-A9D27D9DC161}" name="TablaDinámica2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J71" firstHeaderRow="1" firstDataRow="2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2">
        <item x="57"/>
        <item x="7"/>
        <item x="50"/>
        <item x="23"/>
        <item x="27"/>
        <item x="12"/>
        <item x="1"/>
        <item x="58"/>
        <item x="18"/>
        <item x="22"/>
        <item x="6"/>
        <item x="24"/>
        <item x="21"/>
        <item x="29"/>
        <item x="53"/>
        <item x="31"/>
        <item x="11"/>
        <item x="5"/>
        <item x="19"/>
        <item x="39"/>
        <item x="9"/>
        <item x="0"/>
        <item x="16"/>
        <item x="4"/>
        <item x="13"/>
        <item m="1" x="64"/>
        <item x="26"/>
        <item x="32"/>
        <item x="38"/>
        <item x="44"/>
        <item x="60"/>
        <item x="2"/>
        <item x="42"/>
        <item x="51"/>
        <item x="55"/>
        <item x="54"/>
        <item x="56"/>
        <item x="41"/>
        <item x="40"/>
        <item x="49"/>
        <item x="59"/>
        <item x="25"/>
        <item x="36"/>
        <item x="52"/>
        <item x="62"/>
        <item x="63"/>
        <item x="14"/>
        <item x="15"/>
        <item x="20"/>
        <item m="1" x="70"/>
        <item x="46"/>
        <item x="30"/>
        <item x="34"/>
        <item x="28"/>
        <item x="8"/>
        <item x="33"/>
        <item x="37"/>
        <item x="47"/>
        <item x="45"/>
        <item x="61"/>
        <item x="17"/>
        <item x="10"/>
        <item m="1" x="69"/>
        <item m="1" x="68"/>
        <item x="3"/>
        <item x="43"/>
        <item x="35"/>
        <item m="1" x="67"/>
        <item m="1" x="66"/>
        <item m="1" x="65"/>
        <item x="48"/>
        <item t="default"/>
      </items>
    </pivotField>
    <pivotField showAll="0"/>
    <pivotField showAll="0"/>
    <pivotField showAll="0"/>
    <pivotField showAll="0">
      <items count="32">
        <item x="1"/>
        <item x="2"/>
        <item x="6"/>
        <item x="7"/>
        <item x="0"/>
        <item x="14"/>
        <item m="1" x="25"/>
        <item x="10"/>
        <item m="1" x="26"/>
        <item x="11"/>
        <item m="1" x="27"/>
        <item m="1" x="28"/>
        <item m="1" x="24"/>
        <item m="1" x="29"/>
        <item m="1" x="30"/>
        <item m="1" x="19"/>
        <item m="1" x="20"/>
        <item m="1" x="17"/>
        <item m="1" x="21"/>
        <item x="12"/>
        <item m="1" x="22"/>
        <item m="1" x="23"/>
        <item x="16"/>
        <item x="4"/>
        <item x="5"/>
        <item x="8"/>
        <item x="13"/>
        <item m="1" x="18"/>
        <item x="9"/>
        <item x="15"/>
        <item x="3"/>
        <item t="default"/>
      </items>
    </pivotField>
    <pivotField showAll="0">
      <items count="23">
        <item x="0"/>
        <item m="1" x="18"/>
        <item m="1" x="19"/>
        <item x="10"/>
        <item x="12"/>
        <item x="11"/>
        <item m="1" x="20"/>
        <item m="1" x="21"/>
        <item x="16"/>
        <item x="1"/>
        <item x="2"/>
        <item x="4"/>
        <item x="6"/>
        <item x="5"/>
        <item x="7"/>
        <item x="8"/>
        <item x="9"/>
        <item x="13"/>
        <item m="1" x="17"/>
        <item x="15"/>
        <item x="14"/>
        <item x="3"/>
        <item t="default"/>
      </items>
    </pivotField>
    <pivotField showAll="0">
      <items count="26">
        <item x="0"/>
        <item m="1" x="17"/>
        <item m="1" x="18"/>
        <item x="10"/>
        <item x="12"/>
        <item x="11"/>
        <item m="1" x="21"/>
        <item m="1" x="22"/>
        <item m="1" x="23"/>
        <item m="1" x="24"/>
        <item x="16"/>
        <item m="1" x="19"/>
        <item m="1" x="20"/>
        <item x="1"/>
        <item x="2"/>
        <item x="4"/>
        <item x="6"/>
        <item x="5"/>
        <item x="7"/>
        <item x="8"/>
        <item x="9"/>
        <item x="13"/>
        <item x="14"/>
        <item x="15"/>
        <item x="3"/>
        <item t="default"/>
      </items>
    </pivotField>
    <pivotField showAll="0">
      <items count="25">
        <item x="0"/>
        <item m="1" x="20"/>
        <item m="1" x="21"/>
        <item x="14"/>
        <item x="15"/>
        <item x="13"/>
        <item m="1" x="22"/>
        <item m="1" x="23"/>
        <item x="19"/>
        <item x="1"/>
        <item x="2"/>
        <item x="6"/>
        <item x="4"/>
        <item x="8"/>
        <item x="5"/>
        <item x="7"/>
        <item x="9"/>
        <item x="10"/>
        <item x="11"/>
        <item x="12"/>
        <item x="16"/>
        <item x="17"/>
        <item x="18"/>
        <item x="3"/>
        <item t="default"/>
      </items>
    </pivotField>
    <pivotField showAll="0">
      <items count="30">
        <item x="0"/>
        <item m="1" x="23"/>
        <item m="1" x="24"/>
        <item x="10"/>
        <item x="12"/>
        <item x="11"/>
        <item m="1" x="27"/>
        <item m="1" x="28"/>
        <item x="17"/>
        <item m="1" x="25"/>
        <item m="1" x="26"/>
        <item x="9"/>
        <item x="1"/>
        <item x="5"/>
        <item x="3"/>
        <item x="6"/>
        <item x="4"/>
        <item x="7"/>
        <item x="8"/>
        <item x="13"/>
        <item m="1" x="20"/>
        <item m="1" x="21"/>
        <item m="1" x="22"/>
        <item x="2"/>
        <item m="1" x="18"/>
        <item x="15"/>
        <item m="1" x="19"/>
        <item x="14"/>
        <item x="16"/>
        <item t="default"/>
      </items>
    </pivotField>
    <pivotField showAll="0">
      <items count="32">
        <item x="0"/>
        <item m="1" x="26"/>
        <item m="1" x="27"/>
        <item x="16"/>
        <item m="1" x="28"/>
        <item x="14"/>
        <item x="15"/>
        <item x="17"/>
        <item m="1" x="29"/>
        <item x="12"/>
        <item m="1" x="30"/>
        <item x="1"/>
        <item x="6"/>
        <item x="3"/>
        <item x="8"/>
        <item x="4"/>
        <item x="5"/>
        <item x="7"/>
        <item x="9"/>
        <item x="10"/>
        <item m="1" x="23"/>
        <item x="13"/>
        <item m="1" x="24"/>
        <item x="20"/>
        <item m="1" x="25"/>
        <item m="1" x="21"/>
        <item m="1" x="22"/>
        <item x="11"/>
        <item x="18"/>
        <item x="19"/>
        <item x="2"/>
        <item t="default"/>
      </items>
    </pivotField>
    <pivotField showAll="0">
      <items count="41">
        <item x="0"/>
        <item m="1" x="17"/>
        <item m="1" x="18"/>
        <item x="10"/>
        <item x="11"/>
        <item x="13"/>
        <item m="1" x="36"/>
        <item m="1" x="29"/>
        <item m="1" x="39"/>
        <item x="12"/>
        <item m="1" x="32"/>
        <item m="1" x="19"/>
        <item x="16"/>
        <item m="1" x="26"/>
        <item m="1" x="37"/>
        <item m="1" x="38"/>
        <item m="1" x="25"/>
        <item m="1" x="20"/>
        <item m="1" x="28"/>
        <item m="1" x="35"/>
        <item m="1" x="34"/>
        <item m="1" x="33"/>
        <item m="1" x="30"/>
        <item m="1" x="27"/>
        <item m="1" x="31"/>
        <item m="1" x="22"/>
        <item m="1" x="24"/>
        <item x="9"/>
        <item m="1" x="23"/>
        <item m="1" x="21"/>
        <item x="1"/>
        <item x="5"/>
        <item x="6"/>
        <item x="3"/>
        <item x="4"/>
        <item x="7"/>
        <item x="8"/>
        <item x="14"/>
        <item x="15"/>
        <item x="2"/>
        <item t="default"/>
      </items>
    </pivotField>
    <pivotField showAll="0">
      <items count="27">
        <item x="0"/>
        <item m="1" x="18"/>
        <item m="1" x="19"/>
        <item m="1" x="20"/>
        <item m="1" x="21"/>
        <item x="10"/>
        <item x="11"/>
        <item x="13"/>
        <item x="17"/>
        <item m="1" x="24"/>
        <item m="1" x="23"/>
        <item m="1" x="25"/>
        <item x="12"/>
        <item m="1" x="22"/>
        <item x="1"/>
        <item x="5"/>
        <item x="6"/>
        <item x="3"/>
        <item x="4"/>
        <item x="7"/>
        <item x="8"/>
        <item x="9"/>
        <item x="14"/>
        <item x="15"/>
        <item x="16"/>
        <item x="2"/>
        <item t="default"/>
      </items>
    </pivotField>
    <pivotField showAll="0">
      <items count="23">
        <item x="0"/>
        <item m="1" x="18"/>
        <item m="1" x="19"/>
        <item x="10"/>
        <item x="11"/>
        <item x="13"/>
        <item x="17"/>
        <item m="1" x="20"/>
        <item m="1" x="21"/>
        <item x="12"/>
        <item x="1"/>
        <item x="5"/>
        <item x="6"/>
        <item x="3"/>
        <item x="4"/>
        <item x="7"/>
        <item x="8"/>
        <item x="9"/>
        <item x="14"/>
        <item x="15"/>
        <item x="16"/>
        <item x="2"/>
        <item t="default"/>
      </items>
    </pivotField>
    <pivotField showAll="0">
      <items count="28">
        <item x="0"/>
        <item m="1" x="18"/>
        <item m="1" x="25"/>
        <item x="10"/>
        <item x="11"/>
        <item m="1" x="23"/>
        <item m="1" x="19"/>
        <item x="16"/>
        <item x="17"/>
        <item m="1" x="26"/>
        <item x="12"/>
        <item m="1" x="24"/>
        <item m="1" x="20"/>
        <item m="1" x="22"/>
        <item m="1" x="21"/>
        <item x="1"/>
        <item x="5"/>
        <item x="3"/>
        <item x="4"/>
        <item x="6"/>
        <item x="7"/>
        <item x="8"/>
        <item x="9"/>
        <item x="13"/>
        <item x="14"/>
        <item x="15"/>
        <item x="2"/>
        <item t="default"/>
      </items>
    </pivotField>
    <pivotField showAll="0">
      <items count="27">
        <item x="0"/>
        <item m="1" x="21"/>
        <item m="1" x="22"/>
        <item x="14"/>
        <item x="15"/>
        <item x="12"/>
        <item m="1" x="23"/>
        <item m="1" x="24"/>
        <item x="19"/>
        <item m="1" x="25"/>
        <item x="16"/>
        <item x="1"/>
        <item x="2"/>
        <item x="7"/>
        <item x="4"/>
        <item x="5"/>
        <item x="6"/>
        <item x="8"/>
        <item x="9"/>
        <item x="10"/>
        <item x="11"/>
        <item x="13"/>
        <item x="17"/>
        <item x="18"/>
        <item x="20"/>
        <item x="3"/>
        <item t="default"/>
      </items>
    </pivotField>
    <pivotField showAll="0">
      <items count="29">
        <item x="0"/>
        <item m="1" x="19"/>
        <item m="1" x="21"/>
        <item x="12"/>
        <item x="14"/>
        <item x="13"/>
        <item m="1" x="27"/>
        <item m="1" x="24"/>
        <item m="1" x="25"/>
        <item m="1" x="26"/>
        <item x="11"/>
        <item m="1" x="23"/>
        <item m="1" x="22"/>
        <item x="1"/>
        <item x="2"/>
        <item x="4"/>
        <item x="5"/>
        <item x="6"/>
        <item x="7"/>
        <item x="8"/>
        <item x="9"/>
        <item x="10"/>
        <item x="15"/>
        <item x="16"/>
        <item x="18"/>
        <item m="1" x="20"/>
        <item x="17"/>
        <item x="3"/>
        <item t="default"/>
      </items>
    </pivotField>
    <pivotField showAll="0">
      <items count="29">
        <item x="0"/>
        <item m="1" x="21"/>
        <item m="1" x="22"/>
        <item x="15"/>
        <item m="1" x="23"/>
        <item x="13"/>
        <item m="1" x="24"/>
        <item m="1" x="25"/>
        <item m="1" x="26"/>
        <item m="1" x="27"/>
        <item x="18"/>
        <item x="14"/>
        <item x="1"/>
        <item x="2"/>
        <item x="3"/>
        <item x="6"/>
        <item x="5"/>
        <item x="7"/>
        <item x="8"/>
        <item x="9"/>
        <item m="1" x="19"/>
        <item x="11"/>
        <item x="12"/>
        <item m="1" x="20"/>
        <item x="17"/>
        <item x="10"/>
        <item x="16"/>
        <item x="4"/>
        <item t="default"/>
      </items>
    </pivotField>
    <pivotField showAll="0">
      <items count="25">
        <item x="0"/>
        <item m="1" x="16"/>
        <item m="1" x="17"/>
        <item x="9"/>
        <item m="1" x="18"/>
        <item m="1" x="19"/>
        <item x="11"/>
        <item m="1" x="20"/>
        <item m="1" x="23"/>
        <item m="1" x="22"/>
        <item x="15"/>
        <item x="10"/>
        <item m="1" x="21"/>
        <item x="1"/>
        <item x="2"/>
        <item x="4"/>
        <item x="5"/>
        <item x="6"/>
        <item x="7"/>
        <item x="8"/>
        <item x="12"/>
        <item x="13"/>
        <item x="14"/>
        <item x="3"/>
        <item t="default"/>
      </items>
    </pivotField>
    <pivotField showAll="0">
      <items count="47">
        <item x="0"/>
        <item m="1" x="39"/>
        <item m="1" x="45"/>
        <item x="12"/>
        <item m="1" x="40"/>
        <item x="9"/>
        <item m="1" x="29"/>
        <item x="16"/>
        <item x="11"/>
        <item m="1" x="31"/>
        <item x="13"/>
        <item m="1" x="44"/>
        <item m="1" x="36"/>
        <item x="15"/>
        <item x="10"/>
        <item x="8"/>
        <item m="1" x="25"/>
        <item m="1" x="41"/>
        <item m="1" x="43"/>
        <item m="1" x="42"/>
        <item m="1" x="30"/>
        <item x="1"/>
        <item x="2"/>
        <item x="4"/>
        <item x="5"/>
        <item x="6"/>
        <item m="1" x="37"/>
        <item x="7"/>
        <item m="1" x="38"/>
        <item m="1" x="20"/>
        <item x="3"/>
        <item m="1" x="19"/>
        <item m="1" x="32"/>
        <item m="1" x="35"/>
        <item m="1" x="27"/>
        <item m="1" x="33"/>
        <item m="1" x="34"/>
        <item x="14"/>
        <item m="1" x="26"/>
        <item m="1" x="28"/>
        <item m="1" x="23"/>
        <item m="1" x="24"/>
        <item m="1" x="21"/>
        <item m="1" x="22"/>
        <item m="1" x="17"/>
        <item m="1" x="18"/>
        <item t="default"/>
      </items>
    </pivotField>
    <pivotField showAll="0">
      <items count="26">
        <item x="0"/>
        <item m="1" x="17"/>
        <item m="1" x="18"/>
        <item x="9"/>
        <item m="1" x="19"/>
        <item m="1" x="20"/>
        <item m="1" x="21"/>
        <item m="1" x="22"/>
        <item m="1" x="23"/>
        <item m="1" x="24"/>
        <item x="11"/>
        <item x="10"/>
        <item x="1"/>
        <item x="2"/>
        <item x="4"/>
        <item x="5"/>
        <item x="6"/>
        <item x="7"/>
        <item x="8"/>
        <item x="12"/>
        <item m="1" x="16"/>
        <item x="14"/>
        <item x="15"/>
        <item x="13"/>
        <item x="3"/>
        <item t="default"/>
      </items>
    </pivotField>
    <pivotField showAll="0">
      <items count="25">
        <item x="0"/>
        <item m="1" x="16"/>
        <item m="1" x="17"/>
        <item x="9"/>
        <item m="1" x="18"/>
        <item m="1" x="19"/>
        <item m="1" x="20"/>
        <item m="1" x="21"/>
        <item m="1" x="22"/>
        <item m="1" x="23"/>
        <item x="11"/>
        <item x="10"/>
        <item x="1"/>
        <item x="2"/>
        <item x="4"/>
        <item x="5"/>
        <item x="6"/>
        <item x="7"/>
        <item x="8"/>
        <item x="12"/>
        <item x="13"/>
        <item x="14"/>
        <item x="15"/>
        <item x="3"/>
        <item t="default"/>
      </items>
    </pivotField>
    <pivotField showAll="0">
      <items count="46">
        <item x="0"/>
        <item m="1" x="40"/>
        <item m="1" x="41"/>
        <item x="12"/>
        <item x="18"/>
        <item m="1" x="32"/>
        <item m="1" x="42"/>
        <item m="1" x="44"/>
        <item m="1" x="31"/>
        <item m="1" x="30"/>
        <item x="11"/>
        <item x="13"/>
        <item m="1" x="43"/>
        <item x="1"/>
        <item x="2"/>
        <item x="3"/>
        <item x="5"/>
        <item x="6"/>
        <item x="7"/>
        <item x="8"/>
        <item m="1" x="38"/>
        <item x="10"/>
        <item x="14"/>
        <item m="1" x="22"/>
        <item m="1" x="39"/>
        <item x="17"/>
        <item x="4"/>
        <item m="1" x="21"/>
        <item m="1" x="33"/>
        <item m="1" x="36"/>
        <item m="1" x="37"/>
        <item x="9"/>
        <item m="1" x="34"/>
        <item m="1" x="35"/>
        <item x="16"/>
        <item m="1" x="28"/>
        <item m="1" x="29"/>
        <item m="1" x="25"/>
        <item m="1" x="26"/>
        <item m="1" x="27"/>
        <item m="1" x="23"/>
        <item m="1" x="24"/>
        <item m="1" x="19"/>
        <item m="1" x="20"/>
        <item x="15"/>
        <item t="default"/>
      </items>
    </pivotField>
    <pivotField showAll="0">
      <items count="27">
        <item x="0"/>
        <item m="1" x="16"/>
        <item m="1" x="22"/>
        <item x="9"/>
        <item m="1" x="17"/>
        <item m="1" x="18"/>
        <item m="1" x="19"/>
        <item m="1" x="23"/>
        <item m="1" x="24"/>
        <item m="1" x="25"/>
        <item x="11"/>
        <item x="10"/>
        <item x="8"/>
        <item x="15"/>
        <item m="1" x="20"/>
        <item m="1" x="21"/>
        <item x="1"/>
        <item x="2"/>
        <item x="4"/>
        <item x="5"/>
        <item x="6"/>
        <item x="7"/>
        <item x="12"/>
        <item x="13"/>
        <item x="14"/>
        <item x="3"/>
        <item t="default"/>
      </items>
    </pivotField>
    <pivotField showAll="0">
      <items count="32">
        <item x="0"/>
        <item m="1" x="20"/>
        <item m="1" x="21"/>
        <item m="1" x="22"/>
        <item m="1" x="23"/>
        <item x="13"/>
        <item x="15"/>
        <item m="1" x="24"/>
        <item m="1" x="25"/>
        <item m="1" x="29"/>
        <item m="1" x="30"/>
        <item m="1" x="28"/>
        <item x="14"/>
        <item m="1" x="26"/>
        <item m="1" x="27"/>
        <item x="19"/>
        <item x="1"/>
        <item x="2"/>
        <item x="3"/>
        <item x="5"/>
        <item x="6"/>
        <item x="7"/>
        <item x="8"/>
        <item x="9"/>
        <item x="10"/>
        <item x="11"/>
        <item x="12"/>
        <item x="16"/>
        <item x="17"/>
        <item x="18"/>
        <item x="4"/>
        <item t="default"/>
      </items>
    </pivotField>
    <pivotField showAll="0">
      <items count="26">
        <item x="0"/>
        <item m="1" x="16"/>
        <item m="1" x="17"/>
        <item x="9"/>
        <item x="11"/>
        <item m="1" x="18"/>
        <item m="1" x="19"/>
        <item m="1" x="20"/>
        <item m="1" x="23"/>
        <item m="1" x="24"/>
        <item m="1" x="22"/>
        <item x="10"/>
        <item m="1" x="21"/>
        <item x="12"/>
        <item x="1"/>
        <item x="2"/>
        <item x="4"/>
        <item x="5"/>
        <item x="6"/>
        <item x="7"/>
        <item x="8"/>
        <item x="13"/>
        <item x="14"/>
        <item x="15"/>
        <item x="3"/>
        <item t="default"/>
      </items>
    </pivotField>
    <pivotField showAll="0">
      <items count="28">
        <item x="0"/>
        <item m="1" x="16"/>
        <item m="1" x="24"/>
        <item m="1" x="17"/>
        <item x="15"/>
        <item x="9"/>
        <item x="11"/>
        <item m="1" x="20"/>
        <item m="1" x="21"/>
        <item m="1" x="25"/>
        <item m="1" x="26"/>
        <item x="10"/>
        <item m="1" x="23"/>
        <item m="1" x="18"/>
        <item m="1" x="19"/>
        <item x="13"/>
        <item m="1" x="22"/>
        <item x="1"/>
        <item x="2"/>
        <item x="4"/>
        <item x="5"/>
        <item x="6"/>
        <item x="7"/>
        <item x="8"/>
        <item x="12"/>
        <item x="14"/>
        <item x="3"/>
        <item t="default"/>
      </items>
    </pivotField>
    <pivotField showAll="0">
      <items count="28">
        <item x="0"/>
        <item x="15"/>
        <item m="1" x="25"/>
        <item x="10"/>
        <item m="1" x="21"/>
        <item x="13"/>
        <item x="16"/>
        <item m="1" x="26"/>
        <item x="8"/>
        <item m="1" x="23"/>
        <item x="12"/>
        <item m="1" x="24"/>
        <item m="1" x="20"/>
        <item m="1" x="22"/>
        <item x="1"/>
        <item x="2"/>
        <item x="3"/>
        <item x="5"/>
        <item x="6"/>
        <item x="7"/>
        <item x="9"/>
        <item x="11"/>
        <item x="17"/>
        <item m="1" x="18"/>
        <item m="1" x="19"/>
        <item x="14"/>
        <item x="4"/>
        <item t="default"/>
      </items>
    </pivotField>
    <pivotField showAll="0">
      <items count="29">
        <item x="0"/>
        <item x="14"/>
        <item m="1" x="19"/>
        <item x="9"/>
        <item x="11"/>
        <item m="1" x="18"/>
        <item x="15"/>
        <item m="1" x="20"/>
        <item x="7"/>
        <item m="1" x="26"/>
        <item x="10"/>
        <item m="1" x="27"/>
        <item m="1" x="25"/>
        <item m="1" x="24"/>
        <item m="1" x="23"/>
        <item m="1" x="22"/>
        <item m="1" x="21"/>
        <item x="1"/>
        <item x="2"/>
        <item x="4"/>
        <item x="5"/>
        <item x="6"/>
        <item x="13"/>
        <item x="16"/>
        <item m="1" x="17"/>
        <item x="12"/>
        <item x="8"/>
        <item x="3"/>
        <item t="default"/>
      </items>
    </pivotField>
    <pivotField showAll="0">
      <items count="34">
        <item x="0"/>
        <item m="1" x="23"/>
        <item m="1" x="24"/>
        <item x="14"/>
        <item x="15"/>
        <item m="1" x="25"/>
        <item m="1" x="26"/>
        <item m="1" x="27"/>
        <item m="1" x="32"/>
        <item x="18"/>
        <item x="12"/>
        <item m="1" x="31"/>
        <item x="16"/>
        <item m="1" x="30"/>
        <item m="1" x="29"/>
        <item m="1" x="28"/>
        <item x="11"/>
        <item x="1"/>
        <item x="2"/>
        <item x="3"/>
        <item x="6"/>
        <item x="7"/>
        <item x="8"/>
        <item x="9"/>
        <item x="10"/>
        <item m="1" x="22"/>
        <item x="13"/>
        <item x="17"/>
        <item x="19"/>
        <item x="21"/>
        <item x="5"/>
        <item x="20"/>
        <item x="4"/>
        <item t="default"/>
      </items>
    </pivotField>
    <pivotField showAll="0">
      <items count="31">
        <item x="0"/>
        <item m="1" x="22"/>
        <item m="1" x="23"/>
        <item x="10"/>
        <item x="12"/>
        <item x="17"/>
        <item m="1" x="24"/>
        <item m="1" x="25"/>
        <item m="1" x="28"/>
        <item m="1" x="18"/>
        <item x="11"/>
        <item m="1" x="29"/>
        <item m="1" x="27"/>
        <item m="1" x="26"/>
        <item x="1"/>
        <item x="2"/>
        <item x="4"/>
        <item x="5"/>
        <item x="6"/>
        <item x="7"/>
        <item x="8"/>
        <item m="1" x="21"/>
        <item m="1" x="19"/>
        <item m="1" x="20"/>
        <item x="9"/>
        <item x="13"/>
        <item x="3"/>
        <item x="14"/>
        <item x="15"/>
        <item x="16"/>
        <item t="default"/>
      </items>
    </pivotField>
    <pivotField showAll="0">
      <items count="29">
        <item x="0"/>
        <item m="1" x="21"/>
        <item m="1" x="22"/>
        <item m="1" x="23"/>
        <item x="14"/>
        <item x="13"/>
        <item x="15"/>
        <item x="20"/>
        <item m="1" x="24"/>
        <item m="1" x="25"/>
        <item m="1" x="26"/>
        <item m="1" x="2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6"/>
        <item x="17"/>
        <item x="18"/>
        <item x="19"/>
        <item t="default"/>
      </items>
    </pivotField>
    <pivotField showAll="0">
      <items count="25">
        <item x="0"/>
        <item m="1" x="18"/>
        <item m="1" x="19"/>
        <item x="10"/>
        <item x="12"/>
        <item x="17"/>
        <item m="1" x="20"/>
        <item m="1" x="21"/>
        <item m="1" x="22"/>
        <item m="1" x="23"/>
        <item x="11"/>
        <item x="1"/>
        <item x="2"/>
        <item x="3"/>
        <item x="4"/>
        <item x="6"/>
        <item x="7"/>
        <item x="8"/>
        <item x="9"/>
        <item x="13"/>
        <item x="14"/>
        <item x="15"/>
        <item x="16"/>
        <item x="5"/>
        <item t="default"/>
      </items>
    </pivotField>
    <pivotField axis="axisCol" dataField="1" showAll="0">
      <items count="30">
        <item x="0"/>
        <item m="1" x="26"/>
        <item m="1" x="27"/>
        <item m="1" x="21"/>
        <item m="1" x="22"/>
        <item x="11"/>
        <item x="14"/>
        <item x="18"/>
        <item m="1" x="23"/>
        <item m="1" x="28"/>
        <item m="1" x="25"/>
        <item x="12"/>
        <item m="1" x="19"/>
        <item m="1" x="20"/>
        <item m="1" x="24"/>
        <item x="1"/>
        <item x="2"/>
        <item x="3"/>
        <item x="4"/>
        <item x="5"/>
        <item x="6"/>
        <item x="7"/>
        <item x="8"/>
        <item x="9"/>
        <item x="10"/>
        <item x="13"/>
        <item x="15"/>
        <item x="16"/>
        <item x="17"/>
        <item t="default"/>
      </items>
    </pivotField>
    <pivotField showAll="0">
      <items count="12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h="1" x="0"/>
        <item t="default"/>
      </items>
    </pivotField>
  </pivotFields>
  <rowFields count="2">
    <field x="53"/>
    <field x="10"/>
  </rowFields>
  <rowItems count="67">
    <i>
      <x/>
    </i>
    <i r="1"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2"/>
    </i>
    <i r="1">
      <x v="26"/>
    </i>
    <i r="1">
      <x v="27"/>
    </i>
    <i r="1">
      <x v="28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6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61"/>
    </i>
    <i r="1">
      <x v="65"/>
    </i>
    <i r="1">
      <x v="66"/>
    </i>
    <i r="1">
      <x v="70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7"/>
    </i>
    <i r="1">
      <x v="18"/>
    </i>
    <i r="1">
      <x v="19"/>
    </i>
    <i r="1">
      <x v="20"/>
    </i>
    <i r="1">
      <x v="23"/>
    </i>
    <i r="1">
      <x v="24"/>
    </i>
    <i r="1">
      <x v="31"/>
    </i>
    <i r="1">
      <x v="40"/>
    </i>
    <i r="1">
      <x v="47"/>
    </i>
    <i r="1">
      <x v="48"/>
    </i>
    <i r="1">
      <x v="53"/>
    </i>
    <i r="1">
      <x v="60"/>
    </i>
    <i r="1">
      <x v="64"/>
    </i>
    <i>
      <x v="2"/>
    </i>
    <i r="1">
      <x v="30"/>
    </i>
    <i r="1">
      <x v="44"/>
    </i>
    <i r="1">
      <x v="45"/>
    </i>
    <i r="1">
      <x v="59"/>
    </i>
    <i t="grand">
      <x/>
    </i>
  </rowItems>
  <colFields count="1">
    <field x="42"/>
  </colFields>
  <colItems count="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Cuenta de 29" fld="42" subtotal="count" baseField="0" baseItem="0"/>
  </dataFields>
  <formats count="76">
    <format dxfId="1569">
      <pivotArea outline="0" collapsedLevelsAreSubtotals="1" fieldPosition="0"/>
    </format>
    <format dxfId="1568">
      <pivotArea field="53" type="button" dataOnly="0" labelOnly="1" outline="0" axis="axisRow" fieldPosition="0"/>
    </format>
    <format dxfId="1567">
      <pivotArea dataOnly="0" labelOnly="1" fieldPosition="0">
        <references count="1">
          <reference field="53" count="0"/>
        </references>
      </pivotArea>
    </format>
    <format dxfId="1566">
      <pivotArea dataOnly="0" labelOnly="1" grandRow="1" outline="0" fieldPosition="0"/>
    </format>
    <format dxfId="1565">
      <pivotArea dataOnly="0" labelOnly="1" grandCol="1" outline="0" fieldPosition="0"/>
    </format>
    <format dxfId="1564">
      <pivotArea type="all" dataOnly="0" outline="0" fieldPosition="0"/>
    </format>
    <format dxfId="1563">
      <pivotArea collapsedLevelsAreSubtotals="1" fieldPosition="0">
        <references count="1">
          <reference field="53" count="1">
            <x v="0"/>
          </reference>
        </references>
      </pivotArea>
    </format>
    <format dxfId="1562">
      <pivotArea dataOnly="0" labelOnly="1" fieldPosition="0">
        <references count="1">
          <reference field="53" count="1">
            <x v="0"/>
          </reference>
        </references>
      </pivotArea>
    </format>
    <format dxfId="1561">
      <pivotArea collapsedLevelsAreSubtotals="1" fieldPosition="0">
        <references count="1">
          <reference field="53" count="1">
            <x v="0"/>
          </reference>
        </references>
      </pivotArea>
    </format>
    <format dxfId="1560">
      <pivotArea dataOnly="0" labelOnly="1" fieldPosition="0">
        <references count="1">
          <reference field="53" count="1">
            <x v="0"/>
          </reference>
        </references>
      </pivotArea>
    </format>
    <format dxfId="1559">
      <pivotArea dataOnly="0" labelOnly="1" fieldPosition="0">
        <references count="1">
          <reference field="53" count="1">
            <x v="1"/>
          </reference>
        </references>
      </pivotArea>
    </format>
    <format dxfId="1558">
      <pivotArea dataOnly="0" labelOnly="1" fieldPosition="0">
        <references count="1">
          <reference field="53" count="1">
            <x v="2"/>
          </reference>
        </references>
      </pivotArea>
    </format>
    <format dxfId="1557">
      <pivotArea dataOnly="0" labelOnly="1" fieldPosition="0">
        <references count="1">
          <reference field="53" count="1">
            <x v="3"/>
          </reference>
        </references>
      </pivotArea>
    </format>
    <format dxfId="1556">
      <pivotArea field="27" type="button" dataOnly="0" labelOnly="1" outline="0"/>
    </format>
    <format dxfId="1555">
      <pivotArea field="30" type="button" dataOnly="0" labelOnly="1" outline="0"/>
    </format>
    <format dxfId="1554">
      <pivotArea field="30" type="button" dataOnly="0" labelOnly="1" outline="0"/>
    </format>
    <format dxfId="1553">
      <pivotArea field="34" type="button" dataOnly="0" labelOnly="1" outline="0"/>
    </format>
    <format dxfId="1552">
      <pivotArea collapsedLevelsAreSubtotals="1" fieldPosition="0">
        <references count="1">
          <reference field="53" count="1">
            <x v="1"/>
          </reference>
        </references>
      </pivotArea>
    </format>
    <format dxfId="1551">
      <pivotArea collapsedLevelsAreSubtotals="1" fieldPosition="0">
        <references count="1">
          <reference field="53" count="1">
            <x v="1"/>
          </reference>
        </references>
      </pivotArea>
    </format>
    <format dxfId="1550">
      <pivotArea collapsedLevelsAreSubtotals="1" fieldPosition="0">
        <references count="1">
          <reference field="53" count="1">
            <x v="2"/>
          </reference>
        </references>
      </pivotArea>
    </format>
    <format dxfId="1549">
      <pivotArea collapsedLevelsAreSubtotals="1" fieldPosition="0">
        <references count="1">
          <reference field="53" count="1">
            <x v="2"/>
          </reference>
        </references>
      </pivotArea>
    </format>
    <format dxfId="1548">
      <pivotArea collapsedLevelsAreSubtotals="1" fieldPosition="0">
        <references count="1">
          <reference field="53" count="1">
            <x v="0"/>
          </reference>
        </references>
      </pivotArea>
    </format>
    <format dxfId="1547">
      <pivotArea field="21" type="button" dataOnly="0" labelOnly="1" outline="0"/>
    </format>
    <format dxfId="1546">
      <pivotArea field="27" type="button" dataOnly="0" labelOnly="1" outline="0"/>
    </format>
    <format dxfId="1545">
      <pivotArea grandCol="1" outline="0" collapsedLevelsAreSubtotals="1" fieldPosition="0"/>
    </format>
    <format dxfId="1544">
      <pivotArea field="31" type="button" dataOnly="0" labelOnly="1" outline="0"/>
    </format>
    <format dxfId="1543">
      <pivotArea field="35" type="button" dataOnly="0" labelOnly="1" outline="0"/>
    </format>
    <format dxfId="1542">
      <pivotArea field="43" type="button" dataOnly="0" labelOnly="1" outline="0"/>
    </format>
    <format dxfId="1541">
      <pivotArea field="14" type="button" dataOnly="0" labelOnly="1" outline="0"/>
    </format>
    <format dxfId="1540">
      <pivotArea field="15" type="button" dataOnly="0" labelOnly="1" outline="0"/>
    </format>
    <format dxfId="1539">
      <pivotArea field="16" type="button" dataOnly="0" labelOnly="1" outline="0"/>
    </format>
    <format dxfId="1538">
      <pivotArea field="17" type="button" dataOnly="0" labelOnly="1" outline="0"/>
    </format>
    <format dxfId="1537">
      <pivotArea field="18" type="button" dataOnly="0" labelOnly="1" outline="0"/>
    </format>
    <format dxfId="1536">
      <pivotArea field="19" type="button" dataOnly="0" labelOnly="1" outline="0"/>
    </format>
    <format dxfId="1535">
      <pivotArea dataOnly="0" labelOnly="1" fieldPosition="0">
        <references count="2">
          <reference field="10" count="24">
            <x v="0"/>
            <x v="1"/>
            <x v="3"/>
            <x v="4"/>
            <x v="5"/>
            <x v="6"/>
            <x v="7"/>
            <x v="8"/>
            <x v="9"/>
            <x v="10"/>
            <x v="17"/>
            <x v="18"/>
            <x v="19"/>
            <x v="20"/>
            <x v="23"/>
            <x v="24"/>
            <x v="25"/>
            <x v="31"/>
            <x v="40"/>
            <x v="47"/>
            <x v="48"/>
            <x v="53"/>
            <x v="60"/>
            <x v="64"/>
          </reference>
          <reference field="53" count="1" selected="0">
            <x v="1"/>
          </reference>
        </references>
      </pivotArea>
    </format>
    <format dxfId="1534">
      <pivotArea dataOnly="0" labelOnly="1" fieldPosition="0">
        <references count="2">
          <reference field="10" count="24">
            <x v="0"/>
            <x v="1"/>
            <x v="3"/>
            <x v="4"/>
            <x v="5"/>
            <x v="6"/>
            <x v="7"/>
            <x v="8"/>
            <x v="9"/>
            <x v="10"/>
            <x v="17"/>
            <x v="18"/>
            <x v="19"/>
            <x v="20"/>
            <x v="23"/>
            <x v="24"/>
            <x v="25"/>
            <x v="31"/>
            <x v="40"/>
            <x v="47"/>
            <x v="48"/>
            <x v="53"/>
            <x v="60"/>
            <x v="64"/>
          </reference>
          <reference field="53" count="1" selected="0">
            <x v="1"/>
          </reference>
        </references>
      </pivotArea>
    </format>
    <format dxfId="1533">
      <pivotArea field="20" type="button" dataOnly="0" labelOnly="1" outline="0"/>
    </format>
    <format dxfId="1532">
      <pivotArea field="22" type="button" dataOnly="0" labelOnly="1" outline="0"/>
    </format>
    <format dxfId="1531">
      <pivotArea field="23" type="button" dataOnly="0" labelOnly="1" outline="0"/>
    </format>
    <format dxfId="1530">
      <pivotArea field="24" type="button" dataOnly="0" labelOnly="1" outline="0"/>
    </format>
    <format dxfId="1529">
      <pivotArea field="25" type="button" dataOnly="0" labelOnly="1" outline="0"/>
    </format>
    <format dxfId="1528">
      <pivotArea field="26" type="button" dataOnly="0" labelOnly="1" outline="0"/>
    </format>
    <format dxfId="1527">
      <pivotArea outline="0" collapsedLevelsAreSubtotals="1" fieldPosition="0"/>
    </format>
    <format dxfId="1526">
      <pivotArea field="26" type="button" dataOnly="0" labelOnly="1" outline="0"/>
    </format>
    <format dxfId="1525">
      <pivotArea type="topRight" dataOnly="0" labelOnly="1" outline="0" fieldPosition="0"/>
    </format>
    <format dxfId="1524">
      <pivotArea dataOnly="0" labelOnly="1" grandCol="1" outline="0" fieldPosition="0"/>
    </format>
    <format dxfId="1523">
      <pivotArea field="28" type="button" dataOnly="0" labelOnly="1" outline="0"/>
    </format>
    <format dxfId="1522">
      <pivotArea field="29" type="button" dataOnly="0" labelOnly="1" outline="0"/>
    </format>
    <format dxfId="1521">
      <pivotArea field="32" type="button" dataOnly="0" labelOnly="1" outline="0"/>
    </format>
    <format dxfId="1520">
      <pivotArea field="33" type="button" dataOnly="0" labelOnly="1" outline="0"/>
    </format>
    <format dxfId="1519">
      <pivotArea type="origin" dataOnly="0" labelOnly="1" outline="0" fieldPosition="0"/>
    </format>
    <format dxfId="1518">
      <pivotArea field="53" type="button" dataOnly="0" labelOnly="1" outline="0" axis="axisRow" fieldPosition="0"/>
    </format>
    <format dxfId="1517">
      <pivotArea dataOnly="0" labelOnly="1" fieldPosition="0">
        <references count="1">
          <reference field="53" count="0"/>
        </references>
      </pivotArea>
    </format>
    <format dxfId="1516">
      <pivotArea dataOnly="0" labelOnly="1" grandRow="1" outline="0" fieldPosition="0"/>
    </format>
    <format dxfId="1515">
      <pivotArea dataOnly="0" labelOnly="1" fieldPosition="0">
        <references count="2">
          <reference field="10" count="36">
            <x v="2"/>
            <x v="11"/>
            <x v="12"/>
            <x v="13"/>
            <x v="14"/>
            <x v="15"/>
            <x v="16"/>
            <x v="22"/>
            <x v="26"/>
            <x v="27"/>
            <x v="28"/>
            <x v="29"/>
            <x v="32"/>
            <x v="33"/>
            <x v="34"/>
            <x v="35"/>
            <x v="36"/>
            <x v="37"/>
            <x v="38"/>
            <x v="39"/>
            <x v="41"/>
            <x v="42"/>
            <x v="43"/>
            <x v="46"/>
            <x v="50"/>
            <x v="51"/>
            <x v="52"/>
            <x v="54"/>
            <x v="55"/>
            <x v="56"/>
            <x v="57"/>
            <x v="58"/>
            <x v="61"/>
            <x v="65"/>
            <x v="66"/>
            <x v="70"/>
          </reference>
          <reference field="53" count="1" selected="0">
            <x v="0"/>
          </reference>
        </references>
      </pivotArea>
    </format>
    <format dxfId="1514">
      <pivotArea dataOnly="0" labelOnly="1" fieldPosition="0">
        <references count="2">
          <reference field="10" count="23">
            <x v="0"/>
            <x v="1"/>
            <x v="3"/>
            <x v="4"/>
            <x v="5"/>
            <x v="6"/>
            <x v="7"/>
            <x v="8"/>
            <x v="9"/>
            <x v="10"/>
            <x v="17"/>
            <x v="18"/>
            <x v="19"/>
            <x v="20"/>
            <x v="24"/>
            <x v="25"/>
            <x v="31"/>
            <x v="40"/>
            <x v="47"/>
            <x v="48"/>
            <x v="53"/>
            <x v="60"/>
            <x v="64"/>
          </reference>
          <reference field="53" count="1" selected="0">
            <x v="1"/>
          </reference>
        </references>
      </pivotArea>
    </format>
    <format dxfId="1513">
      <pivotArea dataOnly="0" labelOnly="1" fieldPosition="0">
        <references count="2">
          <reference field="10" count="4">
            <x v="30"/>
            <x v="44"/>
            <x v="45"/>
            <x v="59"/>
          </reference>
          <reference field="53" count="1" selected="0">
            <x v="2"/>
          </reference>
        </references>
      </pivotArea>
    </format>
    <format dxfId="1512">
      <pivotArea type="origin" dataOnly="0" labelOnly="1" outline="0" fieldPosition="0"/>
    </format>
    <format dxfId="1511">
      <pivotArea field="53" type="button" dataOnly="0" labelOnly="1" outline="0" axis="axisRow" fieldPosition="0"/>
    </format>
    <format dxfId="1510">
      <pivotArea dataOnly="0" labelOnly="1" fieldPosition="0">
        <references count="1">
          <reference field="53" count="0"/>
        </references>
      </pivotArea>
    </format>
    <format dxfId="1509">
      <pivotArea dataOnly="0" labelOnly="1" grandRow="1" outline="0" fieldPosition="0"/>
    </format>
    <format dxfId="1508">
      <pivotArea dataOnly="0" labelOnly="1" fieldPosition="0">
        <references count="2">
          <reference field="10" count="36">
            <x v="2"/>
            <x v="11"/>
            <x v="12"/>
            <x v="13"/>
            <x v="14"/>
            <x v="15"/>
            <x v="16"/>
            <x v="22"/>
            <x v="26"/>
            <x v="27"/>
            <x v="28"/>
            <x v="29"/>
            <x v="32"/>
            <x v="33"/>
            <x v="34"/>
            <x v="35"/>
            <x v="36"/>
            <x v="37"/>
            <x v="38"/>
            <x v="39"/>
            <x v="41"/>
            <x v="42"/>
            <x v="43"/>
            <x v="46"/>
            <x v="50"/>
            <x v="51"/>
            <x v="52"/>
            <x v="54"/>
            <x v="55"/>
            <x v="56"/>
            <x v="57"/>
            <x v="58"/>
            <x v="61"/>
            <x v="65"/>
            <x v="66"/>
            <x v="70"/>
          </reference>
          <reference field="53" count="1" selected="0">
            <x v="0"/>
          </reference>
        </references>
      </pivotArea>
    </format>
    <format dxfId="1507">
      <pivotArea dataOnly="0" labelOnly="1" fieldPosition="0">
        <references count="2">
          <reference field="10" count="23">
            <x v="0"/>
            <x v="1"/>
            <x v="3"/>
            <x v="4"/>
            <x v="5"/>
            <x v="6"/>
            <x v="7"/>
            <x v="8"/>
            <x v="9"/>
            <x v="10"/>
            <x v="17"/>
            <x v="18"/>
            <x v="19"/>
            <x v="20"/>
            <x v="24"/>
            <x v="25"/>
            <x v="31"/>
            <x v="40"/>
            <x v="47"/>
            <x v="48"/>
            <x v="53"/>
            <x v="60"/>
            <x v="64"/>
          </reference>
          <reference field="53" count="1" selected="0">
            <x v="1"/>
          </reference>
        </references>
      </pivotArea>
    </format>
    <format dxfId="1506">
      <pivotArea dataOnly="0" labelOnly="1" fieldPosition="0">
        <references count="2">
          <reference field="10" count="4">
            <x v="30"/>
            <x v="44"/>
            <x v="45"/>
            <x v="59"/>
          </reference>
          <reference field="53" count="1" selected="0">
            <x v="2"/>
          </reference>
        </references>
      </pivotArea>
    </format>
    <format dxfId="1505">
      <pivotArea field="34" type="button" dataOnly="0" labelOnly="1" outline="0"/>
    </format>
    <format dxfId="1504">
      <pivotArea field="36" type="button" dataOnly="0" labelOnly="1" outline="0"/>
    </format>
    <format dxfId="1503">
      <pivotArea field="37" type="button" dataOnly="0" labelOnly="1" outline="0"/>
    </format>
    <format dxfId="1502">
      <pivotArea field="38" type="button" dataOnly="0" labelOnly="1" outline="0"/>
    </format>
    <format dxfId="1501">
      <pivotArea field="39" type="button" dataOnly="0" labelOnly="1" outline="0"/>
    </format>
    <format dxfId="1500">
      <pivotArea field="40" type="button" dataOnly="0" labelOnly="1" outline="0"/>
    </format>
    <format dxfId="1499">
      <pivotArea field="41" type="button" dataOnly="0" labelOnly="1" outline="0"/>
    </format>
    <format dxfId="85">
      <pivotArea outline="0" collapsedLevelsAreSubtotals="1" fieldPosition="0"/>
    </format>
    <format dxfId="83">
      <pivotArea field="42" type="button" dataOnly="0" labelOnly="1" outline="0" axis="axisCol" fieldPosition="0"/>
    </format>
    <format dxfId="81">
      <pivotArea type="topRight" dataOnly="0" labelOnly="1" outline="0" fieldPosition="0"/>
    </format>
    <format dxfId="79">
      <pivotArea dataOnly="0" labelOnly="1" fieldPosition="0">
        <references count="1">
          <reference field="42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7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D908-0015-4234-A5DE-DA3037A106F3}">
  <dimension ref="B3:X23"/>
  <sheetViews>
    <sheetView topLeftCell="C1" workbookViewId="0">
      <selection activeCell="V28" sqref="V28"/>
    </sheetView>
  </sheetViews>
  <sheetFormatPr baseColWidth="10" defaultColWidth="8.7109375" defaultRowHeight="15" x14ac:dyDescent="0.25"/>
  <cols>
    <col min="1" max="1" width="5.85546875" customWidth="1"/>
    <col min="2" max="2" width="12.42578125" bestFit="1" customWidth="1"/>
    <col min="3" max="3" width="24.7109375" bestFit="1" customWidth="1"/>
    <col min="4" max="5" width="3" bestFit="1" customWidth="1"/>
    <col min="6" max="6" width="4.140625" bestFit="1" customWidth="1"/>
    <col min="7" max="7" width="4.28515625" bestFit="1" customWidth="1"/>
    <col min="8" max="8" width="4.42578125" bestFit="1" customWidth="1"/>
    <col min="9" max="9" width="4.28515625" bestFit="1" customWidth="1"/>
    <col min="10" max="10" width="2" bestFit="1" customWidth="1"/>
    <col min="11" max="11" width="3.5703125" bestFit="1" customWidth="1"/>
    <col min="12" max="12" width="20.5703125" bestFit="1" customWidth="1"/>
    <col min="13" max="13" width="9.28515625" customWidth="1"/>
    <col min="14" max="14" width="8.7109375" customWidth="1"/>
    <col min="15" max="15" width="6.7109375" customWidth="1"/>
    <col min="16" max="16" width="10.7109375" customWidth="1"/>
    <col min="17" max="17" width="13.85546875" customWidth="1"/>
    <col min="18" max="18" width="11.28515625" customWidth="1"/>
    <col min="19" max="23" width="10.7109375" customWidth="1"/>
    <col min="24" max="24" width="14" customWidth="1"/>
    <col min="25" max="25" width="11" bestFit="1" customWidth="1"/>
    <col min="26" max="26" width="9.140625" bestFit="1" customWidth="1"/>
    <col min="27" max="27" width="12.5703125" bestFit="1" customWidth="1"/>
    <col min="28" max="32" width="12.42578125" bestFit="1" customWidth="1"/>
    <col min="33" max="34" width="14.140625" bestFit="1" customWidth="1"/>
    <col min="35" max="36" width="12.42578125" bestFit="1" customWidth="1"/>
    <col min="37" max="38" width="15.42578125" bestFit="1" customWidth="1"/>
    <col min="39" max="42" width="12.42578125" bestFit="1" customWidth="1"/>
    <col min="43" max="44" width="16.28515625" bestFit="1" customWidth="1"/>
    <col min="45" max="46" width="17.42578125" bestFit="1" customWidth="1"/>
  </cols>
  <sheetData>
    <row r="3" spans="2:24" x14ac:dyDescent="0.25">
      <c r="B3" s="1"/>
      <c r="C3" s="92" t="s">
        <v>463</v>
      </c>
      <c r="D3" s="1"/>
      <c r="E3" s="1"/>
      <c r="F3" s="1"/>
      <c r="G3" s="1"/>
      <c r="H3" s="1"/>
      <c r="I3" s="1"/>
      <c r="J3" s="1"/>
      <c r="K3" s="1"/>
      <c r="L3" s="1"/>
    </row>
    <row r="4" spans="2:24" x14ac:dyDescent="0.25">
      <c r="B4" s="4"/>
      <c r="C4" s="1" t="s">
        <v>466</v>
      </c>
      <c r="D4" s="1" t="s">
        <v>66</v>
      </c>
      <c r="E4" s="1" t="s">
        <v>58</v>
      </c>
      <c r="F4" s="1" t="s">
        <v>451</v>
      </c>
      <c r="G4" s="1" t="s">
        <v>457</v>
      </c>
      <c r="H4" s="1" t="s">
        <v>444</v>
      </c>
      <c r="I4" s="1" t="s">
        <v>428</v>
      </c>
      <c r="J4" s="1" t="s">
        <v>423</v>
      </c>
      <c r="K4" s="1" t="s">
        <v>431</v>
      </c>
      <c r="L4" s="4" t="s">
        <v>465</v>
      </c>
    </row>
    <row r="5" spans="2:24" x14ac:dyDescent="0.25">
      <c r="B5" s="4" t="s">
        <v>655</v>
      </c>
      <c r="C5" s="138"/>
      <c r="D5" s="138">
        <v>22</v>
      </c>
      <c r="E5" s="138">
        <v>48</v>
      </c>
      <c r="F5" s="138">
        <v>1</v>
      </c>
      <c r="G5" s="138">
        <v>23</v>
      </c>
      <c r="H5" s="138">
        <v>1</v>
      </c>
      <c r="I5" s="138">
        <v>2</v>
      </c>
      <c r="J5" s="138">
        <v>4</v>
      </c>
      <c r="K5" s="138">
        <v>1</v>
      </c>
      <c r="L5" s="138">
        <v>102</v>
      </c>
    </row>
    <row r="8" spans="2:24" ht="18.75" customHeight="1" x14ac:dyDescent="0.25"/>
    <row r="9" spans="2:24" ht="14.25" customHeight="1" x14ac:dyDescent="0.25"/>
    <row r="11" spans="2:24" ht="31.5" customHeight="1" x14ac:dyDescent="0.25">
      <c r="L11" s="88" t="s">
        <v>467</v>
      </c>
      <c r="M11" s="127" t="s">
        <v>468</v>
      </c>
      <c r="N11" s="128"/>
      <c r="O11" s="129"/>
      <c r="P11" s="89" t="s">
        <v>469</v>
      </c>
      <c r="Q11" s="93" t="s">
        <v>475</v>
      </c>
      <c r="R11" s="93" t="s">
        <v>644</v>
      </c>
      <c r="S11" s="90" t="s">
        <v>470</v>
      </c>
      <c r="T11" s="90" t="s">
        <v>554</v>
      </c>
      <c r="U11" s="90" t="s">
        <v>471</v>
      </c>
      <c r="V11" s="89" t="s">
        <v>472</v>
      </c>
      <c r="W11" s="89" t="s">
        <v>473</v>
      </c>
      <c r="X11" s="91" t="s">
        <v>442</v>
      </c>
    </row>
    <row r="12" spans="2:24" ht="15.75" customHeight="1" x14ac:dyDescent="0.25">
      <c r="L12" s="121" t="s">
        <v>474</v>
      </c>
      <c r="M12" s="109" t="s">
        <v>573</v>
      </c>
      <c r="N12" s="111">
        <v>44</v>
      </c>
      <c r="O12" s="123">
        <f>N12+N13</f>
        <v>48</v>
      </c>
      <c r="P12" s="123">
        <v>22</v>
      </c>
      <c r="Q12" s="123">
        <v>23</v>
      </c>
      <c r="R12" s="123">
        <v>1</v>
      </c>
      <c r="S12" s="123">
        <v>3</v>
      </c>
      <c r="T12" s="123">
        <v>1</v>
      </c>
      <c r="U12" s="123">
        <v>1</v>
      </c>
      <c r="V12" s="123">
        <v>2</v>
      </c>
      <c r="W12" s="123">
        <v>1</v>
      </c>
      <c r="X12" s="123">
        <f>SUM(O12:W13)</f>
        <v>102</v>
      </c>
    </row>
    <row r="13" spans="2:24" s="28" customFormat="1" x14ac:dyDescent="0.25">
      <c r="B13"/>
      <c r="C13"/>
      <c r="D13"/>
      <c r="L13" s="122"/>
      <c r="M13" s="109" t="s">
        <v>574</v>
      </c>
      <c r="N13" s="111">
        <v>4</v>
      </c>
      <c r="O13" s="124"/>
      <c r="P13" s="124"/>
      <c r="Q13" s="124"/>
      <c r="R13" s="124"/>
      <c r="S13" s="124"/>
      <c r="T13" s="124"/>
      <c r="U13" s="124"/>
      <c r="V13" s="124"/>
      <c r="W13" s="124"/>
      <c r="X13" s="124"/>
    </row>
    <row r="17" spans="12:18" ht="25.5" x14ac:dyDescent="0.25">
      <c r="L17" s="102" t="s">
        <v>501</v>
      </c>
      <c r="M17" s="127" t="s">
        <v>468</v>
      </c>
      <c r="N17" s="128"/>
      <c r="O17" s="129"/>
      <c r="P17" s="89" t="s">
        <v>469</v>
      </c>
      <c r="Q17" s="91" t="s">
        <v>442</v>
      </c>
    </row>
    <row r="18" spans="12:18" x14ac:dyDescent="0.25">
      <c r="L18" s="121" t="s">
        <v>474</v>
      </c>
      <c r="M18" s="109" t="s">
        <v>573</v>
      </c>
      <c r="N18" s="110">
        <v>6</v>
      </c>
      <c r="O18" s="125">
        <f>SUM(N18:N19)</f>
        <v>6</v>
      </c>
      <c r="P18" s="130">
        <v>7</v>
      </c>
      <c r="Q18" s="132">
        <f>SUM(O18:P18)</f>
        <v>13</v>
      </c>
    </row>
    <row r="19" spans="12:18" x14ac:dyDescent="0.25">
      <c r="L19" s="122"/>
      <c r="M19" s="109" t="s">
        <v>574</v>
      </c>
      <c r="N19" s="111">
        <v>0</v>
      </c>
      <c r="O19" s="126"/>
      <c r="P19" s="131"/>
      <c r="Q19" s="133"/>
      <c r="R19" t="s">
        <v>619</v>
      </c>
    </row>
    <row r="22" spans="12:18" x14ac:dyDescent="0.25">
      <c r="L22" s="117"/>
    </row>
    <row r="23" spans="12:18" x14ac:dyDescent="0.25">
      <c r="L23" s="117"/>
    </row>
  </sheetData>
  <mergeCells count="17">
    <mergeCell ref="M11:O11"/>
    <mergeCell ref="O12:O13"/>
    <mergeCell ref="T12:T13"/>
    <mergeCell ref="U12:U13"/>
    <mergeCell ref="X12:X13"/>
    <mergeCell ref="R12:R13"/>
    <mergeCell ref="S12:S13"/>
    <mergeCell ref="P12:P13"/>
    <mergeCell ref="V12:V13"/>
    <mergeCell ref="W12:W13"/>
    <mergeCell ref="L12:L13"/>
    <mergeCell ref="Q12:Q13"/>
    <mergeCell ref="L18:L19"/>
    <mergeCell ref="O18:O19"/>
    <mergeCell ref="M17:O17"/>
    <mergeCell ref="P18:P19"/>
    <mergeCell ref="Q18:Q19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2785-CF45-4E8B-8B7F-58B600178763}">
  <dimension ref="A3:P14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Q17" sqref="Q17:Q18"/>
    </sheetView>
  </sheetViews>
  <sheetFormatPr baseColWidth="10" defaultRowHeight="15" x14ac:dyDescent="0.25"/>
  <cols>
    <col min="1" max="1" width="48.140625" style="45" bestFit="1" customWidth="1"/>
    <col min="2" max="9" width="8.7109375" style="28" customWidth="1"/>
    <col min="10" max="10" width="12.5703125" style="1" bestFit="1" customWidth="1"/>
    <col min="11" max="11" width="12.5703125" bestFit="1" customWidth="1"/>
    <col min="13" max="16" width="22.42578125" hidden="1" customWidth="1"/>
    <col min="17" max="17" width="22.42578125" bestFit="1" customWidth="1"/>
    <col min="18" max="19" width="12.5703125" bestFit="1" customWidth="1"/>
  </cols>
  <sheetData>
    <row r="3" spans="1:15" x14ac:dyDescent="0.25">
      <c r="A3" s="100" t="s">
        <v>655</v>
      </c>
      <c r="B3" s="120" t="s">
        <v>463</v>
      </c>
      <c r="C3" s="78"/>
      <c r="D3" s="78"/>
      <c r="E3" s="78"/>
      <c r="F3" s="78"/>
      <c r="G3" s="78"/>
      <c r="H3" s="78"/>
      <c r="I3" s="78"/>
      <c r="J3" s="78"/>
    </row>
    <row r="4" spans="1:15" x14ac:dyDescent="0.25">
      <c r="A4" s="100" t="s">
        <v>464</v>
      </c>
      <c r="B4" s="116" t="s">
        <v>66</v>
      </c>
      <c r="C4" s="116" t="s">
        <v>58</v>
      </c>
      <c r="D4" s="116" t="s">
        <v>451</v>
      </c>
      <c r="E4" s="116" t="s">
        <v>457</v>
      </c>
      <c r="F4" s="116" t="s">
        <v>444</v>
      </c>
      <c r="G4" s="116" t="s">
        <v>428</v>
      </c>
      <c r="H4" s="116" t="s">
        <v>423</v>
      </c>
      <c r="I4" s="116" t="s">
        <v>431</v>
      </c>
      <c r="J4" s="78" t="s">
        <v>465</v>
      </c>
    </row>
    <row r="5" spans="1:15" x14ac:dyDescent="0.25">
      <c r="A5" s="99" t="s">
        <v>426</v>
      </c>
      <c r="B5" s="136">
        <v>14</v>
      </c>
      <c r="C5" s="136">
        <v>35</v>
      </c>
      <c r="D5" s="136"/>
      <c r="E5" s="136">
        <v>23</v>
      </c>
      <c r="F5" s="136">
        <v>1</v>
      </c>
      <c r="G5" s="136">
        <v>2</v>
      </c>
      <c r="H5" s="136"/>
      <c r="I5" s="136">
        <v>1</v>
      </c>
      <c r="J5" s="136">
        <v>76</v>
      </c>
    </row>
    <row r="6" spans="1:15" x14ac:dyDescent="0.25">
      <c r="A6" s="98" t="s">
        <v>335</v>
      </c>
      <c r="B6" s="137"/>
      <c r="C6" s="137">
        <v>1</v>
      </c>
      <c r="D6" s="137"/>
      <c r="E6" s="137"/>
      <c r="F6" s="137"/>
      <c r="G6" s="137"/>
      <c r="H6" s="137"/>
      <c r="I6" s="137"/>
      <c r="J6" s="137">
        <v>1</v>
      </c>
    </row>
    <row r="7" spans="1:15" x14ac:dyDescent="0.25">
      <c r="A7" s="98" t="s">
        <v>202</v>
      </c>
      <c r="B7" s="137"/>
      <c r="C7" s="137">
        <v>1</v>
      </c>
      <c r="D7" s="137"/>
      <c r="E7" s="137"/>
      <c r="F7" s="137"/>
      <c r="G7" s="137"/>
      <c r="H7" s="137"/>
      <c r="I7" s="137"/>
      <c r="J7" s="137">
        <v>1</v>
      </c>
    </row>
    <row r="8" spans="1:15" x14ac:dyDescent="0.25">
      <c r="A8" s="98" t="s">
        <v>183</v>
      </c>
      <c r="B8" s="137">
        <v>1</v>
      </c>
      <c r="C8" s="137">
        <v>1</v>
      </c>
      <c r="D8" s="137"/>
      <c r="E8" s="137"/>
      <c r="F8" s="137"/>
      <c r="G8" s="137"/>
      <c r="H8" s="137"/>
      <c r="I8" s="137">
        <v>1</v>
      </c>
      <c r="J8" s="137">
        <v>3</v>
      </c>
      <c r="M8" s="79"/>
      <c r="N8" s="80"/>
      <c r="O8" s="81"/>
    </row>
    <row r="9" spans="1:15" x14ac:dyDescent="0.25">
      <c r="A9" s="98" t="s">
        <v>222</v>
      </c>
      <c r="B9" s="137">
        <v>1</v>
      </c>
      <c r="C9" s="137">
        <v>2</v>
      </c>
      <c r="D9" s="137"/>
      <c r="E9" s="137"/>
      <c r="F9" s="137"/>
      <c r="G9" s="137"/>
      <c r="H9" s="137"/>
      <c r="I9" s="137"/>
      <c r="J9" s="137">
        <v>3</v>
      </c>
      <c r="M9" s="82"/>
      <c r="N9" s="83"/>
      <c r="O9" s="84"/>
    </row>
    <row r="10" spans="1:15" x14ac:dyDescent="0.25">
      <c r="A10" s="98" t="s">
        <v>353</v>
      </c>
      <c r="B10" s="137">
        <v>1</v>
      </c>
      <c r="C10" s="137"/>
      <c r="D10" s="137"/>
      <c r="E10" s="137"/>
      <c r="F10" s="137"/>
      <c r="G10" s="137"/>
      <c r="H10" s="137"/>
      <c r="I10" s="137"/>
      <c r="J10" s="137">
        <v>1</v>
      </c>
      <c r="M10" s="82"/>
      <c r="N10" s="83"/>
      <c r="O10" s="84"/>
    </row>
    <row r="11" spans="1:15" x14ac:dyDescent="0.25">
      <c r="A11" s="98" t="s">
        <v>234</v>
      </c>
      <c r="B11" s="137">
        <v>1</v>
      </c>
      <c r="C11" s="137">
        <v>2</v>
      </c>
      <c r="D11" s="137"/>
      <c r="E11" s="137"/>
      <c r="F11" s="137"/>
      <c r="G11" s="137"/>
      <c r="H11" s="137"/>
      <c r="I11" s="137"/>
      <c r="J11" s="137">
        <v>3</v>
      </c>
      <c r="M11" s="82"/>
      <c r="N11" s="83"/>
      <c r="O11" s="84"/>
    </row>
    <row r="12" spans="1:15" x14ac:dyDescent="0.25">
      <c r="A12" s="98" t="s">
        <v>118</v>
      </c>
      <c r="B12" s="137">
        <v>3</v>
      </c>
      <c r="C12" s="137">
        <v>10</v>
      </c>
      <c r="D12" s="137"/>
      <c r="E12" s="137">
        <v>8</v>
      </c>
      <c r="F12" s="137">
        <v>1</v>
      </c>
      <c r="G12" s="137"/>
      <c r="H12" s="137"/>
      <c r="I12" s="137"/>
      <c r="J12" s="137">
        <v>22</v>
      </c>
      <c r="M12" s="82"/>
      <c r="N12" s="83"/>
      <c r="O12" s="84"/>
    </row>
    <row r="13" spans="1:15" x14ac:dyDescent="0.25">
      <c r="A13" s="98" t="s">
        <v>149</v>
      </c>
      <c r="B13" s="137"/>
      <c r="C13" s="137">
        <v>1</v>
      </c>
      <c r="D13" s="137"/>
      <c r="E13" s="137">
        <v>1</v>
      </c>
      <c r="F13" s="137"/>
      <c r="G13" s="137"/>
      <c r="H13" s="137"/>
      <c r="I13" s="137"/>
      <c r="J13" s="137">
        <v>2</v>
      </c>
      <c r="M13" s="82"/>
      <c r="N13" s="83"/>
      <c r="O13" s="84"/>
    </row>
    <row r="14" spans="1:15" x14ac:dyDescent="0.25">
      <c r="A14" s="98" t="s">
        <v>210</v>
      </c>
      <c r="B14" s="137"/>
      <c r="C14" s="137">
        <v>1</v>
      </c>
      <c r="D14" s="137"/>
      <c r="E14" s="137"/>
      <c r="F14" s="137"/>
      <c r="G14" s="137"/>
      <c r="H14" s="137"/>
      <c r="I14" s="137"/>
      <c r="J14" s="137">
        <v>1</v>
      </c>
      <c r="M14" s="82"/>
      <c r="N14" s="83"/>
      <c r="O14" s="84"/>
    </row>
    <row r="15" spans="1:15" x14ac:dyDescent="0.25">
      <c r="A15" s="98" t="s">
        <v>217</v>
      </c>
      <c r="B15" s="137">
        <v>1</v>
      </c>
      <c r="C15" s="137">
        <v>1</v>
      </c>
      <c r="D15" s="137"/>
      <c r="E15" s="137"/>
      <c r="F15" s="137"/>
      <c r="G15" s="137"/>
      <c r="H15" s="137"/>
      <c r="I15" s="137"/>
      <c r="J15" s="137">
        <v>2</v>
      </c>
      <c r="M15" s="82"/>
      <c r="N15" s="83"/>
      <c r="O15" s="84"/>
    </row>
    <row r="16" spans="1:15" x14ac:dyDescent="0.25">
      <c r="A16" s="98" t="s">
        <v>250</v>
      </c>
      <c r="B16" s="137"/>
      <c r="C16" s="137">
        <v>1</v>
      </c>
      <c r="D16" s="137"/>
      <c r="E16" s="137">
        <v>1</v>
      </c>
      <c r="F16" s="137"/>
      <c r="G16" s="137"/>
      <c r="H16" s="137"/>
      <c r="I16" s="137"/>
      <c r="J16" s="137">
        <v>2</v>
      </c>
      <c r="M16" s="82"/>
      <c r="N16" s="83"/>
      <c r="O16" s="84"/>
    </row>
    <row r="17" spans="1:15" x14ac:dyDescent="0.25">
      <c r="A17" s="98" t="s">
        <v>282</v>
      </c>
      <c r="B17" s="137"/>
      <c r="C17" s="137">
        <v>1</v>
      </c>
      <c r="D17" s="137"/>
      <c r="E17" s="137"/>
      <c r="F17" s="137"/>
      <c r="G17" s="137"/>
      <c r="H17" s="137"/>
      <c r="I17" s="137"/>
      <c r="J17" s="137">
        <v>1</v>
      </c>
      <c r="M17" s="82"/>
      <c r="N17" s="83"/>
      <c r="O17" s="84"/>
    </row>
    <row r="18" spans="1:15" x14ac:dyDescent="0.25">
      <c r="A18" s="98" t="s">
        <v>272</v>
      </c>
      <c r="B18" s="137">
        <v>1</v>
      </c>
      <c r="C18" s="137"/>
      <c r="D18" s="137"/>
      <c r="E18" s="137"/>
      <c r="F18" s="137"/>
      <c r="G18" s="137"/>
      <c r="H18" s="137"/>
      <c r="I18" s="137"/>
      <c r="J18" s="137">
        <v>1</v>
      </c>
      <c r="M18" s="82"/>
      <c r="N18" s="83"/>
      <c r="O18" s="84"/>
    </row>
    <row r="19" spans="1:15" x14ac:dyDescent="0.25">
      <c r="A19" s="98" t="s">
        <v>339</v>
      </c>
      <c r="B19" s="137">
        <v>1</v>
      </c>
      <c r="C19" s="137"/>
      <c r="D19" s="137"/>
      <c r="E19" s="137"/>
      <c r="F19" s="137"/>
      <c r="G19" s="137"/>
      <c r="H19" s="137"/>
      <c r="I19" s="137"/>
      <c r="J19" s="137">
        <v>1</v>
      </c>
      <c r="M19" s="82"/>
      <c r="N19" s="83"/>
      <c r="O19" s="84"/>
    </row>
    <row r="20" spans="1:15" x14ac:dyDescent="0.25">
      <c r="A20" s="98" t="s">
        <v>286</v>
      </c>
      <c r="B20" s="137"/>
      <c r="C20" s="137">
        <v>1</v>
      </c>
      <c r="D20" s="137"/>
      <c r="E20" s="137"/>
      <c r="F20" s="137"/>
      <c r="G20" s="137"/>
      <c r="H20" s="137"/>
      <c r="I20" s="137"/>
      <c r="J20" s="137">
        <v>1</v>
      </c>
      <c r="M20" s="82"/>
      <c r="N20" s="83"/>
      <c r="O20" s="84"/>
    </row>
    <row r="21" spans="1:15" x14ac:dyDescent="0.25">
      <c r="A21" s="98" t="s">
        <v>357</v>
      </c>
      <c r="B21" s="137"/>
      <c r="C21" s="137">
        <v>1</v>
      </c>
      <c r="D21" s="137"/>
      <c r="E21" s="137"/>
      <c r="F21" s="137"/>
      <c r="G21" s="137"/>
      <c r="H21" s="137"/>
      <c r="I21" s="137"/>
      <c r="J21" s="137">
        <v>1</v>
      </c>
      <c r="M21" s="82"/>
      <c r="N21" s="83"/>
      <c r="O21" s="84"/>
    </row>
    <row r="22" spans="1:15" x14ac:dyDescent="0.25">
      <c r="A22" s="98" t="s">
        <v>364</v>
      </c>
      <c r="B22" s="137"/>
      <c r="C22" s="137"/>
      <c r="D22" s="137"/>
      <c r="E22" s="137">
        <v>1</v>
      </c>
      <c r="F22" s="137"/>
      <c r="G22" s="137"/>
      <c r="H22" s="137"/>
      <c r="I22" s="137"/>
      <c r="J22" s="137">
        <v>1</v>
      </c>
      <c r="M22" s="82"/>
      <c r="N22" s="83"/>
      <c r="O22" s="84"/>
    </row>
    <row r="23" spans="1:15" x14ac:dyDescent="0.25">
      <c r="A23" s="98" t="s">
        <v>259</v>
      </c>
      <c r="B23" s="137">
        <v>1</v>
      </c>
      <c r="C23" s="137"/>
      <c r="D23" s="137"/>
      <c r="E23" s="137">
        <v>2</v>
      </c>
      <c r="F23" s="137"/>
      <c r="G23" s="137">
        <v>1</v>
      </c>
      <c r="H23" s="137"/>
      <c r="I23" s="137"/>
      <c r="J23" s="137">
        <v>4</v>
      </c>
      <c r="M23" s="82"/>
      <c r="N23" s="83"/>
      <c r="O23" s="84"/>
    </row>
    <row r="24" spans="1:15" x14ac:dyDescent="0.25">
      <c r="A24" s="98" t="s">
        <v>316</v>
      </c>
      <c r="B24" s="137"/>
      <c r="C24" s="137">
        <v>1</v>
      </c>
      <c r="D24" s="137"/>
      <c r="E24" s="137">
        <v>1</v>
      </c>
      <c r="F24" s="137"/>
      <c r="G24" s="137"/>
      <c r="H24" s="137"/>
      <c r="I24" s="137"/>
      <c r="J24" s="137">
        <v>2</v>
      </c>
      <c r="M24" s="82"/>
      <c r="N24" s="83"/>
      <c r="O24" s="84"/>
    </row>
    <row r="25" spans="1:15" x14ac:dyDescent="0.25">
      <c r="A25" s="98" t="s">
        <v>331</v>
      </c>
      <c r="B25" s="137">
        <v>1</v>
      </c>
      <c r="C25" s="137"/>
      <c r="D25" s="137"/>
      <c r="E25" s="137"/>
      <c r="F25" s="137"/>
      <c r="G25" s="137"/>
      <c r="H25" s="137"/>
      <c r="I25" s="137"/>
      <c r="J25" s="137">
        <v>1</v>
      </c>
      <c r="M25" s="85"/>
      <c r="N25" s="86"/>
      <c r="O25" s="87"/>
    </row>
    <row r="26" spans="1:15" x14ac:dyDescent="0.25">
      <c r="A26" s="98" t="s">
        <v>206</v>
      </c>
      <c r="B26" s="137"/>
      <c r="C26" s="137">
        <v>1</v>
      </c>
      <c r="D26" s="137"/>
      <c r="E26" s="137">
        <v>1</v>
      </c>
      <c r="F26" s="137"/>
      <c r="G26" s="137"/>
      <c r="H26" s="137"/>
      <c r="I26" s="137"/>
      <c r="J26" s="137">
        <v>2</v>
      </c>
    </row>
    <row r="27" spans="1:15" x14ac:dyDescent="0.25">
      <c r="A27" s="98" t="s">
        <v>230</v>
      </c>
      <c r="B27" s="137"/>
      <c r="C27" s="137">
        <v>1</v>
      </c>
      <c r="D27" s="137"/>
      <c r="E27" s="137"/>
      <c r="F27" s="137"/>
      <c r="G27" s="137"/>
      <c r="H27" s="137"/>
      <c r="I27" s="137"/>
      <c r="J27" s="137">
        <v>1</v>
      </c>
    </row>
    <row r="28" spans="1:15" x14ac:dyDescent="0.25">
      <c r="A28" s="98" t="s">
        <v>346</v>
      </c>
      <c r="B28" s="137"/>
      <c r="C28" s="137">
        <v>1</v>
      </c>
      <c r="D28" s="137"/>
      <c r="E28" s="137"/>
      <c r="F28" s="137"/>
      <c r="G28" s="137"/>
      <c r="H28" s="137"/>
      <c r="I28" s="137"/>
      <c r="J28" s="137">
        <v>1</v>
      </c>
    </row>
    <row r="29" spans="1:15" x14ac:dyDescent="0.25">
      <c r="A29" s="98" t="s">
        <v>129</v>
      </c>
      <c r="B29" s="137"/>
      <c r="C29" s="137">
        <v>1</v>
      </c>
      <c r="D29" s="137"/>
      <c r="E29" s="137">
        <v>1</v>
      </c>
      <c r="F29" s="137"/>
      <c r="G29" s="137"/>
      <c r="H29" s="137"/>
      <c r="I29" s="137"/>
      <c r="J29" s="137">
        <v>2</v>
      </c>
    </row>
    <row r="30" spans="1:15" x14ac:dyDescent="0.25">
      <c r="A30" s="98" t="s">
        <v>322</v>
      </c>
      <c r="B30" s="137">
        <v>1</v>
      </c>
      <c r="C30" s="137">
        <v>1</v>
      </c>
      <c r="D30" s="137"/>
      <c r="E30" s="137"/>
      <c r="F30" s="137"/>
      <c r="G30" s="137"/>
      <c r="H30" s="137"/>
      <c r="I30" s="137"/>
      <c r="J30" s="137">
        <v>2</v>
      </c>
    </row>
    <row r="31" spans="1:15" x14ac:dyDescent="0.25">
      <c r="A31" s="98" t="s">
        <v>480</v>
      </c>
      <c r="B31" s="137"/>
      <c r="C31" s="137">
        <v>1</v>
      </c>
      <c r="D31" s="137"/>
      <c r="E31" s="137"/>
      <c r="F31" s="137"/>
      <c r="G31" s="137"/>
      <c r="H31" s="137"/>
      <c r="I31" s="137"/>
      <c r="J31" s="137">
        <v>1</v>
      </c>
    </row>
    <row r="32" spans="1:15" x14ac:dyDescent="0.25">
      <c r="A32" s="98" t="s">
        <v>481</v>
      </c>
      <c r="B32" s="137"/>
      <c r="C32" s="137"/>
      <c r="D32" s="137"/>
      <c r="E32" s="137">
        <v>1</v>
      </c>
      <c r="F32" s="137"/>
      <c r="G32" s="137"/>
      <c r="H32" s="137"/>
      <c r="I32" s="137"/>
      <c r="J32" s="137">
        <v>1</v>
      </c>
    </row>
    <row r="33" spans="1:10" x14ac:dyDescent="0.25">
      <c r="A33" s="98" t="s">
        <v>491</v>
      </c>
      <c r="B33" s="137"/>
      <c r="C33" s="137">
        <v>1</v>
      </c>
      <c r="D33" s="137"/>
      <c r="E33" s="137"/>
      <c r="F33" s="137"/>
      <c r="G33" s="137"/>
      <c r="H33" s="137"/>
      <c r="I33" s="137"/>
      <c r="J33" s="137">
        <v>1</v>
      </c>
    </row>
    <row r="34" spans="1:10" x14ac:dyDescent="0.25">
      <c r="A34" s="98" t="s">
        <v>494</v>
      </c>
      <c r="B34" s="137"/>
      <c r="C34" s="137"/>
      <c r="D34" s="137"/>
      <c r="E34" s="137">
        <v>1</v>
      </c>
      <c r="F34" s="137"/>
      <c r="G34" s="137"/>
      <c r="H34" s="137"/>
      <c r="I34" s="137"/>
      <c r="J34" s="137">
        <v>1</v>
      </c>
    </row>
    <row r="35" spans="1:10" x14ac:dyDescent="0.25">
      <c r="A35" s="98" t="s">
        <v>524</v>
      </c>
      <c r="B35" s="137"/>
      <c r="C35" s="137"/>
      <c r="D35" s="137"/>
      <c r="E35" s="137"/>
      <c r="F35" s="137"/>
      <c r="G35" s="137">
        <v>1</v>
      </c>
      <c r="H35" s="137"/>
      <c r="I35" s="137"/>
      <c r="J35" s="137">
        <v>1</v>
      </c>
    </row>
    <row r="36" spans="1:10" x14ac:dyDescent="0.25">
      <c r="A36" s="98" t="s">
        <v>528</v>
      </c>
      <c r="B36" s="137">
        <v>1</v>
      </c>
      <c r="C36" s="137">
        <v>1</v>
      </c>
      <c r="D36" s="137"/>
      <c r="E36" s="137"/>
      <c r="F36" s="137"/>
      <c r="G36" s="137"/>
      <c r="H36" s="137"/>
      <c r="I36" s="137"/>
      <c r="J36" s="137">
        <v>2</v>
      </c>
    </row>
    <row r="37" spans="1:10" x14ac:dyDescent="0.25">
      <c r="A37" s="98" t="s">
        <v>532</v>
      </c>
      <c r="B37" s="137"/>
      <c r="C37" s="137"/>
      <c r="D37" s="137"/>
      <c r="E37" s="137">
        <v>3</v>
      </c>
      <c r="F37" s="137"/>
      <c r="G37" s="137"/>
      <c r="H37" s="137"/>
      <c r="I37" s="137"/>
      <c r="J37" s="137">
        <v>3</v>
      </c>
    </row>
    <row r="38" spans="1:10" x14ac:dyDescent="0.25">
      <c r="A38" s="98" t="s">
        <v>565</v>
      </c>
      <c r="B38" s="137"/>
      <c r="C38" s="137"/>
      <c r="D38" s="137"/>
      <c r="E38" s="137">
        <v>1</v>
      </c>
      <c r="F38" s="137"/>
      <c r="G38" s="137"/>
      <c r="H38" s="137"/>
      <c r="I38" s="137"/>
      <c r="J38" s="137">
        <v>1</v>
      </c>
    </row>
    <row r="39" spans="1:10" x14ac:dyDescent="0.25">
      <c r="A39" s="98" t="s">
        <v>578</v>
      </c>
      <c r="B39" s="137"/>
      <c r="C39" s="137"/>
      <c r="D39" s="137"/>
      <c r="E39" s="137">
        <v>1</v>
      </c>
      <c r="F39" s="137"/>
      <c r="G39" s="137"/>
      <c r="H39" s="137"/>
      <c r="I39" s="137"/>
      <c r="J39" s="137">
        <v>1</v>
      </c>
    </row>
    <row r="40" spans="1:10" x14ac:dyDescent="0.25">
      <c r="A40" s="98" t="s">
        <v>584</v>
      </c>
      <c r="B40" s="137"/>
      <c r="C40" s="137">
        <v>1</v>
      </c>
      <c r="D40" s="137"/>
      <c r="E40" s="137"/>
      <c r="F40" s="137"/>
      <c r="G40" s="137"/>
      <c r="H40" s="137"/>
      <c r="I40" s="137"/>
      <c r="J40" s="137">
        <v>1</v>
      </c>
    </row>
    <row r="41" spans="1:10" x14ac:dyDescent="0.25">
      <c r="A41" s="98" t="s">
        <v>641</v>
      </c>
      <c r="B41" s="137"/>
      <c r="C41" s="137">
        <v>1</v>
      </c>
      <c r="D41" s="137"/>
      <c r="E41" s="137"/>
      <c r="F41" s="137"/>
      <c r="G41" s="137"/>
      <c r="H41" s="137"/>
      <c r="I41" s="137"/>
      <c r="J41" s="137">
        <v>1</v>
      </c>
    </row>
    <row r="42" spans="1:10" x14ac:dyDescent="0.25">
      <c r="A42" s="99" t="s">
        <v>422</v>
      </c>
      <c r="B42" s="136">
        <v>8</v>
      </c>
      <c r="C42" s="136">
        <v>13</v>
      </c>
      <c r="D42" s="136">
        <v>1</v>
      </c>
      <c r="E42" s="136"/>
      <c r="F42" s="136"/>
      <c r="G42" s="136"/>
      <c r="H42" s="136">
        <v>4</v>
      </c>
      <c r="I42" s="136"/>
      <c r="J42" s="136">
        <v>26</v>
      </c>
    </row>
    <row r="43" spans="1:10" x14ac:dyDescent="0.25">
      <c r="A43" s="98" t="s">
        <v>56</v>
      </c>
      <c r="B43" s="137"/>
      <c r="C43" s="137"/>
      <c r="D43" s="137"/>
      <c r="E43" s="137"/>
      <c r="F43" s="137"/>
      <c r="G43" s="137"/>
      <c r="H43" s="137">
        <v>1</v>
      </c>
      <c r="I43" s="137"/>
      <c r="J43" s="137">
        <v>1</v>
      </c>
    </row>
    <row r="44" spans="1:10" hidden="1" x14ac:dyDescent="0.25">
      <c r="A44" s="98" t="s">
        <v>104</v>
      </c>
      <c r="B44" s="137"/>
      <c r="C44" s="137"/>
      <c r="D44" s="137">
        <v>1</v>
      </c>
      <c r="E44" s="137"/>
      <c r="F44" s="137"/>
      <c r="G44" s="137"/>
      <c r="H44" s="137">
        <v>1</v>
      </c>
      <c r="I44" s="137"/>
      <c r="J44" s="137">
        <v>2</v>
      </c>
    </row>
    <row r="45" spans="1:10" hidden="1" x14ac:dyDescent="0.25">
      <c r="A45" s="98" t="s">
        <v>195</v>
      </c>
      <c r="B45" s="137"/>
      <c r="C45" s="137">
        <v>1</v>
      </c>
      <c r="D45" s="137"/>
      <c r="E45" s="137"/>
      <c r="F45" s="137"/>
      <c r="G45" s="137"/>
      <c r="H45" s="137"/>
      <c r="I45" s="137"/>
      <c r="J45" s="137">
        <v>1</v>
      </c>
    </row>
    <row r="46" spans="1:10" x14ac:dyDescent="0.25">
      <c r="A46" s="98" t="s">
        <v>394</v>
      </c>
      <c r="B46" s="137"/>
      <c r="C46" s="137">
        <v>1</v>
      </c>
      <c r="D46" s="137"/>
      <c r="E46" s="137"/>
      <c r="F46" s="137"/>
      <c r="G46" s="137"/>
      <c r="H46" s="137"/>
      <c r="I46" s="137"/>
      <c r="J46" s="137">
        <v>1</v>
      </c>
    </row>
    <row r="47" spans="1:10" x14ac:dyDescent="0.25">
      <c r="A47" s="98" t="s">
        <v>150</v>
      </c>
      <c r="B47" s="137">
        <v>1</v>
      </c>
      <c r="C47" s="137"/>
      <c r="D47" s="137"/>
      <c r="E47" s="137"/>
      <c r="F47" s="137"/>
      <c r="G47" s="137"/>
      <c r="H47" s="137"/>
      <c r="I47" s="137"/>
      <c r="J47" s="137">
        <v>1</v>
      </c>
    </row>
    <row r="48" spans="1:10" x14ac:dyDescent="0.25">
      <c r="A48" s="98" t="s">
        <v>64</v>
      </c>
      <c r="B48" s="137">
        <v>1</v>
      </c>
      <c r="C48" s="137"/>
      <c r="D48" s="137"/>
      <c r="E48" s="137"/>
      <c r="F48" s="137"/>
      <c r="G48" s="137"/>
      <c r="H48" s="137"/>
      <c r="I48" s="137"/>
      <c r="J48" s="137">
        <v>1</v>
      </c>
    </row>
    <row r="49" spans="1:10" x14ac:dyDescent="0.25">
      <c r="A49" s="98" t="s">
        <v>376</v>
      </c>
      <c r="B49" s="137"/>
      <c r="C49" s="137"/>
      <c r="D49" s="137"/>
      <c r="E49" s="137"/>
      <c r="F49" s="137"/>
      <c r="G49" s="137"/>
      <c r="H49" s="137">
        <v>1</v>
      </c>
      <c r="I49" s="137"/>
      <c r="J49" s="137">
        <v>1</v>
      </c>
    </row>
    <row r="50" spans="1:10" x14ac:dyDescent="0.25">
      <c r="A50" s="98" t="s">
        <v>155</v>
      </c>
      <c r="B50" s="137"/>
      <c r="C50" s="137">
        <v>1</v>
      </c>
      <c r="D50" s="137"/>
      <c r="E50" s="137"/>
      <c r="F50" s="137"/>
      <c r="G50" s="137"/>
      <c r="H50" s="137"/>
      <c r="I50" s="137"/>
      <c r="J50" s="137">
        <v>1</v>
      </c>
    </row>
    <row r="51" spans="1:10" x14ac:dyDescent="0.25">
      <c r="A51" s="98" t="s">
        <v>188</v>
      </c>
      <c r="B51" s="137"/>
      <c r="C51" s="137">
        <v>1</v>
      </c>
      <c r="D51" s="137"/>
      <c r="E51" s="137"/>
      <c r="F51" s="137"/>
      <c r="G51" s="137"/>
      <c r="H51" s="137"/>
      <c r="I51" s="137"/>
      <c r="J51" s="137">
        <v>1</v>
      </c>
    </row>
    <row r="52" spans="1:10" x14ac:dyDescent="0.25">
      <c r="A52" s="98" t="s">
        <v>98</v>
      </c>
      <c r="B52" s="137">
        <v>1</v>
      </c>
      <c r="C52" s="137"/>
      <c r="D52" s="137"/>
      <c r="E52" s="137"/>
      <c r="F52" s="137"/>
      <c r="G52" s="137"/>
      <c r="H52" s="137"/>
      <c r="I52" s="137"/>
      <c r="J52" s="137">
        <v>1</v>
      </c>
    </row>
    <row r="53" spans="1:10" x14ac:dyDescent="0.25">
      <c r="A53" s="98" t="s">
        <v>90</v>
      </c>
      <c r="B53" s="137"/>
      <c r="C53" s="137">
        <v>1</v>
      </c>
      <c r="D53" s="137"/>
      <c r="E53" s="137"/>
      <c r="F53" s="137"/>
      <c r="G53" s="137"/>
      <c r="H53" s="137"/>
      <c r="I53" s="137"/>
      <c r="J53" s="137">
        <v>1</v>
      </c>
    </row>
    <row r="54" spans="1:10" x14ac:dyDescent="0.25">
      <c r="A54" s="98" t="s">
        <v>170</v>
      </c>
      <c r="B54" s="137"/>
      <c r="C54" s="137">
        <v>1</v>
      </c>
      <c r="D54" s="137"/>
      <c r="E54" s="137"/>
      <c r="F54" s="137"/>
      <c r="G54" s="137"/>
      <c r="H54" s="137"/>
      <c r="I54" s="137"/>
      <c r="J54" s="137">
        <v>1</v>
      </c>
    </row>
    <row r="55" spans="1:10" x14ac:dyDescent="0.25">
      <c r="A55" s="98" t="s">
        <v>254</v>
      </c>
      <c r="B55" s="137">
        <v>1</v>
      </c>
      <c r="C55" s="137">
        <v>1</v>
      </c>
      <c r="D55" s="137"/>
      <c r="E55" s="137"/>
      <c r="F55" s="137"/>
      <c r="G55" s="137"/>
      <c r="H55" s="137"/>
      <c r="I55" s="137"/>
      <c r="J55" s="137">
        <v>2</v>
      </c>
    </row>
    <row r="56" spans="1:10" x14ac:dyDescent="0.25">
      <c r="A56" s="98" t="s">
        <v>111</v>
      </c>
      <c r="B56" s="137"/>
      <c r="C56" s="137">
        <v>1</v>
      </c>
      <c r="D56" s="137"/>
      <c r="E56" s="137"/>
      <c r="F56" s="137"/>
      <c r="G56" s="137"/>
      <c r="H56" s="137"/>
      <c r="I56" s="137"/>
      <c r="J56" s="137">
        <v>1</v>
      </c>
    </row>
    <row r="57" spans="1:10" x14ac:dyDescent="0.25">
      <c r="A57" s="98" t="s">
        <v>85</v>
      </c>
      <c r="B57" s="137"/>
      <c r="C57" s="137">
        <v>1</v>
      </c>
      <c r="D57" s="137"/>
      <c r="E57" s="137"/>
      <c r="F57" s="137"/>
      <c r="G57" s="137"/>
      <c r="H57" s="137"/>
      <c r="I57" s="137"/>
      <c r="J57" s="137">
        <v>1</v>
      </c>
    </row>
    <row r="58" spans="1:10" x14ac:dyDescent="0.25">
      <c r="A58" s="98" t="s">
        <v>123</v>
      </c>
      <c r="B58" s="137">
        <v>1</v>
      </c>
      <c r="C58" s="137">
        <v>1</v>
      </c>
      <c r="D58" s="137"/>
      <c r="E58" s="137"/>
      <c r="F58" s="137"/>
      <c r="G58" s="137"/>
      <c r="H58" s="137"/>
      <c r="I58" s="137"/>
      <c r="J58" s="137">
        <v>2</v>
      </c>
    </row>
    <row r="59" spans="1:10" x14ac:dyDescent="0.25">
      <c r="A59" s="98" t="s">
        <v>73</v>
      </c>
      <c r="B59" s="137"/>
      <c r="C59" s="137">
        <v>1</v>
      </c>
      <c r="D59" s="137"/>
      <c r="E59" s="137"/>
      <c r="F59" s="137"/>
      <c r="G59" s="137"/>
      <c r="H59" s="137"/>
      <c r="I59" s="137"/>
      <c r="J59" s="137">
        <v>1</v>
      </c>
    </row>
    <row r="60" spans="1:10" x14ac:dyDescent="0.25">
      <c r="A60" s="98" t="s">
        <v>371</v>
      </c>
      <c r="B60" s="137"/>
      <c r="C60" s="137"/>
      <c r="D60" s="137"/>
      <c r="E60" s="137"/>
      <c r="F60" s="137"/>
      <c r="G60" s="137"/>
      <c r="H60" s="137">
        <v>1</v>
      </c>
      <c r="I60" s="137"/>
      <c r="J60" s="137">
        <v>1</v>
      </c>
    </row>
    <row r="61" spans="1:10" x14ac:dyDescent="0.25">
      <c r="A61" s="98" t="s">
        <v>134</v>
      </c>
      <c r="B61" s="137">
        <v>1</v>
      </c>
      <c r="C61" s="137"/>
      <c r="D61" s="137"/>
      <c r="E61" s="137"/>
      <c r="F61" s="137"/>
      <c r="G61" s="137"/>
      <c r="H61" s="137"/>
      <c r="I61" s="137"/>
      <c r="J61" s="137">
        <v>1</v>
      </c>
    </row>
    <row r="62" spans="1:10" x14ac:dyDescent="0.25">
      <c r="A62" s="98" t="s">
        <v>177</v>
      </c>
      <c r="B62" s="137">
        <v>1</v>
      </c>
      <c r="C62" s="137"/>
      <c r="D62" s="137"/>
      <c r="E62" s="137"/>
      <c r="F62" s="137"/>
      <c r="G62" s="137"/>
      <c r="H62" s="137"/>
      <c r="I62" s="137"/>
      <c r="J62" s="137">
        <v>1</v>
      </c>
    </row>
    <row r="63" spans="1:10" x14ac:dyDescent="0.25">
      <c r="A63" s="98" t="s">
        <v>485</v>
      </c>
      <c r="B63" s="137"/>
      <c r="C63" s="137">
        <v>1</v>
      </c>
      <c r="D63" s="137"/>
      <c r="E63" s="137"/>
      <c r="F63" s="137"/>
      <c r="G63" s="137"/>
      <c r="H63" s="137"/>
      <c r="I63" s="137"/>
      <c r="J63" s="137">
        <v>1</v>
      </c>
    </row>
    <row r="64" spans="1:10" x14ac:dyDescent="0.25">
      <c r="A64" s="98" t="s">
        <v>550</v>
      </c>
      <c r="B64" s="137">
        <v>1</v>
      </c>
      <c r="C64" s="137"/>
      <c r="D64" s="137"/>
      <c r="E64" s="137"/>
      <c r="F64" s="137"/>
      <c r="G64" s="137"/>
      <c r="H64" s="137"/>
      <c r="I64" s="137"/>
      <c r="J64" s="137">
        <v>1</v>
      </c>
    </row>
    <row r="65" spans="1:10" x14ac:dyDescent="0.25">
      <c r="A65" s="98" t="s">
        <v>579</v>
      </c>
      <c r="B65" s="137"/>
      <c r="C65" s="137">
        <v>1</v>
      </c>
      <c r="D65" s="137"/>
      <c r="E65" s="137"/>
      <c r="F65" s="137"/>
      <c r="G65" s="137"/>
      <c r="H65" s="137"/>
      <c r="I65" s="137"/>
      <c r="J65" s="137">
        <v>1</v>
      </c>
    </row>
    <row r="66" spans="1:10" x14ac:dyDescent="0.25">
      <c r="A66" s="99" t="s">
        <v>433</v>
      </c>
      <c r="B66" s="136">
        <v>7</v>
      </c>
      <c r="C66" s="136">
        <v>6</v>
      </c>
      <c r="D66" s="136"/>
      <c r="E66" s="136"/>
      <c r="F66" s="136"/>
      <c r="G66" s="136"/>
      <c r="H66" s="136"/>
      <c r="I66" s="136"/>
      <c r="J66" s="136">
        <v>13</v>
      </c>
    </row>
    <row r="67" spans="1:10" x14ac:dyDescent="0.25">
      <c r="A67" s="98" t="s">
        <v>400</v>
      </c>
      <c r="B67" s="137">
        <v>2</v>
      </c>
      <c r="C67" s="137">
        <v>3</v>
      </c>
      <c r="D67" s="137"/>
      <c r="E67" s="137"/>
      <c r="F67" s="137"/>
      <c r="G67" s="137"/>
      <c r="H67" s="137"/>
      <c r="I67" s="137"/>
      <c r="J67" s="137">
        <v>5</v>
      </c>
    </row>
    <row r="68" spans="1:10" x14ac:dyDescent="0.25">
      <c r="A68" s="98" t="s">
        <v>406</v>
      </c>
      <c r="B68" s="137">
        <v>2</v>
      </c>
      <c r="C68" s="137">
        <v>1</v>
      </c>
      <c r="D68" s="137"/>
      <c r="E68" s="137"/>
      <c r="F68" s="137"/>
      <c r="G68" s="137"/>
      <c r="H68" s="137"/>
      <c r="I68" s="137"/>
      <c r="J68" s="137">
        <v>3</v>
      </c>
    </row>
    <row r="69" spans="1:10" x14ac:dyDescent="0.25">
      <c r="A69" s="98" t="s">
        <v>410</v>
      </c>
      <c r="B69" s="137">
        <v>3</v>
      </c>
      <c r="C69" s="137"/>
      <c r="D69" s="137"/>
      <c r="E69" s="137"/>
      <c r="F69" s="137"/>
      <c r="G69" s="137"/>
      <c r="H69" s="137"/>
      <c r="I69" s="137"/>
      <c r="J69" s="137">
        <v>3</v>
      </c>
    </row>
    <row r="70" spans="1:10" x14ac:dyDescent="0.25">
      <c r="A70" s="98" t="s">
        <v>542</v>
      </c>
      <c r="B70" s="137"/>
      <c r="C70" s="137">
        <v>2</v>
      </c>
      <c r="D70" s="137"/>
      <c r="E70" s="137"/>
      <c r="F70" s="137"/>
      <c r="G70" s="137"/>
      <c r="H70" s="137"/>
      <c r="I70" s="137"/>
      <c r="J70" s="137">
        <v>2</v>
      </c>
    </row>
    <row r="71" spans="1:10" x14ac:dyDescent="0.25">
      <c r="A71" s="98" t="s">
        <v>465</v>
      </c>
      <c r="B71" s="137">
        <v>29</v>
      </c>
      <c r="C71" s="137">
        <v>54</v>
      </c>
      <c r="D71" s="137">
        <v>1</v>
      </c>
      <c r="E71" s="137">
        <v>23</v>
      </c>
      <c r="F71" s="137">
        <v>1</v>
      </c>
      <c r="G71" s="137">
        <v>2</v>
      </c>
      <c r="H71" s="137">
        <v>4</v>
      </c>
      <c r="I71" s="137">
        <v>1</v>
      </c>
      <c r="J71" s="137">
        <v>115</v>
      </c>
    </row>
    <row r="72" spans="1:10" x14ac:dyDescent="0.25">
      <c r="A72"/>
      <c r="B72" s="1"/>
      <c r="C72" s="1"/>
      <c r="D72" s="1"/>
      <c r="E72" s="1"/>
      <c r="F72" s="1"/>
      <c r="G72" s="1"/>
      <c r="H72" s="1"/>
      <c r="I72" s="1"/>
    </row>
    <row r="73" spans="1:10" x14ac:dyDescent="0.25">
      <c r="A73"/>
      <c r="B73" s="1"/>
      <c r="C73" s="1"/>
      <c r="D73" s="1"/>
      <c r="E73" s="1"/>
      <c r="F73" s="1"/>
      <c r="G73" s="1"/>
      <c r="H73" s="1"/>
      <c r="I73" s="1"/>
    </row>
    <row r="74" spans="1:10" x14ac:dyDescent="0.25">
      <c r="A74"/>
      <c r="B74" s="1"/>
      <c r="C74" s="1"/>
      <c r="D74" s="1"/>
      <c r="E74" s="1"/>
      <c r="F74" s="1"/>
      <c r="G74" s="1"/>
      <c r="H74" s="1"/>
      <c r="I74" s="1"/>
    </row>
    <row r="75" spans="1:10" x14ac:dyDescent="0.25">
      <c r="A75"/>
      <c r="B75" s="1"/>
      <c r="C75" s="1"/>
      <c r="D75" s="1"/>
      <c r="E75" s="1"/>
      <c r="F75" s="1"/>
      <c r="G75" s="1"/>
      <c r="H75" s="1"/>
      <c r="I75" s="1"/>
    </row>
    <row r="76" spans="1:10" x14ac:dyDescent="0.25">
      <c r="A76"/>
      <c r="B76" s="1"/>
      <c r="C76" s="1"/>
      <c r="D76" s="1"/>
      <c r="E76" s="1"/>
      <c r="F76" s="1"/>
      <c r="G76" s="1"/>
      <c r="H76" s="1"/>
      <c r="I76" s="1"/>
    </row>
    <row r="77" spans="1:10" x14ac:dyDescent="0.25">
      <c r="A77"/>
      <c r="B77" s="1"/>
      <c r="C77" s="1"/>
      <c r="D77" s="1"/>
      <c r="E77" s="1"/>
      <c r="F77" s="1"/>
      <c r="G77" s="1"/>
      <c r="H77" s="1"/>
      <c r="I77" s="1"/>
    </row>
    <row r="78" spans="1:10" x14ac:dyDescent="0.25">
      <c r="A78"/>
      <c r="B78" s="1"/>
      <c r="C78" s="1"/>
      <c r="D78" s="1"/>
      <c r="E78" s="1"/>
      <c r="F78" s="1"/>
      <c r="G78" s="1"/>
      <c r="H78" s="1"/>
      <c r="I78" s="1"/>
    </row>
    <row r="79" spans="1:10" x14ac:dyDescent="0.25">
      <c r="A79"/>
      <c r="B79" s="1"/>
      <c r="C79" s="1"/>
      <c r="D79" s="1"/>
      <c r="E79" s="1"/>
      <c r="F79" s="1"/>
      <c r="G79" s="1"/>
      <c r="H79" s="1"/>
      <c r="I79" s="1"/>
    </row>
    <row r="80" spans="1:10" x14ac:dyDescent="0.25">
      <c r="A80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/>
      <c r="B141" s="1"/>
      <c r="C141" s="1"/>
      <c r="D141" s="1"/>
      <c r="E141" s="1"/>
      <c r="F141" s="1"/>
      <c r="G141" s="1"/>
      <c r="H141" s="1"/>
      <c r="I1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72F4-8BD9-4B60-82A8-7419332791B8}">
  <dimension ref="A2:BD313"/>
  <sheetViews>
    <sheetView tabSelected="1" zoomScale="90" zoomScaleNormal="90" workbookViewId="0">
      <pane xSplit="5" ySplit="9" topLeftCell="K10" activePane="bottomRight" state="frozen"/>
      <selection pane="topRight" activeCell="F1" sqref="F1"/>
      <selection pane="bottomLeft" activeCell="A8" sqref="A8"/>
      <selection pane="bottomRight" activeCell="M15" sqref="M15"/>
    </sheetView>
  </sheetViews>
  <sheetFormatPr baseColWidth="10" defaultRowHeight="15" x14ac:dyDescent="0.25"/>
  <cols>
    <col min="1" max="1" width="9.85546875" customWidth="1"/>
    <col min="2" max="2" width="7.5703125" customWidth="1"/>
    <col min="3" max="3" width="8.42578125" style="1" bestFit="1" customWidth="1"/>
    <col min="4" max="4" width="10.42578125" bestFit="1" customWidth="1"/>
    <col min="5" max="5" width="42.28515625" bestFit="1" customWidth="1"/>
    <col min="6" max="6" width="18" customWidth="1"/>
    <col min="7" max="7" width="11.7109375" customWidth="1"/>
    <col min="8" max="8" width="5.42578125" style="1" customWidth="1"/>
    <col min="9" max="9" width="17.7109375" style="1" customWidth="1"/>
    <col min="10" max="10" width="15.140625" style="1" customWidth="1"/>
    <col min="11" max="11" width="41.140625" customWidth="1"/>
    <col min="12" max="12" width="29.85546875" customWidth="1"/>
    <col min="13" max="13" width="51.28515625" customWidth="1"/>
    <col min="14" max="14" width="17" customWidth="1"/>
    <col min="15" max="45" width="4" customWidth="1"/>
    <col min="46" max="47" width="3.5703125" bestFit="1" customWidth="1"/>
    <col min="48" max="48" width="3.42578125" bestFit="1" customWidth="1"/>
    <col min="49" max="49" width="3.85546875" bestFit="1" customWidth="1"/>
    <col min="50" max="51" width="3.5703125" bestFit="1" customWidth="1"/>
    <col min="52" max="52" width="3.42578125" bestFit="1" customWidth="1"/>
    <col min="53" max="54" width="11.42578125" style="28"/>
  </cols>
  <sheetData>
    <row r="2" spans="1:54" ht="15.75" x14ac:dyDescent="0.25">
      <c r="A2" s="7" t="s">
        <v>414</v>
      </c>
    </row>
    <row r="3" spans="1:54" ht="15.75" x14ac:dyDescent="0.25">
      <c r="A3" s="7" t="s">
        <v>0</v>
      </c>
      <c r="B3" s="7"/>
      <c r="C3" s="101"/>
      <c r="D3" s="7"/>
      <c r="E3" s="7"/>
      <c r="F3" s="7"/>
      <c r="G3" s="22">
        <f ca="1">TODAY()</f>
        <v>45502</v>
      </c>
      <c r="H3" s="7"/>
      <c r="I3" s="10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5" spans="1:54" x14ac:dyDescent="0.25">
      <c r="A5" s="2"/>
      <c r="B5" s="2"/>
      <c r="C5" s="134" t="s">
        <v>1</v>
      </c>
      <c r="D5" s="134"/>
      <c r="E5" s="134"/>
      <c r="F5" s="134"/>
      <c r="G5" s="2"/>
      <c r="H5" s="4"/>
      <c r="I5" s="4"/>
      <c r="J5" s="4"/>
      <c r="K5" s="2"/>
      <c r="L5" s="134" t="s">
        <v>2</v>
      </c>
      <c r="M5" s="134"/>
      <c r="N5" s="134"/>
      <c r="O5" s="134" t="s">
        <v>613</v>
      </c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 t="s">
        <v>3</v>
      </c>
      <c r="AU5" s="134"/>
      <c r="AV5" s="134"/>
      <c r="AW5" s="134"/>
      <c r="AX5" s="134"/>
      <c r="AY5" s="134"/>
      <c r="AZ5" s="134"/>
      <c r="BA5" s="52"/>
      <c r="BB5" s="52"/>
    </row>
    <row r="6" spans="1:54" s="28" customFormat="1" ht="25.5" x14ac:dyDescent="0.25">
      <c r="A6" s="23" t="s">
        <v>4</v>
      </c>
      <c r="B6" s="23" t="s">
        <v>5</v>
      </c>
      <c r="C6" s="23" t="s">
        <v>6</v>
      </c>
      <c r="D6" s="23" t="s">
        <v>7</v>
      </c>
      <c r="E6" s="23" t="s">
        <v>8</v>
      </c>
      <c r="F6" s="23" t="s">
        <v>9</v>
      </c>
      <c r="G6" s="23" t="s">
        <v>10</v>
      </c>
      <c r="H6" s="23" t="s">
        <v>11</v>
      </c>
      <c r="I6" s="24" t="s">
        <v>416</v>
      </c>
      <c r="J6" s="25" t="s">
        <v>417</v>
      </c>
      <c r="K6" s="23" t="s">
        <v>12</v>
      </c>
      <c r="L6" s="23" t="s">
        <v>13</v>
      </c>
      <c r="M6" s="23" t="s">
        <v>14</v>
      </c>
      <c r="N6" s="23" t="s">
        <v>15</v>
      </c>
      <c r="O6" s="26" t="s">
        <v>16</v>
      </c>
      <c r="P6" s="26" t="s">
        <v>17</v>
      </c>
      <c r="Q6" s="26" t="s">
        <v>18</v>
      </c>
      <c r="R6" s="26" t="s">
        <v>19</v>
      </c>
      <c r="S6" s="26" t="s">
        <v>20</v>
      </c>
      <c r="T6" s="26" t="s">
        <v>21</v>
      </c>
      <c r="U6" s="26" t="s">
        <v>22</v>
      </c>
      <c r="V6" s="26" t="s">
        <v>23</v>
      </c>
      <c r="W6" s="26" t="s">
        <v>24</v>
      </c>
      <c r="X6" s="26" t="s">
        <v>25</v>
      </c>
      <c r="Y6" s="26" t="s">
        <v>26</v>
      </c>
      <c r="Z6" s="26" t="s">
        <v>27</v>
      </c>
      <c r="AA6" s="26" t="s">
        <v>28</v>
      </c>
      <c r="AB6" s="26" t="s">
        <v>29</v>
      </c>
      <c r="AC6" s="26" t="s">
        <v>30</v>
      </c>
      <c r="AD6" s="26" t="s">
        <v>31</v>
      </c>
      <c r="AE6" s="26" t="s">
        <v>32</v>
      </c>
      <c r="AF6" s="26" t="s">
        <v>33</v>
      </c>
      <c r="AG6" s="26" t="s">
        <v>34</v>
      </c>
      <c r="AH6" s="26" t="s">
        <v>35</v>
      </c>
      <c r="AI6" s="26" t="s">
        <v>36</v>
      </c>
      <c r="AJ6" s="26" t="s">
        <v>37</v>
      </c>
      <c r="AK6" s="26" t="s">
        <v>38</v>
      </c>
      <c r="AL6" s="26" t="s">
        <v>39</v>
      </c>
      <c r="AM6" s="26" t="s">
        <v>40</v>
      </c>
      <c r="AN6" s="26" t="s">
        <v>41</v>
      </c>
      <c r="AO6" s="26" t="s">
        <v>42</v>
      </c>
      <c r="AP6" s="26" t="s">
        <v>43</v>
      </c>
      <c r="AQ6" s="26" t="s">
        <v>44</v>
      </c>
      <c r="AR6" s="26">
        <v>30</v>
      </c>
      <c r="AS6" s="26">
        <v>31</v>
      </c>
      <c r="AT6" s="23" t="s">
        <v>45</v>
      </c>
      <c r="AU6" s="23" t="s">
        <v>46</v>
      </c>
      <c r="AV6" s="23" t="s">
        <v>47</v>
      </c>
      <c r="AW6" s="23" t="s">
        <v>48</v>
      </c>
      <c r="AX6" s="23" t="s">
        <v>49</v>
      </c>
      <c r="AY6" s="23" t="s">
        <v>50</v>
      </c>
      <c r="AZ6" s="23" t="s">
        <v>51</v>
      </c>
      <c r="BA6" s="27" t="s">
        <v>418</v>
      </c>
      <c r="BB6" s="106" t="s">
        <v>419</v>
      </c>
    </row>
    <row r="7" spans="1:54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5"/>
      <c r="AU7" s="5"/>
      <c r="AV7" s="5"/>
      <c r="AW7" s="5"/>
      <c r="AX7" s="5"/>
      <c r="AY7" s="5"/>
      <c r="AZ7" s="5"/>
      <c r="BA7" s="52"/>
      <c r="BB7" s="52"/>
    </row>
    <row r="8" spans="1:54" x14ac:dyDescent="0.25">
      <c r="A8" s="135" t="s">
        <v>415</v>
      </c>
      <c r="B8" s="135"/>
      <c r="C8" s="135"/>
      <c r="D8" s="135"/>
      <c r="E8" s="135"/>
      <c r="F8" s="2"/>
      <c r="G8" s="2"/>
      <c r="H8" s="4"/>
      <c r="I8" s="4"/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52"/>
      <c r="BB8" s="52"/>
    </row>
    <row r="9" spans="1:54" x14ac:dyDescent="0.25">
      <c r="A9" s="9" t="s">
        <v>52</v>
      </c>
      <c r="B9" s="10" t="s">
        <v>53</v>
      </c>
      <c r="C9" s="11"/>
      <c r="D9" s="12"/>
      <c r="E9" s="13"/>
      <c r="F9" s="2"/>
      <c r="G9" s="2"/>
      <c r="H9" s="4"/>
      <c r="I9" s="4"/>
      <c r="J9" s="4"/>
      <c r="K9" s="2"/>
      <c r="L9" s="2"/>
      <c r="M9" s="2"/>
      <c r="N9" s="2"/>
      <c r="O9" s="94"/>
      <c r="P9" s="31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2"/>
      <c r="AT9" s="2"/>
      <c r="AU9" s="2"/>
      <c r="AV9" s="2"/>
      <c r="AW9" s="2"/>
      <c r="AX9" s="2"/>
      <c r="AY9" s="2"/>
      <c r="AZ9" s="2"/>
      <c r="BA9" s="52"/>
      <c r="BB9" s="52"/>
    </row>
    <row r="10" spans="1:54" x14ac:dyDescent="0.25">
      <c r="A10" s="2">
        <v>1</v>
      </c>
      <c r="B10" s="2">
        <v>1</v>
      </c>
      <c r="C10" s="3" t="s">
        <v>59</v>
      </c>
      <c r="D10" s="3" t="s">
        <v>60</v>
      </c>
      <c r="E10" s="2" t="s">
        <v>61</v>
      </c>
      <c r="F10" s="2" t="s">
        <v>62</v>
      </c>
      <c r="G10" s="3" t="s">
        <v>63</v>
      </c>
      <c r="H10" s="4" t="s">
        <v>55</v>
      </c>
      <c r="I10" s="29"/>
      <c r="J10" s="30"/>
      <c r="K10" s="2" t="s">
        <v>64</v>
      </c>
      <c r="L10" s="2" t="s">
        <v>53</v>
      </c>
      <c r="M10" s="2" t="s">
        <v>57</v>
      </c>
      <c r="N10" s="2" t="s">
        <v>65</v>
      </c>
      <c r="O10" s="31" t="s">
        <v>58</v>
      </c>
      <c r="P10" s="31" t="s">
        <v>58</v>
      </c>
      <c r="Q10" s="31" t="s">
        <v>58</v>
      </c>
      <c r="R10" s="31" t="s">
        <v>58</v>
      </c>
      <c r="S10" s="31" t="s">
        <v>58</v>
      </c>
      <c r="T10" s="31" t="s">
        <v>58</v>
      </c>
      <c r="U10" s="31" t="s">
        <v>58</v>
      </c>
      <c r="V10" s="31" t="s">
        <v>58</v>
      </c>
      <c r="W10" s="31" t="s">
        <v>58</v>
      </c>
      <c r="X10" s="31" t="s">
        <v>58</v>
      </c>
      <c r="Y10" s="31" t="s">
        <v>420</v>
      </c>
      <c r="Z10" s="31" t="s">
        <v>66</v>
      </c>
      <c r="AA10" s="31" t="s">
        <v>66</v>
      </c>
      <c r="AB10" s="31" t="s">
        <v>66</v>
      </c>
      <c r="AC10" s="31" t="s">
        <v>66</v>
      </c>
      <c r="AD10" s="31" t="s">
        <v>66</v>
      </c>
      <c r="AE10" s="31" t="s">
        <v>66</v>
      </c>
      <c r="AF10" s="31" t="s">
        <v>424</v>
      </c>
      <c r="AG10" s="31" t="s">
        <v>58</v>
      </c>
      <c r="AH10" s="31" t="s">
        <v>58</v>
      </c>
      <c r="AI10" s="31" t="s">
        <v>58</v>
      </c>
      <c r="AJ10" s="31" t="s">
        <v>58</v>
      </c>
      <c r="AK10" s="31" t="s">
        <v>420</v>
      </c>
      <c r="AL10" s="31" t="s">
        <v>66</v>
      </c>
      <c r="AM10" s="31" t="s">
        <v>66</v>
      </c>
      <c r="AN10" s="31" t="s">
        <v>66</v>
      </c>
      <c r="AO10" s="31" t="s">
        <v>66</v>
      </c>
      <c r="AP10" s="31" t="s">
        <v>66</v>
      </c>
      <c r="AQ10" s="31" t="s">
        <v>66</v>
      </c>
      <c r="AR10" s="31"/>
      <c r="AS10" s="31"/>
      <c r="AT10" s="2">
        <f>COUNTIF(O10:AS10,"A")</f>
        <v>14</v>
      </c>
      <c r="AU10" s="2">
        <f>COUNTIF(O10:AS10,"D")</f>
        <v>12</v>
      </c>
      <c r="AV10" s="2">
        <v>0</v>
      </c>
      <c r="AW10" s="2">
        <v>0</v>
      </c>
      <c r="AX10" s="2">
        <v>0</v>
      </c>
      <c r="AY10" s="2">
        <v>0</v>
      </c>
      <c r="AZ10" s="2">
        <f>SUM(AT10:AY10)</f>
        <v>26</v>
      </c>
      <c r="BA10" s="52" t="s">
        <v>421</v>
      </c>
      <c r="BB10" s="52" t="s">
        <v>422</v>
      </c>
    </row>
    <row r="11" spans="1:54" x14ac:dyDescent="0.25">
      <c r="A11" s="2">
        <v>2</v>
      </c>
      <c r="B11" s="2">
        <v>2</v>
      </c>
      <c r="C11" s="3" t="s">
        <v>67</v>
      </c>
      <c r="D11" s="3" t="s">
        <v>68</v>
      </c>
      <c r="E11" s="2" t="s">
        <v>69</v>
      </c>
      <c r="F11" s="2" t="s">
        <v>70</v>
      </c>
      <c r="G11" s="3" t="s">
        <v>71</v>
      </c>
      <c r="H11" s="4" t="s">
        <v>72</v>
      </c>
      <c r="I11" s="32" t="s">
        <v>643</v>
      </c>
      <c r="J11" s="30">
        <f ca="1">$G$3-I11+1</f>
        <v>5</v>
      </c>
      <c r="K11" s="2" t="s">
        <v>73</v>
      </c>
      <c r="L11" s="2" t="s">
        <v>53</v>
      </c>
      <c r="M11" s="2" t="s">
        <v>57</v>
      </c>
      <c r="N11" s="2" t="s">
        <v>74</v>
      </c>
      <c r="O11" s="31" t="s">
        <v>66</v>
      </c>
      <c r="P11" s="31" t="s">
        <v>66</v>
      </c>
      <c r="Q11" s="31" t="s">
        <v>66</v>
      </c>
      <c r="R11" s="31" t="s">
        <v>424</v>
      </c>
      <c r="S11" s="31" t="s">
        <v>58</v>
      </c>
      <c r="T11" s="31" t="s">
        <v>58</v>
      </c>
      <c r="U11" s="31" t="s">
        <v>58</v>
      </c>
      <c r="V11" s="31" t="s">
        <v>58</v>
      </c>
      <c r="W11" s="31" t="s">
        <v>58</v>
      </c>
      <c r="X11" s="31" t="s">
        <v>58</v>
      </c>
      <c r="Y11" s="31" t="s">
        <v>58</v>
      </c>
      <c r="Z11" s="31" t="s">
        <v>58</v>
      </c>
      <c r="AA11" s="31" t="s">
        <v>58</v>
      </c>
      <c r="AB11" s="31" t="s">
        <v>58</v>
      </c>
      <c r="AC11" s="31" t="s">
        <v>58</v>
      </c>
      <c r="AD11" s="31" t="s">
        <v>58</v>
      </c>
      <c r="AE11" s="31" t="s">
        <v>58</v>
      </c>
      <c r="AF11" s="31" t="s">
        <v>420</v>
      </c>
      <c r="AG11" s="31" t="s">
        <v>66</v>
      </c>
      <c r="AH11" s="31" t="s">
        <v>66</v>
      </c>
      <c r="AI11" s="31" t="s">
        <v>66</v>
      </c>
      <c r="AJ11" s="31" t="s">
        <v>66</v>
      </c>
      <c r="AK11" s="31" t="s">
        <v>66</v>
      </c>
      <c r="AL11" s="31" t="s">
        <v>66</v>
      </c>
      <c r="AM11" s="31" t="s">
        <v>424</v>
      </c>
      <c r="AN11" s="31" t="s">
        <v>58</v>
      </c>
      <c r="AO11" s="31" t="s">
        <v>58</v>
      </c>
      <c r="AP11" s="31" t="s">
        <v>58</v>
      </c>
      <c r="AQ11" s="31" t="s">
        <v>58</v>
      </c>
      <c r="AR11" s="31"/>
      <c r="AS11" s="31"/>
      <c r="AT11" s="2">
        <f>COUNTIF(O11:AS11,"A")</f>
        <v>17</v>
      </c>
      <c r="AU11" s="2">
        <f>COUNTIF(O11:AS11,"D")</f>
        <v>9</v>
      </c>
      <c r="AV11" s="2">
        <v>0</v>
      </c>
      <c r="AW11" s="2">
        <v>0</v>
      </c>
      <c r="AX11" s="2">
        <v>0</v>
      </c>
      <c r="AY11" s="2">
        <v>0</v>
      </c>
      <c r="AZ11" s="2">
        <f>SUM(AT11:AY11)</f>
        <v>26</v>
      </c>
      <c r="BA11" s="52" t="s">
        <v>421</v>
      </c>
      <c r="BB11" s="52" t="s">
        <v>422</v>
      </c>
    </row>
    <row r="12" spans="1:54" x14ac:dyDescent="0.25">
      <c r="A12" s="2">
        <f>A11+1</f>
        <v>3</v>
      </c>
      <c r="B12" s="2">
        <v>3</v>
      </c>
      <c r="C12" s="37">
        <v>15984</v>
      </c>
      <c r="D12" s="3">
        <v>72796895</v>
      </c>
      <c r="E12" s="2" t="s">
        <v>569</v>
      </c>
      <c r="F12" s="2" t="s">
        <v>493</v>
      </c>
      <c r="G12" s="3" t="s">
        <v>572</v>
      </c>
      <c r="H12" s="4" t="s">
        <v>55</v>
      </c>
      <c r="I12" s="32" t="s">
        <v>636</v>
      </c>
      <c r="J12" s="30">
        <f ca="1">$G$3-I12+1</f>
        <v>10</v>
      </c>
      <c r="K12" s="2" t="s">
        <v>579</v>
      </c>
      <c r="L12" s="2" t="s">
        <v>53</v>
      </c>
      <c r="M12" s="2" t="s">
        <v>57</v>
      </c>
      <c r="N12" s="2" t="s">
        <v>74</v>
      </c>
      <c r="O12" s="31" t="s">
        <v>58</v>
      </c>
      <c r="P12" s="31" t="s">
        <v>58</v>
      </c>
      <c r="Q12" s="31" t="s">
        <v>58</v>
      </c>
      <c r="R12" s="31" t="s">
        <v>58</v>
      </c>
      <c r="S12" s="31" t="s">
        <v>58</v>
      </c>
      <c r="T12" s="31" t="s">
        <v>58</v>
      </c>
      <c r="U12" s="31" t="s">
        <v>58</v>
      </c>
      <c r="V12" s="31" t="s">
        <v>58</v>
      </c>
      <c r="W12" s="31" t="s">
        <v>58</v>
      </c>
      <c r="X12" s="31" t="s">
        <v>58</v>
      </c>
      <c r="Y12" s="31" t="s">
        <v>58</v>
      </c>
      <c r="Z12" s="31" t="s">
        <v>58</v>
      </c>
      <c r="AA12" s="31" t="s">
        <v>420</v>
      </c>
      <c r="AB12" s="31" t="s">
        <v>66</v>
      </c>
      <c r="AC12" s="31" t="s">
        <v>66</v>
      </c>
      <c r="AD12" s="31" t="s">
        <v>66</v>
      </c>
      <c r="AE12" s="31" t="s">
        <v>66</v>
      </c>
      <c r="AF12" s="31" t="s">
        <v>66</v>
      </c>
      <c r="AG12" s="31" t="s">
        <v>66</v>
      </c>
      <c r="AH12" s="31" t="s">
        <v>424</v>
      </c>
      <c r="AI12" s="31" t="s">
        <v>58</v>
      </c>
      <c r="AJ12" s="31" t="s">
        <v>58</v>
      </c>
      <c r="AK12" s="31" t="s">
        <v>58</v>
      </c>
      <c r="AL12" s="31" t="s">
        <v>58</v>
      </c>
      <c r="AM12" s="31" t="s">
        <v>58</v>
      </c>
      <c r="AN12" s="31" t="s">
        <v>58</v>
      </c>
      <c r="AO12" s="31" t="s">
        <v>58</v>
      </c>
      <c r="AP12" s="31" t="s">
        <v>58</v>
      </c>
      <c r="AQ12" s="31" t="s">
        <v>58</v>
      </c>
      <c r="AR12" s="31"/>
      <c r="AS12" s="31"/>
      <c r="AT12" s="2">
        <f>COUNTIF(O12:AS12,"A")</f>
        <v>21</v>
      </c>
      <c r="AU12" s="2">
        <f>COUNTIF(O12:AS12,"D")</f>
        <v>6</v>
      </c>
      <c r="AV12" s="2">
        <v>0</v>
      </c>
      <c r="AW12" s="2">
        <v>0</v>
      </c>
      <c r="AX12" s="2">
        <v>0</v>
      </c>
      <c r="AY12" s="2">
        <v>0</v>
      </c>
      <c r="AZ12" s="2">
        <f>SUM(AT12:AY12)</f>
        <v>27</v>
      </c>
      <c r="BA12" s="52" t="s">
        <v>421</v>
      </c>
      <c r="BB12" s="52" t="s">
        <v>422</v>
      </c>
    </row>
    <row r="13" spans="1:54" x14ac:dyDescent="0.25">
      <c r="A13" s="2"/>
      <c r="B13" s="2"/>
      <c r="C13" s="2"/>
      <c r="D13" s="2"/>
      <c r="E13" s="2"/>
      <c r="F13" s="2"/>
      <c r="G13" s="2"/>
      <c r="H13" s="4"/>
      <c r="I13" s="29"/>
      <c r="J13" s="30"/>
      <c r="K13" s="2"/>
      <c r="L13" s="2"/>
      <c r="M13" s="2"/>
      <c r="N13" s="2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2"/>
      <c r="AU13" s="2"/>
      <c r="AV13" s="2"/>
      <c r="AW13" s="2"/>
      <c r="AX13" s="2"/>
      <c r="AY13" s="2"/>
      <c r="AZ13" s="2"/>
      <c r="BA13" s="52"/>
      <c r="BB13" s="52"/>
    </row>
    <row r="14" spans="1:54" x14ac:dyDescent="0.25">
      <c r="A14" s="9" t="s">
        <v>79</v>
      </c>
      <c r="B14" s="10" t="s">
        <v>80</v>
      </c>
      <c r="C14" s="11"/>
      <c r="D14" s="12"/>
      <c r="E14" s="13"/>
      <c r="F14" s="2"/>
      <c r="G14" s="2"/>
      <c r="H14" s="4"/>
      <c r="I14" s="29"/>
      <c r="J14" s="30"/>
      <c r="K14" s="2"/>
      <c r="L14" s="2"/>
      <c r="M14" s="2"/>
      <c r="N14" s="2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2"/>
      <c r="AU14" s="2"/>
      <c r="AV14" s="2"/>
      <c r="AW14" s="2"/>
      <c r="AX14" s="2"/>
      <c r="AY14" s="2"/>
      <c r="AZ14" s="2"/>
      <c r="BA14" s="52"/>
      <c r="BB14" s="52"/>
    </row>
    <row r="15" spans="1:54" x14ac:dyDescent="0.25">
      <c r="A15" s="2">
        <f>A12+1</f>
        <v>4</v>
      </c>
      <c r="B15" s="2">
        <v>1</v>
      </c>
      <c r="C15" s="3" t="s">
        <v>645</v>
      </c>
      <c r="D15" s="3" t="s">
        <v>646</v>
      </c>
      <c r="E15" s="2" t="s">
        <v>647</v>
      </c>
      <c r="F15" s="2" t="s">
        <v>54</v>
      </c>
      <c r="G15" s="3" t="s">
        <v>648</v>
      </c>
      <c r="H15" s="4" t="s">
        <v>55</v>
      </c>
      <c r="I15" s="32" t="s">
        <v>648</v>
      </c>
      <c r="J15" s="30">
        <f ca="1">$G$3-I15+1</f>
        <v>3</v>
      </c>
      <c r="K15" s="2" t="s">
        <v>85</v>
      </c>
      <c r="L15" s="2" t="s">
        <v>80</v>
      </c>
      <c r="M15" s="2" t="s">
        <v>57</v>
      </c>
      <c r="N15" s="2" t="s">
        <v>642</v>
      </c>
      <c r="O15" s="31" t="s">
        <v>619</v>
      </c>
      <c r="P15" s="31" t="s">
        <v>619</v>
      </c>
      <c r="Q15" s="31" t="s">
        <v>619</v>
      </c>
      <c r="R15" s="31" t="s">
        <v>619</v>
      </c>
      <c r="S15" s="31" t="s">
        <v>619</v>
      </c>
      <c r="T15" s="31" t="s">
        <v>619</v>
      </c>
      <c r="U15" s="31" t="s">
        <v>619</v>
      </c>
      <c r="V15" s="31" t="s">
        <v>619</v>
      </c>
      <c r="W15" s="31" t="s">
        <v>619</v>
      </c>
      <c r="X15" s="31" t="s">
        <v>619</v>
      </c>
      <c r="Y15" s="31" t="s">
        <v>619</v>
      </c>
      <c r="Z15" s="31" t="s">
        <v>619</v>
      </c>
      <c r="AA15" s="31" t="s">
        <v>619</v>
      </c>
      <c r="AB15" s="31" t="s">
        <v>619</v>
      </c>
      <c r="AC15" s="31" t="s">
        <v>619</v>
      </c>
      <c r="AD15" s="31" t="s">
        <v>619</v>
      </c>
      <c r="AE15" s="31" t="s">
        <v>619</v>
      </c>
      <c r="AF15" s="31" t="s">
        <v>619</v>
      </c>
      <c r="AG15" s="31" t="s">
        <v>619</v>
      </c>
      <c r="AH15" s="31" t="s">
        <v>619</v>
      </c>
      <c r="AI15" s="31" t="s">
        <v>619</v>
      </c>
      <c r="AJ15" s="31" t="s">
        <v>619</v>
      </c>
      <c r="AK15" s="31" t="s">
        <v>619</v>
      </c>
      <c r="AL15" s="31" t="s">
        <v>619</v>
      </c>
      <c r="AM15" s="31" t="s">
        <v>619</v>
      </c>
      <c r="AN15" s="31" t="s">
        <v>619</v>
      </c>
      <c r="AO15" s="31" t="s">
        <v>424</v>
      </c>
      <c r="AP15" s="31" t="s">
        <v>58</v>
      </c>
      <c r="AQ15" s="31" t="s">
        <v>58</v>
      </c>
      <c r="AR15" s="31" t="s">
        <v>619</v>
      </c>
      <c r="AS15" s="31" t="s">
        <v>619</v>
      </c>
      <c r="AT15" s="2">
        <f t="shared" ref="AT15" si="0">COUNTIF(O15:AS15,"A")</f>
        <v>2</v>
      </c>
      <c r="AU15" s="2">
        <f t="shared" ref="AU15" si="1">COUNTIF(O15:AS15,"D")</f>
        <v>0</v>
      </c>
      <c r="AV15" s="2">
        <v>0</v>
      </c>
      <c r="AW15" s="2">
        <v>0</v>
      </c>
      <c r="AX15" s="2">
        <v>0</v>
      </c>
      <c r="AY15" s="2">
        <v>0</v>
      </c>
      <c r="AZ15" s="2">
        <f t="shared" ref="AZ15" si="2">SUM(AT15:AY15)</f>
        <v>2</v>
      </c>
      <c r="BA15" s="52" t="s">
        <v>421</v>
      </c>
      <c r="BB15" s="52" t="s">
        <v>422</v>
      </c>
    </row>
    <row r="16" spans="1:54" x14ac:dyDescent="0.25">
      <c r="A16" s="2">
        <f>A15+1</f>
        <v>5</v>
      </c>
      <c r="B16" s="2">
        <v>1</v>
      </c>
      <c r="C16" s="37" t="s">
        <v>86</v>
      </c>
      <c r="D16" s="3" t="s">
        <v>87</v>
      </c>
      <c r="E16" s="2" t="s">
        <v>88</v>
      </c>
      <c r="F16" s="2" t="s">
        <v>54</v>
      </c>
      <c r="G16" s="3" t="s">
        <v>89</v>
      </c>
      <c r="H16" s="4" t="s">
        <v>55</v>
      </c>
      <c r="I16" s="32" t="s">
        <v>636</v>
      </c>
      <c r="J16" s="30">
        <f ca="1">$G$3-I16+1</f>
        <v>10</v>
      </c>
      <c r="K16" s="2" t="s">
        <v>90</v>
      </c>
      <c r="L16" s="2" t="s">
        <v>80</v>
      </c>
      <c r="M16" s="2" t="s">
        <v>57</v>
      </c>
      <c r="N16" s="2" t="s">
        <v>642</v>
      </c>
      <c r="O16" s="31" t="s">
        <v>58</v>
      </c>
      <c r="P16" s="31" t="s">
        <v>58</v>
      </c>
      <c r="Q16" s="31" t="s">
        <v>58</v>
      </c>
      <c r="R16" s="31" t="s">
        <v>58</v>
      </c>
      <c r="S16" s="31" t="s">
        <v>58</v>
      </c>
      <c r="T16" s="31" t="s">
        <v>58</v>
      </c>
      <c r="U16" s="31" t="s">
        <v>58</v>
      </c>
      <c r="V16" s="31" t="s">
        <v>58</v>
      </c>
      <c r="W16" s="31" t="s">
        <v>58</v>
      </c>
      <c r="X16" s="31" t="s">
        <v>58</v>
      </c>
      <c r="Y16" s="31" t="s">
        <v>58</v>
      </c>
      <c r="Z16" s="31" t="s">
        <v>58</v>
      </c>
      <c r="AA16" s="31" t="s">
        <v>420</v>
      </c>
      <c r="AB16" s="31" t="s">
        <v>66</v>
      </c>
      <c r="AC16" s="31" t="s">
        <v>66</v>
      </c>
      <c r="AD16" s="31" t="s">
        <v>66</v>
      </c>
      <c r="AE16" s="31" t="s">
        <v>66</v>
      </c>
      <c r="AF16" s="31" t="s">
        <v>66</v>
      </c>
      <c r="AG16" s="31" t="s">
        <v>66</v>
      </c>
      <c r="AH16" s="31" t="s">
        <v>424</v>
      </c>
      <c r="AI16" s="31" t="s">
        <v>58</v>
      </c>
      <c r="AJ16" s="31" t="s">
        <v>58</v>
      </c>
      <c r="AK16" s="31" t="s">
        <v>58</v>
      </c>
      <c r="AL16" s="31" t="s">
        <v>58</v>
      </c>
      <c r="AM16" s="31" t="s">
        <v>58</v>
      </c>
      <c r="AN16" s="31" t="s">
        <v>58</v>
      </c>
      <c r="AO16" s="31" t="s">
        <v>58</v>
      </c>
      <c r="AP16" s="31" t="s">
        <v>58</v>
      </c>
      <c r="AQ16" s="31" t="s">
        <v>58</v>
      </c>
      <c r="AR16" s="31"/>
      <c r="AS16" s="31"/>
      <c r="AT16" s="2">
        <f>COUNTIF(O16:AS16,"A")</f>
        <v>21</v>
      </c>
      <c r="AU16" s="2">
        <f>COUNTIF(O16:AS16,"D")</f>
        <v>6</v>
      </c>
      <c r="AV16" s="2">
        <v>0</v>
      </c>
      <c r="AW16" s="2">
        <v>0</v>
      </c>
      <c r="AX16" s="2">
        <v>0</v>
      </c>
      <c r="AY16" s="2">
        <v>0</v>
      </c>
      <c r="AZ16" s="2">
        <f>SUM(AT16:AY16)</f>
        <v>27</v>
      </c>
      <c r="BA16" s="52" t="s">
        <v>421</v>
      </c>
      <c r="BB16" s="52" t="s">
        <v>422</v>
      </c>
    </row>
    <row r="17" spans="1:54" x14ac:dyDescent="0.25">
      <c r="A17" s="2"/>
      <c r="B17" s="2"/>
      <c r="C17" s="2"/>
      <c r="D17" s="2"/>
      <c r="E17" s="2"/>
      <c r="F17" s="2"/>
      <c r="G17" s="2"/>
      <c r="H17" s="4"/>
      <c r="I17" s="29"/>
      <c r="J17" s="30"/>
      <c r="K17" s="2"/>
      <c r="L17" s="2"/>
      <c r="M17" s="2"/>
      <c r="N17" s="2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2"/>
      <c r="AU17" s="2"/>
      <c r="AV17" s="2"/>
      <c r="AW17" s="2"/>
      <c r="AX17" s="2"/>
      <c r="AY17" s="2"/>
      <c r="AZ17" s="2"/>
      <c r="BA17" s="52"/>
      <c r="BB17" s="52"/>
    </row>
    <row r="18" spans="1:54" x14ac:dyDescent="0.25">
      <c r="A18" s="9" t="s">
        <v>91</v>
      </c>
      <c r="B18" s="10" t="s">
        <v>92</v>
      </c>
      <c r="C18" s="11"/>
      <c r="D18" s="12"/>
      <c r="E18" s="13"/>
      <c r="F18" s="2"/>
      <c r="G18" s="2"/>
      <c r="H18" s="4"/>
      <c r="I18" s="29"/>
      <c r="J18" s="30"/>
      <c r="K18" s="2"/>
      <c r="L18" s="2"/>
      <c r="M18" s="2"/>
      <c r="N18" s="2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2"/>
      <c r="AU18" s="2"/>
      <c r="AV18" s="2"/>
      <c r="AW18" s="2"/>
      <c r="AX18" s="2"/>
      <c r="AY18" s="2"/>
      <c r="AZ18" s="2"/>
      <c r="BA18" s="52"/>
      <c r="BB18" s="52"/>
    </row>
    <row r="19" spans="1:54" x14ac:dyDescent="0.25">
      <c r="A19" s="2">
        <f>A16+1</f>
        <v>6</v>
      </c>
      <c r="B19" s="2">
        <v>1</v>
      </c>
      <c r="C19" s="3" t="s">
        <v>93</v>
      </c>
      <c r="D19" s="3" t="s">
        <v>94</v>
      </c>
      <c r="E19" s="2" t="s">
        <v>95</v>
      </c>
      <c r="F19" s="2" t="s">
        <v>96</v>
      </c>
      <c r="G19" s="3" t="s">
        <v>97</v>
      </c>
      <c r="H19" s="4" t="s">
        <v>55</v>
      </c>
      <c r="I19" s="29"/>
      <c r="J19" s="30"/>
      <c r="K19" s="2" t="s">
        <v>98</v>
      </c>
      <c r="L19" s="2" t="s">
        <v>92</v>
      </c>
      <c r="M19" s="2" t="s">
        <v>57</v>
      </c>
      <c r="N19" s="2" t="s">
        <v>65</v>
      </c>
      <c r="O19" s="31" t="s">
        <v>451</v>
      </c>
      <c r="P19" s="31" t="s">
        <v>451</v>
      </c>
      <c r="Q19" s="31" t="s">
        <v>451</v>
      </c>
      <c r="R19" s="31" t="s">
        <v>451</v>
      </c>
      <c r="S19" s="31" t="s">
        <v>451</v>
      </c>
      <c r="T19" s="31" t="s">
        <v>424</v>
      </c>
      <c r="U19" s="31" t="s">
        <v>58</v>
      </c>
      <c r="V19" s="31" t="s">
        <v>58</v>
      </c>
      <c r="W19" s="31" t="s">
        <v>58</v>
      </c>
      <c r="X19" s="31" t="s">
        <v>58</v>
      </c>
      <c r="Y19" s="31" t="s">
        <v>58</v>
      </c>
      <c r="Z19" s="31" t="s">
        <v>58</v>
      </c>
      <c r="AA19" s="31" t="s">
        <v>58</v>
      </c>
      <c r="AB19" s="31" t="s">
        <v>58</v>
      </c>
      <c r="AC19" s="31" t="s">
        <v>58</v>
      </c>
      <c r="AD19" s="31" t="s">
        <v>58</v>
      </c>
      <c r="AE19" s="31" t="s">
        <v>58</v>
      </c>
      <c r="AF19" s="31" t="s">
        <v>58</v>
      </c>
      <c r="AG19" s="31" t="s">
        <v>58</v>
      </c>
      <c r="AH19" s="31" t="s">
        <v>58</v>
      </c>
      <c r="AI19" s="31" t="s">
        <v>58</v>
      </c>
      <c r="AJ19" s="31" t="s">
        <v>58</v>
      </c>
      <c r="AK19" s="31" t="s">
        <v>420</v>
      </c>
      <c r="AL19" s="31" t="s">
        <v>66</v>
      </c>
      <c r="AM19" s="31" t="s">
        <v>66</v>
      </c>
      <c r="AN19" s="31" t="s">
        <v>66</v>
      </c>
      <c r="AO19" s="31" t="s">
        <v>66</v>
      </c>
      <c r="AP19" s="31" t="s">
        <v>66</v>
      </c>
      <c r="AQ19" s="31" t="s">
        <v>66</v>
      </c>
      <c r="AR19" s="31"/>
      <c r="AS19" s="31"/>
      <c r="AT19" s="2">
        <f>COUNTIF(O19:AS19,"A")</f>
        <v>16</v>
      </c>
      <c r="AU19" s="2">
        <f>COUNTIF(O19:AS19,"D")</f>
        <v>6</v>
      </c>
      <c r="AV19" s="2">
        <v>0</v>
      </c>
      <c r="AW19" s="2">
        <v>0</v>
      </c>
      <c r="AX19" s="2">
        <v>0</v>
      </c>
      <c r="AY19" s="2">
        <v>0</v>
      </c>
      <c r="AZ19" s="2">
        <f>SUM(AT19:AY19)</f>
        <v>22</v>
      </c>
      <c r="BA19" s="52" t="s">
        <v>421</v>
      </c>
      <c r="BB19" s="52" t="s">
        <v>422</v>
      </c>
    </row>
    <row r="20" spans="1:54" x14ac:dyDescent="0.25">
      <c r="A20" s="2">
        <f>A19+1</f>
        <v>7</v>
      </c>
      <c r="B20" s="2">
        <v>2</v>
      </c>
      <c r="C20" s="3" t="s">
        <v>637</v>
      </c>
      <c r="D20" s="3" t="s">
        <v>638</v>
      </c>
      <c r="E20" s="2" t="s">
        <v>634</v>
      </c>
      <c r="F20" s="2" t="s">
        <v>593</v>
      </c>
      <c r="G20" s="3" t="s">
        <v>636</v>
      </c>
      <c r="H20" s="4" t="s">
        <v>55</v>
      </c>
      <c r="I20" s="29"/>
      <c r="J20" s="30"/>
      <c r="K20" s="2" t="s">
        <v>104</v>
      </c>
      <c r="L20" s="2" t="s">
        <v>92</v>
      </c>
      <c r="M20" s="2" t="s">
        <v>57</v>
      </c>
      <c r="N20" s="2" t="s">
        <v>65</v>
      </c>
      <c r="O20" s="31"/>
      <c r="P20" s="31" t="s">
        <v>619</v>
      </c>
      <c r="Q20" s="31" t="s">
        <v>619</v>
      </c>
      <c r="R20" s="31" t="s">
        <v>619</v>
      </c>
      <c r="S20" s="31" t="s">
        <v>619</v>
      </c>
      <c r="T20" s="31" t="s">
        <v>619</v>
      </c>
      <c r="U20" s="31" t="s">
        <v>619</v>
      </c>
      <c r="V20" s="31" t="s">
        <v>619</v>
      </c>
      <c r="W20" s="31" t="s">
        <v>619</v>
      </c>
      <c r="X20" s="31" t="s">
        <v>619</v>
      </c>
      <c r="Y20" s="31" t="s">
        <v>619</v>
      </c>
      <c r="Z20" s="31" t="s">
        <v>619</v>
      </c>
      <c r="AA20" s="31" t="s">
        <v>619</v>
      </c>
      <c r="AB20" s="31" t="s">
        <v>619</v>
      </c>
      <c r="AC20" s="31" t="s">
        <v>619</v>
      </c>
      <c r="AD20" s="31" t="s">
        <v>619</v>
      </c>
      <c r="AE20" s="31" t="s">
        <v>619</v>
      </c>
      <c r="AF20" s="31" t="s">
        <v>619</v>
      </c>
      <c r="AG20" s="31" t="s">
        <v>619</v>
      </c>
      <c r="AH20" s="31" t="s">
        <v>424</v>
      </c>
      <c r="AI20" s="31" t="s">
        <v>58</v>
      </c>
      <c r="AJ20" s="31" t="s">
        <v>58</v>
      </c>
      <c r="AK20" s="31" t="s">
        <v>420</v>
      </c>
      <c r="AL20" s="31" t="s">
        <v>66</v>
      </c>
      <c r="AM20" s="31" t="s">
        <v>451</v>
      </c>
      <c r="AN20" s="31" t="s">
        <v>451</v>
      </c>
      <c r="AO20" s="31" t="s">
        <v>451</v>
      </c>
      <c r="AP20" s="31" t="s">
        <v>451</v>
      </c>
      <c r="AQ20" s="31" t="s">
        <v>451</v>
      </c>
      <c r="AR20" s="31" t="s">
        <v>619</v>
      </c>
      <c r="AS20" s="31" t="s">
        <v>619</v>
      </c>
      <c r="AT20" s="2">
        <f>COUNTIF(O20:AS20,"A")</f>
        <v>2</v>
      </c>
      <c r="AU20" s="2">
        <f>COUNTIF(O20:AS20,"D")</f>
        <v>1</v>
      </c>
      <c r="AV20" s="2">
        <v>0</v>
      </c>
      <c r="AW20" s="2">
        <v>0</v>
      </c>
      <c r="AX20" s="2">
        <v>0</v>
      </c>
      <c r="AY20" s="2">
        <v>0</v>
      </c>
      <c r="AZ20" s="2">
        <f>SUM(AT20:AY20)</f>
        <v>3</v>
      </c>
      <c r="BA20" s="52" t="s">
        <v>421</v>
      </c>
      <c r="BB20" s="52" t="s">
        <v>422</v>
      </c>
    </row>
    <row r="21" spans="1:54" x14ac:dyDescent="0.25">
      <c r="A21" s="2">
        <f>A20+1</f>
        <v>8</v>
      </c>
      <c r="B21" s="2">
        <v>3</v>
      </c>
      <c r="C21" s="3" t="s">
        <v>492</v>
      </c>
      <c r="D21" s="3">
        <v>74959518</v>
      </c>
      <c r="E21" s="2" t="s">
        <v>487</v>
      </c>
      <c r="F21" s="2" t="s">
        <v>493</v>
      </c>
      <c r="G21" s="3" t="s">
        <v>486</v>
      </c>
      <c r="H21" s="4" t="s">
        <v>55</v>
      </c>
      <c r="I21" s="32" t="s">
        <v>636</v>
      </c>
      <c r="J21" s="30">
        <f t="shared" ref="J21" ca="1" si="3">$G$3-I21+1</f>
        <v>10</v>
      </c>
      <c r="K21" s="2" t="s">
        <v>491</v>
      </c>
      <c r="L21" s="2" t="s">
        <v>92</v>
      </c>
      <c r="M21" s="2" t="s">
        <v>57</v>
      </c>
      <c r="N21" s="2" t="s">
        <v>74</v>
      </c>
      <c r="O21" s="31" t="s">
        <v>457</v>
      </c>
      <c r="P21" s="31" t="s">
        <v>457</v>
      </c>
      <c r="Q21" s="31" t="s">
        <v>457</v>
      </c>
      <c r="R21" s="31" t="s">
        <v>457</v>
      </c>
      <c r="S21" s="31" t="s">
        <v>457</v>
      </c>
      <c r="T21" s="31" t="s">
        <v>457</v>
      </c>
      <c r="U21" s="31" t="s">
        <v>457</v>
      </c>
      <c r="V21" s="31" t="s">
        <v>457</v>
      </c>
      <c r="W21" s="31" t="s">
        <v>457</v>
      </c>
      <c r="X21" s="31" t="s">
        <v>457</v>
      </c>
      <c r="Y21" s="31" t="s">
        <v>457</v>
      </c>
      <c r="Z21" s="31" t="s">
        <v>457</v>
      </c>
      <c r="AA21" s="31" t="s">
        <v>457</v>
      </c>
      <c r="AB21" s="31" t="s">
        <v>457</v>
      </c>
      <c r="AC21" s="31" t="s">
        <v>457</v>
      </c>
      <c r="AD21" s="31" t="s">
        <v>457</v>
      </c>
      <c r="AE21" s="31" t="s">
        <v>457</v>
      </c>
      <c r="AF21" s="31" t="s">
        <v>457</v>
      </c>
      <c r="AG21" s="31" t="s">
        <v>457</v>
      </c>
      <c r="AH21" s="31" t="s">
        <v>424</v>
      </c>
      <c r="AI21" s="31" t="s">
        <v>58</v>
      </c>
      <c r="AJ21" s="31" t="s">
        <v>58</v>
      </c>
      <c r="AK21" s="31" t="s">
        <v>58</v>
      </c>
      <c r="AL21" s="31" t="s">
        <v>58</v>
      </c>
      <c r="AM21" s="31" t="s">
        <v>58</v>
      </c>
      <c r="AN21" s="31" t="s">
        <v>58</v>
      </c>
      <c r="AO21" s="31" t="s">
        <v>58</v>
      </c>
      <c r="AP21" s="31" t="s">
        <v>58</v>
      </c>
      <c r="AQ21" s="31" t="s">
        <v>58</v>
      </c>
      <c r="AR21" s="31"/>
      <c r="AS21" s="31"/>
      <c r="AT21" s="2">
        <f>COUNTIF(O21:AS21,"A")</f>
        <v>9</v>
      </c>
      <c r="AU21" s="2">
        <f>COUNTIF(O21:AS21,"D")</f>
        <v>0</v>
      </c>
      <c r="AV21" s="2">
        <v>0</v>
      </c>
      <c r="AW21" s="2">
        <v>0</v>
      </c>
      <c r="AX21" s="2">
        <v>0</v>
      </c>
      <c r="AY21" s="2">
        <v>0</v>
      </c>
      <c r="AZ21" s="2">
        <f>SUM(AT21:AY21)</f>
        <v>9</v>
      </c>
      <c r="BA21" s="52" t="s">
        <v>425</v>
      </c>
      <c r="BB21" s="52" t="s">
        <v>426</v>
      </c>
    </row>
    <row r="22" spans="1:54" x14ac:dyDescent="0.25">
      <c r="A22" s="2"/>
      <c r="B22" s="2"/>
      <c r="C22" s="2"/>
      <c r="D22" s="2"/>
      <c r="E22" s="2"/>
      <c r="F22" s="2"/>
      <c r="G22" s="2"/>
      <c r="H22" s="4"/>
      <c r="I22" s="29"/>
      <c r="J22" s="30"/>
      <c r="K22" s="2"/>
      <c r="L22" s="2"/>
      <c r="M22" s="2"/>
      <c r="N22" s="2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2"/>
      <c r="AU22" s="2"/>
      <c r="AV22" s="2"/>
      <c r="AW22" s="2"/>
      <c r="AX22" s="2"/>
      <c r="AY22" s="2"/>
      <c r="AZ22" s="2"/>
      <c r="BA22" s="52"/>
      <c r="BB22" s="52"/>
    </row>
    <row r="23" spans="1:54" x14ac:dyDescent="0.25">
      <c r="A23" s="9" t="s">
        <v>105</v>
      </c>
      <c r="B23" s="10" t="s">
        <v>106</v>
      </c>
      <c r="C23" s="11"/>
      <c r="D23" s="12"/>
      <c r="E23" s="13"/>
      <c r="F23" s="2"/>
      <c r="G23" s="2"/>
      <c r="H23" s="4"/>
      <c r="I23" s="29"/>
      <c r="J23" s="30"/>
      <c r="K23" s="2"/>
      <c r="L23" s="2"/>
      <c r="M23" s="2"/>
      <c r="N23" s="2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2"/>
      <c r="AU23" s="2"/>
      <c r="AV23" s="2"/>
      <c r="AW23" s="2"/>
      <c r="AX23" s="2"/>
      <c r="AY23" s="2"/>
      <c r="AZ23" s="2"/>
      <c r="BA23" s="52"/>
      <c r="BB23" s="52"/>
    </row>
    <row r="24" spans="1:54" x14ac:dyDescent="0.25">
      <c r="A24" s="2">
        <f>A21+1</f>
        <v>9</v>
      </c>
      <c r="B24" s="2">
        <v>1</v>
      </c>
      <c r="C24" s="3" t="s">
        <v>107</v>
      </c>
      <c r="D24" s="3" t="s">
        <v>108</v>
      </c>
      <c r="E24" s="2" t="s">
        <v>109</v>
      </c>
      <c r="F24" s="2" t="s">
        <v>54</v>
      </c>
      <c r="G24" s="3" t="s">
        <v>110</v>
      </c>
      <c r="H24" s="4" t="s">
        <v>55</v>
      </c>
      <c r="I24" s="32" t="s">
        <v>629</v>
      </c>
      <c r="J24" s="30">
        <f ca="1">$G$3-I24+1</f>
        <v>17</v>
      </c>
      <c r="K24" s="2" t="s">
        <v>111</v>
      </c>
      <c r="L24" s="2" t="s">
        <v>106</v>
      </c>
      <c r="M24" s="2" t="s">
        <v>57</v>
      </c>
      <c r="N24" s="2" t="s">
        <v>74</v>
      </c>
      <c r="O24" s="31" t="s">
        <v>451</v>
      </c>
      <c r="P24" s="31" t="s">
        <v>451</v>
      </c>
      <c r="Q24" s="31" t="s">
        <v>451</v>
      </c>
      <c r="R24" s="31" t="s">
        <v>451</v>
      </c>
      <c r="S24" s="31" t="s">
        <v>451</v>
      </c>
      <c r="T24" s="31" t="s">
        <v>451</v>
      </c>
      <c r="U24" s="31" t="s">
        <v>451</v>
      </c>
      <c r="V24" s="31" t="s">
        <v>451</v>
      </c>
      <c r="W24" s="31" t="s">
        <v>451</v>
      </c>
      <c r="X24" s="31" t="s">
        <v>451</v>
      </c>
      <c r="Y24" s="31" t="s">
        <v>451</v>
      </c>
      <c r="Z24" s="31" t="s">
        <v>451</v>
      </c>
      <c r="AA24" s="31" t="s">
        <v>424</v>
      </c>
      <c r="AB24" s="31" t="s">
        <v>58</v>
      </c>
      <c r="AC24" s="31" t="s">
        <v>58</v>
      </c>
      <c r="AD24" s="31" t="s">
        <v>58</v>
      </c>
      <c r="AE24" s="31" t="s">
        <v>58</v>
      </c>
      <c r="AF24" s="31" t="s">
        <v>58</v>
      </c>
      <c r="AG24" s="31" t="s">
        <v>58</v>
      </c>
      <c r="AH24" s="31" t="s">
        <v>58</v>
      </c>
      <c r="AI24" s="31" t="s">
        <v>58</v>
      </c>
      <c r="AJ24" s="31" t="s">
        <v>58</v>
      </c>
      <c r="AK24" s="31" t="s">
        <v>58</v>
      </c>
      <c r="AL24" s="31" t="s">
        <v>58</v>
      </c>
      <c r="AM24" s="31" t="s">
        <v>58</v>
      </c>
      <c r="AN24" s="31" t="s">
        <v>58</v>
      </c>
      <c r="AO24" s="31" t="s">
        <v>58</v>
      </c>
      <c r="AP24" s="31" t="s">
        <v>58</v>
      </c>
      <c r="AQ24" s="31" t="s">
        <v>58</v>
      </c>
      <c r="AR24" s="31"/>
      <c r="AS24" s="31"/>
      <c r="AT24" s="2">
        <f>COUNTIF(O24:AS24,"A")</f>
        <v>16</v>
      </c>
      <c r="AU24" s="2">
        <f>COUNTIF(O24:AS24,"D")</f>
        <v>0</v>
      </c>
      <c r="AV24" s="2">
        <v>0</v>
      </c>
      <c r="AW24" s="2">
        <v>0</v>
      </c>
      <c r="AX24" s="2">
        <v>0</v>
      </c>
      <c r="AY24" s="2">
        <v>0</v>
      </c>
      <c r="AZ24" s="2">
        <f>SUM(AT24:AY24)</f>
        <v>16</v>
      </c>
      <c r="BA24" s="52" t="s">
        <v>421</v>
      </c>
      <c r="BB24" s="52" t="s">
        <v>422</v>
      </c>
    </row>
    <row r="25" spans="1:54" x14ac:dyDescent="0.25">
      <c r="A25" s="2">
        <f>A24+1</f>
        <v>10</v>
      </c>
      <c r="B25" s="2">
        <v>2</v>
      </c>
      <c r="C25" s="3" t="s">
        <v>575</v>
      </c>
      <c r="D25" s="103" t="s">
        <v>563</v>
      </c>
      <c r="E25" s="96" t="s">
        <v>566</v>
      </c>
      <c r="F25" s="107" t="s">
        <v>54</v>
      </c>
      <c r="G25" s="3" t="s">
        <v>564</v>
      </c>
      <c r="H25" s="4" t="s">
        <v>55</v>
      </c>
      <c r="I25" s="37"/>
      <c r="J25" s="105"/>
      <c r="K25" s="96" t="s">
        <v>565</v>
      </c>
      <c r="L25" s="2" t="s">
        <v>106</v>
      </c>
      <c r="M25" s="2" t="s">
        <v>57</v>
      </c>
      <c r="N25" s="2" t="s">
        <v>65</v>
      </c>
      <c r="O25" s="31" t="s">
        <v>58</v>
      </c>
      <c r="P25" s="31" t="s">
        <v>58</v>
      </c>
      <c r="Q25" s="31" t="s">
        <v>58</v>
      </c>
      <c r="R25" s="31" t="s">
        <v>58</v>
      </c>
      <c r="S25" s="31" t="s">
        <v>58</v>
      </c>
      <c r="T25" s="31" t="s">
        <v>58</v>
      </c>
      <c r="U25" s="31" t="s">
        <v>58</v>
      </c>
      <c r="V25" s="31" t="s">
        <v>58</v>
      </c>
      <c r="W25" s="31" t="s">
        <v>58</v>
      </c>
      <c r="X25" s="31" t="s">
        <v>58</v>
      </c>
      <c r="Y25" s="31" t="s">
        <v>58</v>
      </c>
      <c r="Z25" s="31" t="s">
        <v>58</v>
      </c>
      <c r="AA25" s="31" t="s">
        <v>58</v>
      </c>
      <c r="AB25" s="31" t="s">
        <v>58</v>
      </c>
      <c r="AC25" s="31" t="s">
        <v>58</v>
      </c>
      <c r="AD25" s="31" t="s">
        <v>58</v>
      </c>
      <c r="AE25" s="31" t="s">
        <v>58</v>
      </c>
      <c r="AF25" s="31" t="s">
        <v>420</v>
      </c>
      <c r="AG25" s="31" t="s">
        <v>66</v>
      </c>
      <c r="AH25" s="31" t="s">
        <v>66</v>
      </c>
      <c r="AI25" s="31" t="s">
        <v>66</v>
      </c>
      <c r="AJ25" s="31" t="s">
        <v>66</v>
      </c>
      <c r="AK25" s="31" t="s">
        <v>66</v>
      </c>
      <c r="AL25" s="31" t="s">
        <v>66</v>
      </c>
      <c r="AM25" s="31" t="s">
        <v>66</v>
      </c>
      <c r="AN25" s="31" t="s">
        <v>457</v>
      </c>
      <c r="AO25" s="31" t="s">
        <v>457</v>
      </c>
      <c r="AP25" s="31" t="s">
        <v>457</v>
      </c>
      <c r="AQ25" s="31" t="s">
        <v>457</v>
      </c>
      <c r="AR25" s="31"/>
      <c r="AS25" s="31"/>
      <c r="AT25" s="2">
        <f>COUNTIF(O25:AS25,"A")</f>
        <v>17</v>
      </c>
      <c r="AU25" s="2">
        <f>COUNTIF(O25:AS25,"D")</f>
        <v>7</v>
      </c>
      <c r="AV25" s="2">
        <v>0</v>
      </c>
      <c r="AW25" s="2">
        <v>0</v>
      </c>
      <c r="AX25" s="2">
        <v>0</v>
      </c>
      <c r="AY25" s="2">
        <v>0</v>
      </c>
      <c r="AZ25" s="2">
        <f>SUM(AT25:AY25)</f>
        <v>24</v>
      </c>
      <c r="BA25" s="52" t="s">
        <v>425</v>
      </c>
      <c r="BB25" s="52" t="s">
        <v>426</v>
      </c>
    </row>
    <row r="26" spans="1:54" x14ac:dyDescent="0.25">
      <c r="A26" s="2"/>
      <c r="B26" s="2"/>
      <c r="C26" s="2"/>
      <c r="D26" s="2"/>
      <c r="E26" s="2"/>
      <c r="F26" s="2"/>
      <c r="G26" s="2"/>
      <c r="H26" s="4"/>
      <c r="I26" s="29"/>
      <c r="J26" s="30"/>
      <c r="K26" s="2"/>
      <c r="L26" s="2"/>
      <c r="M26" s="2"/>
      <c r="N26" s="2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2"/>
      <c r="AU26" s="2"/>
      <c r="AV26" s="2"/>
      <c r="AW26" s="2"/>
      <c r="AX26" s="2"/>
      <c r="AY26" s="2"/>
      <c r="AZ26" s="2"/>
      <c r="BA26" s="52"/>
      <c r="BB26" s="52"/>
    </row>
    <row r="27" spans="1:54" x14ac:dyDescent="0.25">
      <c r="A27" s="9" t="s">
        <v>112</v>
      </c>
      <c r="B27" s="10" t="s">
        <v>113</v>
      </c>
      <c r="C27" s="11"/>
      <c r="D27" s="12"/>
      <c r="E27" s="13"/>
      <c r="F27" s="2"/>
      <c r="G27" s="2"/>
      <c r="H27" s="4"/>
      <c r="I27" s="29"/>
      <c r="J27" s="30"/>
      <c r="K27" s="2"/>
      <c r="L27" s="2"/>
      <c r="M27" s="2"/>
      <c r="N27" s="2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2"/>
      <c r="AU27" s="2"/>
      <c r="AV27" s="2"/>
      <c r="AW27" s="2"/>
      <c r="AX27" s="2"/>
      <c r="AY27" s="2"/>
      <c r="AZ27" s="2"/>
      <c r="BA27" s="52"/>
      <c r="BB27" s="52"/>
    </row>
    <row r="28" spans="1:54" x14ac:dyDescent="0.25">
      <c r="A28" s="2">
        <f>A25+1</f>
        <v>11</v>
      </c>
      <c r="B28" s="2">
        <v>1</v>
      </c>
      <c r="C28" s="3" t="s">
        <v>114</v>
      </c>
      <c r="D28" s="3" t="s">
        <v>115</v>
      </c>
      <c r="E28" s="2" t="s">
        <v>116</v>
      </c>
      <c r="F28" s="2" t="s">
        <v>54</v>
      </c>
      <c r="G28" s="3" t="s">
        <v>117</v>
      </c>
      <c r="H28" s="4" t="s">
        <v>55</v>
      </c>
      <c r="I28" s="29"/>
      <c r="J28" s="30"/>
      <c r="K28" s="2" t="s">
        <v>118</v>
      </c>
      <c r="L28" s="2" t="s">
        <v>113</v>
      </c>
      <c r="M28" s="2" t="s">
        <v>57</v>
      </c>
      <c r="N28" s="2" t="s">
        <v>65</v>
      </c>
      <c r="O28" s="31" t="s">
        <v>457</v>
      </c>
      <c r="P28" s="31" t="s">
        <v>457</v>
      </c>
      <c r="Q28" s="31" t="s">
        <v>457</v>
      </c>
      <c r="R28" s="31" t="s">
        <v>457</v>
      </c>
      <c r="S28" s="31" t="s">
        <v>457</v>
      </c>
      <c r="T28" s="31" t="s">
        <v>424</v>
      </c>
      <c r="U28" s="31" t="s">
        <v>58</v>
      </c>
      <c r="V28" s="31" t="s">
        <v>58</v>
      </c>
      <c r="W28" s="31" t="s">
        <v>58</v>
      </c>
      <c r="X28" s="31" t="s">
        <v>58</v>
      </c>
      <c r="Y28" s="31" t="s">
        <v>58</v>
      </c>
      <c r="Z28" s="31" t="s">
        <v>58</v>
      </c>
      <c r="AA28" s="31" t="s">
        <v>58</v>
      </c>
      <c r="AB28" s="31" t="s">
        <v>58</v>
      </c>
      <c r="AC28" s="31" t="s">
        <v>58</v>
      </c>
      <c r="AD28" s="31" t="s">
        <v>58</v>
      </c>
      <c r="AE28" s="31" t="s">
        <v>58</v>
      </c>
      <c r="AF28" s="31" t="s">
        <v>58</v>
      </c>
      <c r="AG28" s="31" t="s">
        <v>58</v>
      </c>
      <c r="AH28" s="31" t="s">
        <v>420</v>
      </c>
      <c r="AI28" s="31" t="s">
        <v>66</v>
      </c>
      <c r="AJ28" s="31" t="s">
        <v>66</v>
      </c>
      <c r="AK28" s="31" t="s">
        <v>66</v>
      </c>
      <c r="AL28" s="31" t="s">
        <v>66</v>
      </c>
      <c r="AM28" s="31" t="s">
        <v>66</v>
      </c>
      <c r="AN28" s="31" t="s">
        <v>66</v>
      </c>
      <c r="AO28" s="31" t="s">
        <v>66</v>
      </c>
      <c r="AP28" s="31" t="s">
        <v>457</v>
      </c>
      <c r="AQ28" s="31" t="s">
        <v>457</v>
      </c>
      <c r="AR28" s="31"/>
      <c r="AS28" s="31"/>
      <c r="AT28" s="2">
        <f t="shared" ref="AT28:AT40" si="4">COUNTIF(O28:AS28,"A")</f>
        <v>13</v>
      </c>
      <c r="AU28" s="2">
        <f t="shared" ref="AU28:AU40" si="5">COUNTIF(O28:AS28,"D")</f>
        <v>7</v>
      </c>
      <c r="AV28" s="2">
        <v>0</v>
      </c>
      <c r="AW28" s="2">
        <v>0</v>
      </c>
      <c r="AX28" s="2">
        <v>0</v>
      </c>
      <c r="AY28" s="2">
        <v>0</v>
      </c>
      <c r="AZ28" s="2">
        <f t="shared" ref="AZ28:AZ40" si="6">SUM(AT28:AY28)</f>
        <v>20</v>
      </c>
      <c r="BA28" s="52" t="s">
        <v>425</v>
      </c>
      <c r="BB28" s="52" t="s">
        <v>426</v>
      </c>
    </row>
    <row r="29" spans="1:54" x14ac:dyDescent="0.25">
      <c r="A29" s="2">
        <f>A28+1</f>
        <v>12</v>
      </c>
      <c r="B29" s="2">
        <v>2</v>
      </c>
      <c r="C29" s="3" t="s">
        <v>543</v>
      </c>
      <c r="D29" s="3" t="s">
        <v>544</v>
      </c>
      <c r="E29" s="2" t="s">
        <v>545</v>
      </c>
      <c r="F29" s="2" t="s">
        <v>133</v>
      </c>
      <c r="G29" s="3" t="s">
        <v>546</v>
      </c>
      <c r="H29" s="4" t="s">
        <v>55</v>
      </c>
      <c r="I29" s="29"/>
      <c r="J29" s="30"/>
      <c r="K29" s="2" t="s">
        <v>150</v>
      </c>
      <c r="L29" s="2" t="s">
        <v>113</v>
      </c>
      <c r="M29" s="2" t="s">
        <v>57</v>
      </c>
      <c r="N29" s="2" t="s">
        <v>65</v>
      </c>
      <c r="O29" s="31" t="s">
        <v>451</v>
      </c>
      <c r="P29" s="31" t="s">
        <v>451</v>
      </c>
      <c r="Q29" s="31" t="s">
        <v>451</v>
      </c>
      <c r="R29" s="31" t="s">
        <v>451</v>
      </c>
      <c r="S29" s="31" t="s">
        <v>451</v>
      </c>
      <c r="T29" s="31" t="s">
        <v>451</v>
      </c>
      <c r="U29" s="31" t="s">
        <v>451</v>
      </c>
      <c r="V29" s="31" t="s">
        <v>451</v>
      </c>
      <c r="W29" s="31" t="s">
        <v>451</v>
      </c>
      <c r="X29" s="31" t="s">
        <v>451</v>
      </c>
      <c r="Y29" s="31" t="s">
        <v>451</v>
      </c>
      <c r="Z29" s="31" t="s">
        <v>451</v>
      </c>
      <c r="AA29" s="31" t="s">
        <v>424</v>
      </c>
      <c r="AB29" s="31" t="s">
        <v>58</v>
      </c>
      <c r="AC29" s="31" t="s">
        <v>58</v>
      </c>
      <c r="AD29" s="31" t="s">
        <v>58</v>
      </c>
      <c r="AE29" s="31" t="s">
        <v>58</v>
      </c>
      <c r="AF29" s="31" t="s">
        <v>58</v>
      </c>
      <c r="AG29" s="31" t="s">
        <v>58</v>
      </c>
      <c r="AH29" s="31" t="s">
        <v>58</v>
      </c>
      <c r="AI29" s="31" t="s">
        <v>58</v>
      </c>
      <c r="AJ29" s="31" t="s">
        <v>58</v>
      </c>
      <c r="AK29" s="31" t="s">
        <v>58</v>
      </c>
      <c r="AL29" s="31" t="s">
        <v>58</v>
      </c>
      <c r="AM29" s="31" t="s">
        <v>420</v>
      </c>
      <c r="AN29" s="31" t="s">
        <v>66</v>
      </c>
      <c r="AO29" s="31" t="s">
        <v>66</v>
      </c>
      <c r="AP29" s="31" t="s">
        <v>66</v>
      </c>
      <c r="AQ29" s="31" t="s">
        <v>66</v>
      </c>
      <c r="AR29" s="31"/>
      <c r="AS29" s="31"/>
      <c r="AT29" s="2">
        <f t="shared" si="4"/>
        <v>11</v>
      </c>
      <c r="AU29" s="2">
        <f t="shared" si="5"/>
        <v>4</v>
      </c>
      <c r="AV29" s="2">
        <v>0</v>
      </c>
      <c r="AW29" s="2">
        <v>0</v>
      </c>
      <c r="AX29" s="2">
        <v>0</v>
      </c>
      <c r="AY29" s="2">
        <v>0</v>
      </c>
      <c r="AZ29" s="2">
        <f t="shared" si="6"/>
        <v>15</v>
      </c>
      <c r="BA29" s="52" t="s">
        <v>421</v>
      </c>
      <c r="BB29" s="52" t="s">
        <v>422</v>
      </c>
    </row>
    <row r="30" spans="1:54" x14ac:dyDescent="0.25">
      <c r="A30" s="2">
        <f t="shared" ref="A30:A40" si="7">A29+1</f>
        <v>13</v>
      </c>
      <c r="B30" s="2">
        <v>3</v>
      </c>
      <c r="C30" s="3" t="s">
        <v>119</v>
      </c>
      <c r="D30" s="3" t="s">
        <v>120</v>
      </c>
      <c r="E30" s="2" t="s">
        <v>121</v>
      </c>
      <c r="F30" s="2" t="s">
        <v>54</v>
      </c>
      <c r="G30" s="3" t="s">
        <v>122</v>
      </c>
      <c r="H30" s="4" t="s">
        <v>72</v>
      </c>
      <c r="I30" s="32" t="s">
        <v>643</v>
      </c>
      <c r="J30" s="30">
        <f ca="1">$G$3-I30+1</f>
        <v>5</v>
      </c>
      <c r="K30" s="2" t="s">
        <v>123</v>
      </c>
      <c r="L30" s="2" t="s">
        <v>113</v>
      </c>
      <c r="M30" s="2" t="s">
        <v>57</v>
      </c>
      <c r="N30" s="2" t="s">
        <v>74</v>
      </c>
      <c r="O30" s="31" t="s">
        <v>58</v>
      </c>
      <c r="P30" s="31" t="s">
        <v>58</v>
      </c>
      <c r="Q30" s="31" t="s">
        <v>58</v>
      </c>
      <c r="R30" s="31" t="s">
        <v>58</v>
      </c>
      <c r="S30" s="31" t="s">
        <v>58</v>
      </c>
      <c r="T30" s="31" t="s">
        <v>58</v>
      </c>
      <c r="U30" s="31" t="s">
        <v>58</v>
      </c>
      <c r="V30" s="31" t="s">
        <v>58</v>
      </c>
      <c r="W30" s="31" t="s">
        <v>58</v>
      </c>
      <c r="X30" s="31" t="s">
        <v>58</v>
      </c>
      <c r="Y30" s="31" t="s">
        <v>420</v>
      </c>
      <c r="Z30" s="31" t="s">
        <v>66</v>
      </c>
      <c r="AA30" s="31" t="s">
        <v>66</v>
      </c>
      <c r="AB30" s="31" t="s">
        <v>66</v>
      </c>
      <c r="AC30" s="31" t="s">
        <v>66</v>
      </c>
      <c r="AD30" s="31" t="s">
        <v>66</v>
      </c>
      <c r="AE30" s="31" t="s">
        <v>66</v>
      </c>
      <c r="AF30" s="31" t="s">
        <v>66</v>
      </c>
      <c r="AG30" s="31" t="s">
        <v>66</v>
      </c>
      <c r="AH30" s="31" t="s">
        <v>66</v>
      </c>
      <c r="AI30" s="31" t="s">
        <v>66</v>
      </c>
      <c r="AJ30" s="31" t="s">
        <v>66</v>
      </c>
      <c r="AK30" s="31" t="s">
        <v>66</v>
      </c>
      <c r="AL30" s="31" t="s">
        <v>66</v>
      </c>
      <c r="AM30" s="31" t="s">
        <v>424</v>
      </c>
      <c r="AN30" s="31" t="s">
        <v>58</v>
      </c>
      <c r="AO30" s="31" t="s">
        <v>58</v>
      </c>
      <c r="AP30" s="31" t="s">
        <v>58</v>
      </c>
      <c r="AQ30" s="31" t="s">
        <v>58</v>
      </c>
      <c r="AR30" s="31"/>
      <c r="AS30" s="31"/>
      <c r="AT30" s="2">
        <f t="shared" si="4"/>
        <v>14</v>
      </c>
      <c r="AU30" s="2">
        <f t="shared" si="5"/>
        <v>13</v>
      </c>
      <c r="AV30" s="2">
        <v>0</v>
      </c>
      <c r="AW30" s="2">
        <v>0</v>
      </c>
      <c r="AX30" s="2">
        <v>0</v>
      </c>
      <c r="AY30" s="2">
        <v>0</v>
      </c>
      <c r="AZ30" s="2">
        <f t="shared" si="6"/>
        <v>27</v>
      </c>
      <c r="BA30" s="52" t="s">
        <v>421</v>
      </c>
      <c r="BB30" s="52" t="s">
        <v>422</v>
      </c>
    </row>
    <row r="31" spans="1:54" x14ac:dyDescent="0.25">
      <c r="A31" s="2">
        <f t="shared" si="7"/>
        <v>14</v>
      </c>
      <c r="B31" s="2">
        <v>4</v>
      </c>
      <c r="C31" s="3" t="s">
        <v>124</v>
      </c>
      <c r="D31" s="3" t="s">
        <v>125</v>
      </c>
      <c r="E31" s="2" t="s">
        <v>126</v>
      </c>
      <c r="F31" s="2" t="s">
        <v>127</v>
      </c>
      <c r="G31" s="3" t="s">
        <v>128</v>
      </c>
      <c r="H31" s="4" t="s">
        <v>55</v>
      </c>
      <c r="I31" s="29"/>
      <c r="J31" s="30"/>
      <c r="K31" s="2" t="s">
        <v>129</v>
      </c>
      <c r="L31" s="2" t="s">
        <v>113</v>
      </c>
      <c r="M31" s="2" t="s">
        <v>57</v>
      </c>
      <c r="N31" s="2" t="s">
        <v>65</v>
      </c>
      <c r="O31" s="31" t="s">
        <v>58</v>
      </c>
      <c r="P31" s="31" t="s">
        <v>58</v>
      </c>
      <c r="Q31" s="31" t="s">
        <v>58</v>
      </c>
      <c r="R31" s="31" t="s">
        <v>58</v>
      </c>
      <c r="S31" s="31" t="s">
        <v>58</v>
      </c>
      <c r="T31" s="31" t="s">
        <v>58</v>
      </c>
      <c r="U31" s="31" t="s">
        <v>58</v>
      </c>
      <c r="V31" s="31" t="s">
        <v>58</v>
      </c>
      <c r="W31" s="31" t="s">
        <v>58</v>
      </c>
      <c r="X31" s="31" t="s">
        <v>58</v>
      </c>
      <c r="Y31" s="31" t="s">
        <v>58</v>
      </c>
      <c r="Z31" s="31" t="s">
        <v>58</v>
      </c>
      <c r="AA31" s="31" t="s">
        <v>58</v>
      </c>
      <c r="AB31" s="31" t="s">
        <v>58</v>
      </c>
      <c r="AC31" s="31" t="s">
        <v>58</v>
      </c>
      <c r="AD31" s="31" t="s">
        <v>58</v>
      </c>
      <c r="AE31" s="31" t="s">
        <v>58</v>
      </c>
      <c r="AF31" s="31" t="s">
        <v>58</v>
      </c>
      <c r="AG31" s="31" t="s">
        <v>58</v>
      </c>
      <c r="AH31" s="31" t="s">
        <v>420</v>
      </c>
      <c r="AI31" s="31" t="s">
        <v>66</v>
      </c>
      <c r="AJ31" s="31" t="s">
        <v>66</v>
      </c>
      <c r="AK31" s="31" t="s">
        <v>66</v>
      </c>
      <c r="AL31" s="31" t="s">
        <v>66</v>
      </c>
      <c r="AM31" s="31" t="s">
        <v>66</v>
      </c>
      <c r="AN31" s="31" t="s">
        <v>66</v>
      </c>
      <c r="AO31" s="31" t="s">
        <v>66</v>
      </c>
      <c r="AP31" s="31" t="s">
        <v>457</v>
      </c>
      <c r="AQ31" s="31" t="s">
        <v>457</v>
      </c>
      <c r="AR31" s="31"/>
      <c r="AS31" s="31"/>
      <c r="AT31" s="2">
        <f t="shared" si="4"/>
        <v>19</v>
      </c>
      <c r="AU31" s="2">
        <f t="shared" si="5"/>
        <v>7</v>
      </c>
      <c r="AV31" s="2">
        <v>0</v>
      </c>
      <c r="AW31" s="2">
        <v>0</v>
      </c>
      <c r="AX31" s="2">
        <v>0</v>
      </c>
      <c r="AY31" s="2">
        <v>0</v>
      </c>
      <c r="AZ31" s="2">
        <f t="shared" si="6"/>
        <v>26</v>
      </c>
      <c r="BA31" s="52" t="s">
        <v>425</v>
      </c>
      <c r="BB31" s="52" t="s">
        <v>426</v>
      </c>
    </row>
    <row r="32" spans="1:54" x14ac:dyDescent="0.25">
      <c r="A32" s="2">
        <f t="shared" si="7"/>
        <v>15</v>
      </c>
      <c r="B32" s="2">
        <v>5</v>
      </c>
      <c r="C32" s="3" t="s">
        <v>514</v>
      </c>
      <c r="D32" s="3" t="s">
        <v>515</v>
      </c>
      <c r="E32" s="2" t="s">
        <v>516</v>
      </c>
      <c r="F32" s="2" t="s">
        <v>54</v>
      </c>
      <c r="G32" s="3" t="s">
        <v>517</v>
      </c>
      <c r="H32" s="4" t="s">
        <v>55</v>
      </c>
      <c r="I32" s="32" t="s">
        <v>629</v>
      </c>
      <c r="J32" s="30">
        <f ca="1">$G$3-I32+1</f>
        <v>17</v>
      </c>
      <c r="K32" s="2" t="s">
        <v>129</v>
      </c>
      <c r="L32" s="2" t="s">
        <v>113</v>
      </c>
      <c r="M32" s="2" t="s">
        <v>57</v>
      </c>
      <c r="N32" s="2" t="s">
        <v>74</v>
      </c>
      <c r="O32" s="31" t="s">
        <v>66</v>
      </c>
      <c r="P32" s="31" t="s">
        <v>66</v>
      </c>
      <c r="Q32" s="31" t="s">
        <v>66</v>
      </c>
      <c r="R32" s="31" t="s">
        <v>66</v>
      </c>
      <c r="S32" s="31" t="s">
        <v>66</v>
      </c>
      <c r="T32" s="31" t="s">
        <v>66</v>
      </c>
      <c r="U32" s="31" t="s">
        <v>457</v>
      </c>
      <c r="V32" s="31" t="s">
        <v>457</v>
      </c>
      <c r="W32" s="31" t="s">
        <v>457</v>
      </c>
      <c r="X32" s="31" t="s">
        <v>457</v>
      </c>
      <c r="Y32" s="31" t="s">
        <v>457</v>
      </c>
      <c r="Z32" s="31" t="s">
        <v>457</v>
      </c>
      <c r="AA32" s="31" t="s">
        <v>424</v>
      </c>
      <c r="AB32" s="31" t="s">
        <v>58</v>
      </c>
      <c r="AC32" s="31" t="s">
        <v>58</v>
      </c>
      <c r="AD32" s="31" t="s">
        <v>58</v>
      </c>
      <c r="AE32" s="31" t="s">
        <v>58</v>
      </c>
      <c r="AF32" s="31" t="s">
        <v>58</v>
      </c>
      <c r="AG32" s="31" t="s">
        <v>58</v>
      </c>
      <c r="AH32" s="31" t="s">
        <v>58</v>
      </c>
      <c r="AI32" s="31" t="s">
        <v>58</v>
      </c>
      <c r="AJ32" s="31" t="s">
        <v>58</v>
      </c>
      <c r="AK32" s="31" t="s">
        <v>58</v>
      </c>
      <c r="AL32" s="31" t="s">
        <v>58</v>
      </c>
      <c r="AM32" s="31" t="s">
        <v>58</v>
      </c>
      <c r="AN32" s="31" t="s">
        <v>58</v>
      </c>
      <c r="AO32" s="31" t="s">
        <v>58</v>
      </c>
      <c r="AP32" s="31" t="s">
        <v>58</v>
      </c>
      <c r="AQ32" s="31" t="s">
        <v>58</v>
      </c>
      <c r="AR32" s="31"/>
      <c r="AS32" s="31"/>
      <c r="AT32" s="2">
        <f t="shared" si="4"/>
        <v>16</v>
      </c>
      <c r="AU32" s="2">
        <f t="shared" si="5"/>
        <v>6</v>
      </c>
      <c r="AV32" s="2">
        <v>0</v>
      </c>
      <c r="AW32" s="2">
        <v>0</v>
      </c>
      <c r="AX32" s="2">
        <v>0</v>
      </c>
      <c r="AY32" s="2">
        <v>0</v>
      </c>
      <c r="AZ32" s="2">
        <f t="shared" si="6"/>
        <v>22</v>
      </c>
      <c r="BA32" s="52" t="s">
        <v>425</v>
      </c>
      <c r="BB32" s="52" t="s">
        <v>426</v>
      </c>
    </row>
    <row r="33" spans="1:54" x14ac:dyDescent="0.25">
      <c r="A33" s="2">
        <f t="shared" si="7"/>
        <v>16</v>
      </c>
      <c r="B33" s="2">
        <v>6</v>
      </c>
      <c r="C33" s="3" t="s">
        <v>130</v>
      </c>
      <c r="D33" s="3" t="s">
        <v>131</v>
      </c>
      <c r="E33" s="2" t="s">
        <v>132</v>
      </c>
      <c r="F33" s="2" t="s">
        <v>133</v>
      </c>
      <c r="G33" s="3" t="s">
        <v>128</v>
      </c>
      <c r="H33" s="4" t="s">
        <v>55</v>
      </c>
      <c r="I33" s="29"/>
      <c r="J33" s="30"/>
      <c r="K33" s="2" t="s">
        <v>134</v>
      </c>
      <c r="L33" s="2" t="s">
        <v>113</v>
      </c>
      <c r="M33" s="2" t="s">
        <v>57</v>
      </c>
      <c r="N33" s="2" t="s">
        <v>65</v>
      </c>
      <c r="O33" s="31" t="s">
        <v>58</v>
      </c>
      <c r="P33" s="31" t="s">
        <v>58</v>
      </c>
      <c r="Q33" s="31" t="s">
        <v>58</v>
      </c>
      <c r="R33" s="31" t="s">
        <v>420</v>
      </c>
      <c r="S33" s="31" t="s">
        <v>66</v>
      </c>
      <c r="T33" s="31" t="s">
        <v>66</v>
      </c>
      <c r="U33" s="31" t="s">
        <v>66</v>
      </c>
      <c r="V33" s="31" t="s">
        <v>66</v>
      </c>
      <c r="W33" s="31" t="s">
        <v>66</v>
      </c>
      <c r="X33" s="31" t="s">
        <v>66</v>
      </c>
      <c r="Y33" s="31" t="s">
        <v>424</v>
      </c>
      <c r="Z33" s="31" t="s">
        <v>58</v>
      </c>
      <c r="AA33" s="31" t="s">
        <v>58</v>
      </c>
      <c r="AB33" s="31" t="s">
        <v>58</v>
      </c>
      <c r="AC33" s="31" t="s">
        <v>58</v>
      </c>
      <c r="AD33" s="31" t="s">
        <v>58</v>
      </c>
      <c r="AE33" s="31" t="s">
        <v>58</v>
      </c>
      <c r="AF33" s="31" t="s">
        <v>58</v>
      </c>
      <c r="AG33" s="31" t="s">
        <v>58</v>
      </c>
      <c r="AH33" s="31" t="s">
        <v>58</v>
      </c>
      <c r="AI33" s="31" t="s">
        <v>58</v>
      </c>
      <c r="AJ33" s="31" t="s">
        <v>58</v>
      </c>
      <c r="AK33" s="31" t="s">
        <v>58</v>
      </c>
      <c r="AL33" s="31" t="s">
        <v>58</v>
      </c>
      <c r="AM33" s="31" t="s">
        <v>420</v>
      </c>
      <c r="AN33" s="31" t="s">
        <v>66</v>
      </c>
      <c r="AO33" s="31" t="s">
        <v>66</v>
      </c>
      <c r="AP33" s="31" t="s">
        <v>66</v>
      </c>
      <c r="AQ33" s="31" t="s">
        <v>66</v>
      </c>
      <c r="AR33" s="31"/>
      <c r="AS33" s="31"/>
      <c r="AT33" s="2">
        <f t="shared" si="4"/>
        <v>16</v>
      </c>
      <c r="AU33" s="2">
        <f t="shared" si="5"/>
        <v>10</v>
      </c>
      <c r="AV33" s="2">
        <v>0</v>
      </c>
      <c r="AW33" s="2">
        <v>0</v>
      </c>
      <c r="AX33" s="2">
        <v>0</v>
      </c>
      <c r="AY33" s="2">
        <v>0</v>
      </c>
      <c r="AZ33" s="2">
        <f t="shared" si="6"/>
        <v>26</v>
      </c>
      <c r="BA33" s="52" t="s">
        <v>421</v>
      </c>
      <c r="BB33" s="52" t="s">
        <v>422</v>
      </c>
    </row>
    <row r="34" spans="1:54" x14ac:dyDescent="0.25">
      <c r="A34" s="2">
        <f t="shared" si="7"/>
        <v>17</v>
      </c>
      <c r="B34" s="2">
        <v>7</v>
      </c>
      <c r="C34" s="3" t="s">
        <v>135</v>
      </c>
      <c r="D34" s="3" t="s">
        <v>136</v>
      </c>
      <c r="E34" s="2" t="s">
        <v>137</v>
      </c>
      <c r="F34" s="2" t="s">
        <v>138</v>
      </c>
      <c r="G34" s="3" t="s">
        <v>139</v>
      </c>
      <c r="H34" s="4" t="s">
        <v>55</v>
      </c>
      <c r="I34" s="32" t="s">
        <v>636</v>
      </c>
      <c r="J34" s="30">
        <f ca="1">$G$3-I34+1</f>
        <v>10</v>
      </c>
      <c r="K34" s="2" t="s">
        <v>118</v>
      </c>
      <c r="L34" s="2" t="s">
        <v>113</v>
      </c>
      <c r="M34" s="2" t="s">
        <v>57</v>
      </c>
      <c r="N34" s="2" t="s">
        <v>74</v>
      </c>
      <c r="O34" s="31" t="s">
        <v>58</v>
      </c>
      <c r="P34" s="31" t="s">
        <v>58</v>
      </c>
      <c r="Q34" s="31" t="s">
        <v>58</v>
      </c>
      <c r="R34" s="31" t="s">
        <v>58</v>
      </c>
      <c r="S34" s="31" t="s">
        <v>58</v>
      </c>
      <c r="T34" s="31" t="s">
        <v>420</v>
      </c>
      <c r="U34" s="31" t="s">
        <v>66</v>
      </c>
      <c r="V34" s="31" t="s">
        <v>66</v>
      </c>
      <c r="W34" s="31" t="s">
        <v>66</v>
      </c>
      <c r="X34" s="31" t="s">
        <v>66</v>
      </c>
      <c r="Y34" s="31" t="s">
        <v>66</v>
      </c>
      <c r="Z34" s="31" t="s">
        <v>66</v>
      </c>
      <c r="AA34" s="31" t="s">
        <v>66</v>
      </c>
      <c r="AB34" s="31" t="s">
        <v>457</v>
      </c>
      <c r="AC34" s="31" t="s">
        <v>457</v>
      </c>
      <c r="AD34" s="31" t="s">
        <v>457</v>
      </c>
      <c r="AE34" s="31" t="s">
        <v>457</v>
      </c>
      <c r="AF34" s="31" t="s">
        <v>457</v>
      </c>
      <c r="AG34" s="31" t="s">
        <v>457</v>
      </c>
      <c r="AH34" s="31" t="s">
        <v>424</v>
      </c>
      <c r="AI34" s="31" t="s">
        <v>58</v>
      </c>
      <c r="AJ34" s="31" t="s">
        <v>58</v>
      </c>
      <c r="AK34" s="31" t="s">
        <v>58</v>
      </c>
      <c r="AL34" s="31" t="s">
        <v>58</v>
      </c>
      <c r="AM34" s="31" t="s">
        <v>58</v>
      </c>
      <c r="AN34" s="31" t="s">
        <v>58</v>
      </c>
      <c r="AO34" s="31" t="s">
        <v>58</v>
      </c>
      <c r="AP34" s="31" t="s">
        <v>58</v>
      </c>
      <c r="AQ34" s="31" t="s">
        <v>58</v>
      </c>
      <c r="AR34" s="31"/>
      <c r="AS34" s="31"/>
      <c r="AT34" s="2">
        <f t="shared" si="4"/>
        <v>14</v>
      </c>
      <c r="AU34" s="2">
        <f t="shared" si="5"/>
        <v>7</v>
      </c>
      <c r="AV34" s="2">
        <v>0</v>
      </c>
      <c r="AW34" s="2">
        <v>0</v>
      </c>
      <c r="AX34" s="2">
        <v>0</v>
      </c>
      <c r="AY34" s="2">
        <v>0</v>
      </c>
      <c r="AZ34" s="2">
        <f t="shared" si="6"/>
        <v>21</v>
      </c>
      <c r="BA34" s="52" t="s">
        <v>425</v>
      </c>
      <c r="BB34" s="52" t="s">
        <v>426</v>
      </c>
    </row>
    <row r="35" spans="1:54" x14ac:dyDescent="0.25">
      <c r="A35" s="2">
        <f t="shared" si="7"/>
        <v>18</v>
      </c>
      <c r="B35" s="2">
        <v>8</v>
      </c>
      <c r="C35" s="3" t="s">
        <v>144</v>
      </c>
      <c r="D35" s="3" t="s">
        <v>145</v>
      </c>
      <c r="E35" s="2" t="s">
        <v>146</v>
      </c>
      <c r="F35" s="2" t="s">
        <v>147</v>
      </c>
      <c r="G35" s="3" t="s">
        <v>148</v>
      </c>
      <c r="H35" s="4" t="s">
        <v>55</v>
      </c>
      <c r="I35" s="32" t="s">
        <v>629</v>
      </c>
      <c r="J35" s="30">
        <f ca="1">$G$3-I35+1</f>
        <v>17</v>
      </c>
      <c r="K35" s="2" t="s">
        <v>149</v>
      </c>
      <c r="L35" s="2" t="s">
        <v>113</v>
      </c>
      <c r="M35" s="2" t="s">
        <v>57</v>
      </c>
      <c r="N35" s="2" t="s">
        <v>74</v>
      </c>
      <c r="O35" s="31" t="s">
        <v>58</v>
      </c>
      <c r="P35" s="31" t="s">
        <v>58</v>
      </c>
      <c r="Q35" s="31" t="s">
        <v>58</v>
      </c>
      <c r="R35" s="31" t="s">
        <v>58</v>
      </c>
      <c r="S35" s="31" t="s">
        <v>58</v>
      </c>
      <c r="T35" s="31" t="s">
        <v>420</v>
      </c>
      <c r="U35" s="31" t="s">
        <v>66</v>
      </c>
      <c r="V35" s="31" t="s">
        <v>66</v>
      </c>
      <c r="W35" s="31" t="s">
        <v>66</v>
      </c>
      <c r="X35" s="31" t="s">
        <v>66</v>
      </c>
      <c r="Y35" s="31" t="s">
        <v>66</v>
      </c>
      <c r="Z35" s="31" t="s">
        <v>66</v>
      </c>
      <c r="AA35" s="31" t="s">
        <v>424</v>
      </c>
      <c r="AB35" s="31" t="s">
        <v>58</v>
      </c>
      <c r="AC35" s="31" t="s">
        <v>58</v>
      </c>
      <c r="AD35" s="31" t="s">
        <v>58</v>
      </c>
      <c r="AE35" s="31" t="s">
        <v>58</v>
      </c>
      <c r="AF35" s="31" t="s">
        <v>58</v>
      </c>
      <c r="AG35" s="31" t="s">
        <v>58</v>
      </c>
      <c r="AH35" s="31" t="s">
        <v>58</v>
      </c>
      <c r="AI35" s="31" t="s">
        <v>58</v>
      </c>
      <c r="AJ35" s="31" t="s">
        <v>58</v>
      </c>
      <c r="AK35" s="31" t="s">
        <v>58</v>
      </c>
      <c r="AL35" s="31" t="s">
        <v>58</v>
      </c>
      <c r="AM35" s="31" t="s">
        <v>58</v>
      </c>
      <c r="AN35" s="31" t="s">
        <v>58</v>
      </c>
      <c r="AO35" s="31" t="s">
        <v>58</v>
      </c>
      <c r="AP35" s="31" t="s">
        <v>58</v>
      </c>
      <c r="AQ35" s="31" t="s">
        <v>58</v>
      </c>
      <c r="AR35" s="31"/>
      <c r="AS35" s="31"/>
      <c r="AT35" s="2">
        <f t="shared" si="4"/>
        <v>21</v>
      </c>
      <c r="AU35" s="2">
        <f t="shared" si="5"/>
        <v>6</v>
      </c>
      <c r="AV35" s="2">
        <v>0</v>
      </c>
      <c r="AW35" s="2">
        <v>0</v>
      </c>
      <c r="AX35" s="2">
        <v>0</v>
      </c>
      <c r="AY35" s="2">
        <v>0</v>
      </c>
      <c r="AZ35" s="2">
        <f t="shared" si="6"/>
        <v>27</v>
      </c>
      <c r="BA35" s="52" t="s">
        <v>425</v>
      </c>
      <c r="BB35" s="52" t="s">
        <v>426</v>
      </c>
    </row>
    <row r="36" spans="1:54" x14ac:dyDescent="0.25">
      <c r="A36" s="2">
        <f t="shared" si="7"/>
        <v>19</v>
      </c>
      <c r="B36" s="2">
        <v>9</v>
      </c>
      <c r="C36" s="3" t="s">
        <v>518</v>
      </c>
      <c r="D36" s="3" t="s">
        <v>519</v>
      </c>
      <c r="E36" s="2" t="s">
        <v>520</v>
      </c>
      <c r="F36" s="2" t="s">
        <v>54</v>
      </c>
      <c r="G36" s="3" t="s">
        <v>517</v>
      </c>
      <c r="H36" s="4" t="s">
        <v>55</v>
      </c>
      <c r="I36" s="29"/>
      <c r="J36" s="30"/>
      <c r="K36" s="2" t="s">
        <v>118</v>
      </c>
      <c r="L36" s="2" t="s">
        <v>113</v>
      </c>
      <c r="M36" s="2" t="s">
        <v>57</v>
      </c>
      <c r="N36" s="2" t="s">
        <v>65</v>
      </c>
      <c r="O36" s="31" t="s">
        <v>58</v>
      </c>
      <c r="P36" s="31" t="s">
        <v>58</v>
      </c>
      <c r="Q36" s="31" t="s">
        <v>58</v>
      </c>
      <c r="R36" s="31" t="s">
        <v>58</v>
      </c>
      <c r="S36" s="31" t="s">
        <v>58</v>
      </c>
      <c r="T36" s="31" t="s">
        <v>420</v>
      </c>
      <c r="U36" s="31" t="s">
        <v>66</v>
      </c>
      <c r="V36" s="31" t="s">
        <v>66</v>
      </c>
      <c r="W36" s="31" t="s">
        <v>66</v>
      </c>
      <c r="X36" s="31" t="s">
        <v>66</v>
      </c>
      <c r="Y36" s="31" t="s">
        <v>66</v>
      </c>
      <c r="Z36" s="31" t="s">
        <v>66</v>
      </c>
      <c r="AA36" s="31" t="s">
        <v>66</v>
      </c>
      <c r="AB36" s="31" t="s">
        <v>457</v>
      </c>
      <c r="AC36" s="31" t="s">
        <v>457</v>
      </c>
      <c r="AD36" s="31" t="s">
        <v>457</v>
      </c>
      <c r="AE36" s="31" t="s">
        <v>457</v>
      </c>
      <c r="AF36" s="31" t="s">
        <v>457</v>
      </c>
      <c r="AG36" s="31" t="s">
        <v>457</v>
      </c>
      <c r="AH36" s="31" t="s">
        <v>457</v>
      </c>
      <c r="AI36" s="31" t="s">
        <v>457</v>
      </c>
      <c r="AJ36" s="31" t="s">
        <v>457</v>
      </c>
      <c r="AK36" s="31" t="s">
        <v>457</v>
      </c>
      <c r="AL36" s="31" t="s">
        <v>457</v>
      </c>
      <c r="AM36" s="31" t="s">
        <v>457</v>
      </c>
      <c r="AN36" s="31" t="s">
        <v>457</v>
      </c>
      <c r="AO36" s="31" t="s">
        <v>457</v>
      </c>
      <c r="AP36" s="31" t="s">
        <v>457</v>
      </c>
      <c r="AQ36" s="31" t="s">
        <v>457</v>
      </c>
      <c r="AR36" s="31"/>
      <c r="AS36" s="31"/>
      <c r="AT36" s="2">
        <f t="shared" si="4"/>
        <v>5</v>
      </c>
      <c r="AU36" s="2">
        <f t="shared" si="5"/>
        <v>7</v>
      </c>
      <c r="AV36" s="2">
        <v>0</v>
      </c>
      <c r="AW36" s="2">
        <v>0</v>
      </c>
      <c r="AX36" s="2">
        <v>0</v>
      </c>
      <c r="AY36" s="2">
        <v>0</v>
      </c>
      <c r="AZ36" s="2">
        <f t="shared" si="6"/>
        <v>12</v>
      </c>
      <c r="BA36" s="52" t="s">
        <v>425</v>
      </c>
      <c r="BB36" s="52" t="s">
        <v>426</v>
      </c>
    </row>
    <row r="37" spans="1:54" x14ac:dyDescent="0.25">
      <c r="A37" s="2">
        <f t="shared" si="7"/>
        <v>20</v>
      </c>
      <c r="B37" s="2">
        <v>10</v>
      </c>
      <c r="C37" s="3" t="s">
        <v>547</v>
      </c>
      <c r="D37" s="3" t="s">
        <v>548</v>
      </c>
      <c r="E37" s="2" t="s">
        <v>549</v>
      </c>
      <c r="F37" s="2" t="s">
        <v>54</v>
      </c>
      <c r="G37" s="3" t="s">
        <v>546</v>
      </c>
      <c r="H37" s="4" t="s">
        <v>55</v>
      </c>
      <c r="I37" s="29"/>
      <c r="J37" s="30"/>
      <c r="K37" s="2" t="s">
        <v>550</v>
      </c>
      <c r="L37" s="2" t="s">
        <v>113</v>
      </c>
      <c r="M37" s="2" t="s">
        <v>57</v>
      </c>
      <c r="N37" s="2" t="s">
        <v>65</v>
      </c>
      <c r="O37" s="31" t="s">
        <v>58</v>
      </c>
      <c r="P37" s="31" t="s">
        <v>58</v>
      </c>
      <c r="Q37" s="31" t="s">
        <v>58</v>
      </c>
      <c r="R37" s="31" t="s">
        <v>58</v>
      </c>
      <c r="S37" s="31" t="s">
        <v>58</v>
      </c>
      <c r="T37" s="31" t="s">
        <v>58</v>
      </c>
      <c r="U37" s="31" t="s">
        <v>58</v>
      </c>
      <c r="V37" s="31" t="s">
        <v>58</v>
      </c>
      <c r="W37" s="31" t="s">
        <v>58</v>
      </c>
      <c r="X37" s="31" t="s">
        <v>58</v>
      </c>
      <c r="Y37" s="31" t="s">
        <v>58</v>
      </c>
      <c r="Z37" s="31" t="s">
        <v>58</v>
      </c>
      <c r="AA37" s="31" t="s">
        <v>420</v>
      </c>
      <c r="AB37" s="31" t="s">
        <v>66</v>
      </c>
      <c r="AC37" s="31" t="s">
        <v>66</v>
      </c>
      <c r="AD37" s="31" t="s">
        <v>66</v>
      </c>
      <c r="AE37" s="31" t="s">
        <v>66</v>
      </c>
      <c r="AF37" s="31" t="s">
        <v>66</v>
      </c>
      <c r="AG37" s="31" t="s">
        <v>66</v>
      </c>
      <c r="AH37" s="31" t="s">
        <v>424</v>
      </c>
      <c r="AI37" s="31" t="s">
        <v>58</v>
      </c>
      <c r="AJ37" s="31" t="s">
        <v>58</v>
      </c>
      <c r="AK37" s="31" t="s">
        <v>420</v>
      </c>
      <c r="AL37" s="31" t="s">
        <v>66</v>
      </c>
      <c r="AM37" s="31" t="s">
        <v>66</v>
      </c>
      <c r="AN37" s="31" t="s">
        <v>66</v>
      </c>
      <c r="AO37" s="31" t="s">
        <v>66</v>
      </c>
      <c r="AP37" s="31" t="s">
        <v>66</v>
      </c>
      <c r="AQ37" s="31" t="s">
        <v>66</v>
      </c>
      <c r="AR37" s="31"/>
      <c r="AS37" s="31"/>
      <c r="AT37" s="2">
        <f t="shared" si="4"/>
        <v>14</v>
      </c>
      <c r="AU37" s="2">
        <f t="shared" si="5"/>
        <v>12</v>
      </c>
      <c r="AV37" s="2">
        <v>0</v>
      </c>
      <c r="AW37" s="2">
        <v>0</v>
      </c>
      <c r="AX37" s="2">
        <v>0</v>
      </c>
      <c r="AY37" s="2">
        <v>0</v>
      </c>
      <c r="AZ37" s="2">
        <f t="shared" si="6"/>
        <v>26</v>
      </c>
      <c r="BA37" s="52" t="s">
        <v>421</v>
      </c>
      <c r="BB37" s="52" t="s">
        <v>422</v>
      </c>
    </row>
    <row r="38" spans="1:54" x14ac:dyDescent="0.25">
      <c r="A38" s="2">
        <f t="shared" si="7"/>
        <v>21</v>
      </c>
      <c r="B38" s="2">
        <v>11</v>
      </c>
      <c r="C38" s="3" t="s">
        <v>151</v>
      </c>
      <c r="D38" s="3" t="s">
        <v>152</v>
      </c>
      <c r="E38" s="2" t="s">
        <v>153</v>
      </c>
      <c r="F38" s="2" t="s">
        <v>54</v>
      </c>
      <c r="G38" s="3" t="s">
        <v>154</v>
      </c>
      <c r="H38" s="4" t="s">
        <v>55</v>
      </c>
      <c r="I38" s="32" t="s">
        <v>631</v>
      </c>
      <c r="J38" s="30">
        <f ca="1">$G$3-I38+1</f>
        <v>12</v>
      </c>
      <c r="K38" s="2" t="s">
        <v>155</v>
      </c>
      <c r="L38" s="2" t="s">
        <v>113</v>
      </c>
      <c r="M38" s="2" t="s">
        <v>57</v>
      </c>
      <c r="N38" s="2" t="s">
        <v>74</v>
      </c>
      <c r="O38" s="31" t="s">
        <v>58</v>
      </c>
      <c r="P38" s="31" t="s">
        <v>58</v>
      </c>
      <c r="Q38" s="31" t="s">
        <v>58</v>
      </c>
      <c r="R38" s="31" t="s">
        <v>58</v>
      </c>
      <c r="S38" s="31" t="s">
        <v>58</v>
      </c>
      <c r="T38" s="31" t="s">
        <v>420</v>
      </c>
      <c r="U38" s="31" t="s">
        <v>66</v>
      </c>
      <c r="V38" s="31" t="s">
        <v>66</v>
      </c>
      <c r="W38" s="31" t="s">
        <v>66</v>
      </c>
      <c r="X38" s="31" t="s">
        <v>66</v>
      </c>
      <c r="Y38" s="31" t="s">
        <v>66</v>
      </c>
      <c r="Z38" s="31" t="s">
        <v>66</v>
      </c>
      <c r="AA38" s="31" t="s">
        <v>66</v>
      </c>
      <c r="AB38" s="31" t="s">
        <v>457</v>
      </c>
      <c r="AC38" s="31" t="s">
        <v>457</v>
      </c>
      <c r="AD38" s="31" t="s">
        <v>457</v>
      </c>
      <c r="AE38" s="31" t="s">
        <v>457</v>
      </c>
      <c r="AF38" s="31" t="s">
        <v>424</v>
      </c>
      <c r="AG38" s="31" t="s">
        <v>58</v>
      </c>
      <c r="AH38" s="31" t="s">
        <v>58</v>
      </c>
      <c r="AI38" s="31" t="s">
        <v>58</v>
      </c>
      <c r="AJ38" s="31" t="s">
        <v>58</v>
      </c>
      <c r="AK38" s="31" t="s">
        <v>58</v>
      </c>
      <c r="AL38" s="31" t="s">
        <v>58</v>
      </c>
      <c r="AM38" s="31" t="s">
        <v>58</v>
      </c>
      <c r="AN38" s="31" t="s">
        <v>58</v>
      </c>
      <c r="AO38" s="31" t="s">
        <v>58</v>
      </c>
      <c r="AP38" s="31" t="s">
        <v>58</v>
      </c>
      <c r="AQ38" s="31" t="s">
        <v>58</v>
      </c>
      <c r="AR38" s="31"/>
      <c r="AS38" s="31"/>
      <c r="AT38" s="2">
        <f t="shared" si="4"/>
        <v>16</v>
      </c>
      <c r="AU38" s="2">
        <f t="shared" si="5"/>
        <v>7</v>
      </c>
      <c r="AV38" s="2">
        <v>0</v>
      </c>
      <c r="AW38" s="2">
        <v>0</v>
      </c>
      <c r="AX38" s="2">
        <v>0</v>
      </c>
      <c r="AY38" s="2">
        <v>0</v>
      </c>
      <c r="AZ38" s="2">
        <f t="shared" si="6"/>
        <v>23</v>
      </c>
      <c r="BA38" s="52" t="s">
        <v>421</v>
      </c>
      <c r="BB38" s="52" t="s">
        <v>422</v>
      </c>
    </row>
    <row r="39" spans="1:54" x14ac:dyDescent="0.25">
      <c r="A39" s="2">
        <f t="shared" si="7"/>
        <v>22</v>
      </c>
      <c r="B39" s="2">
        <v>12</v>
      </c>
      <c r="C39" s="3" t="s">
        <v>156</v>
      </c>
      <c r="D39" s="3" t="s">
        <v>157</v>
      </c>
      <c r="E39" s="2" t="s">
        <v>158</v>
      </c>
      <c r="F39" s="2" t="s">
        <v>147</v>
      </c>
      <c r="G39" s="3" t="s">
        <v>159</v>
      </c>
      <c r="H39" s="4" t="s">
        <v>55</v>
      </c>
      <c r="I39" s="29"/>
      <c r="J39" s="30"/>
      <c r="K39" s="2" t="s">
        <v>149</v>
      </c>
      <c r="L39" s="2" t="s">
        <v>113</v>
      </c>
      <c r="M39" s="2" t="s">
        <v>57</v>
      </c>
      <c r="N39" s="2" t="s">
        <v>65</v>
      </c>
      <c r="O39" s="31" t="s">
        <v>457</v>
      </c>
      <c r="P39" s="31" t="s">
        <v>457</v>
      </c>
      <c r="Q39" s="31" t="s">
        <v>457</v>
      </c>
      <c r="R39" s="31" t="s">
        <v>457</v>
      </c>
      <c r="S39" s="31" t="s">
        <v>457</v>
      </c>
      <c r="T39" s="31" t="s">
        <v>424</v>
      </c>
      <c r="U39" s="31" t="s">
        <v>58</v>
      </c>
      <c r="V39" s="31" t="s">
        <v>58</v>
      </c>
      <c r="W39" s="31" t="s">
        <v>58</v>
      </c>
      <c r="X39" s="31" t="s">
        <v>58</v>
      </c>
      <c r="Y39" s="31" t="s">
        <v>58</v>
      </c>
      <c r="Z39" s="31" t="s">
        <v>58</v>
      </c>
      <c r="AA39" s="31" t="s">
        <v>58</v>
      </c>
      <c r="AB39" s="31" t="s">
        <v>58</v>
      </c>
      <c r="AC39" s="31" t="s">
        <v>58</v>
      </c>
      <c r="AD39" s="31" t="s">
        <v>58</v>
      </c>
      <c r="AE39" s="31" t="s">
        <v>58</v>
      </c>
      <c r="AF39" s="31" t="s">
        <v>58</v>
      </c>
      <c r="AG39" s="31" t="s">
        <v>58</v>
      </c>
      <c r="AH39" s="31" t="s">
        <v>420</v>
      </c>
      <c r="AI39" s="31" t="s">
        <v>66</v>
      </c>
      <c r="AJ39" s="31" t="s">
        <v>66</v>
      </c>
      <c r="AK39" s="31" t="s">
        <v>66</v>
      </c>
      <c r="AL39" s="31" t="s">
        <v>66</v>
      </c>
      <c r="AM39" s="31" t="s">
        <v>66</v>
      </c>
      <c r="AN39" s="31" t="s">
        <v>66</v>
      </c>
      <c r="AO39" s="31" t="s">
        <v>66</v>
      </c>
      <c r="AP39" s="31" t="s">
        <v>457</v>
      </c>
      <c r="AQ39" s="31" t="s">
        <v>457</v>
      </c>
      <c r="AR39" s="31"/>
      <c r="AS39" s="31"/>
      <c r="AT39" s="2">
        <f t="shared" si="4"/>
        <v>13</v>
      </c>
      <c r="AU39" s="2">
        <f t="shared" si="5"/>
        <v>7</v>
      </c>
      <c r="AV39" s="2">
        <v>0</v>
      </c>
      <c r="AW39" s="2">
        <v>0</v>
      </c>
      <c r="AX39" s="2">
        <v>0</v>
      </c>
      <c r="AY39" s="2">
        <v>0</v>
      </c>
      <c r="AZ39" s="2">
        <f t="shared" si="6"/>
        <v>20</v>
      </c>
      <c r="BA39" s="52" t="s">
        <v>425</v>
      </c>
      <c r="BB39" s="52" t="s">
        <v>426</v>
      </c>
    </row>
    <row r="40" spans="1:54" x14ac:dyDescent="0.25">
      <c r="A40" s="2">
        <f t="shared" si="7"/>
        <v>23</v>
      </c>
      <c r="B40" s="2">
        <v>13</v>
      </c>
      <c r="C40" s="3" t="s">
        <v>160</v>
      </c>
      <c r="D40" s="3" t="s">
        <v>161</v>
      </c>
      <c r="E40" s="2" t="s">
        <v>162</v>
      </c>
      <c r="F40" s="2" t="s">
        <v>54</v>
      </c>
      <c r="G40" s="3" t="s">
        <v>163</v>
      </c>
      <c r="H40" s="4" t="s">
        <v>72</v>
      </c>
      <c r="I40" s="29"/>
      <c r="J40" s="30"/>
      <c r="K40" s="2" t="s">
        <v>123</v>
      </c>
      <c r="L40" s="2" t="s">
        <v>113</v>
      </c>
      <c r="M40" s="2" t="s">
        <v>57</v>
      </c>
      <c r="N40" s="2" t="s">
        <v>65</v>
      </c>
      <c r="O40" s="31" t="s">
        <v>66</v>
      </c>
      <c r="P40" s="31" t="s">
        <v>66</v>
      </c>
      <c r="Q40" s="31" t="s">
        <v>66</v>
      </c>
      <c r="R40" s="31" t="s">
        <v>66</v>
      </c>
      <c r="S40" s="31" t="s">
        <v>66</v>
      </c>
      <c r="T40" s="31" t="s">
        <v>66</v>
      </c>
      <c r="U40" s="31" t="s">
        <v>66</v>
      </c>
      <c r="V40" s="31" t="s">
        <v>66</v>
      </c>
      <c r="W40" s="31" t="s">
        <v>66</v>
      </c>
      <c r="X40" s="31" t="s">
        <v>66</v>
      </c>
      <c r="Y40" s="31" t="s">
        <v>66</v>
      </c>
      <c r="Z40" s="31" t="s">
        <v>424</v>
      </c>
      <c r="AA40" s="31" t="s">
        <v>58</v>
      </c>
      <c r="AB40" s="31" t="s">
        <v>58</v>
      </c>
      <c r="AC40" s="31" t="s">
        <v>58</v>
      </c>
      <c r="AD40" s="31" t="s">
        <v>58</v>
      </c>
      <c r="AE40" s="31" t="s">
        <v>58</v>
      </c>
      <c r="AF40" s="31" t="s">
        <v>58</v>
      </c>
      <c r="AG40" s="31" t="s">
        <v>58</v>
      </c>
      <c r="AH40" s="31" t="s">
        <v>58</v>
      </c>
      <c r="AI40" s="31" t="s">
        <v>58</v>
      </c>
      <c r="AJ40" s="31" t="s">
        <v>58</v>
      </c>
      <c r="AK40" s="31" t="s">
        <v>58</v>
      </c>
      <c r="AL40" s="31" t="s">
        <v>58</v>
      </c>
      <c r="AM40" s="31" t="s">
        <v>58</v>
      </c>
      <c r="AN40" s="31" t="s">
        <v>58</v>
      </c>
      <c r="AO40" s="31" t="s">
        <v>420</v>
      </c>
      <c r="AP40" s="31" t="s">
        <v>66</v>
      </c>
      <c r="AQ40" s="31" t="s">
        <v>66</v>
      </c>
      <c r="AR40" s="31"/>
      <c r="AS40" s="31"/>
      <c r="AT40" s="2">
        <f t="shared" si="4"/>
        <v>14</v>
      </c>
      <c r="AU40" s="2">
        <f t="shared" si="5"/>
        <v>13</v>
      </c>
      <c r="AV40" s="2">
        <v>0</v>
      </c>
      <c r="AW40" s="2">
        <v>0</v>
      </c>
      <c r="AX40" s="2">
        <v>0</v>
      </c>
      <c r="AY40" s="2">
        <v>0</v>
      </c>
      <c r="AZ40" s="2">
        <f t="shared" si="6"/>
        <v>27</v>
      </c>
      <c r="BA40" s="52" t="s">
        <v>421</v>
      </c>
      <c r="BB40" s="52" t="s">
        <v>422</v>
      </c>
    </row>
    <row r="41" spans="1:54" x14ac:dyDescent="0.25">
      <c r="A41" s="2"/>
      <c r="B41" s="2"/>
      <c r="C41" s="2"/>
      <c r="D41" s="2"/>
      <c r="E41" s="2"/>
      <c r="F41" s="2"/>
      <c r="G41" s="2"/>
      <c r="H41" s="4"/>
      <c r="I41" s="29"/>
      <c r="J41" s="30"/>
      <c r="K41" s="2"/>
      <c r="L41" s="2"/>
      <c r="M41" s="2"/>
      <c r="N41" s="2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2"/>
      <c r="AU41" s="2"/>
      <c r="AV41" s="2"/>
      <c r="AW41" s="2"/>
      <c r="AX41" s="2"/>
      <c r="AY41" s="2"/>
      <c r="AZ41" s="2"/>
      <c r="BA41" s="52"/>
      <c r="BB41" s="52"/>
    </row>
    <row r="42" spans="1:54" x14ac:dyDescent="0.25">
      <c r="A42" s="9" t="s">
        <v>164</v>
      </c>
      <c r="B42" s="10" t="s">
        <v>165</v>
      </c>
      <c r="C42" s="11"/>
      <c r="D42" s="12"/>
      <c r="E42" s="13"/>
      <c r="F42" s="2"/>
      <c r="G42" s="2"/>
      <c r="H42" s="4"/>
      <c r="I42" s="29"/>
      <c r="J42" s="30"/>
      <c r="K42" s="2"/>
      <c r="L42" s="2"/>
      <c r="M42" s="2"/>
      <c r="N42" s="2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2"/>
      <c r="AU42" s="2"/>
      <c r="AV42" s="2"/>
      <c r="AW42" s="2"/>
      <c r="AX42" s="2"/>
      <c r="AY42" s="2"/>
      <c r="AZ42" s="2"/>
      <c r="BA42" s="52"/>
      <c r="BB42" s="52"/>
    </row>
    <row r="43" spans="1:54" x14ac:dyDescent="0.25">
      <c r="A43" s="2">
        <f>A40+1</f>
        <v>24</v>
      </c>
      <c r="B43" s="2">
        <v>1</v>
      </c>
      <c r="C43" s="3" t="s">
        <v>166</v>
      </c>
      <c r="D43" s="3" t="s">
        <v>167</v>
      </c>
      <c r="E43" s="2" t="s">
        <v>168</v>
      </c>
      <c r="F43" s="2" t="s">
        <v>70</v>
      </c>
      <c r="G43" s="3" t="s">
        <v>169</v>
      </c>
      <c r="H43" s="4" t="s">
        <v>55</v>
      </c>
      <c r="I43" s="32" t="s">
        <v>628</v>
      </c>
      <c r="J43" s="30">
        <f ca="1">$G$3-I43+1</f>
        <v>18</v>
      </c>
      <c r="K43" s="2" t="s">
        <v>170</v>
      </c>
      <c r="L43" s="2" t="s">
        <v>165</v>
      </c>
      <c r="M43" s="2" t="s">
        <v>57</v>
      </c>
      <c r="N43" s="2" t="s">
        <v>74</v>
      </c>
      <c r="O43" s="31" t="s">
        <v>66</v>
      </c>
      <c r="P43" s="31" t="s">
        <v>66</v>
      </c>
      <c r="Q43" s="31" t="s">
        <v>66</v>
      </c>
      <c r="R43" s="31" t="s">
        <v>66</v>
      </c>
      <c r="S43" s="31" t="s">
        <v>66</v>
      </c>
      <c r="T43" s="31" t="s">
        <v>66</v>
      </c>
      <c r="U43" s="31" t="s">
        <v>66</v>
      </c>
      <c r="V43" s="31" t="s">
        <v>66</v>
      </c>
      <c r="W43" s="31" t="s">
        <v>66</v>
      </c>
      <c r="X43" s="31" t="s">
        <v>66</v>
      </c>
      <c r="Y43" s="31" t="s">
        <v>423</v>
      </c>
      <c r="Z43" s="31" t="s">
        <v>424</v>
      </c>
      <c r="AA43" s="31" t="s">
        <v>58</v>
      </c>
      <c r="AB43" s="31" t="s">
        <v>58</v>
      </c>
      <c r="AC43" s="31" t="s">
        <v>58</v>
      </c>
      <c r="AD43" s="31" t="s">
        <v>58</v>
      </c>
      <c r="AE43" s="31" t="s">
        <v>58</v>
      </c>
      <c r="AF43" s="31" t="s">
        <v>58</v>
      </c>
      <c r="AG43" s="31" t="s">
        <v>58</v>
      </c>
      <c r="AH43" s="31" t="s">
        <v>58</v>
      </c>
      <c r="AI43" s="31" t="s">
        <v>58</v>
      </c>
      <c r="AJ43" s="31" t="s">
        <v>58</v>
      </c>
      <c r="AK43" s="31" t="s">
        <v>58</v>
      </c>
      <c r="AL43" s="31" t="s">
        <v>58</v>
      </c>
      <c r="AM43" s="31" t="s">
        <v>58</v>
      </c>
      <c r="AN43" s="31" t="s">
        <v>58</v>
      </c>
      <c r="AO43" s="31" t="s">
        <v>58</v>
      </c>
      <c r="AP43" s="31" t="s">
        <v>58</v>
      </c>
      <c r="AQ43" s="31" t="s">
        <v>58</v>
      </c>
      <c r="AR43" s="31"/>
      <c r="AS43" s="31"/>
      <c r="AT43" s="2">
        <f>COUNTIF(O43:AS43,"A")</f>
        <v>17</v>
      </c>
      <c r="AU43" s="2">
        <f>COUNTIF(O43:AS43,"D")</f>
        <v>10</v>
      </c>
      <c r="AV43" s="2">
        <v>0</v>
      </c>
      <c r="AW43" s="2">
        <v>0</v>
      </c>
      <c r="AX43" s="2">
        <v>0</v>
      </c>
      <c r="AY43" s="2">
        <v>0</v>
      </c>
      <c r="AZ43" s="2">
        <f>SUM(AT43:AY43)</f>
        <v>27</v>
      </c>
      <c r="BA43" s="52" t="s">
        <v>421</v>
      </c>
      <c r="BB43" s="52" t="s">
        <v>422</v>
      </c>
    </row>
    <row r="44" spans="1:54" x14ac:dyDescent="0.25">
      <c r="A44" s="2"/>
      <c r="B44" s="2"/>
      <c r="C44" s="2"/>
      <c r="D44" s="2"/>
      <c r="E44" s="2"/>
      <c r="F44" s="2"/>
      <c r="G44" s="2"/>
      <c r="H44" s="4"/>
      <c r="I44" s="29"/>
      <c r="J44" s="30"/>
      <c r="K44" s="2"/>
      <c r="L44" s="2"/>
      <c r="M44" s="2"/>
      <c r="N44" s="2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2"/>
      <c r="AU44" s="2"/>
      <c r="AV44" s="2"/>
      <c r="AW44" s="2"/>
      <c r="AX44" s="2"/>
      <c r="AY44" s="2"/>
      <c r="AZ44" s="2"/>
      <c r="BA44" s="52"/>
      <c r="BB44" s="52"/>
    </row>
    <row r="45" spans="1:54" x14ac:dyDescent="0.25">
      <c r="A45" s="9" t="s">
        <v>171</v>
      </c>
      <c r="B45" s="10" t="s">
        <v>172</v>
      </c>
      <c r="C45" s="11"/>
      <c r="D45" s="12"/>
      <c r="E45" s="13"/>
      <c r="F45" s="2"/>
      <c r="G45" s="2"/>
      <c r="H45" s="4"/>
      <c r="I45" s="29"/>
      <c r="J45" s="30"/>
      <c r="K45" s="2"/>
      <c r="L45" s="2"/>
      <c r="M45" s="2"/>
      <c r="N45" s="2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2"/>
      <c r="AU45" s="2"/>
      <c r="AV45" s="2"/>
      <c r="AW45" s="2"/>
      <c r="AX45" s="2"/>
      <c r="AY45" s="2"/>
      <c r="AZ45" s="2"/>
      <c r="BA45" s="52"/>
      <c r="BB45" s="52"/>
    </row>
    <row r="46" spans="1:54" x14ac:dyDescent="0.25">
      <c r="A46" s="2">
        <f>A43+1</f>
        <v>25</v>
      </c>
      <c r="B46" s="2">
        <v>1</v>
      </c>
      <c r="C46" s="3" t="s">
        <v>173</v>
      </c>
      <c r="D46" s="3" t="s">
        <v>174</v>
      </c>
      <c r="E46" s="2" t="s">
        <v>175</v>
      </c>
      <c r="F46" s="2" t="s">
        <v>176</v>
      </c>
      <c r="G46" s="3" t="s">
        <v>128</v>
      </c>
      <c r="H46" s="4" t="s">
        <v>55</v>
      </c>
      <c r="I46" s="29"/>
      <c r="J46" s="30"/>
      <c r="K46" s="2" t="s">
        <v>177</v>
      </c>
      <c r="L46" s="2" t="s">
        <v>172</v>
      </c>
      <c r="M46" s="2" t="s">
        <v>57</v>
      </c>
      <c r="N46" s="2" t="s">
        <v>65</v>
      </c>
      <c r="O46" s="31" t="s">
        <v>451</v>
      </c>
      <c r="P46" s="31" t="s">
        <v>451</v>
      </c>
      <c r="Q46" s="31" t="s">
        <v>451</v>
      </c>
      <c r="R46" s="31" t="s">
        <v>451</v>
      </c>
      <c r="S46" s="31" t="s">
        <v>451</v>
      </c>
      <c r="T46" s="31" t="s">
        <v>451</v>
      </c>
      <c r="U46" s="31" t="s">
        <v>451</v>
      </c>
      <c r="V46" s="31" t="s">
        <v>451</v>
      </c>
      <c r="W46" s="31" t="s">
        <v>451</v>
      </c>
      <c r="X46" s="31" t="s">
        <v>451</v>
      </c>
      <c r="Y46" s="31" t="s">
        <v>451</v>
      </c>
      <c r="Z46" s="31" t="s">
        <v>451</v>
      </c>
      <c r="AA46" s="31" t="s">
        <v>424</v>
      </c>
      <c r="AB46" s="31" t="s">
        <v>58</v>
      </c>
      <c r="AC46" s="31" t="s">
        <v>58</v>
      </c>
      <c r="AD46" s="31" t="s">
        <v>58</v>
      </c>
      <c r="AE46" s="31" t="s">
        <v>58</v>
      </c>
      <c r="AF46" s="31" t="s">
        <v>58</v>
      </c>
      <c r="AG46" s="31" t="s">
        <v>58</v>
      </c>
      <c r="AH46" s="31" t="s">
        <v>58</v>
      </c>
      <c r="AI46" s="31" t="s">
        <v>58</v>
      </c>
      <c r="AJ46" s="31" t="s">
        <v>58</v>
      </c>
      <c r="AK46" s="31" t="s">
        <v>58</v>
      </c>
      <c r="AL46" s="31" t="s">
        <v>58</v>
      </c>
      <c r="AM46" s="31" t="s">
        <v>420</v>
      </c>
      <c r="AN46" s="31" t="s">
        <v>66</v>
      </c>
      <c r="AO46" s="31" t="s">
        <v>66</v>
      </c>
      <c r="AP46" s="31" t="s">
        <v>66</v>
      </c>
      <c r="AQ46" s="31" t="s">
        <v>66</v>
      </c>
      <c r="AR46" s="31"/>
      <c r="AS46" s="31"/>
      <c r="AT46" s="2">
        <f>COUNTIF(O46:AS46,"A")</f>
        <v>11</v>
      </c>
      <c r="AU46" s="2">
        <f>COUNTIF(O46:AS46,"D")</f>
        <v>4</v>
      </c>
      <c r="AV46" s="2">
        <v>0</v>
      </c>
      <c r="AW46" s="2">
        <v>0</v>
      </c>
      <c r="AX46" s="2">
        <v>0</v>
      </c>
      <c r="AY46" s="2">
        <v>0</v>
      </c>
      <c r="AZ46" s="2">
        <f>SUM(AT46:AY46)</f>
        <v>15</v>
      </c>
      <c r="BA46" s="52" t="s">
        <v>421</v>
      </c>
      <c r="BB46" s="52" t="s">
        <v>422</v>
      </c>
    </row>
    <row r="47" spans="1:54" x14ac:dyDescent="0.25">
      <c r="A47" s="2"/>
      <c r="B47" s="2"/>
      <c r="C47" s="2"/>
      <c r="D47" s="2"/>
      <c r="E47" s="2"/>
      <c r="F47" s="2"/>
      <c r="G47" s="2"/>
      <c r="H47" s="4"/>
      <c r="I47" s="29"/>
      <c r="J47" s="30"/>
      <c r="K47" s="2"/>
      <c r="L47" s="2"/>
      <c r="M47" s="2"/>
      <c r="N47" s="2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2"/>
      <c r="AU47" s="2"/>
      <c r="AV47" s="2"/>
      <c r="AW47" s="2"/>
      <c r="AX47" s="2"/>
      <c r="AY47" s="2"/>
      <c r="AZ47" s="2"/>
      <c r="BA47" s="52"/>
      <c r="BB47" s="52"/>
    </row>
    <row r="48" spans="1:54" x14ac:dyDescent="0.25">
      <c r="A48" s="9" t="s">
        <v>178</v>
      </c>
      <c r="B48" s="10" t="s">
        <v>179</v>
      </c>
      <c r="C48" s="11"/>
      <c r="D48" s="12"/>
      <c r="E48" s="13"/>
      <c r="F48" s="2"/>
      <c r="G48" s="2"/>
      <c r="H48" s="4"/>
      <c r="I48" s="29"/>
      <c r="J48" s="30"/>
      <c r="K48" s="2"/>
      <c r="L48" s="2"/>
      <c r="M48" s="2"/>
      <c r="N48" s="2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2"/>
      <c r="AU48" s="2"/>
      <c r="AV48" s="2"/>
      <c r="AW48" s="2"/>
      <c r="AX48" s="2"/>
      <c r="AY48" s="2"/>
      <c r="AZ48" s="2"/>
      <c r="BA48" s="52"/>
      <c r="BB48" s="52"/>
    </row>
    <row r="49" spans="1:54" x14ac:dyDescent="0.25">
      <c r="A49" s="2">
        <f>A46+1</f>
        <v>26</v>
      </c>
      <c r="B49" s="2">
        <v>1</v>
      </c>
      <c r="C49" s="3" t="s">
        <v>180</v>
      </c>
      <c r="D49" s="3" t="s">
        <v>181</v>
      </c>
      <c r="E49" s="2" t="s">
        <v>182</v>
      </c>
      <c r="F49" s="2" t="s">
        <v>54</v>
      </c>
      <c r="G49" s="3" t="s">
        <v>84</v>
      </c>
      <c r="H49" s="4" t="s">
        <v>55</v>
      </c>
      <c r="I49" s="29"/>
      <c r="J49" s="30"/>
      <c r="K49" s="2" t="s">
        <v>183</v>
      </c>
      <c r="L49" s="2" t="s">
        <v>179</v>
      </c>
      <c r="M49" s="2" t="s">
        <v>57</v>
      </c>
      <c r="N49" s="2" t="s">
        <v>65</v>
      </c>
      <c r="O49" s="31" t="s">
        <v>457</v>
      </c>
      <c r="P49" s="31" t="s">
        <v>457</v>
      </c>
      <c r="Q49" s="31" t="s">
        <v>457</v>
      </c>
      <c r="R49" s="31" t="s">
        <v>424</v>
      </c>
      <c r="S49" s="31" t="s">
        <v>58</v>
      </c>
      <c r="T49" s="31" t="s">
        <v>58</v>
      </c>
      <c r="U49" s="31" t="s">
        <v>58</v>
      </c>
      <c r="V49" s="31" t="s">
        <v>58</v>
      </c>
      <c r="W49" s="31" t="s">
        <v>58</v>
      </c>
      <c r="X49" s="31" t="s">
        <v>58</v>
      </c>
      <c r="Y49" s="31" t="s">
        <v>58</v>
      </c>
      <c r="Z49" s="31" t="s">
        <v>58</v>
      </c>
      <c r="AA49" s="31" t="s">
        <v>58</v>
      </c>
      <c r="AB49" s="31" t="s">
        <v>58</v>
      </c>
      <c r="AC49" s="31" t="s">
        <v>58</v>
      </c>
      <c r="AD49" s="31" t="s">
        <v>58</v>
      </c>
      <c r="AE49" s="31" t="s">
        <v>58</v>
      </c>
      <c r="AF49" s="31" t="s">
        <v>58</v>
      </c>
      <c r="AG49" s="31" t="s">
        <v>58</v>
      </c>
      <c r="AH49" s="31" t="s">
        <v>58</v>
      </c>
      <c r="AI49" s="31" t="s">
        <v>58</v>
      </c>
      <c r="AJ49" s="31" t="s">
        <v>58</v>
      </c>
      <c r="AK49" s="31" t="s">
        <v>420</v>
      </c>
      <c r="AL49" s="31" t="s">
        <v>66</v>
      </c>
      <c r="AM49" s="31" t="s">
        <v>66</v>
      </c>
      <c r="AN49" s="31" t="s">
        <v>66</v>
      </c>
      <c r="AO49" s="31" t="s">
        <v>66</v>
      </c>
      <c r="AP49" s="31" t="s">
        <v>66</v>
      </c>
      <c r="AQ49" s="31" t="s">
        <v>66</v>
      </c>
      <c r="AR49" s="31"/>
      <c r="AS49" s="31"/>
      <c r="AT49" s="2">
        <f>COUNTIF(O49:AS49,"A")</f>
        <v>18</v>
      </c>
      <c r="AU49" s="2">
        <f>COUNTIF(O49:AS49,"D")</f>
        <v>6</v>
      </c>
      <c r="AV49" s="2">
        <v>0</v>
      </c>
      <c r="AW49" s="2">
        <v>0</v>
      </c>
      <c r="AX49" s="2">
        <v>0</v>
      </c>
      <c r="AY49" s="2">
        <v>0</v>
      </c>
      <c r="AZ49" s="2">
        <f>SUM(AT49:AY49)</f>
        <v>24</v>
      </c>
      <c r="BA49" s="52" t="s">
        <v>427</v>
      </c>
      <c r="BB49" s="52" t="s">
        <v>426</v>
      </c>
    </row>
    <row r="50" spans="1:54" x14ac:dyDescent="0.25">
      <c r="A50" s="2">
        <f>A49+1</f>
        <v>27</v>
      </c>
      <c r="B50" s="2">
        <v>2</v>
      </c>
      <c r="C50" s="3" t="s">
        <v>184</v>
      </c>
      <c r="D50" s="3" t="s">
        <v>185</v>
      </c>
      <c r="E50" s="2" t="s">
        <v>186</v>
      </c>
      <c r="F50" s="2" t="s">
        <v>133</v>
      </c>
      <c r="G50" s="3" t="s">
        <v>187</v>
      </c>
      <c r="H50" s="4" t="s">
        <v>55</v>
      </c>
      <c r="I50" s="32" t="s">
        <v>627</v>
      </c>
      <c r="J50" s="30">
        <f ca="1">$G$3-I50+1</f>
        <v>19</v>
      </c>
      <c r="K50" s="2" t="s">
        <v>188</v>
      </c>
      <c r="L50" s="2" t="s">
        <v>179</v>
      </c>
      <c r="M50" s="2" t="s">
        <v>57</v>
      </c>
      <c r="N50" s="2" t="s">
        <v>642</v>
      </c>
      <c r="O50" s="31" t="s">
        <v>58</v>
      </c>
      <c r="P50" s="31" t="s">
        <v>58</v>
      </c>
      <c r="Q50" s="31" t="s">
        <v>58</v>
      </c>
      <c r="R50" s="31" t="s">
        <v>420</v>
      </c>
      <c r="S50" s="31" t="s">
        <v>66</v>
      </c>
      <c r="T50" s="31" t="s">
        <v>66</v>
      </c>
      <c r="U50" s="31" t="s">
        <v>66</v>
      </c>
      <c r="V50" s="31" t="s">
        <v>66</v>
      </c>
      <c r="W50" s="31" t="s">
        <v>66</v>
      </c>
      <c r="X50" s="31" t="s">
        <v>66</v>
      </c>
      <c r="Y50" s="31" t="s">
        <v>424</v>
      </c>
      <c r="Z50" s="31" t="s">
        <v>58</v>
      </c>
      <c r="AA50" s="31" t="s">
        <v>58</v>
      </c>
      <c r="AB50" s="31" t="s">
        <v>58</v>
      </c>
      <c r="AC50" s="31" t="s">
        <v>58</v>
      </c>
      <c r="AD50" s="31" t="s">
        <v>58</v>
      </c>
      <c r="AE50" s="31" t="s">
        <v>58</v>
      </c>
      <c r="AF50" s="31" t="s">
        <v>58</v>
      </c>
      <c r="AG50" s="31" t="s">
        <v>58</v>
      </c>
      <c r="AH50" s="31" t="s">
        <v>58</v>
      </c>
      <c r="AI50" s="31" t="s">
        <v>58</v>
      </c>
      <c r="AJ50" s="31" t="s">
        <v>58</v>
      </c>
      <c r="AK50" s="31" t="s">
        <v>58</v>
      </c>
      <c r="AL50" s="31" t="s">
        <v>58</v>
      </c>
      <c r="AM50" s="31" t="s">
        <v>58</v>
      </c>
      <c r="AN50" s="31" t="s">
        <v>58</v>
      </c>
      <c r="AO50" s="31" t="s">
        <v>58</v>
      </c>
      <c r="AP50" s="31" t="s">
        <v>58</v>
      </c>
      <c r="AQ50" s="31" t="s">
        <v>58</v>
      </c>
      <c r="AR50" s="31"/>
      <c r="AS50" s="31"/>
      <c r="AT50" s="2">
        <f>COUNTIF(O50:AS50,"A")</f>
        <v>21</v>
      </c>
      <c r="AU50" s="2">
        <f>COUNTIF(O50:AS50,"D")</f>
        <v>6</v>
      </c>
      <c r="AV50" s="2">
        <v>0</v>
      </c>
      <c r="AW50" s="2">
        <v>0</v>
      </c>
      <c r="AX50" s="2">
        <v>0</v>
      </c>
      <c r="AY50" s="2">
        <v>0</v>
      </c>
      <c r="AZ50" s="2">
        <f>SUM(AT50:AY50)</f>
        <v>27</v>
      </c>
      <c r="BA50" s="52" t="s">
        <v>421</v>
      </c>
      <c r="BB50" s="52" t="s">
        <v>422</v>
      </c>
    </row>
    <row r="51" spans="1:54" x14ac:dyDescent="0.25">
      <c r="A51" s="2">
        <f>A50+1</f>
        <v>28</v>
      </c>
      <c r="B51" s="107">
        <v>3</v>
      </c>
      <c r="C51" s="113" t="s">
        <v>597</v>
      </c>
      <c r="D51" s="113" t="s">
        <v>598</v>
      </c>
      <c r="E51" t="s">
        <v>599</v>
      </c>
      <c r="F51" t="s">
        <v>216</v>
      </c>
      <c r="G51" s="113" t="s">
        <v>600</v>
      </c>
      <c r="H51" s="1" t="s">
        <v>55</v>
      </c>
      <c r="I51" s="32" t="s">
        <v>631</v>
      </c>
      <c r="J51" s="30">
        <f ca="1">$G$3-I51+1</f>
        <v>12</v>
      </c>
      <c r="K51" t="s">
        <v>183</v>
      </c>
      <c r="L51" s="2" t="s">
        <v>179</v>
      </c>
      <c r="M51" s="2" t="s">
        <v>57</v>
      </c>
      <c r="N51" s="2" t="s">
        <v>74</v>
      </c>
      <c r="O51" s="31" t="s">
        <v>58</v>
      </c>
      <c r="P51" s="31" t="s">
        <v>58</v>
      </c>
      <c r="Q51" s="31" t="s">
        <v>58</v>
      </c>
      <c r="R51" s="31" t="s">
        <v>58</v>
      </c>
      <c r="S51" s="31" t="s">
        <v>58</v>
      </c>
      <c r="T51" s="31" t="s">
        <v>58</v>
      </c>
      <c r="U51" s="31" t="s">
        <v>58</v>
      </c>
      <c r="V51" s="31" t="s">
        <v>58</v>
      </c>
      <c r="W51" s="31" t="s">
        <v>58</v>
      </c>
      <c r="X51" s="31" t="s">
        <v>58</v>
      </c>
      <c r="Y51" s="31" t="s">
        <v>420</v>
      </c>
      <c r="Z51" s="31" t="s">
        <v>66</v>
      </c>
      <c r="AA51" s="31" t="s">
        <v>66</v>
      </c>
      <c r="AB51" s="31" t="s">
        <v>66</v>
      </c>
      <c r="AC51" s="31" t="s">
        <v>66</v>
      </c>
      <c r="AD51" s="31" t="s">
        <v>66</v>
      </c>
      <c r="AE51" s="31" t="s">
        <v>66</v>
      </c>
      <c r="AF51" s="31" t="s">
        <v>424</v>
      </c>
      <c r="AG51" s="31" t="s">
        <v>58</v>
      </c>
      <c r="AH51" s="31" t="s">
        <v>58</v>
      </c>
      <c r="AI51" s="31" t="s">
        <v>58</v>
      </c>
      <c r="AJ51" s="31" t="s">
        <v>58</v>
      </c>
      <c r="AK51" s="31" t="s">
        <v>58</v>
      </c>
      <c r="AL51" s="31" t="s">
        <v>58</v>
      </c>
      <c r="AM51" s="31" t="s">
        <v>58</v>
      </c>
      <c r="AN51" s="31" t="s">
        <v>58</v>
      </c>
      <c r="AO51" s="31" t="s">
        <v>58</v>
      </c>
      <c r="AP51" s="31" t="s">
        <v>58</v>
      </c>
      <c r="AQ51" s="31" t="s">
        <v>58</v>
      </c>
      <c r="AR51" s="31"/>
      <c r="AS51" s="31"/>
      <c r="AT51" s="2">
        <f>COUNTIF(O51:AS51,"A")</f>
        <v>21</v>
      </c>
      <c r="AU51" s="2">
        <f>COUNTIF(O51:AS51,"D")</f>
        <v>6</v>
      </c>
      <c r="AV51" s="2">
        <v>0</v>
      </c>
      <c r="AW51" s="2">
        <v>0</v>
      </c>
      <c r="AX51" s="2">
        <v>0</v>
      </c>
      <c r="AY51" s="2">
        <v>0</v>
      </c>
      <c r="AZ51" s="2">
        <f>SUM(AT51:AY51)</f>
        <v>27</v>
      </c>
      <c r="BA51" s="52" t="s">
        <v>427</v>
      </c>
      <c r="BB51" s="52" t="s">
        <v>426</v>
      </c>
    </row>
    <row r="52" spans="1:54" x14ac:dyDescent="0.25">
      <c r="A52" s="2"/>
      <c r="B52" s="2"/>
      <c r="C52" s="2"/>
      <c r="D52" s="2"/>
      <c r="E52" s="2"/>
      <c r="F52" s="2"/>
      <c r="G52" s="2"/>
      <c r="H52" s="4"/>
      <c r="I52" s="29"/>
      <c r="J52" s="30"/>
      <c r="K52" s="2"/>
      <c r="L52" s="2"/>
      <c r="M52" s="2"/>
      <c r="N52" s="2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2"/>
      <c r="AU52" s="2"/>
      <c r="AV52" s="2"/>
      <c r="AW52" s="2"/>
      <c r="AX52" s="2"/>
      <c r="AY52" s="2"/>
      <c r="AZ52" s="2"/>
      <c r="BA52" s="52"/>
      <c r="BB52" s="52"/>
    </row>
    <row r="53" spans="1:54" x14ac:dyDescent="0.25">
      <c r="A53" s="9" t="s">
        <v>189</v>
      </c>
      <c r="B53" s="10" t="s">
        <v>190</v>
      </c>
      <c r="C53" s="11"/>
      <c r="D53" s="12"/>
      <c r="E53" s="13"/>
      <c r="F53" s="2"/>
      <c r="G53" s="2"/>
      <c r="H53" s="4"/>
      <c r="I53" s="29"/>
      <c r="J53" s="30"/>
      <c r="K53" s="2"/>
      <c r="L53" s="2"/>
      <c r="M53" s="2"/>
      <c r="N53" s="2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2"/>
      <c r="AU53" s="2"/>
      <c r="AV53" s="2"/>
      <c r="AW53" s="2"/>
      <c r="AX53" s="2"/>
      <c r="AY53" s="2"/>
      <c r="AZ53" s="2"/>
      <c r="BA53" s="52"/>
      <c r="BB53" s="52"/>
    </row>
    <row r="54" spans="1:54" x14ac:dyDescent="0.25">
      <c r="A54" s="2">
        <f>A51+1</f>
        <v>29</v>
      </c>
      <c r="B54" s="2">
        <v>1</v>
      </c>
      <c r="C54" s="3" t="s">
        <v>191</v>
      </c>
      <c r="D54" s="3" t="s">
        <v>192</v>
      </c>
      <c r="E54" s="2" t="s">
        <v>193</v>
      </c>
      <c r="F54" s="2" t="s">
        <v>127</v>
      </c>
      <c r="G54" s="3" t="s">
        <v>194</v>
      </c>
      <c r="H54" s="4" t="s">
        <v>55</v>
      </c>
      <c r="I54" s="32" t="s">
        <v>648</v>
      </c>
      <c r="J54" s="30">
        <f ca="1">$G$3-I54+1</f>
        <v>3</v>
      </c>
      <c r="K54" s="2" t="s">
        <v>195</v>
      </c>
      <c r="L54" s="2" t="s">
        <v>190</v>
      </c>
      <c r="M54" s="2" t="s">
        <v>57</v>
      </c>
      <c r="N54" s="2" t="s">
        <v>642</v>
      </c>
      <c r="O54" s="31" t="s">
        <v>58</v>
      </c>
      <c r="P54" s="31" t="s">
        <v>58</v>
      </c>
      <c r="Q54" s="31" t="s">
        <v>58</v>
      </c>
      <c r="R54" s="31" t="s">
        <v>58</v>
      </c>
      <c r="S54" s="31" t="s">
        <v>58</v>
      </c>
      <c r="T54" s="31" t="s">
        <v>58</v>
      </c>
      <c r="U54" s="31" t="s">
        <v>58</v>
      </c>
      <c r="V54" s="31" t="s">
        <v>58</v>
      </c>
      <c r="W54" s="31" t="s">
        <v>58</v>
      </c>
      <c r="X54" s="31" t="s">
        <v>58</v>
      </c>
      <c r="Y54" s="31" t="s">
        <v>58</v>
      </c>
      <c r="Z54" s="31" t="s">
        <v>58</v>
      </c>
      <c r="AA54" s="31" t="s">
        <v>58</v>
      </c>
      <c r="AB54" s="31" t="s">
        <v>58</v>
      </c>
      <c r="AC54" s="31" t="s">
        <v>58</v>
      </c>
      <c r="AD54" s="31" t="s">
        <v>58</v>
      </c>
      <c r="AE54" s="31" t="s">
        <v>58</v>
      </c>
      <c r="AF54" s="31" t="s">
        <v>420</v>
      </c>
      <c r="AG54" s="31" t="s">
        <v>66</v>
      </c>
      <c r="AH54" s="31" t="s">
        <v>66</v>
      </c>
      <c r="AI54" s="31" t="s">
        <v>66</v>
      </c>
      <c r="AJ54" s="31" t="s">
        <v>66</v>
      </c>
      <c r="AK54" s="31" t="s">
        <v>66</v>
      </c>
      <c r="AL54" s="31" t="s">
        <v>66</v>
      </c>
      <c r="AM54" s="31" t="s">
        <v>66</v>
      </c>
      <c r="AN54" s="31" t="s">
        <v>66</v>
      </c>
      <c r="AO54" s="31" t="s">
        <v>424</v>
      </c>
      <c r="AP54" s="31" t="s">
        <v>58</v>
      </c>
      <c r="AQ54" s="31" t="s">
        <v>58</v>
      </c>
      <c r="AR54" s="31"/>
      <c r="AS54" s="31"/>
      <c r="AT54" s="2">
        <f>COUNTIF(O54:AS54,"A")</f>
        <v>19</v>
      </c>
      <c r="AU54" s="2">
        <f>COUNTIF(O54:AS54,"D")</f>
        <v>8</v>
      </c>
      <c r="AV54" s="2">
        <v>0</v>
      </c>
      <c r="AW54" s="2">
        <v>0</v>
      </c>
      <c r="AX54" s="2">
        <v>0</v>
      </c>
      <c r="AY54" s="2">
        <v>0</v>
      </c>
      <c r="AZ54" s="2">
        <f>SUM(AT54:AY54)</f>
        <v>27</v>
      </c>
      <c r="BA54" s="52" t="s">
        <v>421</v>
      </c>
      <c r="BB54" s="52" t="s">
        <v>422</v>
      </c>
    </row>
    <row r="55" spans="1:54" x14ac:dyDescent="0.25">
      <c r="A55" s="2"/>
      <c r="B55" s="2"/>
      <c r="C55" s="2"/>
      <c r="D55" s="2"/>
      <c r="E55" s="2"/>
      <c r="F55" s="2"/>
      <c r="G55" s="2"/>
      <c r="H55" s="4"/>
      <c r="I55" s="29"/>
      <c r="J55" s="30"/>
      <c r="K55" s="2"/>
      <c r="L55" s="2"/>
      <c r="M55" s="2"/>
      <c r="N55" s="2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2"/>
      <c r="AU55" s="2"/>
      <c r="AV55" s="2"/>
      <c r="AW55" s="2"/>
      <c r="AX55" s="2"/>
      <c r="AY55" s="2"/>
      <c r="AZ55" s="2"/>
      <c r="BA55" s="52"/>
      <c r="BB55" s="52"/>
    </row>
    <row r="56" spans="1:54" x14ac:dyDescent="0.25">
      <c r="A56" s="9" t="s">
        <v>196</v>
      </c>
      <c r="B56" s="10" t="s">
        <v>197</v>
      </c>
      <c r="C56" s="11"/>
      <c r="D56" s="12"/>
      <c r="E56" s="13"/>
      <c r="F56" s="2"/>
      <c r="G56" s="2"/>
      <c r="H56" s="4"/>
      <c r="I56" s="29"/>
      <c r="J56" s="30"/>
      <c r="K56" s="2"/>
      <c r="L56" s="2"/>
      <c r="M56" s="2"/>
      <c r="N56" s="2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2"/>
      <c r="AU56" s="2"/>
      <c r="AV56" s="2"/>
      <c r="AW56" s="2"/>
      <c r="AX56" s="2"/>
      <c r="AY56" s="2"/>
      <c r="AZ56" s="2"/>
      <c r="BA56" s="52"/>
      <c r="BB56" s="52"/>
    </row>
    <row r="57" spans="1:54" x14ac:dyDescent="0.25">
      <c r="A57" s="2">
        <f>A54+1</f>
        <v>30</v>
      </c>
      <c r="B57" s="2">
        <v>1</v>
      </c>
      <c r="C57" s="3" t="s">
        <v>198</v>
      </c>
      <c r="D57" s="3" t="s">
        <v>199</v>
      </c>
      <c r="E57" s="2" t="s">
        <v>200</v>
      </c>
      <c r="F57" s="2" t="s">
        <v>54</v>
      </c>
      <c r="G57" s="3" t="s">
        <v>201</v>
      </c>
      <c r="H57" s="4" t="s">
        <v>55</v>
      </c>
      <c r="I57" s="32" t="s">
        <v>648</v>
      </c>
      <c r="J57" s="30">
        <f ca="1">$G$3-I57+1</f>
        <v>3</v>
      </c>
      <c r="K57" s="2" t="s">
        <v>202</v>
      </c>
      <c r="L57" s="2" t="s">
        <v>197</v>
      </c>
      <c r="M57" s="2" t="s">
        <v>57</v>
      </c>
      <c r="N57" s="2" t="s">
        <v>74</v>
      </c>
      <c r="O57" s="31" t="s">
        <v>58</v>
      </c>
      <c r="P57" s="31" t="s">
        <v>58</v>
      </c>
      <c r="Q57" s="31" t="s">
        <v>58</v>
      </c>
      <c r="R57" s="31" t="s">
        <v>58</v>
      </c>
      <c r="S57" s="31" t="s">
        <v>58</v>
      </c>
      <c r="T57" s="31" t="s">
        <v>58</v>
      </c>
      <c r="U57" s="31" t="s">
        <v>58</v>
      </c>
      <c r="V57" s="31" t="s">
        <v>58</v>
      </c>
      <c r="W57" s="31" t="s">
        <v>58</v>
      </c>
      <c r="X57" s="31" t="s">
        <v>58</v>
      </c>
      <c r="Y57" s="31" t="s">
        <v>58</v>
      </c>
      <c r="Z57" s="31" t="s">
        <v>58</v>
      </c>
      <c r="AA57" s="31" t="s">
        <v>420</v>
      </c>
      <c r="AB57" s="31" t="s">
        <v>66</v>
      </c>
      <c r="AC57" s="31" t="s">
        <v>66</v>
      </c>
      <c r="AD57" s="31" t="s">
        <v>66</v>
      </c>
      <c r="AE57" s="31" t="s">
        <v>66</v>
      </c>
      <c r="AF57" s="31" t="s">
        <v>66</v>
      </c>
      <c r="AG57" s="31" t="s">
        <v>66</v>
      </c>
      <c r="AH57" s="31" t="s">
        <v>66</v>
      </c>
      <c r="AI57" s="31" t="s">
        <v>66</v>
      </c>
      <c r="AJ57" s="31" t="s">
        <v>66</v>
      </c>
      <c r="AK57" s="31" t="s">
        <v>66</v>
      </c>
      <c r="AL57" s="31" t="s">
        <v>66</v>
      </c>
      <c r="AM57" s="31" t="s">
        <v>66</v>
      </c>
      <c r="AN57" s="31" t="s">
        <v>66</v>
      </c>
      <c r="AO57" s="31" t="s">
        <v>424</v>
      </c>
      <c r="AP57" s="31" t="s">
        <v>58</v>
      </c>
      <c r="AQ57" s="31" t="s">
        <v>58</v>
      </c>
      <c r="AR57" s="31"/>
      <c r="AS57" s="31"/>
      <c r="AT57" s="2">
        <f>COUNTIF(O57:AS57,"A")</f>
        <v>14</v>
      </c>
      <c r="AU57" s="2">
        <f>COUNTIF(O57:AS57,"D")</f>
        <v>13</v>
      </c>
      <c r="AV57" s="2">
        <v>0</v>
      </c>
      <c r="AW57" s="2">
        <v>0</v>
      </c>
      <c r="AX57" s="2">
        <v>0</v>
      </c>
      <c r="AY57" s="2">
        <v>0</v>
      </c>
      <c r="AZ57" s="2">
        <f>SUM(AT57:AY57)</f>
        <v>27</v>
      </c>
      <c r="BA57" s="52" t="s">
        <v>421</v>
      </c>
      <c r="BB57" s="52" t="s">
        <v>426</v>
      </c>
    </row>
    <row r="58" spans="1:54" x14ac:dyDescent="0.25">
      <c r="A58" s="2">
        <f>A57+1</f>
        <v>31</v>
      </c>
      <c r="B58" s="2">
        <v>2</v>
      </c>
      <c r="C58" s="3" t="s">
        <v>615</v>
      </c>
      <c r="D58" s="3" t="s">
        <v>616</v>
      </c>
      <c r="E58" s="2" t="s">
        <v>617</v>
      </c>
      <c r="F58" s="2" t="s">
        <v>54</v>
      </c>
      <c r="G58" s="3" t="s">
        <v>618</v>
      </c>
      <c r="H58" s="4" t="s">
        <v>55</v>
      </c>
      <c r="I58" s="29"/>
      <c r="J58" s="30"/>
      <c r="K58" s="2" t="s">
        <v>206</v>
      </c>
      <c r="L58" s="2" t="s">
        <v>197</v>
      </c>
      <c r="M58" s="2" t="s">
        <v>57</v>
      </c>
      <c r="N58" s="2" t="s">
        <v>65</v>
      </c>
      <c r="O58" s="31" t="s">
        <v>619</v>
      </c>
      <c r="P58" s="31" t="s">
        <v>619</v>
      </c>
      <c r="Q58" s="31" t="s">
        <v>619</v>
      </c>
      <c r="R58" s="31" t="s">
        <v>619</v>
      </c>
      <c r="S58" s="31"/>
      <c r="T58" s="31" t="s">
        <v>424</v>
      </c>
      <c r="U58" s="31" t="s">
        <v>58</v>
      </c>
      <c r="V58" s="31" t="s">
        <v>58</v>
      </c>
      <c r="W58" s="31" t="s">
        <v>58</v>
      </c>
      <c r="X58" s="31" t="s">
        <v>58</v>
      </c>
      <c r="Y58" s="31" t="s">
        <v>58</v>
      </c>
      <c r="Z58" s="31" t="s">
        <v>58</v>
      </c>
      <c r="AA58" s="31" t="s">
        <v>58</v>
      </c>
      <c r="AB58" s="31" t="s">
        <v>58</v>
      </c>
      <c r="AC58" s="31" t="s">
        <v>58</v>
      </c>
      <c r="AD58" s="31" t="s">
        <v>58</v>
      </c>
      <c r="AE58" s="31" t="s">
        <v>58</v>
      </c>
      <c r="AF58" s="31" t="s">
        <v>58</v>
      </c>
      <c r="AG58" s="31" t="s">
        <v>58</v>
      </c>
      <c r="AH58" s="31" t="s">
        <v>420</v>
      </c>
      <c r="AI58" s="31" t="s">
        <v>66</v>
      </c>
      <c r="AJ58" s="31" t="s">
        <v>66</v>
      </c>
      <c r="AK58" s="31" t="s">
        <v>66</v>
      </c>
      <c r="AL58" s="31" t="s">
        <v>66</v>
      </c>
      <c r="AM58" s="31" t="s">
        <v>66</v>
      </c>
      <c r="AN58" s="31" t="s">
        <v>66</v>
      </c>
      <c r="AO58" s="31" t="s">
        <v>66</v>
      </c>
      <c r="AP58" s="31" t="s">
        <v>457</v>
      </c>
      <c r="AQ58" s="31" t="s">
        <v>457</v>
      </c>
      <c r="AR58" s="2" t="s">
        <v>619</v>
      </c>
      <c r="AS58" s="2" t="s">
        <v>619</v>
      </c>
      <c r="AT58" s="2">
        <v>2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2</v>
      </c>
      <c r="BA58" s="52" t="s">
        <v>425</v>
      </c>
      <c r="BB58" s="52" t="s">
        <v>426</v>
      </c>
    </row>
    <row r="59" spans="1:54" x14ac:dyDescent="0.25">
      <c r="A59" s="2">
        <f>A58+1</f>
        <v>32</v>
      </c>
      <c r="B59" s="2">
        <v>3</v>
      </c>
      <c r="C59" s="3" t="s">
        <v>203</v>
      </c>
      <c r="D59" s="3" t="s">
        <v>204</v>
      </c>
      <c r="E59" s="2" t="s">
        <v>205</v>
      </c>
      <c r="F59" s="2" t="s">
        <v>54</v>
      </c>
      <c r="G59" s="3" t="s">
        <v>148</v>
      </c>
      <c r="H59" s="4" t="s">
        <v>55</v>
      </c>
      <c r="I59" s="32" t="s">
        <v>636</v>
      </c>
      <c r="J59" s="30">
        <f ca="1">$G$3-I59+1</f>
        <v>10</v>
      </c>
      <c r="K59" s="2" t="s">
        <v>206</v>
      </c>
      <c r="L59" s="2" t="s">
        <v>197</v>
      </c>
      <c r="M59" s="2" t="s">
        <v>57</v>
      </c>
      <c r="N59" s="2" t="s">
        <v>74</v>
      </c>
      <c r="O59" s="31" t="s">
        <v>58</v>
      </c>
      <c r="P59" s="31" t="s">
        <v>58</v>
      </c>
      <c r="Q59" s="31" t="s">
        <v>58</v>
      </c>
      <c r="R59" s="31" t="s">
        <v>58</v>
      </c>
      <c r="S59" s="31" t="s">
        <v>58</v>
      </c>
      <c r="T59" s="31" t="s">
        <v>420</v>
      </c>
      <c r="U59" s="31" t="s">
        <v>66</v>
      </c>
      <c r="V59" s="31" t="s">
        <v>66</v>
      </c>
      <c r="W59" s="31" t="s">
        <v>66</v>
      </c>
      <c r="X59" s="31" t="s">
        <v>66</v>
      </c>
      <c r="Y59" s="31" t="s">
        <v>66</v>
      </c>
      <c r="Z59" s="31" t="s">
        <v>66</v>
      </c>
      <c r="AA59" s="31" t="s">
        <v>66</v>
      </c>
      <c r="AB59" s="31" t="s">
        <v>457</v>
      </c>
      <c r="AC59" s="31" t="s">
        <v>457</v>
      </c>
      <c r="AD59" s="31" t="s">
        <v>457</v>
      </c>
      <c r="AE59" s="31" t="s">
        <v>457</v>
      </c>
      <c r="AF59" s="31" t="s">
        <v>457</v>
      </c>
      <c r="AG59" s="31" t="s">
        <v>457</v>
      </c>
      <c r="AH59" s="31" t="s">
        <v>424</v>
      </c>
      <c r="AI59" s="31" t="s">
        <v>58</v>
      </c>
      <c r="AJ59" s="31" t="s">
        <v>58</v>
      </c>
      <c r="AK59" s="31" t="s">
        <v>58</v>
      </c>
      <c r="AL59" s="31" t="s">
        <v>58</v>
      </c>
      <c r="AM59" s="31" t="s">
        <v>58</v>
      </c>
      <c r="AN59" s="31" t="s">
        <v>58</v>
      </c>
      <c r="AO59" s="31" t="s">
        <v>58</v>
      </c>
      <c r="AP59" s="31" t="s">
        <v>58</v>
      </c>
      <c r="AQ59" s="31" t="s">
        <v>58</v>
      </c>
      <c r="AR59" s="31"/>
      <c r="AS59" s="31"/>
      <c r="AT59" s="2">
        <f>COUNTIF(O59:AS59,"A")</f>
        <v>14</v>
      </c>
      <c r="AU59" s="2">
        <f>COUNTIF(O59:AS59,"D")</f>
        <v>7</v>
      </c>
      <c r="AV59" s="2">
        <v>0</v>
      </c>
      <c r="AW59" s="2">
        <v>0</v>
      </c>
      <c r="AX59" s="2">
        <v>0</v>
      </c>
      <c r="AY59" s="2">
        <v>0</v>
      </c>
      <c r="AZ59" s="2">
        <f>SUM(AT59:AY59)</f>
        <v>21</v>
      </c>
      <c r="BA59" s="52" t="s">
        <v>425</v>
      </c>
      <c r="BB59" s="52" t="s">
        <v>426</v>
      </c>
    </row>
    <row r="60" spans="1:54" x14ac:dyDescent="0.25">
      <c r="A60" s="2">
        <f>A59+1</f>
        <v>33</v>
      </c>
      <c r="B60" s="2">
        <v>4</v>
      </c>
      <c r="C60" s="3" t="s">
        <v>207</v>
      </c>
      <c r="D60" s="3" t="s">
        <v>208</v>
      </c>
      <c r="E60" s="2" t="s">
        <v>209</v>
      </c>
      <c r="F60" s="2" t="s">
        <v>138</v>
      </c>
      <c r="G60" s="3" t="s">
        <v>159</v>
      </c>
      <c r="H60" s="4" t="s">
        <v>55</v>
      </c>
      <c r="I60" s="32" t="s">
        <v>629</v>
      </c>
      <c r="J60" s="30">
        <f ca="1">$G$3-I60+1</f>
        <v>17</v>
      </c>
      <c r="K60" s="2" t="s">
        <v>210</v>
      </c>
      <c r="L60" s="2" t="s">
        <v>197</v>
      </c>
      <c r="M60" s="2" t="s">
        <v>57</v>
      </c>
      <c r="N60" s="2" t="s">
        <v>74</v>
      </c>
      <c r="O60" s="31" t="s">
        <v>58</v>
      </c>
      <c r="P60" s="31" t="s">
        <v>58</v>
      </c>
      <c r="Q60" s="31" t="s">
        <v>58</v>
      </c>
      <c r="R60" s="31" t="s">
        <v>58</v>
      </c>
      <c r="S60" s="31" t="s">
        <v>58</v>
      </c>
      <c r="T60" s="31" t="s">
        <v>420</v>
      </c>
      <c r="U60" s="31" t="s">
        <v>66</v>
      </c>
      <c r="V60" s="31" t="s">
        <v>66</v>
      </c>
      <c r="W60" s="31" t="s">
        <v>66</v>
      </c>
      <c r="X60" s="31" t="s">
        <v>66</v>
      </c>
      <c r="Y60" s="31" t="s">
        <v>66</v>
      </c>
      <c r="Z60" s="31" t="s">
        <v>66</v>
      </c>
      <c r="AA60" s="31" t="s">
        <v>424</v>
      </c>
      <c r="AB60" s="31" t="s">
        <v>58</v>
      </c>
      <c r="AC60" s="31" t="s">
        <v>58</v>
      </c>
      <c r="AD60" s="31" t="s">
        <v>58</v>
      </c>
      <c r="AE60" s="31" t="s">
        <v>58</v>
      </c>
      <c r="AF60" s="31" t="s">
        <v>58</v>
      </c>
      <c r="AG60" s="31" t="s">
        <v>58</v>
      </c>
      <c r="AH60" s="31" t="s">
        <v>58</v>
      </c>
      <c r="AI60" s="31" t="s">
        <v>58</v>
      </c>
      <c r="AJ60" s="31" t="s">
        <v>58</v>
      </c>
      <c r="AK60" s="31" t="s">
        <v>58</v>
      </c>
      <c r="AL60" s="31" t="s">
        <v>58</v>
      </c>
      <c r="AM60" s="31" t="s">
        <v>58</v>
      </c>
      <c r="AN60" s="31" t="s">
        <v>58</v>
      </c>
      <c r="AO60" s="31" t="s">
        <v>58</v>
      </c>
      <c r="AP60" s="31" t="s">
        <v>58</v>
      </c>
      <c r="AQ60" s="31" t="s">
        <v>58</v>
      </c>
      <c r="AR60" s="31"/>
      <c r="AS60" s="31"/>
      <c r="AT60" s="2">
        <f>COUNTIF(O60:AS60,"A")</f>
        <v>21</v>
      </c>
      <c r="AU60" s="2">
        <f>COUNTIF(O60:AS60,"D")</f>
        <v>6</v>
      </c>
      <c r="AV60" s="2">
        <v>0</v>
      </c>
      <c r="AW60" s="2">
        <v>0</v>
      </c>
      <c r="AX60" s="2">
        <v>0</v>
      </c>
      <c r="AY60" s="2">
        <v>0</v>
      </c>
      <c r="AZ60" s="2">
        <f>SUM(AT60:AY60)</f>
        <v>27</v>
      </c>
      <c r="BA60" s="52" t="s">
        <v>425</v>
      </c>
      <c r="BB60" s="52" t="s">
        <v>426</v>
      </c>
    </row>
    <row r="61" spans="1:54" x14ac:dyDescent="0.25">
      <c r="A61" s="2">
        <f>A60+1</f>
        <v>34</v>
      </c>
      <c r="B61" s="2">
        <v>5</v>
      </c>
      <c r="C61" s="3" t="s">
        <v>391</v>
      </c>
      <c r="D61" s="3" t="s">
        <v>392</v>
      </c>
      <c r="E61" s="2" t="s">
        <v>393</v>
      </c>
      <c r="F61" s="2" t="s">
        <v>54</v>
      </c>
      <c r="G61" s="3" t="s">
        <v>97</v>
      </c>
      <c r="H61" s="4" t="s">
        <v>55</v>
      </c>
      <c r="I61" s="32" t="s">
        <v>636</v>
      </c>
      <c r="J61" s="30">
        <f ca="1">$G$3-I61+1</f>
        <v>10</v>
      </c>
      <c r="K61" s="2" t="s">
        <v>394</v>
      </c>
      <c r="L61" s="2" t="s">
        <v>197</v>
      </c>
      <c r="M61" s="2" t="s">
        <v>57</v>
      </c>
      <c r="N61" s="2" t="s">
        <v>74</v>
      </c>
      <c r="O61" s="31" t="s">
        <v>423</v>
      </c>
      <c r="P61" s="31" t="s">
        <v>423</v>
      </c>
      <c r="Q61" s="31" t="s">
        <v>423</v>
      </c>
      <c r="R61" s="31" t="s">
        <v>423</v>
      </c>
      <c r="S61" s="31" t="s">
        <v>423</v>
      </c>
      <c r="T61" s="31" t="s">
        <v>423</v>
      </c>
      <c r="U61" s="31" t="s">
        <v>423</v>
      </c>
      <c r="V61" s="31" t="s">
        <v>423</v>
      </c>
      <c r="W61" s="31" t="s">
        <v>423</v>
      </c>
      <c r="X61" s="31" t="s">
        <v>423</v>
      </c>
      <c r="Y61" s="31" t="s">
        <v>423</v>
      </c>
      <c r="Z61" s="31" t="s">
        <v>423</v>
      </c>
      <c r="AA61" s="31" t="s">
        <v>423</v>
      </c>
      <c r="AB61" s="31" t="s">
        <v>423</v>
      </c>
      <c r="AC61" s="31" t="s">
        <v>423</v>
      </c>
      <c r="AD61" s="31" t="s">
        <v>423</v>
      </c>
      <c r="AE61" s="31" t="s">
        <v>423</v>
      </c>
      <c r="AF61" s="31" t="s">
        <v>423</v>
      </c>
      <c r="AG61" s="31" t="s">
        <v>423</v>
      </c>
      <c r="AH61" s="31" t="s">
        <v>424</v>
      </c>
      <c r="AI61" s="31" t="s">
        <v>58</v>
      </c>
      <c r="AJ61" s="31" t="s">
        <v>58</v>
      </c>
      <c r="AK61" s="31" t="s">
        <v>58</v>
      </c>
      <c r="AL61" s="31" t="s">
        <v>58</v>
      </c>
      <c r="AM61" s="31" t="s">
        <v>58</v>
      </c>
      <c r="AN61" s="31" t="s">
        <v>58</v>
      </c>
      <c r="AO61" s="31" t="s">
        <v>58</v>
      </c>
      <c r="AP61" s="31" t="s">
        <v>58</v>
      </c>
      <c r="AQ61" s="31" t="s">
        <v>58</v>
      </c>
      <c r="AR61" s="31"/>
      <c r="AS61" s="31"/>
      <c r="AT61" s="2">
        <f>COUNTIF(O61:AS61,"A")</f>
        <v>9</v>
      </c>
      <c r="AU61" s="2">
        <f>COUNTIF(O61:AS61,"D")</f>
        <v>0</v>
      </c>
      <c r="AV61" s="2">
        <v>0</v>
      </c>
      <c r="AW61" s="2">
        <v>0</v>
      </c>
      <c r="AX61" s="2">
        <v>0</v>
      </c>
      <c r="AY61" s="2">
        <v>0</v>
      </c>
      <c r="AZ61" s="2">
        <f>SUM(AT61:AY61)</f>
        <v>9</v>
      </c>
      <c r="BA61" s="52" t="s">
        <v>421</v>
      </c>
      <c r="BB61" s="52" t="s">
        <v>422</v>
      </c>
    </row>
    <row r="62" spans="1:54" x14ac:dyDescent="0.25">
      <c r="A62" s="2"/>
      <c r="B62" s="2"/>
      <c r="C62" s="3"/>
      <c r="D62" s="3"/>
      <c r="E62" s="2"/>
      <c r="F62" s="2"/>
      <c r="G62" s="3"/>
      <c r="H62" s="4"/>
      <c r="I62" s="29"/>
      <c r="J62" s="30"/>
      <c r="K62" s="2"/>
      <c r="L62" s="2"/>
      <c r="M62" s="2"/>
      <c r="N62" s="2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2"/>
      <c r="AU62" s="2"/>
      <c r="AV62" s="2"/>
      <c r="AW62" s="2"/>
      <c r="AX62" s="2"/>
      <c r="AY62" s="2"/>
      <c r="AZ62" s="2"/>
      <c r="BA62" s="52"/>
      <c r="BB62" s="52"/>
    </row>
    <row r="63" spans="1:54" x14ac:dyDescent="0.25">
      <c r="A63" s="9" t="s">
        <v>551</v>
      </c>
      <c r="B63" s="10" t="s">
        <v>552</v>
      </c>
      <c r="C63" s="11"/>
      <c r="D63" s="12"/>
      <c r="E63" s="13"/>
      <c r="F63" s="2"/>
      <c r="G63" s="2"/>
      <c r="H63" s="4"/>
      <c r="I63" s="29"/>
      <c r="J63" s="30"/>
      <c r="K63" s="2"/>
      <c r="L63" s="2"/>
      <c r="M63" s="2"/>
      <c r="N63" s="2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2"/>
      <c r="AU63" s="2"/>
      <c r="AV63" s="2"/>
      <c r="AW63" s="2"/>
      <c r="AX63" s="2"/>
      <c r="AY63" s="2"/>
      <c r="AZ63" s="2"/>
      <c r="BA63" s="52"/>
      <c r="BB63" s="52"/>
    </row>
    <row r="64" spans="1:54" x14ac:dyDescent="0.25">
      <c r="A64" s="2">
        <f>A61+1</f>
        <v>35</v>
      </c>
      <c r="B64" s="2">
        <v>1</v>
      </c>
      <c r="C64" s="3" t="s">
        <v>325</v>
      </c>
      <c r="D64" s="3" t="s">
        <v>326</v>
      </c>
      <c r="E64" s="2" t="s">
        <v>327</v>
      </c>
      <c r="F64" s="2" t="s">
        <v>54</v>
      </c>
      <c r="G64" s="3" t="s">
        <v>159</v>
      </c>
      <c r="H64" s="4" t="s">
        <v>55</v>
      </c>
      <c r="I64" s="29"/>
      <c r="J64" s="30"/>
      <c r="K64" s="2" t="s">
        <v>118</v>
      </c>
      <c r="L64" s="2" t="s">
        <v>553</v>
      </c>
      <c r="M64" s="2" t="s">
        <v>57</v>
      </c>
      <c r="N64" s="2" t="s">
        <v>65</v>
      </c>
      <c r="O64" s="31" t="s">
        <v>457</v>
      </c>
      <c r="P64" s="31" t="s">
        <v>457</v>
      </c>
      <c r="Q64" s="31" t="s">
        <v>457</v>
      </c>
      <c r="R64" s="31" t="s">
        <v>424</v>
      </c>
      <c r="S64" s="31" t="s">
        <v>58</v>
      </c>
      <c r="T64" s="31" t="s">
        <v>58</v>
      </c>
      <c r="U64" s="31" t="s">
        <v>58</v>
      </c>
      <c r="V64" s="31" t="s">
        <v>58</v>
      </c>
      <c r="W64" s="31" t="s">
        <v>58</v>
      </c>
      <c r="X64" s="31" t="s">
        <v>58</v>
      </c>
      <c r="Y64" s="31" t="s">
        <v>58</v>
      </c>
      <c r="Z64" s="31" t="s">
        <v>58</v>
      </c>
      <c r="AA64" s="31" t="s">
        <v>58</v>
      </c>
      <c r="AB64" s="31" t="s">
        <v>58</v>
      </c>
      <c r="AC64" s="31" t="s">
        <v>58</v>
      </c>
      <c r="AD64" s="31" t="s">
        <v>58</v>
      </c>
      <c r="AE64" s="31" t="s">
        <v>58</v>
      </c>
      <c r="AF64" s="31" t="s">
        <v>58</v>
      </c>
      <c r="AG64" s="31" t="s">
        <v>58</v>
      </c>
      <c r="AH64" s="31" t="s">
        <v>58</v>
      </c>
      <c r="AI64" s="31" t="s">
        <v>58</v>
      </c>
      <c r="AJ64" s="31" t="s">
        <v>58</v>
      </c>
      <c r="AK64" s="31" t="s">
        <v>58</v>
      </c>
      <c r="AL64" s="31" t="s">
        <v>58</v>
      </c>
      <c r="AM64" s="31" t="s">
        <v>420</v>
      </c>
      <c r="AN64" s="31" t="s">
        <v>66</v>
      </c>
      <c r="AO64" s="31" t="s">
        <v>66</v>
      </c>
      <c r="AP64" s="31" t="s">
        <v>66</v>
      </c>
      <c r="AQ64" s="31" t="s">
        <v>66</v>
      </c>
      <c r="AR64" s="31"/>
      <c r="AS64" s="31"/>
      <c r="AT64" s="2">
        <f t="shared" ref="AT64:AT75" si="8">COUNTIF(O64:AS64,"A")</f>
        <v>20</v>
      </c>
      <c r="AU64" s="2">
        <f t="shared" ref="AU64:AU75" si="9">COUNTIF(O64:AS64,"D")</f>
        <v>4</v>
      </c>
      <c r="AV64" s="2">
        <v>0</v>
      </c>
      <c r="AW64" s="2">
        <v>0</v>
      </c>
      <c r="AX64" s="2">
        <v>0</v>
      </c>
      <c r="AY64" s="2">
        <v>0</v>
      </c>
      <c r="AZ64" s="2">
        <f t="shared" ref="AZ64:AZ75" si="10">SUM(AT64:AY64)</f>
        <v>24</v>
      </c>
      <c r="BA64" s="52" t="s">
        <v>425</v>
      </c>
      <c r="BB64" s="52" t="s">
        <v>426</v>
      </c>
    </row>
    <row r="65" spans="1:54" x14ac:dyDescent="0.25">
      <c r="A65" s="2">
        <f t="shared" ref="A65:A75" si="11">A64+1</f>
        <v>36</v>
      </c>
      <c r="B65" s="2">
        <v>2</v>
      </c>
      <c r="C65" s="3" t="s">
        <v>585</v>
      </c>
      <c r="D65" s="3" t="s">
        <v>586</v>
      </c>
      <c r="E65" s="2" t="s">
        <v>587</v>
      </c>
      <c r="F65" s="2" t="s">
        <v>588</v>
      </c>
      <c r="G65" s="3" t="s">
        <v>589</v>
      </c>
      <c r="H65" s="4" t="s">
        <v>55</v>
      </c>
      <c r="I65" s="32" t="s">
        <v>629</v>
      </c>
      <c r="J65" s="30">
        <f t="shared" ref="J65:J70" ca="1" si="12">$G$3-I65+1</f>
        <v>17</v>
      </c>
      <c r="K65" s="2" t="s">
        <v>118</v>
      </c>
      <c r="L65" s="2" t="s">
        <v>552</v>
      </c>
      <c r="M65" s="2" t="s">
        <v>57</v>
      </c>
      <c r="N65" s="2" t="s">
        <v>74</v>
      </c>
      <c r="O65" s="31" t="s">
        <v>58</v>
      </c>
      <c r="P65" s="31" t="s">
        <v>58</v>
      </c>
      <c r="Q65" s="31" t="s">
        <v>58</v>
      </c>
      <c r="R65" s="31" t="s">
        <v>58</v>
      </c>
      <c r="S65" s="31" t="s">
        <v>58</v>
      </c>
      <c r="T65" s="31" t="s">
        <v>420</v>
      </c>
      <c r="U65" s="31" t="s">
        <v>66</v>
      </c>
      <c r="V65" s="31" t="s">
        <v>66</v>
      </c>
      <c r="W65" s="31" t="s">
        <v>66</v>
      </c>
      <c r="X65" s="31" t="s">
        <v>66</v>
      </c>
      <c r="Y65" s="31" t="s">
        <v>66</v>
      </c>
      <c r="Z65" s="31" t="s">
        <v>66</v>
      </c>
      <c r="AA65" s="31" t="s">
        <v>424</v>
      </c>
      <c r="AB65" s="31" t="s">
        <v>58</v>
      </c>
      <c r="AC65" s="31" t="s">
        <v>58</v>
      </c>
      <c r="AD65" s="31" t="s">
        <v>58</v>
      </c>
      <c r="AE65" s="31" t="s">
        <v>58</v>
      </c>
      <c r="AF65" s="31" t="s">
        <v>58</v>
      </c>
      <c r="AG65" s="31" t="s">
        <v>58</v>
      </c>
      <c r="AH65" s="31" t="s">
        <v>58</v>
      </c>
      <c r="AI65" s="31" t="s">
        <v>58</v>
      </c>
      <c r="AJ65" s="31" t="s">
        <v>58</v>
      </c>
      <c r="AK65" s="31" t="s">
        <v>58</v>
      </c>
      <c r="AL65" s="31" t="s">
        <v>58</v>
      </c>
      <c r="AM65" s="31" t="s">
        <v>58</v>
      </c>
      <c r="AN65" s="31" t="s">
        <v>58</v>
      </c>
      <c r="AO65" s="31" t="s">
        <v>58</v>
      </c>
      <c r="AP65" s="31" t="s">
        <v>58</v>
      </c>
      <c r="AQ65" s="31" t="s">
        <v>58</v>
      </c>
      <c r="AR65" s="31"/>
      <c r="AS65" s="31"/>
      <c r="AT65" s="2">
        <f t="shared" si="8"/>
        <v>21</v>
      </c>
      <c r="AU65" s="2">
        <f t="shared" si="9"/>
        <v>6</v>
      </c>
      <c r="AV65" s="2">
        <v>0</v>
      </c>
      <c r="AW65" s="2">
        <v>0</v>
      </c>
      <c r="AX65" s="2">
        <v>0</v>
      </c>
      <c r="AY65" s="2">
        <v>0</v>
      </c>
      <c r="AZ65" s="2">
        <f t="shared" si="10"/>
        <v>27</v>
      </c>
      <c r="BA65" s="52" t="s">
        <v>425</v>
      </c>
      <c r="BB65" s="52" t="s">
        <v>426</v>
      </c>
    </row>
    <row r="66" spans="1:54" x14ac:dyDescent="0.25">
      <c r="A66" s="2">
        <f t="shared" si="11"/>
        <v>37</v>
      </c>
      <c r="B66" s="2">
        <v>3</v>
      </c>
      <c r="C66" s="3" t="s">
        <v>506</v>
      </c>
      <c r="D66" s="3" t="s">
        <v>507</v>
      </c>
      <c r="E66" s="2" t="s">
        <v>508</v>
      </c>
      <c r="F66" s="2" t="s">
        <v>54</v>
      </c>
      <c r="G66" s="3" t="s">
        <v>609</v>
      </c>
      <c r="H66" s="4" t="s">
        <v>55</v>
      </c>
      <c r="I66" s="32" t="s">
        <v>648</v>
      </c>
      <c r="J66" s="30">
        <f t="shared" ca="1" si="12"/>
        <v>3</v>
      </c>
      <c r="K66" s="96" t="s">
        <v>485</v>
      </c>
      <c r="L66" s="2" t="s">
        <v>553</v>
      </c>
      <c r="M66" s="2" t="s">
        <v>57</v>
      </c>
      <c r="N66" s="2" t="s">
        <v>74</v>
      </c>
      <c r="O66" s="31" t="s">
        <v>58</v>
      </c>
      <c r="P66" s="31" t="s">
        <v>58</v>
      </c>
      <c r="Q66" s="31" t="s">
        <v>58</v>
      </c>
      <c r="R66" s="31" t="s">
        <v>58</v>
      </c>
      <c r="S66" s="31" t="s">
        <v>58</v>
      </c>
      <c r="T66" s="31" t="s">
        <v>58</v>
      </c>
      <c r="U66" s="31" t="s">
        <v>58</v>
      </c>
      <c r="V66" s="31" t="s">
        <v>58</v>
      </c>
      <c r="W66" s="31" t="s">
        <v>58</v>
      </c>
      <c r="X66" s="31" t="s">
        <v>58</v>
      </c>
      <c r="Y66" s="31" t="s">
        <v>58</v>
      </c>
      <c r="Z66" s="31" t="s">
        <v>58</v>
      </c>
      <c r="AA66" s="31" t="s">
        <v>420</v>
      </c>
      <c r="AB66" s="31" t="s">
        <v>66</v>
      </c>
      <c r="AC66" s="31" t="s">
        <v>66</v>
      </c>
      <c r="AD66" s="31" t="s">
        <v>66</v>
      </c>
      <c r="AE66" s="31" t="s">
        <v>66</v>
      </c>
      <c r="AF66" s="31" t="s">
        <v>66</v>
      </c>
      <c r="AG66" s="31" t="s">
        <v>66</v>
      </c>
      <c r="AH66" s="31" t="s">
        <v>66</v>
      </c>
      <c r="AI66" s="31" t="s">
        <v>66</v>
      </c>
      <c r="AJ66" s="31" t="s">
        <v>66</v>
      </c>
      <c r="AK66" s="31" t="s">
        <v>66</v>
      </c>
      <c r="AL66" s="31" t="s">
        <v>66</v>
      </c>
      <c r="AM66" s="31" t="s">
        <v>66</v>
      </c>
      <c r="AN66" s="31" t="s">
        <v>66</v>
      </c>
      <c r="AO66" s="31" t="s">
        <v>424</v>
      </c>
      <c r="AP66" s="31" t="s">
        <v>58</v>
      </c>
      <c r="AQ66" s="31" t="s">
        <v>58</v>
      </c>
      <c r="AR66" s="31"/>
      <c r="AS66" s="31"/>
      <c r="AT66" s="2">
        <f t="shared" si="8"/>
        <v>14</v>
      </c>
      <c r="AU66" s="2">
        <f t="shared" si="9"/>
        <v>13</v>
      </c>
      <c r="AV66" s="2">
        <v>0</v>
      </c>
      <c r="AW66" s="2">
        <v>0</v>
      </c>
      <c r="AX66" s="2">
        <v>0</v>
      </c>
      <c r="AY66" s="2">
        <v>0</v>
      </c>
      <c r="AZ66" s="2">
        <f t="shared" si="10"/>
        <v>27</v>
      </c>
      <c r="BA66" s="52" t="s">
        <v>421</v>
      </c>
      <c r="BB66" s="52" t="s">
        <v>422</v>
      </c>
    </row>
    <row r="67" spans="1:54" x14ac:dyDescent="0.25">
      <c r="A67" s="2">
        <f t="shared" si="11"/>
        <v>38</v>
      </c>
      <c r="B67" s="2">
        <v>4</v>
      </c>
      <c r="C67" s="3" t="s">
        <v>606</v>
      </c>
      <c r="D67" s="3" t="s">
        <v>601</v>
      </c>
      <c r="E67" s="2" t="s">
        <v>602</v>
      </c>
      <c r="F67" s="2" t="s">
        <v>54</v>
      </c>
      <c r="G67" s="3" t="s">
        <v>608</v>
      </c>
      <c r="H67" s="4" t="s">
        <v>55</v>
      </c>
      <c r="I67" s="32" t="s">
        <v>629</v>
      </c>
      <c r="J67" s="30">
        <f t="shared" ca="1" si="12"/>
        <v>17</v>
      </c>
      <c r="K67" s="2" t="s">
        <v>118</v>
      </c>
      <c r="L67" s="2" t="s">
        <v>553</v>
      </c>
      <c r="M67" s="2" t="s">
        <v>57</v>
      </c>
      <c r="N67" s="2" t="s">
        <v>74</v>
      </c>
      <c r="O67" s="31" t="s">
        <v>58</v>
      </c>
      <c r="P67" s="31" t="s">
        <v>58</v>
      </c>
      <c r="Q67" s="31" t="s">
        <v>58</v>
      </c>
      <c r="R67" s="31" t="s">
        <v>58</v>
      </c>
      <c r="S67" s="31" t="s">
        <v>58</v>
      </c>
      <c r="T67" s="31" t="s">
        <v>420</v>
      </c>
      <c r="U67" s="31" t="s">
        <v>66</v>
      </c>
      <c r="V67" s="31" t="s">
        <v>66</v>
      </c>
      <c r="W67" s="31" t="s">
        <v>66</v>
      </c>
      <c r="X67" s="31" t="s">
        <v>66</v>
      </c>
      <c r="Y67" s="31" t="s">
        <v>66</v>
      </c>
      <c r="Z67" s="31" t="s">
        <v>66</v>
      </c>
      <c r="AA67" s="31" t="s">
        <v>424</v>
      </c>
      <c r="AB67" s="31" t="s">
        <v>58</v>
      </c>
      <c r="AC67" s="31" t="s">
        <v>58</v>
      </c>
      <c r="AD67" s="31" t="s">
        <v>58</v>
      </c>
      <c r="AE67" s="31" t="s">
        <v>58</v>
      </c>
      <c r="AF67" s="31" t="s">
        <v>58</v>
      </c>
      <c r="AG67" s="31" t="s">
        <v>58</v>
      </c>
      <c r="AH67" s="31" t="s">
        <v>58</v>
      </c>
      <c r="AI67" s="31" t="s">
        <v>58</v>
      </c>
      <c r="AJ67" s="31" t="s">
        <v>58</v>
      </c>
      <c r="AK67" s="31" t="s">
        <v>58</v>
      </c>
      <c r="AL67" s="31" t="s">
        <v>58</v>
      </c>
      <c r="AM67" s="31" t="s">
        <v>58</v>
      </c>
      <c r="AN67" s="31" t="s">
        <v>58</v>
      </c>
      <c r="AO67" s="31" t="s">
        <v>58</v>
      </c>
      <c r="AP67" s="31" t="s">
        <v>58</v>
      </c>
      <c r="AQ67" s="31" t="s">
        <v>58</v>
      </c>
      <c r="AR67" s="31"/>
      <c r="AS67" s="31"/>
      <c r="AT67" s="2">
        <f t="shared" si="8"/>
        <v>21</v>
      </c>
      <c r="AU67" s="2">
        <f t="shared" si="9"/>
        <v>6</v>
      </c>
      <c r="AV67" s="2">
        <v>0</v>
      </c>
      <c r="AW67" s="2">
        <v>0</v>
      </c>
      <c r="AX67" s="2">
        <v>0</v>
      </c>
      <c r="AY67" s="2">
        <v>0</v>
      </c>
      <c r="AZ67" s="2">
        <f t="shared" si="10"/>
        <v>27</v>
      </c>
      <c r="BA67" s="52" t="s">
        <v>425</v>
      </c>
      <c r="BB67" s="52" t="s">
        <v>426</v>
      </c>
    </row>
    <row r="68" spans="1:54" x14ac:dyDescent="0.25">
      <c r="A68" s="2">
        <f t="shared" si="11"/>
        <v>39</v>
      </c>
      <c r="B68" s="2">
        <v>5</v>
      </c>
      <c r="C68" s="3" t="s">
        <v>218</v>
      </c>
      <c r="D68" s="3" t="s">
        <v>219</v>
      </c>
      <c r="E68" s="2" t="s">
        <v>220</v>
      </c>
      <c r="F68" s="2" t="s">
        <v>54</v>
      </c>
      <c r="G68" s="3" t="s">
        <v>221</v>
      </c>
      <c r="H68" s="4" t="s">
        <v>55</v>
      </c>
      <c r="I68" s="32" t="s">
        <v>643</v>
      </c>
      <c r="J68" s="30">
        <f t="shared" ca="1" si="12"/>
        <v>5</v>
      </c>
      <c r="K68" s="96" t="s">
        <v>222</v>
      </c>
      <c r="L68" s="2" t="s">
        <v>553</v>
      </c>
      <c r="M68" s="2" t="s">
        <v>57</v>
      </c>
      <c r="N68" s="2" t="s">
        <v>74</v>
      </c>
      <c r="O68" s="31" t="s">
        <v>58</v>
      </c>
      <c r="P68" s="31" t="s">
        <v>58</v>
      </c>
      <c r="Q68" s="31" t="s">
        <v>58</v>
      </c>
      <c r="R68" s="31" t="s">
        <v>58</v>
      </c>
      <c r="S68" s="31" t="s">
        <v>58</v>
      </c>
      <c r="T68" s="31" t="s">
        <v>58</v>
      </c>
      <c r="U68" s="31" t="s">
        <v>58</v>
      </c>
      <c r="V68" s="31" t="s">
        <v>58</v>
      </c>
      <c r="W68" s="31" t="s">
        <v>58</v>
      </c>
      <c r="X68" s="31" t="s">
        <v>58</v>
      </c>
      <c r="Y68" s="31" t="s">
        <v>420</v>
      </c>
      <c r="Z68" s="31" t="s">
        <v>66</v>
      </c>
      <c r="AA68" s="31" t="s">
        <v>66</v>
      </c>
      <c r="AB68" s="31" t="s">
        <v>66</v>
      </c>
      <c r="AC68" s="31" t="s">
        <v>66</v>
      </c>
      <c r="AD68" s="31" t="s">
        <v>66</v>
      </c>
      <c r="AE68" s="31" t="s">
        <v>66</v>
      </c>
      <c r="AF68" s="31" t="s">
        <v>66</v>
      </c>
      <c r="AG68" s="31" t="s">
        <v>66</v>
      </c>
      <c r="AH68" s="31" t="s">
        <v>457</v>
      </c>
      <c r="AI68" s="31" t="s">
        <v>457</v>
      </c>
      <c r="AJ68" s="31" t="s">
        <v>457</v>
      </c>
      <c r="AK68" s="31" t="s">
        <v>457</v>
      </c>
      <c r="AL68" s="31" t="s">
        <v>457</v>
      </c>
      <c r="AM68" s="31" t="s">
        <v>424</v>
      </c>
      <c r="AN68" s="31" t="s">
        <v>58</v>
      </c>
      <c r="AO68" s="31" t="s">
        <v>58</v>
      </c>
      <c r="AP68" s="31" t="s">
        <v>58</v>
      </c>
      <c r="AQ68" s="31" t="s">
        <v>58</v>
      </c>
      <c r="AR68" s="31"/>
      <c r="AS68" s="31"/>
      <c r="AT68" s="2">
        <f t="shared" si="8"/>
        <v>14</v>
      </c>
      <c r="AU68" s="2">
        <f t="shared" si="9"/>
        <v>8</v>
      </c>
      <c r="AV68" s="2">
        <v>0</v>
      </c>
      <c r="AW68" s="2">
        <v>0</v>
      </c>
      <c r="AX68" s="2">
        <v>0</v>
      </c>
      <c r="AY68" s="2">
        <v>0</v>
      </c>
      <c r="AZ68" s="2">
        <f t="shared" si="10"/>
        <v>22</v>
      </c>
      <c r="BA68" s="52" t="s">
        <v>427</v>
      </c>
      <c r="BB68" s="52" t="s">
        <v>426</v>
      </c>
    </row>
    <row r="69" spans="1:54" x14ac:dyDescent="0.25">
      <c r="A69" s="2">
        <f t="shared" si="11"/>
        <v>40</v>
      </c>
      <c r="B69" s="2">
        <v>6</v>
      </c>
      <c r="C69" s="3" t="s">
        <v>223</v>
      </c>
      <c r="D69" s="3" t="s">
        <v>224</v>
      </c>
      <c r="E69" s="2" t="s">
        <v>225</v>
      </c>
      <c r="F69" s="2" t="s">
        <v>54</v>
      </c>
      <c r="G69" s="3" t="s">
        <v>226</v>
      </c>
      <c r="H69" s="4" t="s">
        <v>55</v>
      </c>
      <c r="I69" s="32" t="s">
        <v>629</v>
      </c>
      <c r="J69" s="30">
        <f t="shared" ca="1" si="12"/>
        <v>17</v>
      </c>
      <c r="K69" s="96" t="s">
        <v>222</v>
      </c>
      <c r="L69" s="2" t="s">
        <v>553</v>
      </c>
      <c r="M69" s="2" t="s">
        <v>57</v>
      </c>
      <c r="N69" s="2" t="s">
        <v>74</v>
      </c>
      <c r="O69" s="31" t="s">
        <v>58</v>
      </c>
      <c r="P69" s="31" t="s">
        <v>58</v>
      </c>
      <c r="Q69" s="31" t="s">
        <v>58</v>
      </c>
      <c r="R69" s="31" t="s">
        <v>58</v>
      </c>
      <c r="S69" s="31" t="s">
        <v>58</v>
      </c>
      <c r="T69" s="31" t="s">
        <v>420</v>
      </c>
      <c r="U69" s="31" t="s">
        <v>66</v>
      </c>
      <c r="V69" s="31" t="s">
        <v>66</v>
      </c>
      <c r="W69" s="31" t="s">
        <v>66</v>
      </c>
      <c r="X69" s="31" t="s">
        <v>66</v>
      </c>
      <c r="Y69" s="31" t="s">
        <v>66</v>
      </c>
      <c r="Z69" s="31" t="s">
        <v>66</v>
      </c>
      <c r="AA69" s="31" t="s">
        <v>424</v>
      </c>
      <c r="AB69" s="31" t="s">
        <v>58</v>
      </c>
      <c r="AC69" s="31" t="s">
        <v>58</v>
      </c>
      <c r="AD69" s="31" t="s">
        <v>58</v>
      </c>
      <c r="AE69" s="31" t="s">
        <v>58</v>
      </c>
      <c r="AF69" s="31" t="s">
        <v>58</v>
      </c>
      <c r="AG69" s="31" t="s">
        <v>58</v>
      </c>
      <c r="AH69" s="31" t="s">
        <v>58</v>
      </c>
      <c r="AI69" s="31" t="s">
        <v>58</v>
      </c>
      <c r="AJ69" s="31" t="s">
        <v>58</v>
      </c>
      <c r="AK69" s="31" t="s">
        <v>58</v>
      </c>
      <c r="AL69" s="31" t="s">
        <v>58</v>
      </c>
      <c r="AM69" s="31" t="s">
        <v>58</v>
      </c>
      <c r="AN69" s="31" t="s">
        <v>58</v>
      </c>
      <c r="AO69" s="31" t="s">
        <v>58</v>
      </c>
      <c r="AP69" s="31" t="s">
        <v>58</v>
      </c>
      <c r="AQ69" s="31" t="s">
        <v>58</v>
      </c>
      <c r="AR69" s="31"/>
      <c r="AS69" s="31"/>
      <c r="AT69" s="2">
        <f t="shared" si="8"/>
        <v>21</v>
      </c>
      <c r="AU69" s="2">
        <f t="shared" si="9"/>
        <v>6</v>
      </c>
      <c r="AV69" s="2">
        <v>0</v>
      </c>
      <c r="AW69" s="2">
        <v>0</v>
      </c>
      <c r="AX69" s="2">
        <v>0</v>
      </c>
      <c r="AY69" s="2">
        <v>0</v>
      </c>
      <c r="AZ69" s="2">
        <f t="shared" si="10"/>
        <v>27</v>
      </c>
      <c r="BA69" s="52" t="s">
        <v>427</v>
      </c>
      <c r="BB69" s="52" t="s">
        <v>426</v>
      </c>
    </row>
    <row r="70" spans="1:54" x14ac:dyDescent="0.25">
      <c r="A70" s="2">
        <f t="shared" si="11"/>
        <v>41</v>
      </c>
      <c r="B70" s="2">
        <v>7</v>
      </c>
      <c r="C70" s="3" t="s">
        <v>590</v>
      </c>
      <c r="D70" s="3" t="s">
        <v>591</v>
      </c>
      <c r="E70" s="2" t="s">
        <v>592</v>
      </c>
      <c r="F70" s="2" t="s">
        <v>593</v>
      </c>
      <c r="G70" s="3" t="s">
        <v>589</v>
      </c>
      <c r="H70" s="4" t="s">
        <v>55</v>
      </c>
      <c r="I70" s="32" t="s">
        <v>629</v>
      </c>
      <c r="J70" s="30">
        <f t="shared" ca="1" si="12"/>
        <v>17</v>
      </c>
      <c r="K70" s="2" t="s">
        <v>118</v>
      </c>
      <c r="L70" s="2" t="s">
        <v>552</v>
      </c>
      <c r="M70" s="2" t="s">
        <v>57</v>
      </c>
      <c r="N70" s="2" t="s">
        <v>74</v>
      </c>
      <c r="O70" s="31" t="s">
        <v>58</v>
      </c>
      <c r="P70" s="31" t="s">
        <v>58</v>
      </c>
      <c r="Q70" s="31" t="s">
        <v>58</v>
      </c>
      <c r="R70" s="31" t="s">
        <v>58</v>
      </c>
      <c r="S70" s="31" t="s">
        <v>58</v>
      </c>
      <c r="T70" s="31" t="s">
        <v>420</v>
      </c>
      <c r="U70" s="31" t="s">
        <v>66</v>
      </c>
      <c r="V70" s="31" t="s">
        <v>66</v>
      </c>
      <c r="W70" s="31" t="s">
        <v>66</v>
      </c>
      <c r="X70" s="31" t="s">
        <v>66</v>
      </c>
      <c r="Y70" s="31" t="s">
        <v>66</v>
      </c>
      <c r="Z70" s="31" t="s">
        <v>66</v>
      </c>
      <c r="AA70" s="31" t="s">
        <v>424</v>
      </c>
      <c r="AB70" s="31" t="s">
        <v>58</v>
      </c>
      <c r="AC70" s="31" t="s">
        <v>58</v>
      </c>
      <c r="AD70" s="31" t="s">
        <v>58</v>
      </c>
      <c r="AE70" s="31" t="s">
        <v>58</v>
      </c>
      <c r="AF70" s="31" t="s">
        <v>58</v>
      </c>
      <c r="AG70" s="31" t="s">
        <v>58</v>
      </c>
      <c r="AH70" s="31" t="s">
        <v>58</v>
      </c>
      <c r="AI70" s="31" t="s">
        <v>58</v>
      </c>
      <c r="AJ70" s="31" t="s">
        <v>58</v>
      </c>
      <c r="AK70" s="31" t="s">
        <v>58</v>
      </c>
      <c r="AL70" s="31" t="s">
        <v>58</v>
      </c>
      <c r="AM70" s="31" t="s">
        <v>58</v>
      </c>
      <c r="AN70" s="31" t="s">
        <v>58</v>
      </c>
      <c r="AO70" s="31" t="s">
        <v>58</v>
      </c>
      <c r="AP70" s="31" t="s">
        <v>58</v>
      </c>
      <c r="AQ70" s="31" t="s">
        <v>58</v>
      </c>
      <c r="AR70" s="31"/>
      <c r="AS70" s="31"/>
      <c r="AT70" s="2">
        <f t="shared" si="8"/>
        <v>21</v>
      </c>
      <c r="AU70" s="2">
        <f t="shared" si="9"/>
        <v>6</v>
      </c>
      <c r="AV70" s="2">
        <v>0</v>
      </c>
      <c r="AW70" s="2">
        <v>0</v>
      </c>
      <c r="AX70" s="2">
        <v>0</v>
      </c>
      <c r="AY70" s="2">
        <v>0</v>
      </c>
      <c r="AZ70" s="2">
        <f t="shared" si="10"/>
        <v>27</v>
      </c>
      <c r="BA70" s="52" t="s">
        <v>425</v>
      </c>
      <c r="BB70" s="52" t="s">
        <v>426</v>
      </c>
    </row>
    <row r="71" spans="1:54" x14ac:dyDescent="0.25">
      <c r="A71" s="2">
        <f t="shared" si="11"/>
        <v>42</v>
      </c>
      <c r="B71" s="2">
        <v>8</v>
      </c>
      <c r="C71" s="3" t="s">
        <v>555</v>
      </c>
      <c r="D71" s="3" t="s">
        <v>556</v>
      </c>
      <c r="E71" s="2" t="s">
        <v>557</v>
      </c>
      <c r="F71" s="2" t="s">
        <v>241</v>
      </c>
      <c r="G71" s="3" t="s">
        <v>558</v>
      </c>
      <c r="H71" s="4" t="s">
        <v>55</v>
      </c>
      <c r="I71" s="29"/>
      <c r="J71" s="30"/>
      <c r="K71" s="96" t="s">
        <v>118</v>
      </c>
      <c r="L71" s="2" t="s">
        <v>552</v>
      </c>
      <c r="M71" s="2" t="s">
        <v>57</v>
      </c>
      <c r="N71" s="2" t="s">
        <v>65</v>
      </c>
      <c r="O71" s="31" t="s">
        <v>457</v>
      </c>
      <c r="P71" s="31" t="s">
        <v>457</v>
      </c>
      <c r="Q71" s="31" t="s">
        <v>457</v>
      </c>
      <c r="R71" s="31" t="s">
        <v>457</v>
      </c>
      <c r="S71" s="31" t="s">
        <v>457</v>
      </c>
      <c r="T71" s="31" t="s">
        <v>424</v>
      </c>
      <c r="U71" s="31" t="s">
        <v>58</v>
      </c>
      <c r="V71" s="31" t="s">
        <v>58</v>
      </c>
      <c r="W71" s="31" t="s">
        <v>58</v>
      </c>
      <c r="X71" s="31" t="s">
        <v>58</v>
      </c>
      <c r="Y71" s="31" t="s">
        <v>58</v>
      </c>
      <c r="Z71" s="31" t="s">
        <v>58</v>
      </c>
      <c r="AA71" s="31" t="s">
        <v>58</v>
      </c>
      <c r="AB71" s="31" t="s">
        <v>58</v>
      </c>
      <c r="AC71" s="31" t="s">
        <v>58</v>
      </c>
      <c r="AD71" s="31" t="s">
        <v>58</v>
      </c>
      <c r="AE71" s="31" t="s">
        <v>58</v>
      </c>
      <c r="AF71" s="31" t="s">
        <v>58</v>
      </c>
      <c r="AG71" s="31" t="s">
        <v>58</v>
      </c>
      <c r="AH71" s="31" t="s">
        <v>420</v>
      </c>
      <c r="AI71" s="31" t="s">
        <v>66</v>
      </c>
      <c r="AJ71" s="31" t="s">
        <v>66</v>
      </c>
      <c r="AK71" s="31" t="s">
        <v>66</v>
      </c>
      <c r="AL71" s="31" t="s">
        <v>66</v>
      </c>
      <c r="AM71" s="31" t="s">
        <v>66</v>
      </c>
      <c r="AN71" s="31" t="s">
        <v>66</v>
      </c>
      <c r="AO71" s="31" t="s">
        <v>66</v>
      </c>
      <c r="AP71" s="31" t="s">
        <v>457</v>
      </c>
      <c r="AQ71" s="31" t="s">
        <v>444</v>
      </c>
      <c r="AR71" s="31"/>
      <c r="AS71" s="31"/>
      <c r="AT71" s="2">
        <f t="shared" si="8"/>
        <v>13</v>
      </c>
      <c r="AU71" s="2">
        <f t="shared" si="9"/>
        <v>7</v>
      </c>
      <c r="AV71" s="2">
        <v>0</v>
      </c>
      <c r="AW71" s="2">
        <v>0</v>
      </c>
      <c r="AX71" s="2">
        <v>0</v>
      </c>
      <c r="AY71" s="2">
        <v>0</v>
      </c>
      <c r="AZ71" s="2">
        <f t="shared" si="10"/>
        <v>20</v>
      </c>
      <c r="BA71" s="52" t="s">
        <v>427</v>
      </c>
      <c r="BB71" s="52" t="s">
        <v>426</v>
      </c>
    </row>
    <row r="72" spans="1:54" x14ac:dyDescent="0.25">
      <c r="A72" s="2">
        <f t="shared" si="11"/>
        <v>43</v>
      </c>
      <c r="B72" s="2">
        <v>9</v>
      </c>
      <c r="C72" s="3" t="s">
        <v>559</v>
      </c>
      <c r="D72" s="3" t="s">
        <v>560</v>
      </c>
      <c r="E72" s="2" t="s">
        <v>561</v>
      </c>
      <c r="F72" s="2" t="s">
        <v>54</v>
      </c>
      <c r="G72" s="3" t="s">
        <v>558</v>
      </c>
      <c r="H72" s="4" t="s">
        <v>55</v>
      </c>
      <c r="I72" s="29"/>
      <c r="J72" s="30"/>
      <c r="K72" s="96" t="s">
        <v>118</v>
      </c>
      <c r="L72" s="2" t="s">
        <v>552</v>
      </c>
      <c r="M72" s="2" t="s">
        <v>57</v>
      </c>
      <c r="N72" s="2" t="s">
        <v>65</v>
      </c>
      <c r="O72" s="31" t="s">
        <v>58</v>
      </c>
      <c r="P72" s="31" t="s">
        <v>58</v>
      </c>
      <c r="Q72" s="31" t="s">
        <v>58</v>
      </c>
      <c r="R72" s="31" t="s">
        <v>58</v>
      </c>
      <c r="S72" s="31" t="s">
        <v>58</v>
      </c>
      <c r="T72" s="31" t="s">
        <v>58</v>
      </c>
      <c r="U72" s="31" t="s">
        <v>58</v>
      </c>
      <c r="V72" s="31" t="s">
        <v>58</v>
      </c>
      <c r="W72" s="31" t="s">
        <v>58</v>
      </c>
      <c r="X72" s="31" t="s">
        <v>58</v>
      </c>
      <c r="Y72" s="31" t="s">
        <v>58</v>
      </c>
      <c r="Z72" s="31" t="s">
        <v>58</v>
      </c>
      <c r="AA72" s="31" t="s">
        <v>58</v>
      </c>
      <c r="AB72" s="31" t="s">
        <v>58</v>
      </c>
      <c r="AC72" s="31" t="s">
        <v>58</v>
      </c>
      <c r="AD72" s="31" t="s">
        <v>58</v>
      </c>
      <c r="AE72" s="31" t="s">
        <v>58</v>
      </c>
      <c r="AF72" s="31" t="s">
        <v>58</v>
      </c>
      <c r="AG72" s="31" t="s">
        <v>58</v>
      </c>
      <c r="AH72" s="31" t="s">
        <v>420</v>
      </c>
      <c r="AI72" s="31" t="s">
        <v>66</v>
      </c>
      <c r="AJ72" s="31" t="s">
        <v>66</v>
      </c>
      <c r="AK72" s="31" t="s">
        <v>66</v>
      </c>
      <c r="AL72" s="31" t="s">
        <v>66</v>
      </c>
      <c r="AM72" s="31" t="s">
        <v>66</v>
      </c>
      <c r="AN72" s="31" t="s">
        <v>66</v>
      </c>
      <c r="AO72" s="31" t="s">
        <v>66</v>
      </c>
      <c r="AP72" s="31" t="s">
        <v>457</v>
      </c>
      <c r="AQ72" s="31" t="s">
        <v>457</v>
      </c>
      <c r="AR72" s="31"/>
      <c r="AS72" s="31"/>
      <c r="AT72" s="2">
        <f t="shared" si="8"/>
        <v>19</v>
      </c>
      <c r="AU72" s="2">
        <f t="shared" si="9"/>
        <v>7</v>
      </c>
      <c r="AV72" s="2">
        <v>0</v>
      </c>
      <c r="AW72" s="2">
        <v>0</v>
      </c>
      <c r="AX72" s="2">
        <v>0</v>
      </c>
      <c r="AY72" s="2">
        <v>0</v>
      </c>
      <c r="AZ72" s="2">
        <f t="shared" si="10"/>
        <v>26</v>
      </c>
      <c r="BA72" s="52" t="s">
        <v>427</v>
      </c>
      <c r="BB72" s="52" t="s">
        <v>426</v>
      </c>
    </row>
    <row r="73" spans="1:54" x14ac:dyDescent="0.25">
      <c r="A73" s="2">
        <f t="shared" si="11"/>
        <v>44</v>
      </c>
      <c r="B73" s="2">
        <v>10</v>
      </c>
      <c r="C73" s="3" t="s">
        <v>607</v>
      </c>
      <c r="D73" s="3" t="s">
        <v>603</v>
      </c>
      <c r="E73" s="2" t="s">
        <v>604</v>
      </c>
      <c r="F73" s="2" t="s">
        <v>54</v>
      </c>
      <c r="G73" s="3" t="s">
        <v>608</v>
      </c>
      <c r="H73" s="4" t="s">
        <v>55</v>
      </c>
      <c r="I73" s="32" t="s">
        <v>648</v>
      </c>
      <c r="J73" s="30">
        <f ca="1">$G$3-I73+1</f>
        <v>3</v>
      </c>
      <c r="K73" s="2" t="s">
        <v>118</v>
      </c>
      <c r="L73" s="2" t="s">
        <v>553</v>
      </c>
      <c r="M73" s="2" t="s">
        <v>57</v>
      </c>
      <c r="N73" s="2" t="s">
        <v>74</v>
      </c>
      <c r="O73" s="31" t="s">
        <v>58</v>
      </c>
      <c r="P73" s="31" t="s">
        <v>58</v>
      </c>
      <c r="Q73" s="31" t="s">
        <v>58</v>
      </c>
      <c r="R73" s="31" t="s">
        <v>58</v>
      </c>
      <c r="S73" s="31" t="s">
        <v>58</v>
      </c>
      <c r="T73" s="31" t="s">
        <v>58</v>
      </c>
      <c r="U73" s="31" t="s">
        <v>58</v>
      </c>
      <c r="V73" s="31" t="s">
        <v>58</v>
      </c>
      <c r="W73" s="31" t="s">
        <v>58</v>
      </c>
      <c r="X73" s="31" t="s">
        <v>58</v>
      </c>
      <c r="Y73" s="31" t="s">
        <v>58</v>
      </c>
      <c r="Z73" s="31" t="s">
        <v>58</v>
      </c>
      <c r="AA73" s="31" t="s">
        <v>420</v>
      </c>
      <c r="AB73" s="31" t="s">
        <v>66</v>
      </c>
      <c r="AC73" s="31" t="s">
        <v>66</v>
      </c>
      <c r="AD73" s="31" t="s">
        <v>66</v>
      </c>
      <c r="AE73" s="31" t="s">
        <v>66</v>
      </c>
      <c r="AF73" s="31" t="s">
        <v>66</v>
      </c>
      <c r="AG73" s="31" t="s">
        <v>66</v>
      </c>
      <c r="AH73" s="31" t="s">
        <v>66</v>
      </c>
      <c r="AI73" s="31" t="s">
        <v>457</v>
      </c>
      <c r="AJ73" s="31" t="s">
        <v>457</v>
      </c>
      <c r="AK73" s="31" t="s">
        <v>457</v>
      </c>
      <c r="AL73" s="31" t="s">
        <v>457</v>
      </c>
      <c r="AM73" s="31" t="s">
        <v>457</v>
      </c>
      <c r="AN73" s="31" t="s">
        <v>457</v>
      </c>
      <c r="AO73" s="31" t="s">
        <v>424</v>
      </c>
      <c r="AP73" s="31" t="s">
        <v>58</v>
      </c>
      <c r="AQ73" s="31" t="s">
        <v>58</v>
      </c>
      <c r="AR73" s="31"/>
      <c r="AS73" s="31"/>
      <c r="AT73" s="2">
        <f t="shared" si="8"/>
        <v>14</v>
      </c>
      <c r="AU73" s="2">
        <f t="shared" si="9"/>
        <v>7</v>
      </c>
      <c r="AV73" s="2">
        <v>0</v>
      </c>
      <c r="AW73" s="2">
        <v>0</v>
      </c>
      <c r="AX73" s="2">
        <v>0</v>
      </c>
      <c r="AY73" s="2">
        <v>0</v>
      </c>
      <c r="AZ73" s="2">
        <f t="shared" si="10"/>
        <v>21</v>
      </c>
      <c r="BA73" s="52" t="s">
        <v>427</v>
      </c>
      <c r="BB73" s="52" t="s">
        <v>426</v>
      </c>
    </row>
    <row r="74" spans="1:54" x14ac:dyDescent="0.25">
      <c r="A74" s="2">
        <f t="shared" si="11"/>
        <v>45</v>
      </c>
      <c r="B74" s="2">
        <v>11</v>
      </c>
      <c r="C74" s="3" t="s">
        <v>576</v>
      </c>
      <c r="D74" s="3" t="s">
        <v>605</v>
      </c>
      <c r="E74" s="2" t="s">
        <v>568</v>
      </c>
      <c r="F74" s="115" t="s">
        <v>54</v>
      </c>
      <c r="G74" s="3" t="s">
        <v>564</v>
      </c>
      <c r="H74" s="4" t="s">
        <v>55</v>
      </c>
      <c r="I74" s="29"/>
      <c r="J74" s="30"/>
      <c r="K74" s="96" t="s">
        <v>222</v>
      </c>
      <c r="L74" s="2" t="s">
        <v>552</v>
      </c>
      <c r="M74" s="2" t="s">
        <v>57</v>
      </c>
      <c r="N74" s="2" t="s">
        <v>65</v>
      </c>
      <c r="O74" s="31" t="s">
        <v>457</v>
      </c>
      <c r="P74" s="31" t="s">
        <v>457</v>
      </c>
      <c r="Q74" s="31" t="s">
        <v>457</v>
      </c>
      <c r="R74" s="31" t="s">
        <v>424</v>
      </c>
      <c r="S74" s="31" t="s">
        <v>58</v>
      </c>
      <c r="T74" s="31" t="s">
        <v>58</v>
      </c>
      <c r="U74" s="31" t="s">
        <v>58</v>
      </c>
      <c r="V74" s="31" t="s">
        <v>58</v>
      </c>
      <c r="W74" s="31" t="s">
        <v>58</v>
      </c>
      <c r="X74" s="31" t="s">
        <v>58</v>
      </c>
      <c r="Y74" s="31" t="s">
        <v>58</v>
      </c>
      <c r="Z74" s="31" t="s">
        <v>58</v>
      </c>
      <c r="AA74" s="31" t="s">
        <v>58</v>
      </c>
      <c r="AB74" s="31" t="s">
        <v>58</v>
      </c>
      <c r="AC74" s="31" t="s">
        <v>58</v>
      </c>
      <c r="AD74" s="31" t="s">
        <v>58</v>
      </c>
      <c r="AE74" s="31" t="s">
        <v>58</v>
      </c>
      <c r="AF74" s="31" t="s">
        <v>58</v>
      </c>
      <c r="AG74" s="31" t="s">
        <v>58</v>
      </c>
      <c r="AH74" s="31" t="s">
        <v>58</v>
      </c>
      <c r="AI74" s="31" t="s">
        <v>58</v>
      </c>
      <c r="AJ74" s="31" t="s">
        <v>58</v>
      </c>
      <c r="AK74" s="31" t="s">
        <v>58</v>
      </c>
      <c r="AL74" s="31" t="s">
        <v>58</v>
      </c>
      <c r="AM74" s="31" t="s">
        <v>420</v>
      </c>
      <c r="AN74" s="31" t="s">
        <v>66</v>
      </c>
      <c r="AO74" s="31" t="s">
        <v>66</v>
      </c>
      <c r="AP74" s="31" t="s">
        <v>66</v>
      </c>
      <c r="AQ74" s="31" t="s">
        <v>66</v>
      </c>
      <c r="AR74" s="31"/>
      <c r="AS74" s="31"/>
      <c r="AT74" s="2">
        <f t="shared" si="8"/>
        <v>20</v>
      </c>
      <c r="AU74" s="2">
        <f t="shared" si="9"/>
        <v>4</v>
      </c>
      <c r="AV74" s="2">
        <v>0</v>
      </c>
      <c r="AW74" s="2">
        <v>0</v>
      </c>
      <c r="AX74" s="2">
        <v>0</v>
      </c>
      <c r="AY74" s="2">
        <v>0</v>
      </c>
      <c r="AZ74" s="2">
        <f t="shared" si="10"/>
        <v>24</v>
      </c>
      <c r="BA74" s="52" t="s">
        <v>427</v>
      </c>
      <c r="BB74" s="52" t="s">
        <v>426</v>
      </c>
    </row>
    <row r="75" spans="1:54" x14ac:dyDescent="0.25">
      <c r="A75" s="2">
        <f t="shared" si="11"/>
        <v>46</v>
      </c>
      <c r="B75" s="2">
        <v>12</v>
      </c>
      <c r="C75" s="3" t="s">
        <v>310</v>
      </c>
      <c r="D75" s="3" t="s">
        <v>311</v>
      </c>
      <c r="E75" s="2" t="s">
        <v>312</v>
      </c>
      <c r="F75" s="2" t="s">
        <v>305</v>
      </c>
      <c r="G75" s="3" t="s">
        <v>139</v>
      </c>
      <c r="H75" s="4" t="s">
        <v>55</v>
      </c>
      <c r="I75" s="32" t="s">
        <v>648</v>
      </c>
      <c r="J75" s="30">
        <f ca="1">$G$3-I75+1</f>
        <v>3</v>
      </c>
      <c r="K75" s="2" t="s">
        <v>118</v>
      </c>
      <c r="L75" s="2" t="s">
        <v>552</v>
      </c>
      <c r="M75" s="2" t="s">
        <v>57</v>
      </c>
      <c r="N75" s="2" t="s">
        <v>74</v>
      </c>
      <c r="O75" s="31" t="s">
        <v>58</v>
      </c>
      <c r="P75" s="31" t="s">
        <v>58</v>
      </c>
      <c r="Q75" s="31" t="s">
        <v>58</v>
      </c>
      <c r="R75" s="31" t="s">
        <v>58</v>
      </c>
      <c r="S75" s="31" t="s">
        <v>58</v>
      </c>
      <c r="T75" s="31" t="s">
        <v>58</v>
      </c>
      <c r="U75" s="31" t="s">
        <v>58</v>
      </c>
      <c r="V75" s="31" t="s">
        <v>58</v>
      </c>
      <c r="W75" s="31" t="s">
        <v>58</v>
      </c>
      <c r="X75" s="31" t="s">
        <v>58</v>
      </c>
      <c r="Y75" s="31" t="s">
        <v>58</v>
      </c>
      <c r="Z75" s="31" t="s">
        <v>58</v>
      </c>
      <c r="AA75" s="31" t="s">
        <v>420</v>
      </c>
      <c r="AB75" s="31" t="s">
        <v>66</v>
      </c>
      <c r="AC75" s="31" t="s">
        <v>66</v>
      </c>
      <c r="AD75" s="31" t="s">
        <v>66</v>
      </c>
      <c r="AE75" s="31" t="s">
        <v>66</v>
      </c>
      <c r="AF75" s="31" t="s">
        <v>66</v>
      </c>
      <c r="AG75" s="31" t="s">
        <v>66</v>
      </c>
      <c r="AH75" s="31" t="s">
        <v>66</v>
      </c>
      <c r="AI75" s="31" t="s">
        <v>457</v>
      </c>
      <c r="AJ75" s="31" t="s">
        <v>457</v>
      </c>
      <c r="AK75" s="31" t="s">
        <v>457</v>
      </c>
      <c r="AL75" s="31" t="s">
        <v>457</v>
      </c>
      <c r="AM75" s="31" t="s">
        <v>457</v>
      </c>
      <c r="AN75" s="31" t="s">
        <v>457</v>
      </c>
      <c r="AO75" s="31" t="s">
        <v>424</v>
      </c>
      <c r="AP75" s="31" t="s">
        <v>58</v>
      </c>
      <c r="AQ75" s="31" t="s">
        <v>58</v>
      </c>
      <c r="AR75" s="31"/>
      <c r="AS75" s="31"/>
      <c r="AT75" s="2">
        <f t="shared" si="8"/>
        <v>14</v>
      </c>
      <c r="AU75" s="2">
        <f t="shared" si="9"/>
        <v>7</v>
      </c>
      <c r="AV75" s="2">
        <v>0</v>
      </c>
      <c r="AW75" s="2">
        <v>0</v>
      </c>
      <c r="AX75" s="2">
        <v>0</v>
      </c>
      <c r="AY75" s="2">
        <v>0</v>
      </c>
      <c r="AZ75" s="2">
        <f t="shared" si="10"/>
        <v>21</v>
      </c>
      <c r="BA75" s="52" t="s">
        <v>425</v>
      </c>
      <c r="BB75" s="52" t="s">
        <v>426</v>
      </c>
    </row>
    <row r="76" spans="1:54" x14ac:dyDescent="0.25">
      <c r="A76" s="2"/>
      <c r="B76" s="2"/>
      <c r="C76" s="36"/>
      <c r="D76" s="95"/>
      <c r="E76" s="96"/>
      <c r="F76" s="2"/>
      <c r="G76" s="3"/>
      <c r="H76" s="4"/>
      <c r="I76" s="29"/>
      <c r="J76" s="30"/>
      <c r="K76" s="96"/>
      <c r="L76" s="2"/>
      <c r="M76" s="2"/>
      <c r="N76" s="2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2"/>
      <c r="AU76" s="2"/>
      <c r="AV76" s="2"/>
      <c r="AW76" s="2"/>
      <c r="AX76" s="2"/>
      <c r="AY76" s="2"/>
      <c r="AZ76" s="2"/>
      <c r="BA76" s="52"/>
      <c r="BB76" s="52"/>
    </row>
    <row r="77" spans="1:54" x14ac:dyDescent="0.25">
      <c r="A77" s="9" t="s">
        <v>211</v>
      </c>
      <c r="B77" s="10" t="s">
        <v>212</v>
      </c>
      <c r="C77" s="11"/>
      <c r="D77" s="12"/>
      <c r="E77" s="13"/>
      <c r="F77" s="2"/>
      <c r="G77" s="2"/>
      <c r="H77" s="4"/>
      <c r="I77" s="29"/>
      <c r="J77" s="30"/>
      <c r="K77" s="2"/>
      <c r="L77" s="2"/>
      <c r="M77" s="2"/>
      <c r="N77" s="2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2"/>
      <c r="AU77" s="2"/>
      <c r="AV77" s="2"/>
      <c r="AW77" s="2"/>
      <c r="AX77" s="2"/>
      <c r="AY77" s="2"/>
      <c r="AZ77" s="2"/>
      <c r="BA77" s="52"/>
      <c r="BB77" s="52"/>
    </row>
    <row r="78" spans="1:54" x14ac:dyDescent="0.25">
      <c r="A78" s="2">
        <f>A75+1</f>
        <v>47</v>
      </c>
      <c r="B78" s="2">
        <v>1</v>
      </c>
      <c r="C78" s="34">
        <v>14554</v>
      </c>
      <c r="D78" s="95">
        <v>44370889</v>
      </c>
      <c r="E78" s="96" t="s">
        <v>476</v>
      </c>
      <c r="F78" s="2" t="s">
        <v>456</v>
      </c>
      <c r="G78" s="3" t="s">
        <v>479</v>
      </c>
      <c r="H78" s="4" t="s">
        <v>55</v>
      </c>
      <c r="I78" s="32" t="s">
        <v>648</v>
      </c>
      <c r="J78" s="30">
        <f ca="1">$G$3-I78+1</f>
        <v>3</v>
      </c>
      <c r="K78" s="96" t="s">
        <v>480</v>
      </c>
      <c r="L78" s="2" t="s">
        <v>212</v>
      </c>
      <c r="M78" s="2" t="s">
        <v>57</v>
      </c>
      <c r="N78" s="2" t="s">
        <v>74</v>
      </c>
      <c r="O78" s="31" t="s">
        <v>457</v>
      </c>
      <c r="P78" s="31" t="s">
        <v>457</v>
      </c>
      <c r="Q78" s="31" t="s">
        <v>457</v>
      </c>
      <c r="R78" s="31" t="s">
        <v>457</v>
      </c>
      <c r="S78" s="31" t="s">
        <v>457</v>
      </c>
      <c r="T78" s="31" t="s">
        <v>424</v>
      </c>
      <c r="U78" s="31" t="s">
        <v>58</v>
      </c>
      <c r="V78" s="31" t="s">
        <v>58</v>
      </c>
      <c r="W78" s="31" t="s">
        <v>58</v>
      </c>
      <c r="X78" s="31" t="s">
        <v>58</v>
      </c>
      <c r="Y78" s="31" t="s">
        <v>58</v>
      </c>
      <c r="Z78" s="31" t="s">
        <v>58</v>
      </c>
      <c r="AA78" s="31" t="s">
        <v>58</v>
      </c>
      <c r="AB78" s="31" t="s">
        <v>58</v>
      </c>
      <c r="AC78" s="31" t="s">
        <v>58</v>
      </c>
      <c r="AD78" s="31" t="s">
        <v>58</v>
      </c>
      <c r="AE78" s="31" t="s">
        <v>58</v>
      </c>
      <c r="AF78" s="31" t="s">
        <v>58</v>
      </c>
      <c r="AG78" s="31" t="s">
        <v>58</v>
      </c>
      <c r="AH78" s="31" t="s">
        <v>420</v>
      </c>
      <c r="AI78" s="31" t="s">
        <v>66</v>
      </c>
      <c r="AJ78" s="31" t="s">
        <v>66</v>
      </c>
      <c r="AK78" s="31" t="s">
        <v>66</v>
      </c>
      <c r="AL78" s="31" t="s">
        <v>66</v>
      </c>
      <c r="AM78" s="31" t="s">
        <v>66</v>
      </c>
      <c r="AN78" s="31" t="s">
        <v>66</v>
      </c>
      <c r="AO78" s="31" t="s">
        <v>424</v>
      </c>
      <c r="AP78" s="31" t="s">
        <v>58</v>
      </c>
      <c r="AQ78" s="31" t="s">
        <v>58</v>
      </c>
      <c r="AR78" s="31"/>
      <c r="AS78" s="31"/>
      <c r="AT78" s="2">
        <f t="shared" ref="AT78:AT88" si="13">COUNTIF(O78:AS78,"A")</f>
        <v>15</v>
      </c>
      <c r="AU78" s="2">
        <f t="shared" ref="AU78:AU88" si="14">COUNTIF(O78:AS78,"D")</f>
        <v>6</v>
      </c>
      <c r="AV78" s="2">
        <v>0</v>
      </c>
      <c r="AW78" s="2">
        <v>0</v>
      </c>
      <c r="AX78" s="2">
        <v>0</v>
      </c>
      <c r="AY78" s="2">
        <v>0</v>
      </c>
      <c r="AZ78" s="2">
        <f t="shared" ref="AZ78:AZ88" si="15">SUM(AT78:AY78)</f>
        <v>21</v>
      </c>
      <c r="BA78" s="52" t="s">
        <v>425</v>
      </c>
      <c r="BB78" s="52" t="s">
        <v>426</v>
      </c>
    </row>
    <row r="79" spans="1:54" x14ac:dyDescent="0.25">
      <c r="A79" s="2">
        <f>A78+1</f>
        <v>48</v>
      </c>
      <c r="B79" s="2">
        <v>2</v>
      </c>
      <c r="C79" s="36" t="s">
        <v>495</v>
      </c>
      <c r="D79" s="95" t="s">
        <v>488</v>
      </c>
      <c r="E79" s="96" t="s">
        <v>489</v>
      </c>
      <c r="F79" s="2" t="s">
        <v>456</v>
      </c>
      <c r="G79" s="3" t="s">
        <v>486</v>
      </c>
      <c r="H79" s="4" t="s">
        <v>55</v>
      </c>
      <c r="I79" s="32" t="s">
        <v>636</v>
      </c>
      <c r="J79" s="30">
        <f ca="1">$G$3-I79+1</f>
        <v>10</v>
      </c>
      <c r="K79" s="2" t="s">
        <v>234</v>
      </c>
      <c r="L79" s="2" t="s">
        <v>212</v>
      </c>
      <c r="M79" s="2" t="s">
        <v>57</v>
      </c>
      <c r="N79" s="2" t="s">
        <v>74</v>
      </c>
      <c r="O79" s="31" t="s">
        <v>58</v>
      </c>
      <c r="P79" s="31" t="s">
        <v>58</v>
      </c>
      <c r="Q79" s="31" t="s">
        <v>58</v>
      </c>
      <c r="R79" s="31" t="s">
        <v>58</v>
      </c>
      <c r="S79" s="31" t="s">
        <v>58</v>
      </c>
      <c r="T79" s="31" t="s">
        <v>58</v>
      </c>
      <c r="U79" s="31" t="s">
        <v>58</v>
      </c>
      <c r="V79" s="31" t="s">
        <v>58</v>
      </c>
      <c r="W79" s="31" t="s">
        <v>58</v>
      </c>
      <c r="X79" s="31" t="s">
        <v>58</v>
      </c>
      <c r="Y79" s="31" t="s">
        <v>58</v>
      </c>
      <c r="Z79" s="31" t="s">
        <v>58</v>
      </c>
      <c r="AA79" s="31" t="s">
        <v>420</v>
      </c>
      <c r="AB79" s="31" t="s">
        <v>66</v>
      </c>
      <c r="AC79" s="31" t="s">
        <v>66</v>
      </c>
      <c r="AD79" s="31" t="s">
        <v>66</v>
      </c>
      <c r="AE79" s="31" t="s">
        <v>66</v>
      </c>
      <c r="AF79" s="31" t="s">
        <v>66</v>
      </c>
      <c r="AG79" s="31" t="s">
        <v>66</v>
      </c>
      <c r="AH79" s="31" t="s">
        <v>424</v>
      </c>
      <c r="AI79" s="31" t="s">
        <v>58</v>
      </c>
      <c r="AJ79" s="31" t="s">
        <v>58</v>
      </c>
      <c r="AK79" s="31" t="s">
        <v>58</v>
      </c>
      <c r="AL79" s="31" t="s">
        <v>58</v>
      </c>
      <c r="AM79" s="31" t="s">
        <v>58</v>
      </c>
      <c r="AN79" s="31" t="s">
        <v>58</v>
      </c>
      <c r="AO79" s="31" t="s">
        <v>58</v>
      </c>
      <c r="AP79" s="31" t="s">
        <v>58</v>
      </c>
      <c r="AQ79" s="31" t="s">
        <v>58</v>
      </c>
      <c r="AR79" s="31"/>
      <c r="AS79" s="31"/>
      <c r="AT79" s="2">
        <f t="shared" si="13"/>
        <v>21</v>
      </c>
      <c r="AU79" s="2">
        <f t="shared" si="14"/>
        <v>6</v>
      </c>
      <c r="AV79" s="2">
        <v>0</v>
      </c>
      <c r="AW79" s="2">
        <v>0</v>
      </c>
      <c r="AX79" s="2">
        <v>0</v>
      </c>
      <c r="AY79" s="2">
        <v>0</v>
      </c>
      <c r="AZ79" s="2">
        <f t="shared" si="15"/>
        <v>27</v>
      </c>
      <c r="BA79" s="52" t="s">
        <v>425</v>
      </c>
      <c r="BB79" s="52" t="s">
        <v>426</v>
      </c>
    </row>
    <row r="80" spans="1:54" x14ac:dyDescent="0.25">
      <c r="A80" s="2">
        <f t="shared" ref="A80:A88" si="16">A79+1</f>
        <v>49</v>
      </c>
      <c r="B80" s="2">
        <v>3</v>
      </c>
      <c r="C80" s="36" t="s">
        <v>213</v>
      </c>
      <c r="D80" s="3" t="s">
        <v>214</v>
      </c>
      <c r="E80" s="2" t="s">
        <v>215</v>
      </c>
      <c r="F80" s="2" t="s">
        <v>216</v>
      </c>
      <c r="G80" s="3" t="s">
        <v>84</v>
      </c>
      <c r="H80" s="4" t="s">
        <v>55</v>
      </c>
      <c r="I80" s="32" t="s">
        <v>643</v>
      </c>
      <c r="J80" s="30">
        <f ca="1">$G$3-I80+1</f>
        <v>5</v>
      </c>
      <c r="K80" s="2" t="s">
        <v>217</v>
      </c>
      <c r="L80" s="2" t="s">
        <v>212</v>
      </c>
      <c r="M80" s="2" t="s">
        <v>57</v>
      </c>
      <c r="N80" s="2" t="s">
        <v>74</v>
      </c>
      <c r="O80" s="31" t="s">
        <v>58</v>
      </c>
      <c r="P80" s="31" t="s">
        <v>58</v>
      </c>
      <c r="Q80" s="31" t="s">
        <v>58</v>
      </c>
      <c r="R80" s="31" t="s">
        <v>58</v>
      </c>
      <c r="S80" s="31" t="s">
        <v>58</v>
      </c>
      <c r="T80" s="31" t="s">
        <v>58</v>
      </c>
      <c r="U80" s="31" t="s">
        <v>58</v>
      </c>
      <c r="V80" s="31" t="s">
        <v>58</v>
      </c>
      <c r="W80" s="31" t="s">
        <v>58</v>
      </c>
      <c r="X80" s="31" t="s">
        <v>58</v>
      </c>
      <c r="Y80" s="31" t="s">
        <v>58</v>
      </c>
      <c r="Z80" s="31" t="s">
        <v>58</v>
      </c>
      <c r="AA80" s="31" t="s">
        <v>420</v>
      </c>
      <c r="AB80" s="31" t="s">
        <v>66</v>
      </c>
      <c r="AC80" s="31" t="s">
        <v>66</v>
      </c>
      <c r="AD80" s="31" t="s">
        <v>66</v>
      </c>
      <c r="AE80" s="31" t="s">
        <v>66</v>
      </c>
      <c r="AF80" s="31" t="s">
        <v>66</v>
      </c>
      <c r="AG80" s="31" t="s">
        <v>66</v>
      </c>
      <c r="AH80" s="31" t="s">
        <v>66</v>
      </c>
      <c r="AI80" s="31" t="s">
        <v>457</v>
      </c>
      <c r="AJ80" s="31" t="s">
        <v>457</v>
      </c>
      <c r="AK80" s="31" t="s">
        <v>457</v>
      </c>
      <c r="AL80" s="31" t="s">
        <v>457</v>
      </c>
      <c r="AM80" s="31" t="s">
        <v>424</v>
      </c>
      <c r="AN80" s="31" t="s">
        <v>58</v>
      </c>
      <c r="AO80" s="31" t="s">
        <v>58</v>
      </c>
      <c r="AP80" s="31" t="s">
        <v>58</v>
      </c>
      <c r="AQ80" s="31" t="s">
        <v>58</v>
      </c>
      <c r="AR80" s="31"/>
      <c r="AS80" s="31"/>
      <c r="AT80" s="2">
        <f t="shared" si="13"/>
        <v>16</v>
      </c>
      <c r="AU80" s="2">
        <f t="shared" si="14"/>
        <v>7</v>
      </c>
      <c r="AV80" s="2">
        <v>0</v>
      </c>
      <c r="AW80" s="2">
        <v>0</v>
      </c>
      <c r="AX80" s="2">
        <v>0</v>
      </c>
      <c r="AY80" s="2">
        <v>0</v>
      </c>
      <c r="AZ80" s="2">
        <f t="shared" si="15"/>
        <v>23</v>
      </c>
      <c r="BA80" s="52" t="s">
        <v>427</v>
      </c>
      <c r="BB80" s="52" t="s">
        <v>426</v>
      </c>
    </row>
    <row r="81" spans="1:54" x14ac:dyDescent="0.25">
      <c r="A81" s="2">
        <f t="shared" si="16"/>
        <v>50</v>
      </c>
      <c r="B81" s="2">
        <v>4</v>
      </c>
      <c r="C81" s="37" t="s">
        <v>496</v>
      </c>
      <c r="D81" s="95">
        <v>73450213</v>
      </c>
      <c r="E81" s="96" t="s">
        <v>490</v>
      </c>
      <c r="F81" s="2" t="s">
        <v>456</v>
      </c>
      <c r="G81" s="3" t="s">
        <v>486</v>
      </c>
      <c r="H81" s="4" t="s">
        <v>55</v>
      </c>
      <c r="I81" s="29"/>
      <c r="J81" s="30"/>
      <c r="K81" s="2" t="s">
        <v>494</v>
      </c>
      <c r="L81" s="2" t="s">
        <v>212</v>
      </c>
      <c r="M81" s="2" t="s">
        <v>57</v>
      </c>
      <c r="N81" s="2" t="s">
        <v>65</v>
      </c>
      <c r="O81" s="31" t="s">
        <v>457</v>
      </c>
      <c r="P81" s="31" t="s">
        <v>457</v>
      </c>
      <c r="Q81" s="31" t="s">
        <v>457</v>
      </c>
      <c r="R81" s="31" t="s">
        <v>457</v>
      </c>
      <c r="S81" s="31" t="s">
        <v>457</v>
      </c>
      <c r="T81" s="31" t="s">
        <v>424</v>
      </c>
      <c r="U81" s="31" t="s">
        <v>58</v>
      </c>
      <c r="V81" s="31" t="s">
        <v>58</v>
      </c>
      <c r="W81" s="31" t="s">
        <v>58</v>
      </c>
      <c r="X81" s="31" t="s">
        <v>58</v>
      </c>
      <c r="Y81" s="31" t="s">
        <v>58</v>
      </c>
      <c r="Z81" s="31" t="s">
        <v>58</v>
      </c>
      <c r="AA81" s="31" t="s">
        <v>58</v>
      </c>
      <c r="AB81" s="31" t="s">
        <v>58</v>
      </c>
      <c r="AC81" s="31" t="s">
        <v>58</v>
      </c>
      <c r="AD81" s="31" t="s">
        <v>58</v>
      </c>
      <c r="AE81" s="31" t="s">
        <v>58</v>
      </c>
      <c r="AF81" s="31" t="s">
        <v>58</v>
      </c>
      <c r="AG81" s="31" t="s">
        <v>58</v>
      </c>
      <c r="AH81" s="31" t="s">
        <v>420</v>
      </c>
      <c r="AI81" s="31" t="s">
        <v>66</v>
      </c>
      <c r="AJ81" s="31" t="s">
        <v>66</v>
      </c>
      <c r="AK81" s="31" t="s">
        <v>66</v>
      </c>
      <c r="AL81" s="31" t="s">
        <v>66</v>
      </c>
      <c r="AM81" s="31" t="s">
        <v>66</v>
      </c>
      <c r="AN81" s="31" t="s">
        <v>66</v>
      </c>
      <c r="AO81" s="31" t="s">
        <v>66</v>
      </c>
      <c r="AP81" s="31" t="s">
        <v>457</v>
      </c>
      <c r="AQ81" s="31" t="s">
        <v>457</v>
      </c>
      <c r="AR81" s="31"/>
      <c r="AS81" s="31"/>
      <c r="AT81" s="2">
        <f t="shared" si="13"/>
        <v>13</v>
      </c>
      <c r="AU81" s="2">
        <f t="shared" si="14"/>
        <v>7</v>
      </c>
      <c r="AV81" s="2">
        <v>0</v>
      </c>
      <c r="AW81" s="2">
        <v>0</v>
      </c>
      <c r="AX81" s="2">
        <v>0</v>
      </c>
      <c r="AY81" s="2">
        <v>0</v>
      </c>
      <c r="AZ81" s="2">
        <f t="shared" si="15"/>
        <v>20</v>
      </c>
      <c r="BA81" s="52" t="s">
        <v>425</v>
      </c>
      <c r="BB81" s="52" t="s">
        <v>426</v>
      </c>
    </row>
    <row r="82" spans="1:54" x14ac:dyDescent="0.25">
      <c r="A82" s="2">
        <f t="shared" si="16"/>
        <v>51</v>
      </c>
      <c r="B82" s="2">
        <v>5</v>
      </c>
      <c r="C82" s="36">
        <v>15253</v>
      </c>
      <c r="D82" s="95" t="s">
        <v>477</v>
      </c>
      <c r="E82" s="96" t="s">
        <v>478</v>
      </c>
      <c r="F82" s="2" t="s">
        <v>453</v>
      </c>
      <c r="G82" s="3" t="s">
        <v>479</v>
      </c>
      <c r="H82" s="4" t="s">
        <v>55</v>
      </c>
      <c r="I82" s="37"/>
      <c r="J82" s="105"/>
      <c r="K82" s="96" t="s">
        <v>481</v>
      </c>
      <c r="L82" s="2" t="s">
        <v>212</v>
      </c>
      <c r="M82" s="2" t="s">
        <v>57</v>
      </c>
      <c r="N82" s="2" t="s">
        <v>65</v>
      </c>
      <c r="O82" s="31" t="s">
        <v>457</v>
      </c>
      <c r="P82" s="31" t="s">
        <v>457</v>
      </c>
      <c r="Q82" s="31" t="s">
        <v>457</v>
      </c>
      <c r="R82" s="31" t="s">
        <v>424</v>
      </c>
      <c r="S82" s="31" t="s">
        <v>58</v>
      </c>
      <c r="T82" s="31" t="s">
        <v>58</v>
      </c>
      <c r="U82" s="31" t="s">
        <v>58</v>
      </c>
      <c r="V82" s="31" t="s">
        <v>58</v>
      </c>
      <c r="W82" s="31" t="s">
        <v>58</v>
      </c>
      <c r="X82" s="31" t="s">
        <v>58</v>
      </c>
      <c r="Y82" s="31" t="s">
        <v>58</v>
      </c>
      <c r="Z82" s="31" t="s">
        <v>58</v>
      </c>
      <c r="AA82" s="31" t="s">
        <v>58</v>
      </c>
      <c r="AB82" s="31" t="s">
        <v>58</v>
      </c>
      <c r="AC82" s="31" t="s">
        <v>58</v>
      </c>
      <c r="AD82" s="31" t="s">
        <v>58</v>
      </c>
      <c r="AE82" s="31" t="s">
        <v>58</v>
      </c>
      <c r="AF82" s="31" t="s">
        <v>420</v>
      </c>
      <c r="AG82" s="31" t="s">
        <v>66</v>
      </c>
      <c r="AH82" s="31" t="s">
        <v>66</v>
      </c>
      <c r="AI82" s="31" t="s">
        <v>66</v>
      </c>
      <c r="AJ82" s="31" t="s">
        <v>66</v>
      </c>
      <c r="AK82" s="31" t="s">
        <v>66</v>
      </c>
      <c r="AL82" s="31" t="s">
        <v>66</v>
      </c>
      <c r="AM82" s="31" t="s">
        <v>66</v>
      </c>
      <c r="AN82" s="31" t="s">
        <v>457</v>
      </c>
      <c r="AO82" s="31" t="s">
        <v>457</v>
      </c>
      <c r="AP82" s="31" t="s">
        <v>457</v>
      </c>
      <c r="AQ82" s="31" t="s">
        <v>457</v>
      </c>
      <c r="AR82" s="31"/>
      <c r="AS82" s="31"/>
      <c r="AT82" s="2">
        <f t="shared" si="13"/>
        <v>13</v>
      </c>
      <c r="AU82" s="2">
        <f t="shared" si="14"/>
        <v>7</v>
      </c>
      <c r="AV82" s="2">
        <v>0</v>
      </c>
      <c r="AW82" s="2">
        <v>0</v>
      </c>
      <c r="AX82" s="2">
        <v>0</v>
      </c>
      <c r="AY82" s="2">
        <v>0</v>
      </c>
      <c r="AZ82" s="2">
        <f t="shared" si="15"/>
        <v>20</v>
      </c>
      <c r="BA82" s="52" t="s">
        <v>425</v>
      </c>
      <c r="BB82" s="52" t="s">
        <v>426</v>
      </c>
    </row>
    <row r="83" spans="1:54" x14ac:dyDescent="0.25">
      <c r="A83" s="2">
        <f t="shared" si="16"/>
        <v>52</v>
      </c>
      <c r="B83" s="2">
        <v>6</v>
      </c>
      <c r="C83" s="36" t="s">
        <v>581</v>
      </c>
      <c r="D83" s="3" t="s">
        <v>582</v>
      </c>
      <c r="E83" s="2" t="s">
        <v>583</v>
      </c>
      <c r="F83" s="2" t="s">
        <v>305</v>
      </c>
      <c r="G83" s="3" t="s">
        <v>580</v>
      </c>
      <c r="H83" s="4" t="s">
        <v>55</v>
      </c>
      <c r="I83" s="32" t="s">
        <v>636</v>
      </c>
      <c r="J83" s="30">
        <f ca="1">$G$3-I83+1</f>
        <v>10</v>
      </c>
      <c r="K83" s="2" t="s">
        <v>584</v>
      </c>
      <c r="L83" s="2" t="s">
        <v>212</v>
      </c>
      <c r="M83" s="2" t="s">
        <v>57</v>
      </c>
      <c r="N83" s="2" t="s">
        <v>74</v>
      </c>
      <c r="O83" s="31" t="s">
        <v>58</v>
      </c>
      <c r="P83" s="31" t="s">
        <v>58</v>
      </c>
      <c r="Q83" s="31" t="s">
        <v>58</v>
      </c>
      <c r="R83" s="31" t="s">
        <v>420</v>
      </c>
      <c r="S83" s="31" t="s">
        <v>66</v>
      </c>
      <c r="T83" s="31" t="s">
        <v>66</v>
      </c>
      <c r="U83" s="31" t="s">
        <v>66</v>
      </c>
      <c r="V83" s="31" t="s">
        <v>66</v>
      </c>
      <c r="W83" s="31" t="s">
        <v>66</v>
      </c>
      <c r="X83" s="31" t="s">
        <v>66</v>
      </c>
      <c r="Y83" s="31" t="s">
        <v>66</v>
      </c>
      <c r="Z83" s="31" t="s">
        <v>457</v>
      </c>
      <c r="AA83" s="31" t="s">
        <v>457</v>
      </c>
      <c r="AB83" s="31" t="s">
        <v>457</v>
      </c>
      <c r="AC83" s="31" t="s">
        <v>457</v>
      </c>
      <c r="AD83" s="31" t="s">
        <v>457</v>
      </c>
      <c r="AE83" s="31" t="s">
        <v>457</v>
      </c>
      <c r="AF83" s="31" t="s">
        <v>457</v>
      </c>
      <c r="AG83" s="31" t="s">
        <v>457</v>
      </c>
      <c r="AH83" s="31" t="s">
        <v>424</v>
      </c>
      <c r="AI83" s="31" t="s">
        <v>58</v>
      </c>
      <c r="AJ83" s="31" t="s">
        <v>58</v>
      </c>
      <c r="AK83" s="31" t="s">
        <v>58</v>
      </c>
      <c r="AL83" s="31" t="s">
        <v>58</v>
      </c>
      <c r="AM83" s="31" t="s">
        <v>58</v>
      </c>
      <c r="AN83" s="31" t="s">
        <v>58</v>
      </c>
      <c r="AO83" s="31" t="s">
        <v>58</v>
      </c>
      <c r="AP83" s="31" t="s">
        <v>58</v>
      </c>
      <c r="AQ83" s="31" t="s">
        <v>58</v>
      </c>
      <c r="AR83" s="31"/>
      <c r="AS83" s="31"/>
      <c r="AT83" s="2">
        <f t="shared" si="13"/>
        <v>12</v>
      </c>
      <c r="AU83" s="2">
        <f t="shared" si="14"/>
        <v>7</v>
      </c>
      <c r="AV83" s="2">
        <v>0</v>
      </c>
      <c r="AW83" s="2">
        <v>0</v>
      </c>
      <c r="AX83" s="2">
        <v>0</v>
      </c>
      <c r="AY83" s="2">
        <v>0</v>
      </c>
      <c r="AZ83" s="2">
        <f t="shared" si="15"/>
        <v>19</v>
      </c>
      <c r="BA83" s="52" t="s">
        <v>425</v>
      </c>
      <c r="BB83" s="52" t="s">
        <v>426</v>
      </c>
    </row>
    <row r="84" spans="1:54" x14ac:dyDescent="0.25">
      <c r="A84" s="2">
        <f t="shared" si="16"/>
        <v>53</v>
      </c>
      <c r="B84" s="2">
        <v>7</v>
      </c>
      <c r="C84" s="36" t="s">
        <v>238</v>
      </c>
      <c r="D84" s="3" t="s">
        <v>239</v>
      </c>
      <c r="E84" s="2" t="s">
        <v>240</v>
      </c>
      <c r="F84" s="2" t="s">
        <v>241</v>
      </c>
      <c r="G84" s="3" t="s">
        <v>159</v>
      </c>
      <c r="H84" s="4" t="s">
        <v>55</v>
      </c>
      <c r="I84" s="29"/>
      <c r="J84" s="30"/>
      <c r="K84" s="2" t="s">
        <v>217</v>
      </c>
      <c r="L84" s="2" t="s">
        <v>212</v>
      </c>
      <c r="M84" s="2" t="s">
        <v>57</v>
      </c>
      <c r="N84" s="2" t="s">
        <v>65</v>
      </c>
      <c r="O84" s="31" t="s">
        <v>66</v>
      </c>
      <c r="P84" s="31" t="s">
        <v>66</v>
      </c>
      <c r="Q84" s="31" t="s">
        <v>66</v>
      </c>
      <c r="R84" s="31" t="s">
        <v>66</v>
      </c>
      <c r="S84" s="31" t="s">
        <v>66</v>
      </c>
      <c r="T84" s="31" t="s">
        <v>457</v>
      </c>
      <c r="U84" s="31" t="s">
        <v>457</v>
      </c>
      <c r="V84" s="31" t="s">
        <v>457</v>
      </c>
      <c r="W84" s="31" t="s">
        <v>457</v>
      </c>
      <c r="X84" s="31" t="s">
        <v>457</v>
      </c>
      <c r="Y84" s="31" t="s">
        <v>457</v>
      </c>
      <c r="Z84" s="31" t="s">
        <v>424</v>
      </c>
      <c r="AA84" s="31" t="s">
        <v>58</v>
      </c>
      <c r="AB84" s="31" t="s">
        <v>58</v>
      </c>
      <c r="AC84" s="31" t="s">
        <v>58</v>
      </c>
      <c r="AD84" s="31" t="s">
        <v>58</v>
      </c>
      <c r="AE84" s="31" t="s">
        <v>58</v>
      </c>
      <c r="AF84" s="31" t="s">
        <v>58</v>
      </c>
      <c r="AG84" s="31" t="s">
        <v>58</v>
      </c>
      <c r="AH84" s="31" t="s">
        <v>58</v>
      </c>
      <c r="AI84" s="31" t="s">
        <v>58</v>
      </c>
      <c r="AJ84" s="31" t="s">
        <v>58</v>
      </c>
      <c r="AK84" s="31" t="s">
        <v>58</v>
      </c>
      <c r="AL84" s="31" t="s">
        <v>58</v>
      </c>
      <c r="AM84" s="31" t="s">
        <v>58</v>
      </c>
      <c r="AN84" s="31" t="s">
        <v>58</v>
      </c>
      <c r="AO84" s="31" t="s">
        <v>420</v>
      </c>
      <c r="AP84" s="31" t="s">
        <v>66</v>
      </c>
      <c r="AQ84" s="31" t="s">
        <v>66</v>
      </c>
      <c r="AR84" s="31"/>
      <c r="AS84" s="31"/>
      <c r="AT84" s="2">
        <f t="shared" si="13"/>
        <v>14</v>
      </c>
      <c r="AU84" s="2">
        <f t="shared" si="14"/>
        <v>7</v>
      </c>
      <c r="AV84" s="2">
        <v>0</v>
      </c>
      <c r="AW84" s="2">
        <v>0</v>
      </c>
      <c r="AX84" s="2">
        <v>0</v>
      </c>
      <c r="AY84" s="2">
        <v>0</v>
      </c>
      <c r="AZ84" s="2">
        <f t="shared" si="15"/>
        <v>21</v>
      </c>
      <c r="BA84" s="52" t="s">
        <v>425</v>
      </c>
      <c r="BB84" s="52" t="s">
        <v>426</v>
      </c>
    </row>
    <row r="85" spans="1:54" x14ac:dyDescent="0.25">
      <c r="A85" s="2">
        <f t="shared" si="16"/>
        <v>54</v>
      </c>
      <c r="B85" s="2">
        <v>8</v>
      </c>
      <c r="C85" s="36" t="s">
        <v>227</v>
      </c>
      <c r="D85" s="3" t="s">
        <v>228</v>
      </c>
      <c r="E85" s="2" t="s">
        <v>229</v>
      </c>
      <c r="F85" s="2" t="s">
        <v>54</v>
      </c>
      <c r="G85" s="3" t="s">
        <v>117</v>
      </c>
      <c r="H85" s="4" t="s">
        <v>55</v>
      </c>
      <c r="I85" s="32" t="s">
        <v>636</v>
      </c>
      <c r="J85" s="30">
        <f ca="1">$G$3-I85+1</f>
        <v>10</v>
      </c>
      <c r="K85" s="2" t="s">
        <v>230</v>
      </c>
      <c r="L85" s="2" t="s">
        <v>212</v>
      </c>
      <c r="M85" s="2" t="s">
        <v>57</v>
      </c>
      <c r="N85" s="2" t="s">
        <v>74</v>
      </c>
      <c r="O85" s="31" t="s">
        <v>58</v>
      </c>
      <c r="P85" s="31" t="s">
        <v>58</v>
      </c>
      <c r="Q85" s="31" t="s">
        <v>58</v>
      </c>
      <c r="R85" s="31" t="s">
        <v>58</v>
      </c>
      <c r="S85" s="31" t="s">
        <v>58</v>
      </c>
      <c r="T85" s="31" t="s">
        <v>420</v>
      </c>
      <c r="U85" s="31" t="s">
        <v>66</v>
      </c>
      <c r="V85" s="31" t="s">
        <v>66</v>
      </c>
      <c r="W85" s="31" t="s">
        <v>66</v>
      </c>
      <c r="X85" s="31" t="s">
        <v>66</v>
      </c>
      <c r="Y85" s="31" t="s">
        <v>66</v>
      </c>
      <c r="Z85" s="31" t="s">
        <v>66</v>
      </c>
      <c r="AA85" s="31" t="s">
        <v>66</v>
      </c>
      <c r="AB85" s="31" t="s">
        <v>457</v>
      </c>
      <c r="AC85" s="31" t="s">
        <v>457</v>
      </c>
      <c r="AD85" s="31" t="s">
        <v>457</v>
      </c>
      <c r="AE85" s="31" t="s">
        <v>457</v>
      </c>
      <c r="AF85" s="31" t="s">
        <v>457</v>
      </c>
      <c r="AG85" s="31" t="s">
        <v>457</v>
      </c>
      <c r="AH85" s="31" t="s">
        <v>424</v>
      </c>
      <c r="AI85" s="31" t="s">
        <v>58</v>
      </c>
      <c r="AJ85" s="31" t="s">
        <v>58</v>
      </c>
      <c r="AK85" s="31" t="s">
        <v>58</v>
      </c>
      <c r="AL85" s="31" t="s">
        <v>58</v>
      </c>
      <c r="AM85" s="31" t="s">
        <v>58</v>
      </c>
      <c r="AN85" s="31" t="s">
        <v>58</v>
      </c>
      <c r="AO85" s="31" t="s">
        <v>58</v>
      </c>
      <c r="AP85" s="31" t="s">
        <v>58</v>
      </c>
      <c r="AQ85" s="31" t="s">
        <v>58</v>
      </c>
      <c r="AR85" s="31"/>
      <c r="AS85" s="31"/>
      <c r="AT85" s="2">
        <f t="shared" si="13"/>
        <v>14</v>
      </c>
      <c r="AU85" s="2">
        <f t="shared" si="14"/>
        <v>7</v>
      </c>
      <c r="AV85" s="2">
        <v>0</v>
      </c>
      <c r="AW85" s="2">
        <v>0</v>
      </c>
      <c r="AX85" s="2">
        <v>0</v>
      </c>
      <c r="AY85" s="2">
        <v>0</v>
      </c>
      <c r="AZ85" s="2">
        <f t="shared" si="15"/>
        <v>21</v>
      </c>
      <c r="BA85" s="52" t="s">
        <v>425</v>
      </c>
      <c r="BB85" s="52" t="s">
        <v>426</v>
      </c>
    </row>
    <row r="86" spans="1:54" x14ac:dyDescent="0.25">
      <c r="A86" s="2">
        <f t="shared" si="16"/>
        <v>55</v>
      </c>
      <c r="B86" s="2">
        <v>9</v>
      </c>
      <c r="C86" s="36" t="s">
        <v>231</v>
      </c>
      <c r="D86" s="3" t="s">
        <v>232</v>
      </c>
      <c r="E86" s="2" t="s">
        <v>233</v>
      </c>
      <c r="F86" s="2" t="s">
        <v>54</v>
      </c>
      <c r="G86" s="3" t="s">
        <v>148</v>
      </c>
      <c r="H86" s="4" t="s">
        <v>55</v>
      </c>
      <c r="I86" s="32" t="s">
        <v>648</v>
      </c>
      <c r="J86" s="30">
        <f ca="1">$G$3-I86+1</f>
        <v>3</v>
      </c>
      <c r="K86" s="2" t="s">
        <v>234</v>
      </c>
      <c r="L86" s="2" t="s">
        <v>212</v>
      </c>
      <c r="M86" s="2" t="s">
        <v>57</v>
      </c>
      <c r="N86" s="2" t="s">
        <v>74</v>
      </c>
      <c r="O86" s="31" t="s">
        <v>66</v>
      </c>
      <c r="P86" s="31" t="s">
        <v>66</v>
      </c>
      <c r="Q86" s="31" t="s">
        <v>66</v>
      </c>
      <c r="R86" s="31" t="s">
        <v>66</v>
      </c>
      <c r="S86" s="31" t="s">
        <v>66</v>
      </c>
      <c r="T86" s="31" t="s">
        <v>424</v>
      </c>
      <c r="U86" s="31" t="s">
        <v>58</v>
      </c>
      <c r="V86" s="31" t="s">
        <v>58</v>
      </c>
      <c r="W86" s="31" t="s">
        <v>58</v>
      </c>
      <c r="X86" s="31" t="s">
        <v>58</v>
      </c>
      <c r="Y86" s="31" t="s">
        <v>58</v>
      </c>
      <c r="Z86" s="31" t="s">
        <v>58</v>
      </c>
      <c r="AA86" s="31" t="s">
        <v>58</v>
      </c>
      <c r="AB86" s="31" t="s">
        <v>58</v>
      </c>
      <c r="AC86" s="31" t="s">
        <v>58</v>
      </c>
      <c r="AD86" s="31" t="s">
        <v>58</v>
      </c>
      <c r="AE86" s="31" t="s">
        <v>58</v>
      </c>
      <c r="AF86" s="31" t="s">
        <v>58</v>
      </c>
      <c r="AG86" s="31" t="s">
        <v>58</v>
      </c>
      <c r="AH86" s="31" t="s">
        <v>420</v>
      </c>
      <c r="AI86" s="31" t="s">
        <v>66</v>
      </c>
      <c r="AJ86" s="31" t="s">
        <v>66</v>
      </c>
      <c r="AK86" s="31" t="s">
        <v>66</v>
      </c>
      <c r="AL86" s="31" t="s">
        <v>66</v>
      </c>
      <c r="AM86" s="31" t="s">
        <v>66</v>
      </c>
      <c r="AN86" s="31" t="s">
        <v>66</v>
      </c>
      <c r="AO86" s="31" t="s">
        <v>424</v>
      </c>
      <c r="AP86" s="31" t="s">
        <v>58</v>
      </c>
      <c r="AQ86" s="31" t="s">
        <v>58</v>
      </c>
      <c r="AR86" s="31"/>
      <c r="AS86" s="31"/>
      <c r="AT86" s="2">
        <f t="shared" si="13"/>
        <v>15</v>
      </c>
      <c r="AU86" s="2">
        <f t="shared" si="14"/>
        <v>11</v>
      </c>
      <c r="AV86" s="2">
        <v>0</v>
      </c>
      <c r="AW86" s="2">
        <v>0</v>
      </c>
      <c r="AX86" s="2">
        <v>0</v>
      </c>
      <c r="AY86" s="2">
        <v>0</v>
      </c>
      <c r="AZ86" s="2">
        <f t="shared" si="15"/>
        <v>26</v>
      </c>
      <c r="BA86" s="52" t="s">
        <v>425</v>
      </c>
      <c r="BB86" s="52" t="s">
        <v>426</v>
      </c>
    </row>
    <row r="87" spans="1:54" x14ac:dyDescent="0.25">
      <c r="A87" s="2">
        <f t="shared" si="16"/>
        <v>56</v>
      </c>
      <c r="B87" s="2">
        <v>10</v>
      </c>
      <c r="C87" s="36" t="s">
        <v>235</v>
      </c>
      <c r="D87" s="3" t="s">
        <v>236</v>
      </c>
      <c r="E87" s="2" t="s">
        <v>237</v>
      </c>
      <c r="F87" s="2" t="s">
        <v>147</v>
      </c>
      <c r="G87" s="3" t="s">
        <v>159</v>
      </c>
      <c r="H87" s="4" t="s">
        <v>55</v>
      </c>
      <c r="I87" s="29"/>
      <c r="J87" s="30"/>
      <c r="K87" s="2" t="s">
        <v>234</v>
      </c>
      <c r="L87" s="2" t="s">
        <v>212</v>
      </c>
      <c r="M87" s="2" t="s">
        <v>57</v>
      </c>
      <c r="N87" s="2" t="s">
        <v>65</v>
      </c>
      <c r="O87" s="31" t="s">
        <v>58</v>
      </c>
      <c r="P87" s="31" t="s">
        <v>58</v>
      </c>
      <c r="Q87" s="31" t="s">
        <v>58</v>
      </c>
      <c r="R87" s="31" t="s">
        <v>58</v>
      </c>
      <c r="S87" s="31" t="s">
        <v>58</v>
      </c>
      <c r="T87" s="31" t="s">
        <v>420</v>
      </c>
      <c r="U87" s="31" t="s">
        <v>66</v>
      </c>
      <c r="V87" s="31" t="s">
        <v>66</v>
      </c>
      <c r="W87" s="31" t="s">
        <v>66</v>
      </c>
      <c r="X87" s="31" t="s">
        <v>66</v>
      </c>
      <c r="Y87" s="31" t="s">
        <v>66</v>
      </c>
      <c r="Z87" s="31" t="s">
        <v>66</v>
      </c>
      <c r="AA87" s="31" t="s">
        <v>424</v>
      </c>
      <c r="AB87" s="31" t="s">
        <v>58</v>
      </c>
      <c r="AC87" s="31" t="s">
        <v>58</v>
      </c>
      <c r="AD87" s="31" t="s">
        <v>58</v>
      </c>
      <c r="AE87" s="31" t="s">
        <v>58</v>
      </c>
      <c r="AF87" s="31" t="s">
        <v>58</v>
      </c>
      <c r="AG87" s="31" t="s">
        <v>58</v>
      </c>
      <c r="AH87" s="31" t="s">
        <v>58</v>
      </c>
      <c r="AI87" s="31" t="s">
        <v>58</v>
      </c>
      <c r="AJ87" s="31" t="s">
        <v>58</v>
      </c>
      <c r="AK87" s="31" t="s">
        <v>58</v>
      </c>
      <c r="AL87" s="31" t="s">
        <v>58</v>
      </c>
      <c r="AM87" s="31" t="s">
        <v>58</v>
      </c>
      <c r="AN87" s="31" t="s">
        <v>58</v>
      </c>
      <c r="AO87" s="31" t="s">
        <v>420</v>
      </c>
      <c r="AP87" s="31" t="s">
        <v>66</v>
      </c>
      <c r="AQ87" s="31" t="s">
        <v>66</v>
      </c>
      <c r="AR87" s="31"/>
      <c r="AS87" s="31"/>
      <c r="AT87" s="2">
        <f t="shared" si="13"/>
        <v>18</v>
      </c>
      <c r="AU87" s="2">
        <f t="shared" si="14"/>
        <v>8</v>
      </c>
      <c r="AV87" s="2">
        <v>0</v>
      </c>
      <c r="AW87" s="2">
        <v>0</v>
      </c>
      <c r="AX87" s="2">
        <v>0</v>
      </c>
      <c r="AY87" s="2">
        <v>0</v>
      </c>
      <c r="AZ87" s="2">
        <f t="shared" si="15"/>
        <v>26</v>
      </c>
      <c r="BA87" s="52" t="s">
        <v>425</v>
      </c>
      <c r="BB87" s="52" t="s">
        <v>426</v>
      </c>
    </row>
    <row r="88" spans="1:54" x14ac:dyDescent="0.25">
      <c r="A88" s="2">
        <f t="shared" si="16"/>
        <v>57</v>
      </c>
      <c r="B88" s="2">
        <v>11</v>
      </c>
      <c r="C88" s="36" t="s">
        <v>521</v>
      </c>
      <c r="D88" s="3" t="s">
        <v>522</v>
      </c>
      <c r="E88" s="2" t="s">
        <v>523</v>
      </c>
      <c r="F88" s="2" t="s">
        <v>54</v>
      </c>
      <c r="G88" s="3" t="s">
        <v>517</v>
      </c>
      <c r="H88" s="4" t="s">
        <v>55</v>
      </c>
      <c r="I88" s="29"/>
      <c r="J88" s="30"/>
      <c r="K88" s="2" t="s">
        <v>524</v>
      </c>
      <c r="L88" s="2" t="s">
        <v>212</v>
      </c>
      <c r="M88" s="2" t="s">
        <v>57</v>
      </c>
      <c r="N88" s="2" t="s">
        <v>65</v>
      </c>
      <c r="O88" s="31" t="s">
        <v>58</v>
      </c>
      <c r="P88" s="31" t="s">
        <v>58</v>
      </c>
      <c r="Q88" s="31" t="s">
        <v>58</v>
      </c>
      <c r="R88" s="31" t="s">
        <v>58</v>
      </c>
      <c r="S88" s="31" t="s">
        <v>58</v>
      </c>
      <c r="T88" s="31" t="s">
        <v>420</v>
      </c>
      <c r="U88" s="31" t="s">
        <v>66</v>
      </c>
      <c r="V88" s="31" t="s">
        <v>66</v>
      </c>
      <c r="W88" s="31" t="s">
        <v>66</v>
      </c>
      <c r="X88" s="31" t="s">
        <v>66</v>
      </c>
      <c r="Y88" s="31" t="s">
        <v>66</v>
      </c>
      <c r="Z88" s="31" t="s">
        <v>66</v>
      </c>
      <c r="AA88" s="31" t="s">
        <v>66</v>
      </c>
      <c r="AB88" s="31" t="s">
        <v>457</v>
      </c>
      <c r="AC88" s="31" t="s">
        <v>457</v>
      </c>
      <c r="AD88" s="31" t="s">
        <v>457</v>
      </c>
      <c r="AE88" s="31" t="s">
        <v>457</v>
      </c>
      <c r="AF88" s="31" t="s">
        <v>424</v>
      </c>
      <c r="AG88" s="31" t="s">
        <v>58</v>
      </c>
      <c r="AH88" s="31" t="s">
        <v>58</v>
      </c>
      <c r="AI88" s="31" t="s">
        <v>58</v>
      </c>
      <c r="AJ88" s="31" t="s">
        <v>58</v>
      </c>
      <c r="AK88" s="31" t="s">
        <v>58</v>
      </c>
      <c r="AL88" s="31" t="s">
        <v>58</v>
      </c>
      <c r="AM88" s="31" t="s">
        <v>58</v>
      </c>
      <c r="AN88" s="31" t="s">
        <v>58</v>
      </c>
      <c r="AO88" s="31" t="s">
        <v>420</v>
      </c>
      <c r="AP88" s="31" t="s">
        <v>428</v>
      </c>
      <c r="AQ88" s="31" t="s">
        <v>428</v>
      </c>
      <c r="AR88" s="31"/>
      <c r="AS88" s="31"/>
      <c r="AT88" s="2">
        <f t="shared" si="13"/>
        <v>13</v>
      </c>
      <c r="AU88" s="2">
        <f t="shared" si="14"/>
        <v>7</v>
      </c>
      <c r="AV88" s="2">
        <v>0</v>
      </c>
      <c r="AW88" s="2">
        <v>0</v>
      </c>
      <c r="AX88" s="2">
        <v>0</v>
      </c>
      <c r="AY88" s="2">
        <v>0</v>
      </c>
      <c r="AZ88" s="2">
        <f t="shared" si="15"/>
        <v>20</v>
      </c>
      <c r="BA88" s="52" t="s">
        <v>425</v>
      </c>
      <c r="BB88" s="52" t="s">
        <v>426</v>
      </c>
    </row>
    <row r="89" spans="1:54" x14ac:dyDescent="0.25">
      <c r="A89" s="2"/>
      <c r="B89" s="2"/>
      <c r="C89" s="2"/>
      <c r="D89" s="2"/>
      <c r="E89" s="2"/>
      <c r="F89" s="2"/>
      <c r="G89" s="2"/>
      <c r="H89" s="4"/>
      <c r="I89" s="29"/>
      <c r="J89" s="30"/>
      <c r="K89" s="2"/>
      <c r="L89" s="2"/>
      <c r="M89" s="2"/>
      <c r="N89" s="2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2"/>
      <c r="AU89" s="2"/>
      <c r="AV89" s="2"/>
      <c r="AW89" s="2"/>
      <c r="AX89" s="2"/>
      <c r="AY89" s="2"/>
      <c r="AZ89" s="2"/>
      <c r="BA89" s="52"/>
      <c r="BB89" s="52"/>
    </row>
    <row r="90" spans="1:54" x14ac:dyDescent="0.25">
      <c r="A90" s="9" t="s">
        <v>242</v>
      </c>
      <c r="B90" s="10" t="s">
        <v>243</v>
      </c>
      <c r="C90" s="11"/>
      <c r="D90" s="12"/>
      <c r="E90" s="13"/>
      <c r="F90" s="2"/>
      <c r="G90" s="2"/>
      <c r="H90" s="4"/>
      <c r="I90" s="29"/>
      <c r="J90" s="30"/>
      <c r="K90" s="2"/>
      <c r="L90" s="2"/>
      <c r="M90" s="2"/>
      <c r="N90" s="2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2"/>
      <c r="AU90" s="2"/>
      <c r="AV90" s="2"/>
      <c r="AW90" s="2"/>
      <c r="AX90" s="2"/>
      <c r="AY90" s="2"/>
      <c r="AZ90" s="2"/>
      <c r="BA90" s="52"/>
      <c r="BB90" s="52"/>
    </row>
    <row r="91" spans="1:54" x14ac:dyDescent="0.25">
      <c r="A91" s="2">
        <f>A88+1</f>
        <v>58</v>
      </c>
      <c r="B91" s="2">
        <v>1</v>
      </c>
      <c r="C91" s="3" t="s">
        <v>244</v>
      </c>
      <c r="D91" s="3" t="s">
        <v>245</v>
      </c>
      <c r="E91" s="2" t="s">
        <v>246</v>
      </c>
      <c r="F91" s="2" t="s">
        <v>54</v>
      </c>
      <c r="G91" s="3" t="s">
        <v>148</v>
      </c>
      <c r="H91" s="4" t="s">
        <v>55</v>
      </c>
      <c r="I91" s="32" t="s">
        <v>636</v>
      </c>
      <c r="J91" s="30">
        <f t="shared" ref="J91:J92" ca="1" si="17">$G$3-I91+1</f>
        <v>10</v>
      </c>
      <c r="K91" s="2" t="s">
        <v>118</v>
      </c>
      <c r="L91" s="2" t="s">
        <v>243</v>
      </c>
      <c r="M91" s="2" t="s">
        <v>57</v>
      </c>
      <c r="N91" s="2" t="s">
        <v>74</v>
      </c>
      <c r="O91" s="31" t="s">
        <v>66</v>
      </c>
      <c r="P91" s="31" t="s">
        <v>66</v>
      </c>
      <c r="Q91" s="31" t="s">
        <v>66</v>
      </c>
      <c r="R91" s="31" t="s">
        <v>66</v>
      </c>
      <c r="S91" s="31" t="s">
        <v>66</v>
      </c>
      <c r="T91" s="31" t="s">
        <v>66</v>
      </c>
      <c r="U91" s="31" t="s">
        <v>457</v>
      </c>
      <c r="V91" s="31" t="s">
        <v>457</v>
      </c>
      <c r="W91" s="31" t="s">
        <v>457</v>
      </c>
      <c r="X91" s="31" t="s">
        <v>457</v>
      </c>
      <c r="Y91" s="31" t="s">
        <v>457</v>
      </c>
      <c r="Z91" s="31" t="s">
        <v>457</v>
      </c>
      <c r="AA91" s="31" t="s">
        <v>457</v>
      </c>
      <c r="AB91" s="31" t="s">
        <v>457</v>
      </c>
      <c r="AC91" s="31" t="s">
        <v>457</v>
      </c>
      <c r="AD91" s="31" t="s">
        <v>457</v>
      </c>
      <c r="AE91" s="31" t="s">
        <v>457</v>
      </c>
      <c r="AF91" s="31" t="s">
        <v>457</v>
      </c>
      <c r="AG91" s="31" t="s">
        <v>457</v>
      </c>
      <c r="AH91" s="31" t="s">
        <v>424</v>
      </c>
      <c r="AI91" s="31" t="s">
        <v>58</v>
      </c>
      <c r="AJ91" s="31" t="s">
        <v>58</v>
      </c>
      <c r="AK91" s="31" t="s">
        <v>58</v>
      </c>
      <c r="AL91" s="31" t="s">
        <v>58</v>
      </c>
      <c r="AM91" s="31" t="s">
        <v>58</v>
      </c>
      <c r="AN91" s="31" t="s">
        <v>58</v>
      </c>
      <c r="AO91" s="31" t="s">
        <v>58</v>
      </c>
      <c r="AP91" s="31" t="s">
        <v>58</v>
      </c>
      <c r="AQ91" s="31" t="s">
        <v>58</v>
      </c>
      <c r="AR91" s="31"/>
      <c r="AS91" s="31"/>
      <c r="AT91" s="2">
        <f t="shared" ref="AT91:AT111" si="18">COUNTIF(O91:AS91,"A")</f>
        <v>9</v>
      </c>
      <c r="AU91" s="2">
        <f t="shared" ref="AU91:AU111" si="19">COUNTIF(O91:AS91,"D")</f>
        <v>6</v>
      </c>
      <c r="AV91" s="2">
        <v>0</v>
      </c>
      <c r="AW91" s="2">
        <v>0</v>
      </c>
      <c r="AX91" s="2">
        <v>0</v>
      </c>
      <c r="AY91" s="2">
        <v>0</v>
      </c>
      <c r="AZ91" s="2">
        <f t="shared" ref="AZ91:AZ111" si="20">SUM(AT91:AY91)</f>
        <v>15</v>
      </c>
      <c r="BA91" s="52" t="s">
        <v>425</v>
      </c>
      <c r="BB91" s="52" t="s">
        <v>426</v>
      </c>
    </row>
    <row r="92" spans="1:54" x14ac:dyDescent="0.25">
      <c r="A92" s="2">
        <f>A91+1</f>
        <v>59</v>
      </c>
      <c r="B92" s="2">
        <v>2</v>
      </c>
      <c r="C92" s="3" t="s">
        <v>247</v>
      </c>
      <c r="D92" s="3" t="s">
        <v>248</v>
      </c>
      <c r="E92" s="2" t="s">
        <v>249</v>
      </c>
      <c r="F92" s="2" t="s">
        <v>138</v>
      </c>
      <c r="G92" s="3" t="s">
        <v>159</v>
      </c>
      <c r="H92" s="4" t="s">
        <v>55</v>
      </c>
      <c r="I92" s="32" t="s">
        <v>636</v>
      </c>
      <c r="J92" s="30">
        <f t="shared" ca="1" si="17"/>
        <v>10</v>
      </c>
      <c r="K92" s="2" t="s">
        <v>250</v>
      </c>
      <c r="L92" s="2" t="s">
        <v>243</v>
      </c>
      <c r="M92" s="2" t="s">
        <v>57</v>
      </c>
      <c r="N92" s="2" t="s">
        <v>74</v>
      </c>
      <c r="O92" s="31" t="s">
        <v>66</v>
      </c>
      <c r="P92" s="31" t="s">
        <v>66</v>
      </c>
      <c r="Q92" s="31" t="s">
        <v>66</v>
      </c>
      <c r="R92" s="31" t="s">
        <v>66</v>
      </c>
      <c r="S92" s="31" t="s">
        <v>66</v>
      </c>
      <c r="T92" s="31" t="s">
        <v>66</v>
      </c>
      <c r="U92" s="31" t="s">
        <v>457</v>
      </c>
      <c r="V92" s="31" t="s">
        <v>457</v>
      </c>
      <c r="W92" s="31" t="s">
        <v>457</v>
      </c>
      <c r="X92" s="31" t="s">
        <v>457</v>
      </c>
      <c r="Y92" s="31" t="s">
        <v>457</v>
      </c>
      <c r="Z92" s="31" t="s">
        <v>457</v>
      </c>
      <c r="AA92" s="31" t="s">
        <v>457</v>
      </c>
      <c r="AB92" s="31" t="s">
        <v>457</v>
      </c>
      <c r="AC92" s="31" t="s">
        <v>457</v>
      </c>
      <c r="AD92" s="31" t="s">
        <v>457</v>
      </c>
      <c r="AE92" s="31" t="s">
        <v>457</v>
      </c>
      <c r="AF92" s="31" t="s">
        <v>457</v>
      </c>
      <c r="AG92" s="31" t="s">
        <v>457</v>
      </c>
      <c r="AH92" s="31" t="s">
        <v>424</v>
      </c>
      <c r="AI92" s="31" t="s">
        <v>58</v>
      </c>
      <c r="AJ92" s="31" t="s">
        <v>58</v>
      </c>
      <c r="AK92" s="31" t="s">
        <v>58</v>
      </c>
      <c r="AL92" s="31" t="s">
        <v>58</v>
      </c>
      <c r="AM92" s="31" t="s">
        <v>58</v>
      </c>
      <c r="AN92" s="31" t="s">
        <v>58</v>
      </c>
      <c r="AO92" s="31" t="s">
        <v>58</v>
      </c>
      <c r="AP92" s="31" t="s">
        <v>58</v>
      </c>
      <c r="AQ92" s="31" t="s">
        <v>58</v>
      </c>
      <c r="AR92" s="31"/>
      <c r="AS92" s="31"/>
      <c r="AT92" s="2">
        <f t="shared" si="18"/>
        <v>9</v>
      </c>
      <c r="AU92" s="2">
        <f t="shared" si="19"/>
        <v>6</v>
      </c>
      <c r="AV92" s="2">
        <v>0</v>
      </c>
      <c r="AW92" s="2">
        <v>0</v>
      </c>
      <c r="AX92" s="2">
        <v>0</v>
      </c>
      <c r="AY92" s="2">
        <v>0</v>
      </c>
      <c r="AZ92" s="2">
        <f t="shared" si="20"/>
        <v>15</v>
      </c>
      <c r="BA92" s="52" t="s">
        <v>425</v>
      </c>
      <c r="BB92" s="52" t="s">
        <v>426</v>
      </c>
    </row>
    <row r="93" spans="1:54" x14ac:dyDescent="0.25">
      <c r="A93" s="2">
        <f t="shared" ref="A93:A111" si="21">A92+1</f>
        <v>60</v>
      </c>
      <c r="B93" s="2">
        <v>3</v>
      </c>
      <c r="C93" s="3" t="s">
        <v>251</v>
      </c>
      <c r="D93" s="3" t="s">
        <v>252</v>
      </c>
      <c r="E93" s="2" t="s">
        <v>253</v>
      </c>
      <c r="F93" s="2" t="s">
        <v>70</v>
      </c>
      <c r="G93" s="3" t="s">
        <v>110</v>
      </c>
      <c r="H93" s="4" t="s">
        <v>72</v>
      </c>
      <c r="I93" s="32" t="s">
        <v>629</v>
      </c>
      <c r="J93" s="30">
        <f ca="1">$G$3-I93+1</f>
        <v>17</v>
      </c>
      <c r="K93" s="2" t="s">
        <v>254</v>
      </c>
      <c r="L93" s="2" t="s">
        <v>243</v>
      </c>
      <c r="M93" s="2" t="s">
        <v>57</v>
      </c>
      <c r="N93" s="2" t="s">
        <v>74</v>
      </c>
      <c r="O93" s="31" t="s">
        <v>58</v>
      </c>
      <c r="P93" s="31" t="s">
        <v>58</v>
      </c>
      <c r="Q93" s="31" t="s">
        <v>58</v>
      </c>
      <c r="R93" s="31" t="s">
        <v>420</v>
      </c>
      <c r="S93" s="31" t="s">
        <v>66</v>
      </c>
      <c r="T93" s="31" t="s">
        <v>66</v>
      </c>
      <c r="U93" s="31" t="s">
        <v>66</v>
      </c>
      <c r="V93" s="31" t="s">
        <v>66</v>
      </c>
      <c r="W93" s="31" t="s">
        <v>66</v>
      </c>
      <c r="X93" s="31" t="s">
        <v>66</v>
      </c>
      <c r="Y93" s="31" t="s">
        <v>66</v>
      </c>
      <c r="Z93" s="31" t="s">
        <v>66</v>
      </c>
      <c r="AA93" s="31" t="s">
        <v>424</v>
      </c>
      <c r="AB93" s="31" t="s">
        <v>58</v>
      </c>
      <c r="AC93" s="31" t="s">
        <v>58</v>
      </c>
      <c r="AD93" s="31" t="s">
        <v>58</v>
      </c>
      <c r="AE93" s="31" t="s">
        <v>58</v>
      </c>
      <c r="AF93" s="31" t="s">
        <v>58</v>
      </c>
      <c r="AG93" s="31" t="s">
        <v>58</v>
      </c>
      <c r="AH93" s="31" t="s">
        <v>58</v>
      </c>
      <c r="AI93" s="31" t="s">
        <v>58</v>
      </c>
      <c r="AJ93" s="31" t="s">
        <v>58</v>
      </c>
      <c r="AK93" s="31" t="s">
        <v>58</v>
      </c>
      <c r="AL93" s="31" t="s">
        <v>58</v>
      </c>
      <c r="AM93" s="31" t="s">
        <v>58</v>
      </c>
      <c r="AN93" s="31" t="s">
        <v>58</v>
      </c>
      <c r="AO93" s="31" t="s">
        <v>58</v>
      </c>
      <c r="AP93" s="31" t="s">
        <v>58</v>
      </c>
      <c r="AQ93" s="31" t="s">
        <v>58</v>
      </c>
      <c r="AR93" s="31"/>
      <c r="AS93" s="31"/>
      <c r="AT93" s="2">
        <f t="shared" si="18"/>
        <v>19</v>
      </c>
      <c r="AU93" s="2">
        <f t="shared" si="19"/>
        <v>8</v>
      </c>
      <c r="AV93" s="2">
        <v>0</v>
      </c>
      <c r="AW93" s="2">
        <v>0</v>
      </c>
      <c r="AX93" s="2">
        <v>0</v>
      </c>
      <c r="AY93" s="2">
        <v>0</v>
      </c>
      <c r="AZ93" s="2">
        <f t="shared" si="20"/>
        <v>27</v>
      </c>
      <c r="BA93" s="52" t="s">
        <v>421</v>
      </c>
      <c r="BB93" s="52" t="s">
        <v>422</v>
      </c>
    </row>
    <row r="94" spans="1:54" x14ac:dyDescent="0.25">
      <c r="A94" s="2">
        <f t="shared" si="21"/>
        <v>61</v>
      </c>
      <c r="B94" s="2">
        <v>4</v>
      </c>
      <c r="C94" s="3" t="s">
        <v>498</v>
      </c>
      <c r="D94" s="95" t="s">
        <v>482</v>
      </c>
      <c r="E94" s="96" t="s">
        <v>483</v>
      </c>
      <c r="F94" s="2" t="s">
        <v>54</v>
      </c>
      <c r="G94" s="3" t="s">
        <v>479</v>
      </c>
      <c r="H94" s="4" t="s">
        <v>55</v>
      </c>
      <c r="I94" s="32" t="s">
        <v>636</v>
      </c>
      <c r="J94" s="30">
        <f ca="1">$G$3-I94+1</f>
        <v>10</v>
      </c>
      <c r="K94" s="97" t="s">
        <v>316</v>
      </c>
      <c r="L94" s="2" t="s">
        <v>243</v>
      </c>
      <c r="M94" s="2" t="s">
        <v>57</v>
      </c>
      <c r="N94" s="2" t="s">
        <v>74</v>
      </c>
      <c r="O94" s="31" t="s">
        <v>58</v>
      </c>
      <c r="P94" s="31" t="s">
        <v>58</v>
      </c>
      <c r="Q94" s="31" t="s">
        <v>58</v>
      </c>
      <c r="R94" s="31" t="s">
        <v>58</v>
      </c>
      <c r="S94" s="31" t="s">
        <v>58</v>
      </c>
      <c r="T94" s="31" t="s">
        <v>420</v>
      </c>
      <c r="U94" s="31" t="s">
        <v>66</v>
      </c>
      <c r="V94" s="31" t="s">
        <v>66</v>
      </c>
      <c r="W94" s="31" t="s">
        <v>66</v>
      </c>
      <c r="X94" s="31" t="s">
        <v>66</v>
      </c>
      <c r="Y94" s="31" t="s">
        <v>66</v>
      </c>
      <c r="Z94" s="31" t="s">
        <v>66</v>
      </c>
      <c r="AA94" s="31" t="s">
        <v>66</v>
      </c>
      <c r="AB94" s="31" t="s">
        <v>457</v>
      </c>
      <c r="AC94" s="31" t="s">
        <v>457</v>
      </c>
      <c r="AD94" s="31" t="s">
        <v>457</v>
      </c>
      <c r="AE94" s="31" t="s">
        <v>457</v>
      </c>
      <c r="AF94" s="31" t="s">
        <v>457</v>
      </c>
      <c r="AG94" s="31" t="s">
        <v>457</v>
      </c>
      <c r="AH94" s="31" t="s">
        <v>424</v>
      </c>
      <c r="AI94" s="31" t="s">
        <v>58</v>
      </c>
      <c r="AJ94" s="31" t="s">
        <v>58</v>
      </c>
      <c r="AK94" s="31" t="s">
        <v>58</v>
      </c>
      <c r="AL94" s="31" t="s">
        <v>58</v>
      </c>
      <c r="AM94" s="31" t="s">
        <v>58</v>
      </c>
      <c r="AN94" s="31" t="s">
        <v>58</v>
      </c>
      <c r="AO94" s="31" t="s">
        <v>58</v>
      </c>
      <c r="AP94" s="31" t="s">
        <v>58</v>
      </c>
      <c r="AQ94" s="31" t="s">
        <v>58</v>
      </c>
      <c r="AR94" s="31"/>
      <c r="AS94" s="31"/>
      <c r="AT94" s="2">
        <f t="shared" si="18"/>
        <v>14</v>
      </c>
      <c r="AU94" s="2">
        <f t="shared" si="19"/>
        <v>7</v>
      </c>
      <c r="AV94" s="2">
        <v>0</v>
      </c>
      <c r="AW94" s="2">
        <v>0</v>
      </c>
      <c r="AX94" s="2">
        <v>0</v>
      </c>
      <c r="AY94" s="2">
        <v>0</v>
      </c>
      <c r="AZ94" s="2">
        <f t="shared" si="20"/>
        <v>21</v>
      </c>
      <c r="BA94" s="52" t="s">
        <v>425</v>
      </c>
      <c r="BB94" s="52" t="s">
        <v>426</v>
      </c>
    </row>
    <row r="95" spans="1:54" x14ac:dyDescent="0.25">
      <c r="A95" s="2">
        <f t="shared" si="21"/>
        <v>62</v>
      </c>
      <c r="B95" s="2">
        <v>5</v>
      </c>
      <c r="C95" s="3" t="s">
        <v>255</v>
      </c>
      <c r="D95" s="3" t="s">
        <v>256</v>
      </c>
      <c r="E95" s="2" t="s">
        <v>257</v>
      </c>
      <c r="F95" s="2" t="s">
        <v>258</v>
      </c>
      <c r="G95" s="3" t="s">
        <v>117</v>
      </c>
      <c r="H95" s="4" t="s">
        <v>55</v>
      </c>
      <c r="I95" s="29"/>
      <c r="J95" s="30"/>
      <c r="K95" s="2" t="s">
        <v>259</v>
      </c>
      <c r="L95" s="2" t="s">
        <v>243</v>
      </c>
      <c r="M95" s="2" t="s">
        <v>57</v>
      </c>
      <c r="N95" s="2" t="s">
        <v>65</v>
      </c>
      <c r="O95" s="31" t="s">
        <v>457</v>
      </c>
      <c r="P95" s="31" t="s">
        <v>457</v>
      </c>
      <c r="Q95" s="31" t="s">
        <v>457</v>
      </c>
      <c r="R95" s="31" t="s">
        <v>457</v>
      </c>
      <c r="S95" s="31" t="s">
        <v>457</v>
      </c>
      <c r="T95" s="31" t="s">
        <v>457</v>
      </c>
      <c r="U95" s="31" t="s">
        <v>457</v>
      </c>
      <c r="V95" s="31" t="s">
        <v>457</v>
      </c>
      <c r="W95" s="31" t="s">
        <v>457</v>
      </c>
      <c r="X95" s="31" t="s">
        <v>457</v>
      </c>
      <c r="Y95" s="31" t="s">
        <v>457</v>
      </c>
      <c r="Z95" s="31" t="s">
        <v>457</v>
      </c>
      <c r="AA95" s="31" t="s">
        <v>424</v>
      </c>
      <c r="AB95" s="31" t="s">
        <v>58</v>
      </c>
      <c r="AC95" s="31" t="s">
        <v>58</v>
      </c>
      <c r="AD95" s="31" t="s">
        <v>58</v>
      </c>
      <c r="AE95" s="31" t="s">
        <v>58</v>
      </c>
      <c r="AF95" s="31" t="s">
        <v>58</v>
      </c>
      <c r="AG95" s="31" t="s">
        <v>58</v>
      </c>
      <c r="AH95" s="31" t="s">
        <v>58</v>
      </c>
      <c r="AI95" s="31" t="s">
        <v>58</v>
      </c>
      <c r="AJ95" s="31" t="s">
        <v>58</v>
      </c>
      <c r="AK95" s="31" t="s">
        <v>420</v>
      </c>
      <c r="AL95" s="31" t="s">
        <v>66</v>
      </c>
      <c r="AM95" s="31" t="s">
        <v>66</v>
      </c>
      <c r="AN95" s="31" t="s">
        <v>66</v>
      </c>
      <c r="AO95" s="31" t="s">
        <v>66</v>
      </c>
      <c r="AP95" s="31" t="s">
        <v>66</v>
      </c>
      <c r="AQ95" s="31" t="s">
        <v>66</v>
      </c>
      <c r="AR95" s="31"/>
      <c r="AS95" s="31"/>
      <c r="AT95" s="2">
        <f t="shared" si="18"/>
        <v>9</v>
      </c>
      <c r="AU95" s="2">
        <f t="shared" si="19"/>
        <v>6</v>
      </c>
      <c r="AV95" s="2">
        <v>0</v>
      </c>
      <c r="AW95" s="2">
        <v>0</v>
      </c>
      <c r="AX95" s="2">
        <v>0</v>
      </c>
      <c r="AY95" s="2">
        <v>0</v>
      </c>
      <c r="AZ95" s="2">
        <f t="shared" si="20"/>
        <v>15</v>
      </c>
      <c r="BA95" s="52" t="s">
        <v>425</v>
      </c>
      <c r="BB95" s="52" t="s">
        <v>426</v>
      </c>
    </row>
    <row r="96" spans="1:54" x14ac:dyDescent="0.25">
      <c r="A96" s="2">
        <f t="shared" si="21"/>
        <v>63</v>
      </c>
      <c r="B96" s="2">
        <v>6</v>
      </c>
      <c r="C96" s="3" t="s">
        <v>260</v>
      </c>
      <c r="D96" s="3" t="s">
        <v>261</v>
      </c>
      <c r="E96" s="2" t="s">
        <v>262</v>
      </c>
      <c r="F96" s="2" t="s">
        <v>54</v>
      </c>
      <c r="G96" s="3" t="s">
        <v>139</v>
      </c>
      <c r="H96" s="4" t="s">
        <v>55</v>
      </c>
      <c r="I96" s="29"/>
      <c r="J96" s="30"/>
      <c r="K96" s="2" t="s">
        <v>118</v>
      </c>
      <c r="L96" s="2" t="s">
        <v>243</v>
      </c>
      <c r="M96" s="2" t="s">
        <v>57</v>
      </c>
      <c r="N96" s="2" t="s">
        <v>65</v>
      </c>
      <c r="O96" s="31" t="s">
        <v>457</v>
      </c>
      <c r="P96" s="31" t="s">
        <v>457</v>
      </c>
      <c r="Q96" s="31" t="s">
        <v>457</v>
      </c>
      <c r="R96" s="31" t="s">
        <v>457</v>
      </c>
      <c r="S96" s="31" t="s">
        <v>457</v>
      </c>
      <c r="T96" s="31" t="s">
        <v>424</v>
      </c>
      <c r="U96" s="31" t="s">
        <v>58</v>
      </c>
      <c r="V96" s="31" t="s">
        <v>58</v>
      </c>
      <c r="W96" s="31" t="s">
        <v>58</v>
      </c>
      <c r="X96" s="31" t="s">
        <v>58</v>
      </c>
      <c r="Y96" s="31" t="s">
        <v>58</v>
      </c>
      <c r="Z96" s="31" t="s">
        <v>58</v>
      </c>
      <c r="AA96" s="31" t="s">
        <v>58</v>
      </c>
      <c r="AB96" s="31" t="s">
        <v>58</v>
      </c>
      <c r="AC96" s="31" t="s">
        <v>58</v>
      </c>
      <c r="AD96" s="31" t="s">
        <v>58</v>
      </c>
      <c r="AE96" s="31" t="s">
        <v>58</v>
      </c>
      <c r="AF96" s="31" t="s">
        <v>58</v>
      </c>
      <c r="AG96" s="31" t="s">
        <v>58</v>
      </c>
      <c r="AH96" s="31" t="s">
        <v>420</v>
      </c>
      <c r="AI96" s="31" t="s">
        <v>66</v>
      </c>
      <c r="AJ96" s="31" t="s">
        <v>66</v>
      </c>
      <c r="AK96" s="31" t="s">
        <v>66</v>
      </c>
      <c r="AL96" s="31" t="s">
        <v>66</v>
      </c>
      <c r="AM96" s="31" t="s">
        <v>66</v>
      </c>
      <c r="AN96" s="31" t="s">
        <v>66</v>
      </c>
      <c r="AO96" s="31" t="s">
        <v>66</v>
      </c>
      <c r="AP96" s="31" t="s">
        <v>457</v>
      </c>
      <c r="AQ96" s="31" t="s">
        <v>457</v>
      </c>
      <c r="AR96" s="31"/>
      <c r="AS96" s="31"/>
      <c r="AT96" s="2">
        <f t="shared" si="18"/>
        <v>13</v>
      </c>
      <c r="AU96" s="2">
        <f t="shared" si="19"/>
        <v>7</v>
      </c>
      <c r="AV96" s="2">
        <v>0</v>
      </c>
      <c r="AW96" s="2">
        <v>0</v>
      </c>
      <c r="AX96" s="2">
        <v>0</v>
      </c>
      <c r="AY96" s="2">
        <v>0</v>
      </c>
      <c r="AZ96" s="2">
        <f t="shared" si="20"/>
        <v>20</v>
      </c>
      <c r="BA96" s="52" t="s">
        <v>425</v>
      </c>
      <c r="BB96" s="52" t="s">
        <v>426</v>
      </c>
    </row>
    <row r="97" spans="1:54" x14ac:dyDescent="0.25">
      <c r="A97" s="2">
        <f t="shared" si="21"/>
        <v>64</v>
      </c>
      <c r="B97" s="2">
        <v>7</v>
      </c>
      <c r="C97" s="3" t="s">
        <v>340</v>
      </c>
      <c r="D97" s="3" t="s">
        <v>341</v>
      </c>
      <c r="E97" s="2" t="s">
        <v>342</v>
      </c>
      <c r="F97" s="2" t="s">
        <v>54</v>
      </c>
      <c r="G97" s="3" t="s">
        <v>159</v>
      </c>
      <c r="H97" s="4" t="s">
        <v>55</v>
      </c>
      <c r="I97" s="32" t="s">
        <v>648</v>
      </c>
      <c r="J97" s="30">
        <f ca="1">$G$3-I97+1</f>
        <v>3</v>
      </c>
      <c r="K97" s="2" t="s">
        <v>118</v>
      </c>
      <c r="L97" s="2" t="s">
        <v>243</v>
      </c>
      <c r="M97" s="2" t="s">
        <v>57</v>
      </c>
      <c r="N97" s="2" t="s">
        <v>74</v>
      </c>
      <c r="O97" s="31" t="s">
        <v>457</v>
      </c>
      <c r="P97" s="31" t="s">
        <v>457</v>
      </c>
      <c r="Q97" s="31" t="s">
        <v>457</v>
      </c>
      <c r="R97" s="31" t="s">
        <v>457</v>
      </c>
      <c r="S97" s="31" t="s">
        <v>457</v>
      </c>
      <c r="T97" s="31" t="s">
        <v>424</v>
      </c>
      <c r="U97" s="31" t="s">
        <v>58</v>
      </c>
      <c r="V97" s="31" t="s">
        <v>58</v>
      </c>
      <c r="W97" s="31" t="s">
        <v>58</v>
      </c>
      <c r="X97" s="31" t="s">
        <v>58</v>
      </c>
      <c r="Y97" s="31" t="s">
        <v>58</v>
      </c>
      <c r="Z97" s="31" t="s">
        <v>58</v>
      </c>
      <c r="AA97" s="31" t="s">
        <v>58</v>
      </c>
      <c r="AB97" s="31" t="s">
        <v>58</v>
      </c>
      <c r="AC97" s="31" t="s">
        <v>58</v>
      </c>
      <c r="AD97" s="31" t="s">
        <v>58</v>
      </c>
      <c r="AE97" s="31" t="s">
        <v>58</v>
      </c>
      <c r="AF97" s="31" t="s">
        <v>58</v>
      </c>
      <c r="AG97" s="31" t="s">
        <v>58</v>
      </c>
      <c r="AH97" s="31" t="s">
        <v>420</v>
      </c>
      <c r="AI97" s="31" t="s">
        <v>66</v>
      </c>
      <c r="AJ97" s="31" t="s">
        <v>66</v>
      </c>
      <c r="AK97" s="31" t="s">
        <v>66</v>
      </c>
      <c r="AL97" s="31" t="s">
        <v>66</v>
      </c>
      <c r="AM97" s="31" t="s">
        <v>66</v>
      </c>
      <c r="AN97" s="31" t="s">
        <v>66</v>
      </c>
      <c r="AO97" s="31" t="s">
        <v>424</v>
      </c>
      <c r="AP97" s="31" t="s">
        <v>58</v>
      </c>
      <c r="AQ97" s="31" t="s">
        <v>58</v>
      </c>
      <c r="AR97" s="31"/>
      <c r="AS97" s="31"/>
      <c r="AT97" s="2">
        <f t="shared" si="18"/>
        <v>15</v>
      </c>
      <c r="AU97" s="2">
        <f t="shared" si="19"/>
        <v>6</v>
      </c>
      <c r="AV97" s="2">
        <v>0</v>
      </c>
      <c r="AW97" s="2">
        <v>0</v>
      </c>
      <c r="AX97" s="2">
        <v>0</v>
      </c>
      <c r="AY97" s="2">
        <v>0</v>
      </c>
      <c r="AZ97" s="2">
        <f t="shared" si="20"/>
        <v>21</v>
      </c>
      <c r="BA97" s="52" t="s">
        <v>425</v>
      </c>
      <c r="BB97" s="52" t="s">
        <v>426</v>
      </c>
    </row>
    <row r="98" spans="1:54" x14ac:dyDescent="0.25">
      <c r="A98" s="2">
        <f t="shared" si="21"/>
        <v>65</v>
      </c>
      <c r="B98" s="2">
        <v>8</v>
      </c>
      <c r="C98" s="3" t="s">
        <v>266</v>
      </c>
      <c r="D98" s="3" t="s">
        <v>267</v>
      </c>
      <c r="E98" s="2" t="s">
        <v>268</v>
      </c>
      <c r="F98" s="2" t="s">
        <v>54</v>
      </c>
      <c r="G98" s="3" t="s">
        <v>139</v>
      </c>
      <c r="H98" s="4" t="s">
        <v>55</v>
      </c>
      <c r="I98" s="29"/>
      <c r="J98" s="30"/>
      <c r="K98" s="2" t="s">
        <v>250</v>
      </c>
      <c r="L98" s="2" t="s">
        <v>243</v>
      </c>
      <c r="M98" s="2" t="s">
        <v>57</v>
      </c>
      <c r="N98" s="2" t="s">
        <v>65</v>
      </c>
      <c r="O98" s="31" t="s">
        <v>58</v>
      </c>
      <c r="P98" s="31" t="s">
        <v>58</v>
      </c>
      <c r="Q98" s="31" t="s">
        <v>58</v>
      </c>
      <c r="R98" s="31" t="s">
        <v>58</v>
      </c>
      <c r="S98" s="31" t="s">
        <v>58</v>
      </c>
      <c r="T98" s="31" t="s">
        <v>58</v>
      </c>
      <c r="U98" s="31" t="s">
        <v>58</v>
      </c>
      <c r="V98" s="31" t="s">
        <v>58</v>
      </c>
      <c r="W98" s="31" t="s">
        <v>58</v>
      </c>
      <c r="X98" s="31" t="s">
        <v>58</v>
      </c>
      <c r="Y98" s="31" t="s">
        <v>58</v>
      </c>
      <c r="Z98" s="31" t="s">
        <v>58</v>
      </c>
      <c r="AA98" s="31" t="s">
        <v>58</v>
      </c>
      <c r="AB98" s="31" t="s">
        <v>58</v>
      </c>
      <c r="AC98" s="31" t="s">
        <v>58</v>
      </c>
      <c r="AD98" s="31" t="s">
        <v>58</v>
      </c>
      <c r="AE98" s="31" t="s">
        <v>58</v>
      </c>
      <c r="AF98" s="31" t="s">
        <v>58</v>
      </c>
      <c r="AG98" s="31" t="s">
        <v>58</v>
      </c>
      <c r="AH98" s="31" t="s">
        <v>420</v>
      </c>
      <c r="AI98" s="31" t="s">
        <v>66</v>
      </c>
      <c r="AJ98" s="31" t="s">
        <v>66</v>
      </c>
      <c r="AK98" s="31" t="s">
        <v>66</v>
      </c>
      <c r="AL98" s="31" t="s">
        <v>66</v>
      </c>
      <c r="AM98" s="31" t="s">
        <v>66</v>
      </c>
      <c r="AN98" s="31" t="s">
        <v>66</v>
      </c>
      <c r="AO98" s="31" t="s">
        <v>66</v>
      </c>
      <c r="AP98" s="31" t="s">
        <v>457</v>
      </c>
      <c r="AQ98" s="31" t="s">
        <v>457</v>
      </c>
      <c r="AR98" s="31"/>
      <c r="AS98" s="31"/>
      <c r="AT98" s="2">
        <f t="shared" si="18"/>
        <v>19</v>
      </c>
      <c r="AU98" s="2">
        <f t="shared" si="19"/>
        <v>7</v>
      </c>
      <c r="AV98" s="2">
        <v>0</v>
      </c>
      <c r="AW98" s="2">
        <v>0</v>
      </c>
      <c r="AX98" s="2">
        <v>0</v>
      </c>
      <c r="AY98" s="2">
        <v>0</v>
      </c>
      <c r="AZ98" s="2">
        <f t="shared" si="20"/>
        <v>26</v>
      </c>
      <c r="BA98" s="52" t="s">
        <v>425</v>
      </c>
      <c r="BB98" s="52" t="s">
        <v>426</v>
      </c>
    </row>
    <row r="99" spans="1:54" x14ac:dyDescent="0.25">
      <c r="A99" s="2">
        <f t="shared" si="21"/>
        <v>66</v>
      </c>
      <c r="B99" s="2">
        <v>9</v>
      </c>
      <c r="C99" s="3" t="s">
        <v>269</v>
      </c>
      <c r="D99" s="3" t="s">
        <v>270</v>
      </c>
      <c r="E99" s="2" t="s">
        <v>271</v>
      </c>
      <c r="F99" s="2" t="s">
        <v>258</v>
      </c>
      <c r="G99" s="3" t="s">
        <v>148</v>
      </c>
      <c r="H99" s="4" t="s">
        <v>55</v>
      </c>
      <c r="I99" s="29"/>
      <c r="J99" s="30"/>
      <c r="K99" s="2" t="s">
        <v>272</v>
      </c>
      <c r="L99" s="2" t="s">
        <v>243</v>
      </c>
      <c r="M99" s="2" t="s">
        <v>57</v>
      </c>
      <c r="N99" s="2" t="s">
        <v>65</v>
      </c>
      <c r="O99" s="31" t="s">
        <v>58</v>
      </c>
      <c r="P99" s="31" t="s">
        <v>58</v>
      </c>
      <c r="Q99" s="31" t="s">
        <v>58</v>
      </c>
      <c r="R99" s="31" t="s">
        <v>58</v>
      </c>
      <c r="S99" s="31" t="s">
        <v>58</v>
      </c>
      <c r="T99" s="31" t="s">
        <v>420</v>
      </c>
      <c r="U99" s="31" t="s">
        <v>66</v>
      </c>
      <c r="V99" s="31" t="s">
        <v>66</v>
      </c>
      <c r="W99" s="31" t="s">
        <v>66</v>
      </c>
      <c r="X99" s="31" t="s">
        <v>66</v>
      </c>
      <c r="Y99" s="31" t="s">
        <v>66</v>
      </c>
      <c r="Z99" s="31" t="s">
        <v>66</v>
      </c>
      <c r="AA99" s="31" t="s">
        <v>66</v>
      </c>
      <c r="AB99" s="31" t="s">
        <v>457</v>
      </c>
      <c r="AC99" s="31" t="s">
        <v>457</v>
      </c>
      <c r="AD99" s="31" t="s">
        <v>457</v>
      </c>
      <c r="AE99" s="31" t="s">
        <v>457</v>
      </c>
      <c r="AF99" s="31" t="s">
        <v>424</v>
      </c>
      <c r="AG99" s="31" t="s">
        <v>58</v>
      </c>
      <c r="AH99" s="31" t="s">
        <v>58</v>
      </c>
      <c r="AI99" s="31" t="s">
        <v>58</v>
      </c>
      <c r="AJ99" s="31" t="s">
        <v>58</v>
      </c>
      <c r="AK99" s="31" t="s">
        <v>58</v>
      </c>
      <c r="AL99" s="31" t="s">
        <v>58</v>
      </c>
      <c r="AM99" s="31" t="s">
        <v>420</v>
      </c>
      <c r="AN99" s="31" t="s">
        <v>66</v>
      </c>
      <c r="AO99" s="31" t="s">
        <v>66</v>
      </c>
      <c r="AP99" s="31" t="s">
        <v>66</v>
      </c>
      <c r="AQ99" s="31" t="s">
        <v>66</v>
      </c>
      <c r="AR99" s="31"/>
      <c r="AS99" s="31"/>
      <c r="AT99" s="2">
        <f t="shared" si="18"/>
        <v>11</v>
      </c>
      <c r="AU99" s="2">
        <f t="shared" si="19"/>
        <v>11</v>
      </c>
      <c r="AV99" s="2">
        <v>0</v>
      </c>
      <c r="AW99" s="2">
        <v>0</v>
      </c>
      <c r="AX99" s="2">
        <v>0</v>
      </c>
      <c r="AY99" s="2">
        <v>0</v>
      </c>
      <c r="AZ99" s="2">
        <f t="shared" si="20"/>
        <v>22</v>
      </c>
      <c r="BA99" s="52" t="s">
        <v>425</v>
      </c>
      <c r="BB99" s="52" t="s">
        <v>426</v>
      </c>
    </row>
    <row r="100" spans="1:54" x14ac:dyDescent="0.25">
      <c r="A100" s="2">
        <f t="shared" si="21"/>
        <v>67</v>
      </c>
      <c r="B100" s="2">
        <v>10</v>
      </c>
      <c r="C100" s="3" t="s">
        <v>276</v>
      </c>
      <c r="D100" s="3" t="s">
        <v>277</v>
      </c>
      <c r="E100" s="2" t="s">
        <v>278</v>
      </c>
      <c r="F100" s="2" t="s">
        <v>138</v>
      </c>
      <c r="G100" s="3" t="s">
        <v>139</v>
      </c>
      <c r="H100" s="4" t="s">
        <v>55</v>
      </c>
      <c r="I100" s="32" t="s">
        <v>636</v>
      </c>
      <c r="J100" s="30">
        <f ca="1">$G$3-I100+1</f>
        <v>10</v>
      </c>
      <c r="K100" s="2" t="s">
        <v>118</v>
      </c>
      <c r="L100" s="2" t="s">
        <v>243</v>
      </c>
      <c r="M100" s="2" t="s">
        <v>57</v>
      </c>
      <c r="N100" s="2" t="s">
        <v>74</v>
      </c>
      <c r="O100" s="31" t="s">
        <v>58</v>
      </c>
      <c r="P100" s="31" t="s">
        <v>58</v>
      </c>
      <c r="Q100" s="31" t="s">
        <v>58</v>
      </c>
      <c r="R100" s="31" t="s">
        <v>58</v>
      </c>
      <c r="S100" s="31" t="s">
        <v>58</v>
      </c>
      <c r="T100" s="31" t="s">
        <v>420</v>
      </c>
      <c r="U100" s="31" t="s">
        <v>66</v>
      </c>
      <c r="V100" s="31" t="s">
        <v>66</v>
      </c>
      <c r="W100" s="31" t="s">
        <v>66</v>
      </c>
      <c r="X100" s="31" t="s">
        <v>66</v>
      </c>
      <c r="Y100" s="31" t="s">
        <v>66</v>
      </c>
      <c r="Z100" s="31" t="s">
        <v>66</v>
      </c>
      <c r="AA100" s="31" t="s">
        <v>66</v>
      </c>
      <c r="AB100" s="31" t="s">
        <v>457</v>
      </c>
      <c r="AC100" s="31" t="s">
        <v>457</v>
      </c>
      <c r="AD100" s="31" t="s">
        <v>457</v>
      </c>
      <c r="AE100" s="31" t="s">
        <v>457</v>
      </c>
      <c r="AF100" s="31" t="s">
        <v>457</v>
      </c>
      <c r="AG100" s="31" t="s">
        <v>457</v>
      </c>
      <c r="AH100" s="31" t="s">
        <v>424</v>
      </c>
      <c r="AI100" s="31" t="s">
        <v>58</v>
      </c>
      <c r="AJ100" s="31" t="s">
        <v>58</v>
      </c>
      <c r="AK100" s="31" t="s">
        <v>58</v>
      </c>
      <c r="AL100" s="31" t="s">
        <v>58</v>
      </c>
      <c r="AM100" s="31" t="s">
        <v>58</v>
      </c>
      <c r="AN100" s="31" t="s">
        <v>58</v>
      </c>
      <c r="AO100" s="31" t="s">
        <v>58</v>
      </c>
      <c r="AP100" s="31" t="s">
        <v>58</v>
      </c>
      <c r="AQ100" s="31" t="s">
        <v>58</v>
      </c>
      <c r="AR100" s="31"/>
      <c r="AS100" s="31"/>
      <c r="AT100" s="2">
        <f t="shared" si="18"/>
        <v>14</v>
      </c>
      <c r="AU100" s="2">
        <f t="shared" si="19"/>
        <v>7</v>
      </c>
      <c r="AV100" s="2">
        <v>0</v>
      </c>
      <c r="AW100" s="2">
        <v>0</v>
      </c>
      <c r="AX100" s="2">
        <v>0</v>
      </c>
      <c r="AY100" s="2">
        <v>0</v>
      </c>
      <c r="AZ100" s="2">
        <f t="shared" si="20"/>
        <v>21</v>
      </c>
      <c r="BA100" s="52" t="s">
        <v>425</v>
      </c>
      <c r="BB100" s="52" t="s">
        <v>426</v>
      </c>
    </row>
    <row r="101" spans="1:54" x14ac:dyDescent="0.25">
      <c r="A101" s="2">
        <f t="shared" si="21"/>
        <v>68</v>
      </c>
      <c r="B101" s="2">
        <v>11</v>
      </c>
      <c r="C101" s="36" t="s">
        <v>577</v>
      </c>
      <c r="D101" s="104" t="s">
        <v>562</v>
      </c>
      <c r="E101" s="2" t="s">
        <v>567</v>
      </c>
      <c r="F101" s="2" t="s">
        <v>456</v>
      </c>
      <c r="G101" s="3" t="s">
        <v>564</v>
      </c>
      <c r="H101" s="4" t="s">
        <v>55</v>
      </c>
      <c r="I101" s="37"/>
      <c r="J101" s="30"/>
      <c r="K101" s="96" t="s">
        <v>578</v>
      </c>
      <c r="L101" s="2" t="s">
        <v>243</v>
      </c>
      <c r="M101" s="2" t="s">
        <v>57</v>
      </c>
      <c r="N101" s="2" t="s">
        <v>65</v>
      </c>
      <c r="O101" s="31" t="s">
        <v>58</v>
      </c>
      <c r="P101" s="31" t="s">
        <v>58</v>
      </c>
      <c r="Q101" s="31" t="s">
        <v>58</v>
      </c>
      <c r="R101" s="31" t="s">
        <v>58</v>
      </c>
      <c r="S101" s="31" t="s">
        <v>58</v>
      </c>
      <c r="T101" s="31" t="s">
        <v>58</v>
      </c>
      <c r="U101" s="31" t="s">
        <v>58</v>
      </c>
      <c r="V101" s="31" t="s">
        <v>58</v>
      </c>
      <c r="W101" s="31" t="s">
        <v>58</v>
      </c>
      <c r="X101" s="31" t="s">
        <v>58</v>
      </c>
      <c r="Y101" s="31" t="s">
        <v>58</v>
      </c>
      <c r="Z101" s="31" t="s">
        <v>58</v>
      </c>
      <c r="AA101" s="31" t="s">
        <v>420</v>
      </c>
      <c r="AB101" s="31" t="s">
        <v>66</v>
      </c>
      <c r="AC101" s="31" t="s">
        <v>66</v>
      </c>
      <c r="AD101" s="31" t="s">
        <v>66</v>
      </c>
      <c r="AE101" s="31" t="s">
        <v>66</v>
      </c>
      <c r="AF101" s="31" t="s">
        <v>66</v>
      </c>
      <c r="AG101" s="31" t="s">
        <v>66</v>
      </c>
      <c r="AH101" s="31" t="s">
        <v>66</v>
      </c>
      <c r="AI101" s="31" t="s">
        <v>457</v>
      </c>
      <c r="AJ101" s="31" t="s">
        <v>457</v>
      </c>
      <c r="AK101" s="31" t="s">
        <v>457</v>
      </c>
      <c r="AL101" s="31" t="s">
        <v>457</v>
      </c>
      <c r="AM101" s="31" t="s">
        <v>457</v>
      </c>
      <c r="AN101" s="31" t="s">
        <v>457</v>
      </c>
      <c r="AO101" s="31" t="s">
        <v>457</v>
      </c>
      <c r="AP101" s="31" t="s">
        <v>457</v>
      </c>
      <c r="AQ101" s="31" t="s">
        <v>457</v>
      </c>
      <c r="AR101" s="31"/>
      <c r="AS101" s="31"/>
      <c r="AT101" s="2">
        <f t="shared" si="18"/>
        <v>12</v>
      </c>
      <c r="AU101" s="2">
        <f t="shared" si="19"/>
        <v>7</v>
      </c>
      <c r="AV101" s="2">
        <v>0</v>
      </c>
      <c r="AW101" s="2">
        <v>0</v>
      </c>
      <c r="AX101" s="2">
        <v>0</v>
      </c>
      <c r="AY101" s="2">
        <v>0</v>
      </c>
      <c r="AZ101" s="2">
        <f t="shared" si="20"/>
        <v>19</v>
      </c>
      <c r="BA101" s="52" t="s">
        <v>425</v>
      </c>
      <c r="BB101" s="52" t="s">
        <v>426</v>
      </c>
    </row>
    <row r="102" spans="1:54" x14ac:dyDescent="0.25">
      <c r="A102" s="2">
        <f t="shared" si="21"/>
        <v>69</v>
      </c>
      <c r="B102" s="2">
        <v>12</v>
      </c>
      <c r="C102" s="3" t="s">
        <v>279</v>
      </c>
      <c r="D102" s="3" t="s">
        <v>280</v>
      </c>
      <c r="E102" s="2" t="s">
        <v>281</v>
      </c>
      <c r="F102" s="2" t="s">
        <v>138</v>
      </c>
      <c r="G102" s="3" t="s">
        <v>84</v>
      </c>
      <c r="H102" s="4" t="s">
        <v>55</v>
      </c>
      <c r="I102" s="32" t="s">
        <v>629</v>
      </c>
      <c r="J102" s="30">
        <f ca="1">$G$3-I102+1</f>
        <v>17</v>
      </c>
      <c r="K102" s="2" t="s">
        <v>282</v>
      </c>
      <c r="L102" s="2" t="s">
        <v>243</v>
      </c>
      <c r="M102" s="2" t="s">
        <v>57</v>
      </c>
      <c r="N102" s="2" t="s">
        <v>74</v>
      </c>
      <c r="O102" s="31" t="s">
        <v>58</v>
      </c>
      <c r="P102" s="31" t="s">
        <v>58</v>
      </c>
      <c r="Q102" s="31" t="s">
        <v>58</v>
      </c>
      <c r="R102" s="31" t="s">
        <v>58</v>
      </c>
      <c r="S102" s="31" t="s">
        <v>58</v>
      </c>
      <c r="T102" s="31" t="s">
        <v>420</v>
      </c>
      <c r="U102" s="31" t="s">
        <v>66</v>
      </c>
      <c r="V102" s="31" t="s">
        <v>66</v>
      </c>
      <c r="W102" s="31" t="s">
        <v>66</v>
      </c>
      <c r="X102" s="31" t="s">
        <v>66</v>
      </c>
      <c r="Y102" s="31" t="s">
        <v>66</v>
      </c>
      <c r="Z102" s="31" t="s">
        <v>66</v>
      </c>
      <c r="AA102" s="31" t="s">
        <v>424</v>
      </c>
      <c r="AB102" s="31" t="s">
        <v>58</v>
      </c>
      <c r="AC102" s="31" t="s">
        <v>58</v>
      </c>
      <c r="AD102" s="31" t="s">
        <v>58</v>
      </c>
      <c r="AE102" s="31" t="s">
        <v>58</v>
      </c>
      <c r="AF102" s="31" t="s">
        <v>58</v>
      </c>
      <c r="AG102" s="31" t="s">
        <v>58</v>
      </c>
      <c r="AH102" s="31" t="s">
        <v>58</v>
      </c>
      <c r="AI102" s="31" t="s">
        <v>58</v>
      </c>
      <c r="AJ102" s="31" t="s">
        <v>58</v>
      </c>
      <c r="AK102" s="31" t="s">
        <v>58</v>
      </c>
      <c r="AL102" s="31" t="s">
        <v>58</v>
      </c>
      <c r="AM102" s="31" t="s">
        <v>58</v>
      </c>
      <c r="AN102" s="31" t="s">
        <v>58</v>
      </c>
      <c r="AO102" s="31" t="s">
        <v>58</v>
      </c>
      <c r="AP102" s="31" t="s">
        <v>58</v>
      </c>
      <c r="AQ102" s="31" t="s">
        <v>58</v>
      </c>
      <c r="AR102" s="31"/>
      <c r="AS102" s="31"/>
      <c r="AT102" s="2">
        <f t="shared" si="18"/>
        <v>21</v>
      </c>
      <c r="AU102" s="2">
        <f t="shared" si="19"/>
        <v>6</v>
      </c>
      <c r="AV102" s="2">
        <v>0</v>
      </c>
      <c r="AW102" s="2">
        <v>0</v>
      </c>
      <c r="AX102" s="2">
        <v>0</v>
      </c>
      <c r="AY102" s="2">
        <v>0</v>
      </c>
      <c r="AZ102" s="2">
        <f t="shared" si="20"/>
        <v>27</v>
      </c>
      <c r="BA102" s="52" t="s">
        <v>425</v>
      </c>
      <c r="BB102" s="52" t="s">
        <v>426</v>
      </c>
    </row>
    <row r="103" spans="1:54" x14ac:dyDescent="0.25">
      <c r="A103" s="2">
        <f t="shared" si="21"/>
        <v>70</v>
      </c>
      <c r="B103" s="2">
        <v>13</v>
      </c>
      <c r="C103" s="3" t="s">
        <v>287</v>
      </c>
      <c r="D103" s="3" t="s">
        <v>288</v>
      </c>
      <c r="E103" s="2" t="s">
        <v>289</v>
      </c>
      <c r="F103" s="2" t="s">
        <v>241</v>
      </c>
      <c r="G103" s="3" t="s">
        <v>139</v>
      </c>
      <c r="H103" s="4" t="s">
        <v>55</v>
      </c>
      <c r="I103" s="37"/>
      <c r="J103" s="30"/>
      <c r="K103" s="2" t="s">
        <v>259</v>
      </c>
      <c r="L103" s="2" t="s">
        <v>243</v>
      </c>
      <c r="M103" s="2" t="s">
        <v>57</v>
      </c>
      <c r="N103" s="2" t="s">
        <v>65</v>
      </c>
      <c r="O103" s="31" t="s">
        <v>58</v>
      </c>
      <c r="P103" s="31" t="s">
        <v>58</v>
      </c>
      <c r="Q103" s="31" t="s">
        <v>58</v>
      </c>
      <c r="R103" s="31" t="s">
        <v>58</v>
      </c>
      <c r="S103" s="31" t="s">
        <v>58</v>
      </c>
      <c r="T103" s="31" t="s">
        <v>58</v>
      </c>
      <c r="U103" s="31" t="s">
        <v>58</v>
      </c>
      <c r="V103" s="31" t="s">
        <v>58</v>
      </c>
      <c r="W103" s="31" t="s">
        <v>58</v>
      </c>
      <c r="X103" s="31" t="s">
        <v>58</v>
      </c>
      <c r="Y103" s="31" t="s">
        <v>58</v>
      </c>
      <c r="Z103" s="31" t="s">
        <v>58</v>
      </c>
      <c r="AA103" s="31" t="s">
        <v>420</v>
      </c>
      <c r="AB103" s="31" t="s">
        <v>66</v>
      </c>
      <c r="AC103" s="31" t="s">
        <v>66</v>
      </c>
      <c r="AD103" s="31" t="s">
        <v>66</v>
      </c>
      <c r="AE103" s="31" t="s">
        <v>66</v>
      </c>
      <c r="AF103" s="31" t="s">
        <v>66</v>
      </c>
      <c r="AG103" s="31" t="s">
        <v>66</v>
      </c>
      <c r="AH103" s="31" t="s">
        <v>66</v>
      </c>
      <c r="AI103" s="31" t="s">
        <v>457</v>
      </c>
      <c r="AJ103" s="31" t="s">
        <v>457</v>
      </c>
      <c r="AK103" s="31" t="s">
        <v>457</v>
      </c>
      <c r="AL103" s="31" t="s">
        <v>457</v>
      </c>
      <c r="AM103" s="31" t="s">
        <v>457</v>
      </c>
      <c r="AN103" s="31" t="s">
        <v>457</v>
      </c>
      <c r="AO103" s="31" t="s">
        <v>457</v>
      </c>
      <c r="AP103" s="31" t="s">
        <v>457</v>
      </c>
      <c r="AQ103" s="31" t="s">
        <v>457</v>
      </c>
      <c r="AR103" s="31"/>
      <c r="AS103" s="31"/>
      <c r="AT103" s="2">
        <f t="shared" si="18"/>
        <v>12</v>
      </c>
      <c r="AU103" s="2">
        <f t="shared" si="19"/>
        <v>7</v>
      </c>
      <c r="AV103" s="2">
        <v>0</v>
      </c>
      <c r="AW103" s="2">
        <v>0</v>
      </c>
      <c r="AX103" s="2">
        <v>0</v>
      </c>
      <c r="AY103" s="2">
        <v>0</v>
      </c>
      <c r="AZ103" s="2">
        <f t="shared" si="20"/>
        <v>19</v>
      </c>
      <c r="BA103" s="52" t="s">
        <v>425</v>
      </c>
      <c r="BB103" s="52" t="s">
        <v>426</v>
      </c>
    </row>
    <row r="104" spans="1:54" x14ac:dyDescent="0.25">
      <c r="A104" s="2">
        <f t="shared" si="21"/>
        <v>71</v>
      </c>
      <c r="B104" s="2">
        <v>14</v>
      </c>
      <c r="C104" s="3" t="s">
        <v>358</v>
      </c>
      <c r="D104" s="3" t="s">
        <v>359</v>
      </c>
      <c r="E104" s="2" t="s">
        <v>360</v>
      </c>
      <c r="F104" s="2" t="s">
        <v>138</v>
      </c>
      <c r="G104" s="3" t="s">
        <v>159</v>
      </c>
      <c r="H104" s="4" t="s">
        <v>55</v>
      </c>
      <c r="I104" s="29"/>
      <c r="J104" s="30"/>
      <c r="K104" s="96" t="s">
        <v>118</v>
      </c>
      <c r="L104" s="2" t="s">
        <v>243</v>
      </c>
      <c r="M104" s="2" t="s">
        <v>57</v>
      </c>
      <c r="N104" s="2" t="s">
        <v>65</v>
      </c>
      <c r="O104" s="31" t="s">
        <v>457</v>
      </c>
      <c r="P104" s="31" t="s">
        <v>457</v>
      </c>
      <c r="Q104" s="31" t="s">
        <v>457</v>
      </c>
      <c r="R104" s="31" t="s">
        <v>457</v>
      </c>
      <c r="S104" s="31" t="s">
        <v>457</v>
      </c>
      <c r="T104" s="31" t="s">
        <v>424</v>
      </c>
      <c r="U104" s="31" t="s">
        <v>58</v>
      </c>
      <c r="V104" s="31" t="s">
        <v>58</v>
      </c>
      <c r="W104" s="31" t="s">
        <v>58</v>
      </c>
      <c r="X104" s="31" t="s">
        <v>58</v>
      </c>
      <c r="Y104" s="31" t="s">
        <v>58</v>
      </c>
      <c r="Z104" s="31" t="s">
        <v>58</v>
      </c>
      <c r="AA104" s="31" t="s">
        <v>58</v>
      </c>
      <c r="AB104" s="31" t="s">
        <v>58</v>
      </c>
      <c r="AC104" s="31" t="s">
        <v>58</v>
      </c>
      <c r="AD104" s="31" t="s">
        <v>58</v>
      </c>
      <c r="AE104" s="31" t="s">
        <v>58</v>
      </c>
      <c r="AF104" s="31" t="s">
        <v>58</v>
      </c>
      <c r="AG104" s="31" t="s">
        <v>58</v>
      </c>
      <c r="AH104" s="31" t="s">
        <v>420</v>
      </c>
      <c r="AI104" s="31" t="s">
        <v>66</v>
      </c>
      <c r="AJ104" s="31" t="s">
        <v>66</v>
      </c>
      <c r="AK104" s="31" t="s">
        <v>66</v>
      </c>
      <c r="AL104" s="31" t="s">
        <v>66</v>
      </c>
      <c r="AM104" s="31" t="s">
        <v>66</v>
      </c>
      <c r="AN104" s="31" t="s">
        <v>66</v>
      </c>
      <c r="AO104" s="31" t="s">
        <v>66</v>
      </c>
      <c r="AP104" s="31" t="s">
        <v>457</v>
      </c>
      <c r="AQ104" s="31" t="s">
        <v>457</v>
      </c>
      <c r="AR104" s="31"/>
      <c r="AS104" s="31"/>
      <c r="AT104" s="2">
        <f t="shared" si="18"/>
        <v>13</v>
      </c>
      <c r="AU104" s="2">
        <f t="shared" si="19"/>
        <v>7</v>
      </c>
      <c r="AV104" s="2">
        <v>0</v>
      </c>
      <c r="AW104" s="2">
        <v>0</v>
      </c>
      <c r="AX104" s="2">
        <v>0</v>
      </c>
      <c r="AY104" s="2">
        <v>0</v>
      </c>
      <c r="AZ104" s="2">
        <f t="shared" si="20"/>
        <v>20</v>
      </c>
      <c r="BA104" s="52" t="s">
        <v>425</v>
      </c>
      <c r="BB104" s="52" t="s">
        <v>426</v>
      </c>
    </row>
    <row r="105" spans="1:54" x14ac:dyDescent="0.25">
      <c r="A105" s="2">
        <f t="shared" si="21"/>
        <v>72</v>
      </c>
      <c r="B105" s="2">
        <v>15</v>
      </c>
      <c r="C105" s="3" t="s">
        <v>290</v>
      </c>
      <c r="D105" s="3" t="s">
        <v>291</v>
      </c>
      <c r="E105" s="2" t="s">
        <v>292</v>
      </c>
      <c r="F105" s="2" t="s">
        <v>54</v>
      </c>
      <c r="G105" s="3" t="s">
        <v>117</v>
      </c>
      <c r="H105" s="4" t="s">
        <v>55</v>
      </c>
      <c r="I105" s="29"/>
      <c r="J105" s="30"/>
      <c r="K105" s="2" t="s">
        <v>118</v>
      </c>
      <c r="L105" s="2" t="s">
        <v>243</v>
      </c>
      <c r="M105" s="2" t="s">
        <v>57</v>
      </c>
      <c r="N105" s="2" t="s">
        <v>65</v>
      </c>
      <c r="O105" s="31" t="s">
        <v>457</v>
      </c>
      <c r="P105" s="31" t="s">
        <v>457</v>
      </c>
      <c r="Q105" s="31" t="s">
        <v>457</v>
      </c>
      <c r="R105" s="31" t="s">
        <v>457</v>
      </c>
      <c r="S105" s="31" t="s">
        <v>457</v>
      </c>
      <c r="T105" s="31" t="s">
        <v>424</v>
      </c>
      <c r="U105" s="31" t="s">
        <v>58</v>
      </c>
      <c r="V105" s="31" t="s">
        <v>58</v>
      </c>
      <c r="W105" s="31" t="s">
        <v>58</v>
      </c>
      <c r="X105" s="31" t="s">
        <v>58</v>
      </c>
      <c r="Y105" s="31" t="s">
        <v>58</v>
      </c>
      <c r="Z105" s="31" t="s">
        <v>58</v>
      </c>
      <c r="AA105" s="31" t="s">
        <v>58</v>
      </c>
      <c r="AB105" s="31" t="s">
        <v>58</v>
      </c>
      <c r="AC105" s="31" t="s">
        <v>58</v>
      </c>
      <c r="AD105" s="31" t="s">
        <v>58</v>
      </c>
      <c r="AE105" s="31" t="s">
        <v>58</v>
      </c>
      <c r="AF105" s="31" t="s">
        <v>58</v>
      </c>
      <c r="AG105" s="31" t="s">
        <v>58</v>
      </c>
      <c r="AH105" s="31" t="s">
        <v>58</v>
      </c>
      <c r="AI105" s="31" t="s">
        <v>58</v>
      </c>
      <c r="AJ105" s="31" t="s">
        <v>58</v>
      </c>
      <c r="AK105" s="31" t="s">
        <v>420</v>
      </c>
      <c r="AL105" s="31" t="s">
        <v>66</v>
      </c>
      <c r="AM105" s="31" t="s">
        <v>66</v>
      </c>
      <c r="AN105" s="31" t="s">
        <v>66</v>
      </c>
      <c r="AO105" s="31" t="s">
        <v>66</v>
      </c>
      <c r="AP105" s="31" t="s">
        <v>66</v>
      </c>
      <c r="AQ105" s="31" t="s">
        <v>66</v>
      </c>
      <c r="AR105" s="31"/>
      <c r="AS105" s="31"/>
      <c r="AT105" s="2">
        <f t="shared" si="18"/>
        <v>16</v>
      </c>
      <c r="AU105" s="2">
        <f t="shared" si="19"/>
        <v>6</v>
      </c>
      <c r="AV105" s="2">
        <v>0</v>
      </c>
      <c r="AW105" s="2">
        <v>0</v>
      </c>
      <c r="AX105" s="2">
        <v>0</v>
      </c>
      <c r="AY105" s="2">
        <v>0</v>
      </c>
      <c r="AZ105" s="2">
        <f t="shared" si="20"/>
        <v>22</v>
      </c>
      <c r="BA105" s="52" t="s">
        <v>425</v>
      </c>
      <c r="BB105" s="52" t="s">
        <v>426</v>
      </c>
    </row>
    <row r="106" spans="1:54" x14ac:dyDescent="0.25">
      <c r="A106" s="2">
        <f t="shared" si="21"/>
        <v>73</v>
      </c>
      <c r="B106" s="2">
        <v>16</v>
      </c>
      <c r="C106" s="3" t="s">
        <v>293</v>
      </c>
      <c r="D106" s="3" t="s">
        <v>294</v>
      </c>
      <c r="E106" s="2" t="s">
        <v>295</v>
      </c>
      <c r="F106" s="2" t="s">
        <v>54</v>
      </c>
      <c r="G106" s="3" t="s">
        <v>139</v>
      </c>
      <c r="H106" s="4" t="s">
        <v>55</v>
      </c>
      <c r="I106" s="29"/>
      <c r="J106" s="30"/>
      <c r="K106" s="2" t="s">
        <v>118</v>
      </c>
      <c r="L106" s="2" t="s">
        <v>243</v>
      </c>
      <c r="M106" s="2" t="s">
        <v>57</v>
      </c>
      <c r="N106" s="2" t="s">
        <v>65</v>
      </c>
      <c r="O106" s="31" t="s">
        <v>457</v>
      </c>
      <c r="P106" s="31" t="s">
        <v>457</v>
      </c>
      <c r="Q106" s="31" t="s">
        <v>457</v>
      </c>
      <c r="R106" s="31" t="s">
        <v>457</v>
      </c>
      <c r="S106" s="31" t="s">
        <v>457</v>
      </c>
      <c r="T106" s="31" t="s">
        <v>424</v>
      </c>
      <c r="U106" s="31" t="s">
        <v>58</v>
      </c>
      <c r="V106" s="31" t="s">
        <v>58</v>
      </c>
      <c r="W106" s="31" t="s">
        <v>58</v>
      </c>
      <c r="X106" s="31" t="s">
        <v>58</v>
      </c>
      <c r="Y106" s="31" t="s">
        <v>58</v>
      </c>
      <c r="Z106" s="31" t="s">
        <v>58</v>
      </c>
      <c r="AA106" s="31" t="s">
        <v>58</v>
      </c>
      <c r="AB106" s="31" t="s">
        <v>58</v>
      </c>
      <c r="AC106" s="31" t="s">
        <v>58</v>
      </c>
      <c r="AD106" s="31" t="s">
        <v>58</v>
      </c>
      <c r="AE106" s="31" t="s">
        <v>58</v>
      </c>
      <c r="AF106" s="31" t="s">
        <v>58</v>
      </c>
      <c r="AG106" s="31" t="s">
        <v>58</v>
      </c>
      <c r="AH106" s="31" t="s">
        <v>420</v>
      </c>
      <c r="AI106" s="31" t="s">
        <v>66</v>
      </c>
      <c r="AJ106" s="31" t="s">
        <v>66</v>
      </c>
      <c r="AK106" s="31" t="s">
        <v>66</v>
      </c>
      <c r="AL106" s="31" t="s">
        <v>66</v>
      </c>
      <c r="AM106" s="31" t="s">
        <v>66</v>
      </c>
      <c r="AN106" s="31" t="s">
        <v>66</v>
      </c>
      <c r="AO106" s="31" t="s">
        <v>66</v>
      </c>
      <c r="AP106" s="31" t="s">
        <v>457</v>
      </c>
      <c r="AQ106" s="31" t="s">
        <v>457</v>
      </c>
      <c r="AR106" s="31"/>
      <c r="AS106" s="31"/>
      <c r="AT106" s="2">
        <f t="shared" si="18"/>
        <v>13</v>
      </c>
      <c r="AU106" s="2">
        <f t="shared" si="19"/>
        <v>7</v>
      </c>
      <c r="AV106" s="2">
        <v>0</v>
      </c>
      <c r="AW106" s="2">
        <v>0</v>
      </c>
      <c r="AX106" s="2">
        <v>0</v>
      </c>
      <c r="AY106" s="2">
        <v>0</v>
      </c>
      <c r="AZ106" s="2">
        <f t="shared" si="20"/>
        <v>20</v>
      </c>
      <c r="BA106" s="52" t="s">
        <v>425</v>
      </c>
      <c r="BB106" s="52" t="s">
        <v>426</v>
      </c>
    </row>
    <row r="107" spans="1:54" x14ac:dyDescent="0.25">
      <c r="A107" s="2">
        <f t="shared" si="21"/>
        <v>74</v>
      </c>
      <c r="B107" s="2">
        <v>17</v>
      </c>
      <c r="C107" s="3" t="s">
        <v>296</v>
      </c>
      <c r="D107" s="3" t="s">
        <v>297</v>
      </c>
      <c r="E107" s="2" t="s">
        <v>298</v>
      </c>
      <c r="F107" s="2" t="s">
        <v>54</v>
      </c>
      <c r="G107" s="3" t="s">
        <v>128</v>
      </c>
      <c r="H107" s="4" t="s">
        <v>55</v>
      </c>
      <c r="I107" s="29"/>
      <c r="J107" s="30"/>
      <c r="K107" s="2" t="s">
        <v>118</v>
      </c>
      <c r="L107" s="2" t="s">
        <v>243</v>
      </c>
      <c r="M107" s="2" t="s">
        <v>57</v>
      </c>
      <c r="N107" s="2" t="s">
        <v>65</v>
      </c>
      <c r="O107" s="31" t="s">
        <v>457</v>
      </c>
      <c r="P107" s="31" t="s">
        <v>457</v>
      </c>
      <c r="Q107" s="31" t="s">
        <v>457</v>
      </c>
      <c r="R107" s="31" t="s">
        <v>424</v>
      </c>
      <c r="S107" s="31" t="s">
        <v>58</v>
      </c>
      <c r="T107" s="31" t="s">
        <v>58</v>
      </c>
      <c r="U107" s="31" t="s">
        <v>58</v>
      </c>
      <c r="V107" s="31" t="s">
        <v>58</v>
      </c>
      <c r="W107" s="31" t="s">
        <v>58</v>
      </c>
      <c r="X107" s="31" t="s">
        <v>58</v>
      </c>
      <c r="Y107" s="31" t="s">
        <v>58</v>
      </c>
      <c r="Z107" s="31" t="s">
        <v>58</v>
      </c>
      <c r="AA107" s="31" t="s">
        <v>58</v>
      </c>
      <c r="AB107" s="31" t="s">
        <v>58</v>
      </c>
      <c r="AC107" s="31" t="s">
        <v>58</v>
      </c>
      <c r="AD107" s="31" t="s">
        <v>58</v>
      </c>
      <c r="AE107" s="31" t="s">
        <v>58</v>
      </c>
      <c r="AF107" s="31" t="s">
        <v>58</v>
      </c>
      <c r="AG107" s="31" t="s">
        <v>58</v>
      </c>
      <c r="AH107" s="31" t="s">
        <v>420</v>
      </c>
      <c r="AI107" s="31" t="s">
        <v>66</v>
      </c>
      <c r="AJ107" s="31" t="s">
        <v>66</v>
      </c>
      <c r="AK107" s="31" t="s">
        <v>66</v>
      </c>
      <c r="AL107" s="31" t="s">
        <v>66</v>
      </c>
      <c r="AM107" s="31" t="s">
        <v>66</v>
      </c>
      <c r="AN107" s="31" t="s">
        <v>66</v>
      </c>
      <c r="AO107" s="31" t="s">
        <v>66</v>
      </c>
      <c r="AP107" s="31" t="s">
        <v>457</v>
      </c>
      <c r="AQ107" s="31" t="s">
        <v>457</v>
      </c>
      <c r="AR107" s="31"/>
      <c r="AS107" s="31"/>
      <c r="AT107" s="2">
        <f t="shared" si="18"/>
        <v>15</v>
      </c>
      <c r="AU107" s="2">
        <f t="shared" si="19"/>
        <v>7</v>
      </c>
      <c r="AV107" s="2">
        <v>0</v>
      </c>
      <c r="AW107" s="2">
        <v>0</v>
      </c>
      <c r="AX107" s="2">
        <v>0</v>
      </c>
      <c r="AY107" s="2">
        <v>0</v>
      </c>
      <c r="AZ107" s="2">
        <f t="shared" si="20"/>
        <v>22</v>
      </c>
      <c r="BA107" s="52" t="s">
        <v>425</v>
      </c>
      <c r="BB107" s="52" t="s">
        <v>426</v>
      </c>
    </row>
    <row r="108" spans="1:54" x14ac:dyDescent="0.25">
      <c r="A108" s="2">
        <f t="shared" si="21"/>
        <v>75</v>
      </c>
      <c r="B108" s="2">
        <v>18</v>
      </c>
      <c r="C108" s="3" t="s">
        <v>299</v>
      </c>
      <c r="D108" s="3" t="s">
        <v>300</v>
      </c>
      <c r="E108" s="2" t="s">
        <v>301</v>
      </c>
      <c r="F108" s="2" t="s">
        <v>258</v>
      </c>
      <c r="G108" s="3" t="s">
        <v>139</v>
      </c>
      <c r="H108" s="4" t="s">
        <v>55</v>
      </c>
      <c r="I108" s="29"/>
      <c r="J108" s="30"/>
      <c r="K108" s="2" t="s">
        <v>259</v>
      </c>
      <c r="L108" s="2" t="s">
        <v>243</v>
      </c>
      <c r="M108" s="2" t="s">
        <v>57</v>
      </c>
      <c r="N108" s="2" t="s">
        <v>65</v>
      </c>
      <c r="O108" s="31" t="s">
        <v>58</v>
      </c>
      <c r="P108" s="31" t="s">
        <v>58</v>
      </c>
      <c r="Q108" s="31" t="s">
        <v>58</v>
      </c>
      <c r="R108" s="31" t="s">
        <v>58</v>
      </c>
      <c r="S108" s="31" t="s">
        <v>58</v>
      </c>
      <c r="T108" s="31" t="s">
        <v>420</v>
      </c>
      <c r="U108" s="31" t="s">
        <v>66</v>
      </c>
      <c r="V108" s="31" t="s">
        <v>66</v>
      </c>
      <c r="W108" s="31" t="s">
        <v>66</v>
      </c>
      <c r="X108" s="31" t="s">
        <v>66</v>
      </c>
      <c r="Y108" s="31" t="s">
        <v>66</v>
      </c>
      <c r="Z108" s="31" t="s">
        <v>66</v>
      </c>
      <c r="AA108" s="31" t="s">
        <v>66</v>
      </c>
      <c r="AB108" s="31" t="s">
        <v>457</v>
      </c>
      <c r="AC108" s="31" t="s">
        <v>457</v>
      </c>
      <c r="AD108" s="31" t="s">
        <v>457</v>
      </c>
      <c r="AE108" s="31" t="s">
        <v>457</v>
      </c>
      <c r="AF108" s="31" t="s">
        <v>457</v>
      </c>
      <c r="AG108" s="31" t="s">
        <v>457</v>
      </c>
      <c r="AH108" s="31" t="s">
        <v>424</v>
      </c>
      <c r="AI108" s="31" t="s">
        <v>58</v>
      </c>
      <c r="AJ108" s="31" t="s">
        <v>58</v>
      </c>
      <c r="AK108" s="31" t="s">
        <v>58</v>
      </c>
      <c r="AL108" s="31" t="s">
        <v>58</v>
      </c>
      <c r="AM108" s="31" t="s">
        <v>58</v>
      </c>
      <c r="AN108" s="31" t="s">
        <v>58</v>
      </c>
      <c r="AO108" s="31" t="s">
        <v>420</v>
      </c>
      <c r="AP108" s="31" t="s">
        <v>428</v>
      </c>
      <c r="AQ108" s="31" t="s">
        <v>428</v>
      </c>
      <c r="AR108" s="31"/>
      <c r="AS108" s="31"/>
      <c r="AT108" s="2">
        <f t="shared" si="18"/>
        <v>11</v>
      </c>
      <c r="AU108" s="2">
        <f t="shared" si="19"/>
        <v>7</v>
      </c>
      <c r="AV108" s="2">
        <v>0</v>
      </c>
      <c r="AW108" s="2">
        <v>0</v>
      </c>
      <c r="AX108" s="2">
        <v>0</v>
      </c>
      <c r="AY108" s="2">
        <v>0</v>
      </c>
      <c r="AZ108" s="2">
        <f t="shared" si="20"/>
        <v>18</v>
      </c>
      <c r="BA108" s="52" t="s">
        <v>425</v>
      </c>
      <c r="BB108" s="52" t="s">
        <v>426</v>
      </c>
    </row>
    <row r="109" spans="1:54" x14ac:dyDescent="0.25">
      <c r="A109" s="2">
        <f t="shared" si="21"/>
        <v>76</v>
      </c>
      <c r="B109" s="2">
        <v>19</v>
      </c>
      <c r="C109" s="3" t="s">
        <v>302</v>
      </c>
      <c r="D109" s="3" t="s">
        <v>303</v>
      </c>
      <c r="E109" s="2" t="s">
        <v>304</v>
      </c>
      <c r="F109" s="2" t="s">
        <v>305</v>
      </c>
      <c r="G109" s="3" t="s">
        <v>306</v>
      </c>
      <c r="H109" s="4" t="s">
        <v>55</v>
      </c>
      <c r="I109" s="37"/>
      <c r="J109" s="105"/>
      <c r="K109" s="2" t="s">
        <v>254</v>
      </c>
      <c r="L109" s="2" t="s">
        <v>243</v>
      </c>
      <c r="M109" s="2" t="s">
        <v>57</v>
      </c>
      <c r="N109" s="2" t="s">
        <v>65</v>
      </c>
      <c r="O109" s="31" t="s">
        <v>58</v>
      </c>
      <c r="P109" s="31" t="s">
        <v>58</v>
      </c>
      <c r="Q109" s="31" t="s">
        <v>58</v>
      </c>
      <c r="R109" s="31" t="s">
        <v>58</v>
      </c>
      <c r="S109" s="31" t="s">
        <v>58</v>
      </c>
      <c r="T109" s="31" t="s">
        <v>58</v>
      </c>
      <c r="U109" s="31" t="s">
        <v>58</v>
      </c>
      <c r="V109" s="31" t="s">
        <v>58</v>
      </c>
      <c r="W109" s="31" t="s">
        <v>58</v>
      </c>
      <c r="X109" s="31" t="s">
        <v>58</v>
      </c>
      <c r="Y109" s="31" t="s">
        <v>58</v>
      </c>
      <c r="Z109" s="31" t="s">
        <v>58</v>
      </c>
      <c r="AA109" s="31" t="s">
        <v>58</v>
      </c>
      <c r="AB109" s="31" t="s">
        <v>58</v>
      </c>
      <c r="AC109" s="31" t="s">
        <v>58</v>
      </c>
      <c r="AD109" s="31" t="s">
        <v>58</v>
      </c>
      <c r="AE109" s="31" t="s">
        <v>58</v>
      </c>
      <c r="AF109" s="31" t="s">
        <v>420</v>
      </c>
      <c r="AG109" s="31" t="s">
        <v>66</v>
      </c>
      <c r="AH109" s="31" t="s">
        <v>66</v>
      </c>
      <c r="AI109" s="31" t="s">
        <v>66</v>
      </c>
      <c r="AJ109" s="31" t="s">
        <v>66</v>
      </c>
      <c r="AK109" s="31" t="s">
        <v>66</v>
      </c>
      <c r="AL109" s="31" t="s">
        <v>66</v>
      </c>
      <c r="AM109" s="31" t="s">
        <v>66</v>
      </c>
      <c r="AN109" s="31" t="s">
        <v>66</v>
      </c>
      <c r="AO109" s="31" t="s">
        <v>66</v>
      </c>
      <c r="AP109" s="31" t="s">
        <v>66</v>
      </c>
      <c r="AQ109" s="31" t="s">
        <v>66</v>
      </c>
      <c r="AR109" s="31"/>
      <c r="AS109" s="31"/>
      <c r="AT109" s="2">
        <f t="shared" si="18"/>
        <v>17</v>
      </c>
      <c r="AU109" s="2">
        <f t="shared" si="19"/>
        <v>11</v>
      </c>
      <c r="AV109" s="2">
        <v>0</v>
      </c>
      <c r="AW109" s="2">
        <v>0</v>
      </c>
      <c r="AX109" s="2">
        <v>0</v>
      </c>
      <c r="AY109" s="2">
        <v>0</v>
      </c>
      <c r="AZ109" s="2">
        <f t="shared" si="20"/>
        <v>28</v>
      </c>
      <c r="BA109" s="52" t="s">
        <v>421</v>
      </c>
      <c r="BB109" s="52" t="s">
        <v>422</v>
      </c>
    </row>
    <row r="110" spans="1:54" x14ac:dyDescent="0.25">
      <c r="A110" s="2">
        <f t="shared" si="21"/>
        <v>77</v>
      </c>
      <c r="B110" s="2">
        <v>20</v>
      </c>
      <c r="C110" s="3" t="s">
        <v>307</v>
      </c>
      <c r="D110" s="3" t="s">
        <v>308</v>
      </c>
      <c r="E110" s="2" t="s">
        <v>309</v>
      </c>
      <c r="F110" s="2" t="s">
        <v>54</v>
      </c>
      <c r="G110" s="3" t="s">
        <v>128</v>
      </c>
      <c r="H110" s="4" t="s">
        <v>55</v>
      </c>
      <c r="I110" s="29"/>
      <c r="J110" s="30"/>
      <c r="K110" s="2" t="s">
        <v>118</v>
      </c>
      <c r="L110" s="2" t="s">
        <v>243</v>
      </c>
      <c r="M110" s="2" t="s">
        <v>57</v>
      </c>
      <c r="N110" s="2" t="s">
        <v>65</v>
      </c>
      <c r="O110" s="31" t="s">
        <v>457</v>
      </c>
      <c r="P110" s="31" t="s">
        <v>457</v>
      </c>
      <c r="Q110" s="31" t="s">
        <v>457</v>
      </c>
      <c r="R110" s="31" t="s">
        <v>457</v>
      </c>
      <c r="S110" s="31" t="s">
        <v>457</v>
      </c>
      <c r="T110" s="31" t="s">
        <v>457</v>
      </c>
      <c r="U110" s="31" t="s">
        <v>457</v>
      </c>
      <c r="V110" s="31" t="s">
        <v>457</v>
      </c>
      <c r="W110" s="31" t="s">
        <v>457</v>
      </c>
      <c r="X110" s="31" t="s">
        <v>457</v>
      </c>
      <c r="Y110" s="31" t="s">
        <v>457</v>
      </c>
      <c r="Z110" s="31" t="s">
        <v>424</v>
      </c>
      <c r="AA110" s="31" t="s">
        <v>58</v>
      </c>
      <c r="AB110" s="31" t="s">
        <v>58</v>
      </c>
      <c r="AC110" s="31" t="s">
        <v>58</v>
      </c>
      <c r="AD110" s="31" t="s">
        <v>58</v>
      </c>
      <c r="AE110" s="31" t="s">
        <v>58</v>
      </c>
      <c r="AF110" s="31" t="s">
        <v>58</v>
      </c>
      <c r="AG110" s="31" t="s">
        <v>58</v>
      </c>
      <c r="AH110" s="31" t="s">
        <v>58</v>
      </c>
      <c r="AI110" s="31" t="s">
        <v>58</v>
      </c>
      <c r="AJ110" s="31" t="s">
        <v>58</v>
      </c>
      <c r="AK110" s="31" t="s">
        <v>58</v>
      </c>
      <c r="AL110" s="31" t="s">
        <v>58</v>
      </c>
      <c r="AM110" s="31" t="s">
        <v>58</v>
      </c>
      <c r="AN110" s="31" t="s">
        <v>58</v>
      </c>
      <c r="AO110" s="31" t="s">
        <v>420</v>
      </c>
      <c r="AP110" s="31" t="s">
        <v>66</v>
      </c>
      <c r="AQ110" s="31" t="s">
        <v>66</v>
      </c>
      <c r="AR110" s="31"/>
      <c r="AS110" s="31"/>
      <c r="AT110" s="2">
        <f t="shared" si="18"/>
        <v>14</v>
      </c>
      <c r="AU110" s="2">
        <f t="shared" si="19"/>
        <v>2</v>
      </c>
      <c r="AV110" s="2">
        <v>0</v>
      </c>
      <c r="AW110" s="2">
        <v>0</v>
      </c>
      <c r="AX110" s="2">
        <v>0</v>
      </c>
      <c r="AY110" s="2">
        <v>0</v>
      </c>
      <c r="AZ110" s="2">
        <f t="shared" si="20"/>
        <v>16</v>
      </c>
      <c r="BA110" s="52" t="s">
        <v>425</v>
      </c>
      <c r="BB110" s="52" t="s">
        <v>426</v>
      </c>
    </row>
    <row r="111" spans="1:54" x14ac:dyDescent="0.25">
      <c r="A111" s="2">
        <f t="shared" si="21"/>
        <v>78</v>
      </c>
      <c r="B111" s="2">
        <v>21</v>
      </c>
      <c r="C111" s="3" t="s">
        <v>313</v>
      </c>
      <c r="D111" s="3" t="s">
        <v>314</v>
      </c>
      <c r="E111" s="2" t="s">
        <v>315</v>
      </c>
      <c r="F111" s="2" t="s">
        <v>258</v>
      </c>
      <c r="G111" s="3" t="s">
        <v>139</v>
      </c>
      <c r="H111" s="4" t="s">
        <v>55</v>
      </c>
      <c r="I111" s="37"/>
      <c r="J111" s="30"/>
      <c r="K111" s="2" t="s">
        <v>316</v>
      </c>
      <c r="L111" s="2" t="s">
        <v>243</v>
      </c>
      <c r="M111" s="2" t="s">
        <v>57</v>
      </c>
      <c r="N111" s="2" t="s">
        <v>65</v>
      </c>
      <c r="O111" s="31" t="s">
        <v>58</v>
      </c>
      <c r="P111" s="31" t="s">
        <v>58</v>
      </c>
      <c r="Q111" s="31" t="s">
        <v>58</v>
      </c>
      <c r="R111" s="31" t="s">
        <v>58</v>
      </c>
      <c r="S111" s="31" t="s">
        <v>58</v>
      </c>
      <c r="T111" s="31" t="s">
        <v>58</v>
      </c>
      <c r="U111" s="31" t="s">
        <v>58</v>
      </c>
      <c r="V111" s="31" t="s">
        <v>58</v>
      </c>
      <c r="W111" s="31" t="s">
        <v>58</v>
      </c>
      <c r="X111" s="31" t="s">
        <v>58</v>
      </c>
      <c r="Y111" s="31" t="s">
        <v>58</v>
      </c>
      <c r="Z111" s="31" t="s">
        <v>58</v>
      </c>
      <c r="AA111" s="31" t="s">
        <v>420</v>
      </c>
      <c r="AB111" s="31" t="s">
        <v>66</v>
      </c>
      <c r="AC111" s="31" t="s">
        <v>66</v>
      </c>
      <c r="AD111" s="31" t="s">
        <v>66</v>
      </c>
      <c r="AE111" s="31" t="s">
        <v>66</v>
      </c>
      <c r="AF111" s="31" t="s">
        <v>66</v>
      </c>
      <c r="AG111" s="31" t="s">
        <v>66</v>
      </c>
      <c r="AH111" s="31" t="s">
        <v>66</v>
      </c>
      <c r="AI111" s="31" t="s">
        <v>457</v>
      </c>
      <c r="AJ111" s="31" t="s">
        <v>457</v>
      </c>
      <c r="AK111" s="31" t="s">
        <v>457</v>
      </c>
      <c r="AL111" s="31" t="s">
        <v>457</v>
      </c>
      <c r="AM111" s="31" t="s">
        <v>457</v>
      </c>
      <c r="AN111" s="31" t="s">
        <v>457</v>
      </c>
      <c r="AO111" s="31" t="s">
        <v>457</v>
      </c>
      <c r="AP111" s="31" t="s">
        <v>457</v>
      </c>
      <c r="AQ111" s="31" t="s">
        <v>457</v>
      </c>
      <c r="AR111" s="31"/>
      <c r="AS111" s="31"/>
      <c r="AT111" s="2">
        <f t="shared" si="18"/>
        <v>12</v>
      </c>
      <c r="AU111" s="2">
        <f t="shared" si="19"/>
        <v>7</v>
      </c>
      <c r="AV111" s="2">
        <v>0</v>
      </c>
      <c r="AW111" s="2">
        <v>0</v>
      </c>
      <c r="AX111" s="2">
        <v>0</v>
      </c>
      <c r="AY111" s="2">
        <v>0</v>
      </c>
      <c r="AZ111" s="2">
        <f t="shared" si="20"/>
        <v>19</v>
      </c>
      <c r="BA111" s="52" t="s">
        <v>425</v>
      </c>
      <c r="BB111" s="52" t="s">
        <v>426</v>
      </c>
    </row>
    <row r="112" spans="1:54" x14ac:dyDescent="0.25">
      <c r="A112" s="2"/>
      <c r="B112" s="2"/>
      <c r="C112" s="2"/>
      <c r="D112" s="2"/>
      <c r="E112" s="2"/>
      <c r="F112" s="2"/>
      <c r="G112" s="2"/>
      <c r="H112" s="4"/>
      <c r="I112" s="29"/>
      <c r="J112" s="30"/>
      <c r="K112" s="2"/>
      <c r="L112" s="2"/>
      <c r="M112" s="2"/>
      <c r="N112" s="2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2"/>
      <c r="AU112" s="2"/>
      <c r="AV112" s="2"/>
      <c r="AW112" s="2"/>
      <c r="AX112" s="2"/>
      <c r="AY112" s="2"/>
      <c r="AZ112" s="2"/>
      <c r="BA112" s="52"/>
      <c r="BB112" s="52"/>
    </row>
    <row r="113" spans="1:54" x14ac:dyDescent="0.25">
      <c r="A113" s="9" t="s">
        <v>317</v>
      </c>
      <c r="B113" s="10" t="s">
        <v>318</v>
      </c>
      <c r="C113" s="11"/>
      <c r="D113" s="12"/>
      <c r="E113" s="13"/>
      <c r="F113" s="2"/>
      <c r="G113" s="2"/>
      <c r="H113" s="4"/>
      <c r="I113" s="29"/>
      <c r="J113" s="30"/>
      <c r="K113" s="2"/>
      <c r="L113" s="2"/>
      <c r="M113" s="2"/>
      <c r="N113" s="2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2"/>
      <c r="AU113" s="2"/>
      <c r="AV113" s="2"/>
      <c r="AW113" s="2"/>
      <c r="AX113" s="2"/>
      <c r="AY113" s="2"/>
      <c r="AZ113" s="2"/>
      <c r="BA113" s="52"/>
      <c r="BB113" s="52"/>
    </row>
    <row r="114" spans="1:54" x14ac:dyDescent="0.25">
      <c r="A114" s="2">
        <f>A111+1</f>
        <v>79</v>
      </c>
      <c r="B114" s="2">
        <v>1</v>
      </c>
      <c r="C114" s="37">
        <v>15540</v>
      </c>
      <c r="D114" s="108" t="s">
        <v>570</v>
      </c>
      <c r="E114" s="118" t="s">
        <v>571</v>
      </c>
      <c r="F114" s="2" t="s">
        <v>54</v>
      </c>
      <c r="G114" s="3" t="s">
        <v>572</v>
      </c>
      <c r="H114" s="4" t="s">
        <v>55</v>
      </c>
      <c r="I114" s="29"/>
      <c r="J114" s="30"/>
      <c r="K114" s="2" t="s">
        <v>532</v>
      </c>
      <c r="L114" s="2" t="s">
        <v>318</v>
      </c>
      <c r="M114" s="2" t="s">
        <v>57</v>
      </c>
      <c r="N114" s="2" t="s">
        <v>65</v>
      </c>
      <c r="O114" s="31" t="s">
        <v>457</v>
      </c>
      <c r="P114" s="31" t="s">
        <v>457</v>
      </c>
      <c r="Q114" s="31" t="s">
        <v>457</v>
      </c>
      <c r="R114" s="31" t="s">
        <v>457</v>
      </c>
      <c r="S114" s="31" t="s">
        <v>457</v>
      </c>
      <c r="T114" s="31" t="s">
        <v>424</v>
      </c>
      <c r="U114" s="31" t="s">
        <v>58</v>
      </c>
      <c r="V114" s="31" t="s">
        <v>58</v>
      </c>
      <c r="W114" s="31" t="s">
        <v>58</v>
      </c>
      <c r="X114" s="31" t="s">
        <v>58</v>
      </c>
      <c r="Y114" s="31" t="s">
        <v>58</v>
      </c>
      <c r="Z114" s="31" t="s">
        <v>58</v>
      </c>
      <c r="AA114" s="31" t="s">
        <v>58</v>
      </c>
      <c r="AB114" s="31" t="s">
        <v>58</v>
      </c>
      <c r="AC114" s="31" t="s">
        <v>58</v>
      </c>
      <c r="AD114" s="31" t="s">
        <v>58</v>
      </c>
      <c r="AE114" s="31" t="s">
        <v>58</v>
      </c>
      <c r="AF114" s="31" t="s">
        <v>58</v>
      </c>
      <c r="AG114" s="31" t="s">
        <v>58</v>
      </c>
      <c r="AH114" s="31" t="s">
        <v>420</v>
      </c>
      <c r="AI114" s="31" t="s">
        <v>66</v>
      </c>
      <c r="AJ114" s="31" t="s">
        <v>66</v>
      </c>
      <c r="AK114" s="31" t="s">
        <v>66</v>
      </c>
      <c r="AL114" s="31" t="s">
        <v>66</v>
      </c>
      <c r="AM114" s="31" t="s">
        <v>66</v>
      </c>
      <c r="AN114" s="31" t="s">
        <v>66</v>
      </c>
      <c r="AO114" s="31" t="s">
        <v>66</v>
      </c>
      <c r="AP114" s="31" t="s">
        <v>457</v>
      </c>
      <c r="AQ114" s="31" t="s">
        <v>457</v>
      </c>
      <c r="AR114" s="31"/>
      <c r="AS114" s="31"/>
      <c r="AT114" s="2">
        <f t="shared" ref="AT114:AT120" si="22">COUNTIF(O114:AS114,"A")</f>
        <v>13</v>
      </c>
      <c r="AU114" s="2">
        <f t="shared" ref="AU114:AU120" si="23">COUNTIF(O114:AS114,"D")</f>
        <v>7</v>
      </c>
      <c r="AV114" s="2">
        <v>0</v>
      </c>
      <c r="AW114" s="2">
        <v>0</v>
      </c>
      <c r="AX114" s="2">
        <v>0</v>
      </c>
      <c r="AY114" s="2">
        <v>0</v>
      </c>
      <c r="AZ114" s="2">
        <f t="shared" ref="AZ114:AZ120" si="24">SUM(AT114:AY114)</f>
        <v>20</v>
      </c>
      <c r="BA114" s="52" t="s">
        <v>425</v>
      </c>
      <c r="BB114" s="52" t="s">
        <v>426</v>
      </c>
    </row>
    <row r="115" spans="1:54" x14ac:dyDescent="0.25">
      <c r="A115" s="2">
        <f>A114+1</f>
        <v>80</v>
      </c>
      <c r="B115" s="2">
        <v>2</v>
      </c>
      <c r="C115" s="3" t="s">
        <v>502</v>
      </c>
      <c r="D115" s="3" t="s">
        <v>503</v>
      </c>
      <c r="E115" s="2" t="s">
        <v>504</v>
      </c>
      <c r="F115" s="2" t="s">
        <v>216</v>
      </c>
      <c r="G115" s="3" t="s">
        <v>505</v>
      </c>
      <c r="H115" s="4" t="s">
        <v>55</v>
      </c>
      <c r="I115" s="29"/>
      <c r="J115" s="30"/>
      <c r="K115" s="2" t="s">
        <v>322</v>
      </c>
      <c r="L115" s="2" t="s">
        <v>318</v>
      </c>
      <c r="M115" s="2" t="s">
        <v>57</v>
      </c>
      <c r="N115" s="2" t="s">
        <v>65</v>
      </c>
      <c r="O115" s="31" t="s">
        <v>58</v>
      </c>
      <c r="P115" s="31" t="s">
        <v>58</v>
      </c>
      <c r="Q115" s="31" t="s">
        <v>58</v>
      </c>
      <c r="R115" s="31" t="s">
        <v>58</v>
      </c>
      <c r="S115" s="31" t="s">
        <v>58</v>
      </c>
      <c r="T115" s="31" t="s">
        <v>420</v>
      </c>
      <c r="U115" s="31" t="s">
        <v>66</v>
      </c>
      <c r="V115" s="31" t="s">
        <v>66</v>
      </c>
      <c r="W115" s="31" t="s">
        <v>66</v>
      </c>
      <c r="X115" s="31" t="s">
        <v>66</v>
      </c>
      <c r="Y115" s="31" t="s">
        <v>424</v>
      </c>
      <c r="Z115" s="31" t="s">
        <v>58</v>
      </c>
      <c r="AA115" s="31" t="s">
        <v>58</v>
      </c>
      <c r="AB115" s="31" t="s">
        <v>58</v>
      </c>
      <c r="AC115" s="31" t="s">
        <v>58</v>
      </c>
      <c r="AD115" s="31" t="s">
        <v>58</v>
      </c>
      <c r="AE115" s="31" t="s">
        <v>58</v>
      </c>
      <c r="AF115" s="31" t="s">
        <v>58</v>
      </c>
      <c r="AG115" s="31" t="s">
        <v>58</v>
      </c>
      <c r="AH115" s="31" t="s">
        <v>58</v>
      </c>
      <c r="AI115" s="31" t="s">
        <v>58</v>
      </c>
      <c r="AJ115" s="31" t="s">
        <v>58</v>
      </c>
      <c r="AK115" s="31" t="s">
        <v>58</v>
      </c>
      <c r="AL115" s="31" t="s">
        <v>58</v>
      </c>
      <c r="AM115" s="31" t="s">
        <v>58</v>
      </c>
      <c r="AN115" s="31" t="s">
        <v>58</v>
      </c>
      <c r="AO115" s="31" t="s">
        <v>420</v>
      </c>
      <c r="AP115" s="31" t="s">
        <v>66</v>
      </c>
      <c r="AQ115" s="31" t="s">
        <v>66</v>
      </c>
      <c r="AR115" s="31"/>
      <c r="AS115" s="31"/>
      <c r="AT115" s="2">
        <f t="shared" si="22"/>
        <v>20</v>
      </c>
      <c r="AU115" s="2">
        <f t="shared" si="23"/>
        <v>6</v>
      </c>
      <c r="AV115" s="2">
        <v>0</v>
      </c>
      <c r="AW115" s="2">
        <v>0</v>
      </c>
      <c r="AX115" s="2">
        <v>0</v>
      </c>
      <c r="AY115" s="2">
        <v>0</v>
      </c>
      <c r="AZ115" s="2">
        <f t="shared" si="24"/>
        <v>26</v>
      </c>
      <c r="BA115" s="52" t="s">
        <v>425</v>
      </c>
      <c r="BB115" s="52" t="s">
        <v>426</v>
      </c>
    </row>
    <row r="116" spans="1:54" x14ac:dyDescent="0.25">
      <c r="A116" s="2">
        <f t="shared" ref="A116:A123" si="25">A115+1</f>
        <v>81</v>
      </c>
      <c r="B116" s="2">
        <v>3</v>
      </c>
      <c r="C116" s="37" t="s">
        <v>319</v>
      </c>
      <c r="D116" s="3" t="s">
        <v>320</v>
      </c>
      <c r="E116" s="2" t="s">
        <v>321</v>
      </c>
      <c r="F116" s="2" t="s">
        <v>133</v>
      </c>
      <c r="G116" s="3" t="s">
        <v>128</v>
      </c>
      <c r="H116" s="4" t="s">
        <v>55</v>
      </c>
      <c r="I116" s="32" t="s">
        <v>643</v>
      </c>
      <c r="J116" s="30">
        <f ca="1">$G$3-I116+1</f>
        <v>5</v>
      </c>
      <c r="K116" s="2" t="s">
        <v>322</v>
      </c>
      <c r="L116" s="2" t="s">
        <v>318</v>
      </c>
      <c r="M116" s="2" t="s">
        <v>57</v>
      </c>
      <c r="N116" s="2" t="s">
        <v>74</v>
      </c>
      <c r="O116" s="31" t="s">
        <v>58</v>
      </c>
      <c r="P116" s="31" t="s">
        <v>58</v>
      </c>
      <c r="Q116" s="31" t="s">
        <v>58</v>
      </c>
      <c r="R116" s="31" t="s">
        <v>58</v>
      </c>
      <c r="S116" s="31" t="s">
        <v>58</v>
      </c>
      <c r="T116" s="31" t="s">
        <v>58</v>
      </c>
      <c r="U116" s="31" t="s">
        <v>58</v>
      </c>
      <c r="V116" s="31" t="s">
        <v>58</v>
      </c>
      <c r="W116" s="31" t="s">
        <v>58</v>
      </c>
      <c r="X116" s="31" t="s">
        <v>58</v>
      </c>
      <c r="Y116" s="31" t="s">
        <v>58</v>
      </c>
      <c r="Z116" s="31" t="s">
        <v>58</v>
      </c>
      <c r="AA116" s="31" t="s">
        <v>420</v>
      </c>
      <c r="AB116" s="31" t="s">
        <v>66</v>
      </c>
      <c r="AC116" s="31" t="s">
        <v>66</v>
      </c>
      <c r="AD116" s="31" t="s">
        <v>66</v>
      </c>
      <c r="AE116" s="31" t="s">
        <v>66</v>
      </c>
      <c r="AF116" s="31" t="s">
        <v>66</v>
      </c>
      <c r="AG116" s="31" t="s">
        <v>66</v>
      </c>
      <c r="AH116" s="31" t="s">
        <v>66</v>
      </c>
      <c r="AI116" s="31" t="s">
        <v>457</v>
      </c>
      <c r="AJ116" s="31" t="s">
        <v>457</v>
      </c>
      <c r="AK116" s="31" t="s">
        <v>457</v>
      </c>
      <c r="AL116" s="31" t="s">
        <v>457</v>
      </c>
      <c r="AM116" s="31" t="s">
        <v>424</v>
      </c>
      <c r="AN116" s="31" t="s">
        <v>58</v>
      </c>
      <c r="AO116" s="31" t="s">
        <v>58</v>
      </c>
      <c r="AP116" s="31" t="s">
        <v>58</v>
      </c>
      <c r="AQ116" s="31" t="s">
        <v>58</v>
      </c>
      <c r="AR116" s="31"/>
      <c r="AS116" s="31"/>
      <c r="AT116" s="2">
        <f t="shared" si="22"/>
        <v>16</v>
      </c>
      <c r="AU116" s="2">
        <f t="shared" si="23"/>
        <v>7</v>
      </c>
      <c r="AV116" s="2">
        <v>0</v>
      </c>
      <c r="AW116" s="2">
        <v>0</v>
      </c>
      <c r="AX116" s="2">
        <v>0</v>
      </c>
      <c r="AY116" s="2">
        <v>0</v>
      </c>
      <c r="AZ116" s="2">
        <f t="shared" si="24"/>
        <v>23</v>
      </c>
      <c r="BA116" s="52" t="s">
        <v>425</v>
      </c>
      <c r="BB116" s="52" t="s">
        <v>426</v>
      </c>
    </row>
    <row r="117" spans="1:54" x14ac:dyDescent="0.25">
      <c r="A117" s="2">
        <f t="shared" si="25"/>
        <v>82</v>
      </c>
      <c r="B117" s="2">
        <v>4</v>
      </c>
      <c r="C117" s="37" t="s">
        <v>594</v>
      </c>
      <c r="D117" s="3" t="s">
        <v>595</v>
      </c>
      <c r="E117" s="2" t="s">
        <v>596</v>
      </c>
      <c r="F117" s="2" t="s">
        <v>54</v>
      </c>
      <c r="G117" s="3" t="s">
        <v>589</v>
      </c>
      <c r="H117" s="4" t="s">
        <v>55</v>
      </c>
      <c r="I117" s="29"/>
      <c r="J117" s="30"/>
      <c r="K117" s="2" t="s">
        <v>528</v>
      </c>
      <c r="L117" s="2" t="s">
        <v>318</v>
      </c>
      <c r="M117" s="2" t="s">
        <v>57</v>
      </c>
      <c r="N117" s="2" t="s">
        <v>65</v>
      </c>
      <c r="O117" s="31" t="s">
        <v>66</v>
      </c>
      <c r="P117" s="31" t="s">
        <v>66</v>
      </c>
      <c r="Q117" s="31" t="s">
        <v>66</v>
      </c>
      <c r="R117" s="31" t="s">
        <v>66</v>
      </c>
      <c r="S117" s="31" t="s">
        <v>66</v>
      </c>
      <c r="T117" s="31" t="s">
        <v>66</v>
      </c>
      <c r="U117" s="31" t="s">
        <v>457</v>
      </c>
      <c r="V117" s="31" t="s">
        <v>457</v>
      </c>
      <c r="W117" s="31" t="s">
        <v>457</v>
      </c>
      <c r="X117" s="31" t="s">
        <v>457</v>
      </c>
      <c r="Y117" s="31" t="s">
        <v>457</v>
      </c>
      <c r="Z117" s="31" t="s">
        <v>457</v>
      </c>
      <c r="AA117" s="31" t="s">
        <v>424</v>
      </c>
      <c r="AB117" s="31" t="s">
        <v>58</v>
      </c>
      <c r="AC117" s="31" t="s">
        <v>58</v>
      </c>
      <c r="AD117" s="31" t="s">
        <v>58</v>
      </c>
      <c r="AE117" s="31" t="s">
        <v>58</v>
      </c>
      <c r="AF117" s="31" t="s">
        <v>58</v>
      </c>
      <c r="AG117" s="31" t="s">
        <v>58</v>
      </c>
      <c r="AH117" s="31" t="s">
        <v>58</v>
      </c>
      <c r="AI117" s="31" t="s">
        <v>58</v>
      </c>
      <c r="AJ117" s="31" t="s">
        <v>58</v>
      </c>
      <c r="AK117" s="31" t="s">
        <v>58</v>
      </c>
      <c r="AL117" s="31" t="s">
        <v>58</v>
      </c>
      <c r="AM117" s="31" t="s">
        <v>420</v>
      </c>
      <c r="AN117" s="31" t="s">
        <v>66</v>
      </c>
      <c r="AO117" s="31" t="s">
        <v>66</v>
      </c>
      <c r="AP117" s="31" t="s">
        <v>66</v>
      </c>
      <c r="AQ117" s="31" t="s">
        <v>66</v>
      </c>
      <c r="AR117" s="31"/>
      <c r="AS117" s="31"/>
      <c r="AT117" s="2">
        <f t="shared" si="22"/>
        <v>11</v>
      </c>
      <c r="AU117" s="2">
        <f t="shared" si="23"/>
        <v>10</v>
      </c>
      <c r="AV117" s="2">
        <v>0</v>
      </c>
      <c r="AW117" s="2">
        <v>0</v>
      </c>
      <c r="AX117" s="2">
        <v>0</v>
      </c>
      <c r="AY117" s="2">
        <v>0</v>
      </c>
      <c r="AZ117" s="2">
        <f t="shared" si="24"/>
        <v>21</v>
      </c>
      <c r="BA117" s="52" t="s">
        <v>425</v>
      </c>
      <c r="BB117" s="52" t="s">
        <v>426</v>
      </c>
    </row>
    <row r="118" spans="1:54" x14ac:dyDescent="0.25">
      <c r="A118" s="2">
        <f t="shared" si="25"/>
        <v>83</v>
      </c>
      <c r="B118" s="2">
        <v>5</v>
      </c>
      <c r="C118" s="3" t="s">
        <v>263</v>
      </c>
      <c r="D118" s="3" t="s">
        <v>264</v>
      </c>
      <c r="E118" s="2" t="s">
        <v>265</v>
      </c>
      <c r="F118" s="2" t="s">
        <v>147</v>
      </c>
      <c r="G118" s="3" t="s">
        <v>148</v>
      </c>
      <c r="H118" s="4" t="s">
        <v>55</v>
      </c>
      <c r="I118" s="32" t="s">
        <v>636</v>
      </c>
      <c r="J118" s="30">
        <f t="shared" ref="J118:J119" ca="1" si="26">$G$3-I118+1</f>
        <v>10</v>
      </c>
      <c r="K118" s="2" t="s">
        <v>118</v>
      </c>
      <c r="L118" s="2" t="s">
        <v>318</v>
      </c>
      <c r="M118" s="2" t="s">
        <v>57</v>
      </c>
      <c r="N118" s="2" t="s">
        <v>74</v>
      </c>
      <c r="O118" s="31" t="s">
        <v>58</v>
      </c>
      <c r="P118" s="31" t="s">
        <v>58</v>
      </c>
      <c r="Q118" s="31" t="s">
        <v>58</v>
      </c>
      <c r="R118" s="31" t="s">
        <v>58</v>
      </c>
      <c r="S118" s="31" t="s">
        <v>58</v>
      </c>
      <c r="T118" s="31" t="s">
        <v>420</v>
      </c>
      <c r="U118" s="31" t="s">
        <v>66</v>
      </c>
      <c r="V118" s="31" t="s">
        <v>66</v>
      </c>
      <c r="W118" s="31" t="s">
        <v>66</v>
      </c>
      <c r="X118" s="31" t="s">
        <v>66</v>
      </c>
      <c r="Y118" s="31" t="s">
        <v>66</v>
      </c>
      <c r="Z118" s="31" t="s">
        <v>66</v>
      </c>
      <c r="AA118" s="31" t="s">
        <v>66</v>
      </c>
      <c r="AB118" s="31" t="s">
        <v>457</v>
      </c>
      <c r="AC118" s="31" t="s">
        <v>457</v>
      </c>
      <c r="AD118" s="31" t="s">
        <v>457</v>
      </c>
      <c r="AE118" s="31" t="s">
        <v>457</v>
      </c>
      <c r="AF118" s="31" t="s">
        <v>457</v>
      </c>
      <c r="AG118" s="31" t="s">
        <v>457</v>
      </c>
      <c r="AH118" s="31" t="s">
        <v>424</v>
      </c>
      <c r="AI118" s="31" t="s">
        <v>58</v>
      </c>
      <c r="AJ118" s="31" t="s">
        <v>58</v>
      </c>
      <c r="AK118" s="31" t="s">
        <v>58</v>
      </c>
      <c r="AL118" s="31" t="s">
        <v>58</v>
      </c>
      <c r="AM118" s="31" t="s">
        <v>58</v>
      </c>
      <c r="AN118" s="31" t="s">
        <v>58</v>
      </c>
      <c r="AO118" s="31" t="s">
        <v>58</v>
      </c>
      <c r="AP118" s="31" t="s">
        <v>58</v>
      </c>
      <c r="AQ118" s="31" t="s">
        <v>58</v>
      </c>
      <c r="AR118" s="31"/>
      <c r="AS118" s="31"/>
      <c r="AT118" s="2">
        <f t="shared" si="22"/>
        <v>14</v>
      </c>
      <c r="AU118" s="2">
        <f t="shared" si="23"/>
        <v>7</v>
      </c>
      <c r="AV118" s="2">
        <v>0</v>
      </c>
      <c r="AW118" s="2">
        <v>0</v>
      </c>
      <c r="AX118" s="2">
        <v>0</v>
      </c>
      <c r="AY118" s="2">
        <v>0</v>
      </c>
      <c r="AZ118" s="2">
        <f t="shared" si="24"/>
        <v>21</v>
      </c>
      <c r="BA118" s="52" t="s">
        <v>425</v>
      </c>
      <c r="BB118" s="52" t="s">
        <v>426</v>
      </c>
    </row>
    <row r="119" spans="1:54" x14ac:dyDescent="0.25">
      <c r="A119" s="2">
        <f t="shared" si="25"/>
        <v>84</v>
      </c>
      <c r="B119" s="2">
        <v>6</v>
      </c>
      <c r="C119" s="3" t="s">
        <v>525</v>
      </c>
      <c r="D119" s="3" t="s">
        <v>526</v>
      </c>
      <c r="E119" s="2" t="s">
        <v>527</v>
      </c>
      <c r="F119" s="2" t="s">
        <v>54</v>
      </c>
      <c r="G119" s="3" t="s">
        <v>517</v>
      </c>
      <c r="H119" s="4" t="s">
        <v>55</v>
      </c>
      <c r="I119" s="32" t="s">
        <v>636</v>
      </c>
      <c r="J119" s="30">
        <f t="shared" ca="1" si="26"/>
        <v>10</v>
      </c>
      <c r="K119" s="2" t="s">
        <v>528</v>
      </c>
      <c r="L119" s="2" t="s">
        <v>318</v>
      </c>
      <c r="M119" s="2" t="s">
        <v>57</v>
      </c>
      <c r="N119" s="2" t="s">
        <v>74</v>
      </c>
      <c r="O119" s="31" t="s">
        <v>58</v>
      </c>
      <c r="P119" s="31" t="s">
        <v>58</v>
      </c>
      <c r="Q119" s="31" t="s">
        <v>58</v>
      </c>
      <c r="R119" s="31" t="s">
        <v>58</v>
      </c>
      <c r="S119" s="31" t="s">
        <v>58</v>
      </c>
      <c r="T119" s="31" t="s">
        <v>58</v>
      </c>
      <c r="U119" s="31" t="s">
        <v>58</v>
      </c>
      <c r="V119" s="31" t="s">
        <v>58</v>
      </c>
      <c r="W119" s="31" t="s">
        <v>58</v>
      </c>
      <c r="X119" s="31" t="s">
        <v>58</v>
      </c>
      <c r="Y119" s="31" t="s">
        <v>58</v>
      </c>
      <c r="Z119" s="31" t="s">
        <v>58</v>
      </c>
      <c r="AA119" s="31" t="s">
        <v>420</v>
      </c>
      <c r="AB119" s="31" t="s">
        <v>66</v>
      </c>
      <c r="AC119" s="31" t="s">
        <v>66</v>
      </c>
      <c r="AD119" s="31" t="s">
        <v>66</v>
      </c>
      <c r="AE119" s="31" t="s">
        <v>66</v>
      </c>
      <c r="AF119" s="31" t="s">
        <v>66</v>
      </c>
      <c r="AG119" s="31" t="s">
        <v>66</v>
      </c>
      <c r="AH119" s="31" t="s">
        <v>424</v>
      </c>
      <c r="AI119" s="31" t="s">
        <v>58</v>
      </c>
      <c r="AJ119" s="31" t="s">
        <v>58</v>
      </c>
      <c r="AK119" s="31" t="s">
        <v>58</v>
      </c>
      <c r="AL119" s="31" t="s">
        <v>58</v>
      </c>
      <c r="AM119" s="31" t="s">
        <v>58</v>
      </c>
      <c r="AN119" s="31" t="s">
        <v>58</v>
      </c>
      <c r="AO119" s="31" t="s">
        <v>58</v>
      </c>
      <c r="AP119" s="31" t="s">
        <v>58</v>
      </c>
      <c r="AQ119" s="31" t="s">
        <v>58</v>
      </c>
      <c r="AR119" s="31"/>
      <c r="AS119" s="31"/>
      <c r="AT119" s="2">
        <f t="shared" si="22"/>
        <v>21</v>
      </c>
      <c r="AU119" s="2">
        <f t="shared" si="23"/>
        <v>6</v>
      </c>
      <c r="AV119" s="2">
        <v>0</v>
      </c>
      <c r="AW119" s="2">
        <v>0</v>
      </c>
      <c r="AX119" s="2">
        <v>0</v>
      </c>
      <c r="AY119" s="2">
        <v>0</v>
      </c>
      <c r="AZ119" s="2">
        <f t="shared" si="24"/>
        <v>27</v>
      </c>
      <c r="BA119" s="52" t="s">
        <v>425</v>
      </c>
      <c r="BB119" s="52" t="s">
        <v>426</v>
      </c>
    </row>
    <row r="120" spans="1:54" x14ac:dyDescent="0.25">
      <c r="A120" s="2">
        <f t="shared" si="25"/>
        <v>85</v>
      </c>
      <c r="B120" s="2">
        <v>7</v>
      </c>
      <c r="C120" s="3" t="s">
        <v>273</v>
      </c>
      <c r="D120" s="3" t="s">
        <v>274</v>
      </c>
      <c r="E120" s="2" t="s">
        <v>275</v>
      </c>
      <c r="F120" s="2" t="s">
        <v>54</v>
      </c>
      <c r="G120" s="3" t="s">
        <v>139</v>
      </c>
      <c r="H120" s="4" t="s">
        <v>55</v>
      </c>
      <c r="I120" s="29"/>
      <c r="J120" s="30"/>
      <c r="K120" s="2" t="s">
        <v>259</v>
      </c>
      <c r="L120" s="2" t="s">
        <v>318</v>
      </c>
      <c r="M120" s="2" t="s">
        <v>57</v>
      </c>
      <c r="N120" s="2" t="s">
        <v>65</v>
      </c>
      <c r="O120" s="31" t="s">
        <v>66</v>
      </c>
      <c r="P120" s="31" t="s">
        <v>66</v>
      </c>
      <c r="Q120" s="31" t="s">
        <v>66</v>
      </c>
      <c r="R120" s="31" t="s">
        <v>66</v>
      </c>
      <c r="S120" s="31" t="s">
        <v>66</v>
      </c>
      <c r="T120" s="31" t="s">
        <v>424</v>
      </c>
      <c r="U120" s="31" t="s">
        <v>58</v>
      </c>
      <c r="V120" s="31" t="s">
        <v>58</v>
      </c>
      <c r="W120" s="31" t="s">
        <v>58</v>
      </c>
      <c r="X120" s="31" t="s">
        <v>58</v>
      </c>
      <c r="Y120" s="31" t="s">
        <v>58</v>
      </c>
      <c r="Z120" s="31" t="s">
        <v>58</v>
      </c>
      <c r="AA120" s="31" t="s">
        <v>58</v>
      </c>
      <c r="AB120" s="31" t="s">
        <v>58</v>
      </c>
      <c r="AC120" s="31" t="s">
        <v>58</v>
      </c>
      <c r="AD120" s="31" t="s">
        <v>58</v>
      </c>
      <c r="AE120" s="31" t="s">
        <v>58</v>
      </c>
      <c r="AF120" s="31" t="s">
        <v>58</v>
      </c>
      <c r="AG120" s="31" t="s">
        <v>58</v>
      </c>
      <c r="AH120" s="31" t="s">
        <v>420</v>
      </c>
      <c r="AI120" s="31" t="s">
        <v>66</v>
      </c>
      <c r="AJ120" s="31" t="s">
        <v>66</v>
      </c>
      <c r="AK120" s="31" t="s">
        <v>66</v>
      </c>
      <c r="AL120" s="31" t="s">
        <v>66</v>
      </c>
      <c r="AM120" s="31" t="s">
        <v>66</v>
      </c>
      <c r="AN120" s="31" t="s">
        <v>66</v>
      </c>
      <c r="AO120" s="31" t="s">
        <v>66</v>
      </c>
      <c r="AP120" s="31" t="s">
        <v>457</v>
      </c>
      <c r="AQ120" s="31" t="s">
        <v>457</v>
      </c>
      <c r="AR120" s="31"/>
      <c r="AS120" s="31"/>
      <c r="AT120" s="2">
        <f t="shared" si="22"/>
        <v>13</v>
      </c>
      <c r="AU120" s="2">
        <f t="shared" si="23"/>
        <v>12</v>
      </c>
      <c r="AV120" s="2">
        <v>0</v>
      </c>
      <c r="AW120" s="2">
        <v>0</v>
      </c>
      <c r="AX120" s="2">
        <v>0</v>
      </c>
      <c r="AY120" s="2">
        <v>0</v>
      </c>
      <c r="AZ120" s="2">
        <f t="shared" si="24"/>
        <v>25</v>
      </c>
      <c r="BA120" s="52" t="s">
        <v>425</v>
      </c>
      <c r="BB120" s="52" t="s">
        <v>426</v>
      </c>
    </row>
    <row r="121" spans="1:54" x14ac:dyDescent="0.25">
      <c r="A121" s="2">
        <f t="shared" si="25"/>
        <v>86</v>
      </c>
      <c r="B121" s="2">
        <v>8</v>
      </c>
      <c r="C121" s="3" t="s">
        <v>529</v>
      </c>
      <c r="D121" s="3" t="s">
        <v>530</v>
      </c>
      <c r="E121" s="2" t="s">
        <v>531</v>
      </c>
      <c r="F121" s="2" t="s">
        <v>305</v>
      </c>
      <c r="G121" s="3" t="s">
        <v>517</v>
      </c>
      <c r="H121" s="4" t="s">
        <v>55</v>
      </c>
      <c r="I121" s="29"/>
      <c r="J121" s="30"/>
      <c r="K121" s="2" t="s">
        <v>532</v>
      </c>
      <c r="L121" s="2" t="s">
        <v>318</v>
      </c>
      <c r="M121" s="2" t="s">
        <v>57</v>
      </c>
      <c r="N121" s="2" t="s">
        <v>65</v>
      </c>
      <c r="O121" s="31" t="s">
        <v>58</v>
      </c>
      <c r="P121" s="31" t="s">
        <v>58</v>
      </c>
      <c r="Q121" s="31" t="s">
        <v>58</v>
      </c>
      <c r="R121" s="31" t="s">
        <v>58</v>
      </c>
      <c r="S121" s="31" t="s">
        <v>58</v>
      </c>
      <c r="T121" s="31" t="s">
        <v>420</v>
      </c>
      <c r="U121" s="31" t="s">
        <v>66</v>
      </c>
      <c r="V121" s="31" t="s">
        <v>66</v>
      </c>
      <c r="W121" s="31" t="s">
        <v>66</v>
      </c>
      <c r="X121" s="31" t="s">
        <v>66</v>
      </c>
      <c r="Y121" s="31" t="s">
        <v>66</v>
      </c>
      <c r="Z121" s="31" t="s">
        <v>66</v>
      </c>
      <c r="AA121" s="31" t="s">
        <v>66</v>
      </c>
      <c r="AB121" s="31" t="s">
        <v>457</v>
      </c>
      <c r="AC121" s="31" t="s">
        <v>457</v>
      </c>
      <c r="AD121" s="31" t="s">
        <v>457</v>
      </c>
      <c r="AE121" s="31" t="s">
        <v>457</v>
      </c>
      <c r="AF121" s="31" t="s">
        <v>457</v>
      </c>
      <c r="AG121" s="31" t="s">
        <v>457</v>
      </c>
      <c r="AH121" s="31" t="s">
        <v>457</v>
      </c>
      <c r="AI121" s="31" t="s">
        <v>457</v>
      </c>
      <c r="AJ121" s="31" t="s">
        <v>457</v>
      </c>
      <c r="AK121" s="31" t="s">
        <v>457</v>
      </c>
      <c r="AL121" s="31" t="s">
        <v>457</v>
      </c>
      <c r="AM121" s="31" t="s">
        <v>457</v>
      </c>
      <c r="AN121" s="31" t="s">
        <v>457</v>
      </c>
      <c r="AO121" s="31" t="s">
        <v>457</v>
      </c>
      <c r="AP121" s="31" t="s">
        <v>457</v>
      </c>
      <c r="AQ121" s="31" t="s">
        <v>457</v>
      </c>
      <c r="AR121" s="31"/>
      <c r="AS121" s="31"/>
      <c r="AT121" s="2">
        <f>COUNTIF(O121:AS121,"A")</f>
        <v>5</v>
      </c>
      <c r="AU121" s="2">
        <f>COUNTIF(O121:AS121,"D")</f>
        <v>7</v>
      </c>
      <c r="AV121" s="2">
        <v>0</v>
      </c>
      <c r="AW121" s="2">
        <v>0</v>
      </c>
      <c r="AX121" s="2">
        <v>0</v>
      </c>
      <c r="AY121" s="2">
        <v>0</v>
      </c>
      <c r="AZ121" s="2">
        <f>SUM(AT121:AY121)</f>
        <v>12</v>
      </c>
      <c r="BA121" s="52" t="s">
        <v>425</v>
      </c>
      <c r="BB121" s="52" t="s">
        <v>426</v>
      </c>
    </row>
    <row r="122" spans="1:54" x14ac:dyDescent="0.25">
      <c r="A122" s="2">
        <f t="shared" si="25"/>
        <v>87</v>
      </c>
      <c r="B122" s="2">
        <v>9</v>
      </c>
      <c r="C122" s="3" t="s">
        <v>639</v>
      </c>
      <c r="D122" s="3" t="s">
        <v>640</v>
      </c>
      <c r="E122" s="2" t="s">
        <v>635</v>
      </c>
      <c r="F122" s="2" t="s">
        <v>54</v>
      </c>
      <c r="G122" s="3" t="s">
        <v>636</v>
      </c>
      <c r="H122" s="4" t="s">
        <v>55</v>
      </c>
      <c r="I122" s="32" t="s">
        <v>636</v>
      </c>
      <c r="J122" s="30">
        <f ca="1">$G$3-I122+1</f>
        <v>10</v>
      </c>
      <c r="K122" s="2" t="s">
        <v>641</v>
      </c>
      <c r="L122" s="2" t="s">
        <v>318</v>
      </c>
      <c r="M122" s="2" t="s">
        <v>57</v>
      </c>
      <c r="N122" s="2" t="s">
        <v>74</v>
      </c>
      <c r="O122" s="31" t="s">
        <v>619</v>
      </c>
      <c r="P122" s="31" t="s">
        <v>619</v>
      </c>
      <c r="Q122" s="31" t="s">
        <v>619</v>
      </c>
      <c r="R122" s="31" t="s">
        <v>619</v>
      </c>
      <c r="S122" s="31" t="s">
        <v>619</v>
      </c>
      <c r="T122" s="31" t="s">
        <v>619</v>
      </c>
      <c r="U122" s="31" t="s">
        <v>619</v>
      </c>
      <c r="V122" s="31" t="s">
        <v>619</v>
      </c>
      <c r="W122" s="31" t="s">
        <v>619</v>
      </c>
      <c r="X122" s="31" t="s">
        <v>619</v>
      </c>
      <c r="Y122" s="31" t="s">
        <v>619</v>
      </c>
      <c r="Z122" s="31" t="s">
        <v>619</v>
      </c>
      <c r="AA122" s="31" t="s">
        <v>619</v>
      </c>
      <c r="AB122" s="31" t="s">
        <v>619</v>
      </c>
      <c r="AC122" s="31" t="s">
        <v>619</v>
      </c>
      <c r="AD122" s="31" t="s">
        <v>619</v>
      </c>
      <c r="AE122" s="31" t="s">
        <v>619</v>
      </c>
      <c r="AF122" s="31" t="s">
        <v>619</v>
      </c>
      <c r="AG122" s="31" t="s">
        <v>619</v>
      </c>
      <c r="AH122" s="31" t="s">
        <v>424</v>
      </c>
      <c r="AI122" s="31" t="s">
        <v>58</v>
      </c>
      <c r="AJ122" s="31" t="s">
        <v>58</v>
      </c>
      <c r="AK122" s="31" t="s">
        <v>58</v>
      </c>
      <c r="AL122" s="31" t="s">
        <v>58</v>
      </c>
      <c r="AM122" s="31" t="s">
        <v>58</v>
      </c>
      <c r="AN122" s="31" t="s">
        <v>58</v>
      </c>
      <c r="AO122" s="31" t="s">
        <v>58</v>
      </c>
      <c r="AP122" s="31" t="s">
        <v>58</v>
      </c>
      <c r="AQ122" s="31" t="s">
        <v>58</v>
      </c>
      <c r="AR122" s="31" t="s">
        <v>619</v>
      </c>
      <c r="AS122" s="31" t="s">
        <v>619</v>
      </c>
      <c r="AT122" s="2">
        <f t="shared" ref="AT122" si="27">COUNTIF(O122:AS122,"A")</f>
        <v>9</v>
      </c>
      <c r="AU122" s="2">
        <f t="shared" ref="AU122" si="28">COUNTIF(O122:AS122,"D")</f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f t="shared" ref="AZ122" si="29">SUM(AT122:AY122)</f>
        <v>9</v>
      </c>
      <c r="BA122" s="52" t="s">
        <v>425</v>
      </c>
      <c r="BB122" s="52" t="s">
        <v>426</v>
      </c>
    </row>
    <row r="123" spans="1:54" x14ac:dyDescent="0.25">
      <c r="A123" s="2">
        <f t="shared" si="25"/>
        <v>88</v>
      </c>
      <c r="B123" s="2">
        <v>10</v>
      </c>
      <c r="C123" s="3" t="s">
        <v>620</v>
      </c>
      <c r="D123" s="3" t="s">
        <v>621</v>
      </c>
      <c r="E123" s="2" t="s">
        <v>622</v>
      </c>
      <c r="F123" s="2" t="s">
        <v>147</v>
      </c>
      <c r="G123" s="3" t="s">
        <v>618</v>
      </c>
      <c r="H123" s="4" t="s">
        <v>55</v>
      </c>
      <c r="I123" s="29"/>
      <c r="J123" s="30"/>
      <c r="K123" s="2" t="s">
        <v>532</v>
      </c>
      <c r="L123" s="2" t="s">
        <v>318</v>
      </c>
      <c r="M123" s="2" t="s">
        <v>57</v>
      </c>
      <c r="N123" s="2" t="s">
        <v>65</v>
      </c>
      <c r="O123" s="31" t="s">
        <v>619</v>
      </c>
      <c r="P123" s="31" t="s">
        <v>619</v>
      </c>
      <c r="Q123" s="31" t="s">
        <v>619</v>
      </c>
      <c r="R123" s="31" t="s">
        <v>619</v>
      </c>
      <c r="S123" s="31"/>
      <c r="T123" s="31" t="s">
        <v>424</v>
      </c>
      <c r="U123" s="31" t="s">
        <v>58</v>
      </c>
      <c r="V123" s="31" t="s">
        <v>58</v>
      </c>
      <c r="W123" s="31" t="s">
        <v>58</v>
      </c>
      <c r="X123" s="31" t="s">
        <v>58</v>
      </c>
      <c r="Y123" s="31" t="s">
        <v>58</v>
      </c>
      <c r="Z123" s="31" t="s">
        <v>58</v>
      </c>
      <c r="AA123" s="31" t="s">
        <v>58</v>
      </c>
      <c r="AB123" s="31" t="s">
        <v>58</v>
      </c>
      <c r="AC123" s="31" t="s">
        <v>58</v>
      </c>
      <c r="AD123" s="31" t="s">
        <v>58</v>
      </c>
      <c r="AE123" s="31" t="s">
        <v>58</v>
      </c>
      <c r="AF123" s="31" t="s">
        <v>58</v>
      </c>
      <c r="AG123" s="31" t="s">
        <v>58</v>
      </c>
      <c r="AH123" s="31" t="s">
        <v>420</v>
      </c>
      <c r="AI123" s="31" t="s">
        <v>66</v>
      </c>
      <c r="AJ123" s="31" t="s">
        <v>66</v>
      </c>
      <c r="AK123" s="31" t="s">
        <v>66</v>
      </c>
      <c r="AL123" s="31" t="s">
        <v>66</v>
      </c>
      <c r="AM123" s="31" t="s">
        <v>66</v>
      </c>
      <c r="AN123" s="31" t="s">
        <v>66</v>
      </c>
      <c r="AO123" s="31" t="s">
        <v>66</v>
      </c>
      <c r="AP123" s="31" t="s">
        <v>457</v>
      </c>
      <c r="AQ123" s="31" t="s">
        <v>457</v>
      </c>
      <c r="AR123" s="31" t="s">
        <v>619</v>
      </c>
      <c r="AS123" s="31" t="s">
        <v>619</v>
      </c>
      <c r="AT123" s="2">
        <v>2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2</v>
      </c>
      <c r="BA123" s="52" t="s">
        <v>425</v>
      </c>
      <c r="BB123" s="52" t="s">
        <v>426</v>
      </c>
    </row>
    <row r="124" spans="1:54" x14ac:dyDescent="0.25">
      <c r="A124" s="2"/>
      <c r="B124" s="2"/>
      <c r="C124" s="2"/>
      <c r="D124" s="2"/>
      <c r="E124" s="2"/>
      <c r="F124" s="2"/>
      <c r="G124" s="2"/>
      <c r="H124" s="4"/>
      <c r="I124" s="29"/>
      <c r="J124" s="30"/>
      <c r="K124" s="2"/>
      <c r="L124" s="2"/>
      <c r="M124" s="2"/>
      <c r="N124" s="2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2"/>
      <c r="AU124" s="2"/>
      <c r="AV124" s="2"/>
      <c r="AW124" s="2"/>
      <c r="AX124" s="2"/>
      <c r="AY124" s="2"/>
      <c r="AZ124" s="2"/>
      <c r="BA124" s="52"/>
      <c r="BB124" s="52"/>
    </row>
    <row r="125" spans="1:54" x14ac:dyDescent="0.25">
      <c r="A125" s="9" t="s">
        <v>323</v>
      </c>
      <c r="B125" s="10" t="s">
        <v>324</v>
      </c>
      <c r="C125" s="11"/>
      <c r="D125" s="12"/>
      <c r="E125" s="13"/>
      <c r="F125" s="2"/>
      <c r="G125" s="2"/>
      <c r="H125" s="4"/>
      <c r="I125" s="29"/>
      <c r="J125" s="30"/>
      <c r="K125" s="2"/>
      <c r="L125" s="2"/>
      <c r="M125" s="2"/>
      <c r="N125" s="2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2"/>
      <c r="AU125" s="2"/>
      <c r="AV125" s="2"/>
      <c r="AW125" s="2"/>
      <c r="AX125" s="2"/>
      <c r="AY125" s="2"/>
      <c r="AZ125" s="2"/>
      <c r="BA125" s="52"/>
      <c r="BB125" s="52"/>
    </row>
    <row r="126" spans="1:54" x14ac:dyDescent="0.25">
      <c r="A126" s="2">
        <f>A123+1</f>
        <v>89</v>
      </c>
      <c r="B126" s="2">
        <v>1</v>
      </c>
      <c r="C126" s="3" t="s">
        <v>328</v>
      </c>
      <c r="D126" s="3" t="s">
        <v>329</v>
      </c>
      <c r="E126" s="2" t="s">
        <v>330</v>
      </c>
      <c r="F126" s="2" t="s">
        <v>147</v>
      </c>
      <c r="G126" s="3" t="s">
        <v>139</v>
      </c>
      <c r="H126" s="4" t="s">
        <v>55</v>
      </c>
      <c r="I126" s="29"/>
      <c r="J126" s="30"/>
      <c r="K126" s="2" t="s">
        <v>331</v>
      </c>
      <c r="L126" s="2" t="s">
        <v>324</v>
      </c>
      <c r="M126" s="2" t="s">
        <v>57</v>
      </c>
      <c r="N126" s="2" t="s">
        <v>65</v>
      </c>
      <c r="O126" s="31" t="s">
        <v>457</v>
      </c>
      <c r="P126" s="31" t="s">
        <v>457</v>
      </c>
      <c r="Q126" s="31" t="s">
        <v>457</v>
      </c>
      <c r="R126" s="31" t="s">
        <v>457</v>
      </c>
      <c r="S126" s="31" t="s">
        <v>457</v>
      </c>
      <c r="T126" s="31" t="s">
        <v>457</v>
      </c>
      <c r="U126" s="31" t="s">
        <v>457</v>
      </c>
      <c r="V126" s="31" t="s">
        <v>457</v>
      </c>
      <c r="W126" s="31" t="s">
        <v>457</v>
      </c>
      <c r="X126" s="31" t="s">
        <v>457</v>
      </c>
      <c r="Y126" s="31" t="s">
        <v>457</v>
      </c>
      <c r="Z126" s="31" t="s">
        <v>457</v>
      </c>
      <c r="AA126" s="31" t="s">
        <v>424</v>
      </c>
      <c r="AB126" s="31" t="s">
        <v>58</v>
      </c>
      <c r="AC126" s="31" t="s">
        <v>58</v>
      </c>
      <c r="AD126" s="31" t="s">
        <v>58</v>
      </c>
      <c r="AE126" s="31" t="s">
        <v>58</v>
      </c>
      <c r="AF126" s="31" t="s">
        <v>58</v>
      </c>
      <c r="AG126" s="31" t="s">
        <v>58</v>
      </c>
      <c r="AH126" s="31" t="s">
        <v>58</v>
      </c>
      <c r="AI126" s="31" t="s">
        <v>58</v>
      </c>
      <c r="AJ126" s="31" t="s">
        <v>58</v>
      </c>
      <c r="AK126" s="31" t="s">
        <v>420</v>
      </c>
      <c r="AL126" s="31" t="s">
        <v>66</v>
      </c>
      <c r="AM126" s="31" t="s">
        <v>66</v>
      </c>
      <c r="AN126" s="31" t="s">
        <v>66</v>
      </c>
      <c r="AO126" s="31" t="s">
        <v>66</v>
      </c>
      <c r="AP126" s="31" t="s">
        <v>66</v>
      </c>
      <c r="AQ126" s="31" t="s">
        <v>66</v>
      </c>
      <c r="AR126" s="31"/>
      <c r="AS126" s="31"/>
      <c r="AT126" s="2">
        <f t="shared" ref="AT126:AT134" si="30">COUNTIF(O126:AS126,"A")</f>
        <v>9</v>
      </c>
      <c r="AU126" s="2">
        <f t="shared" ref="AU126:AU134" si="31">COUNTIF(O126:AS126,"D")</f>
        <v>6</v>
      </c>
      <c r="AV126" s="2">
        <v>0</v>
      </c>
      <c r="AW126" s="2">
        <v>0</v>
      </c>
      <c r="AX126" s="2">
        <v>0</v>
      </c>
      <c r="AY126" s="2">
        <v>0</v>
      </c>
      <c r="AZ126" s="2">
        <f t="shared" ref="AZ126:AZ134" si="32">SUM(AT126:AY126)</f>
        <v>15</v>
      </c>
      <c r="BA126" s="52" t="s">
        <v>425</v>
      </c>
      <c r="BB126" s="52" t="s">
        <v>426</v>
      </c>
    </row>
    <row r="127" spans="1:54" x14ac:dyDescent="0.25">
      <c r="A127" s="2">
        <f>A126+1</f>
        <v>90</v>
      </c>
      <c r="B127" s="2">
        <v>2</v>
      </c>
      <c r="C127" s="3" t="s">
        <v>332</v>
      </c>
      <c r="D127" s="3" t="s">
        <v>333</v>
      </c>
      <c r="E127" s="2" t="s">
        <v>334</v>
      </c>
      <c r="F127" s="2" t="s">
        <v>54</v>
      </c>
      <c r="G127" s="3" t="s">
        <v>159</v>
      </c>
      <c r="H127" s="4" t="s">
        <v>55</v>
      </c>
      <c r="I127" s="32" t="s">
        <v>648</v>
      </c>
      <c r="J127" s="30">
        <f ca="1">$G$3-I127+1</f>
        <v>3</v>
      </c>
      <c r="K127" s="2" t="s">
        <v>335</v>
      </c>
      <c r="L127" s="2" t="s">
        <v>324</v>
      </c>
      <c r="M127" s="2" t="s">
        <v>57</v>
      </c>
      <c r="N127" s="2" t="s">
        <v>74</v>
      </c>
      <c r="O127" s="31" t="s">
        <v>457</v>
      </c>
      <c r="P127" s="31" t="s">
        <v>457</v>
      </c>
      <c r="Q127" s="31" t="s">
        <v>457</v>
      </c>
      <c r="R127" s="31" t="s">
        <v>424</v>
      </c>
      <c r="S127" s="31" t="s">
        <v>58</v>
      </c>
      <c r="T127" s="31" t="s">
        <v>58</v>
      </c>
      <c r="U127" s="31" t="s">
        <v>58</v>
      </c>
      <c r="V127" s="31" t="s">
        <v>58</v>
      </c>
      <c r="W127" s="31" t="s">
        <v>58</v>
      </c>
      <c r="X127" s="31" t="s">
        <v>58</v>
      </c>
      <c r="Y127" s="31" t="s">
        <v>58</v>
      </c>
      <c r="Z127" s="31" t="s">
        <v>58</v>
      </c>
      <c r="AA127" s="31" t="s">
        <v>58</v>
      </c>
      <c r="AB127" s="31" t="s">
        <v>58</v>
      </c>
      <c r="AC127" s="31" t="s">
        <v>58</v>
      </c>
      <c r="AD127" s="31" t="s">
        <v>58</v>
      </c>
      <c r="AE127" s="31" t="s">
        <v>58</v>
      </c>
      <c r="AF127" s="31" t="s">
        <v>58</v>
      </c>
      <c r="AG127" s="31" t="s">
        <v>58</v>
      </c>
      <c r="AH127" s="31" t="s">
        <v>420</v>
      </c>
      <c r="AI127" s="31" t="s">
        <v>66</v>
      </c>
      <c r="AJ127" s="31" t="s">
        <v>66</v>
      </c>
      <c r="AK127" s="31" t="s">
        <v>66</v>
      </c>
      <c r="AL127" s="31" t="s">
        <v>66</v>
      </c>
      <c r="AM127" s="31" t="s">
        <v>66</v>
      </c>
      <c r="AN127" s="31" t="s">
        <v>66</v>
      </c>
      <c r="AO127" s="31" t="s">
        <v>424</v>
      </c>
      <c r="AP127" s="31" t="s">
        <v>58</v>
      </c>
      <c r="AQ127" s="31" t="s">
        <v>58</v>
      </c>
      <c r="AR127" s="31"/>
      <c r="AS127" s="31"/>
      <c r="AT127" s="2">
        <f t="shared" si="30"/>
        <v>17</v>
      </c>
      <c r="AU127" s="2">
        <f t="shared" si="31"/>
        <v>6</v>
      </c>
      <c r="AV127" s="2">
        <v>0</v>
      </c>
      <c r="AW127" s="2">
        <v>0</v>
      </c>
      <c r="AX127" s="2">
        <v>0</v>
      </c>
      <c r="AY127" s="2">
        <v>0</v>
      </c>
      <c r="AZ127" s="2">
        <f t="shared" si="32"/>
        <v>23</v>
      </c>
      <c r="BA127" s="52" t="s">
        <v>425</v>
      </c>
      <c r="BB127" s="52" t="s">
        <v>426</v>
      </c>
    </row>
    <row r="128" spans="1:54" x14ac:dyDescent="0.25">
      <c r="A128" s="2">
        <f t="shared" ref="A128:A134" si="33">A127+1</f>
        <v>91</v>
      </c>
      <c r="B128" s="2">
        <v>3</v>
      </c>
      <c r="C128" s="37" t="s">
        <v>336</v>
      </c>
      <c r="D128" s="3" t="s">
        <v>337</v>
      </c>
      <c r="E128" s="2" t="s">
        <v>338</v>
      </c>
      <c r="F128" s="2" t="s">
        <v>54</v>
      </c>
      <c r="G128" s="3" t="s">
        <v>148</v>
      </c>
      <c r="H128" s="4" t="s">
        <v>55</v>
      </c>
      <c r="I128" s="29"/>
      <c r="J128" s="30"/>
      <c r="K128" s="2" t="s">
        <v>339</v>
      </c>
      <c r="L128" s="2" t="s">
        <v>324</v>
      </c>
      <c r="M128" s="2" t="s">
        <v>57</v>
      </c>
      <c r="N128" s="2" t="s">
        <v>65</v>
      </c>
      <c r="O128" s="31" t="s">
        <v>66</v>
      </c>
      <c r="P128" s="31" t="s">
        <v>66</v>
      </c>
      <c r="Q128" s="31" t="s">
        <v>66</v>
      </c>
      <c r="R128" s="31" t="s">
        <v>66</v>
      </c>
      <c r="S128" s="31" t="s">
        <v>66</v>
      </c>
      <c r="T128" s="31" t="s">
        <v>424</v>
      </c>
      <c r="U128" s="31" t="s">
        <v>58</v>
      </c>
      <c r="V128" s="31" t="s">
        <v>58</v>
      </c>
      <c r="W128" s="31" t="s">
        <v>58</v>
      </c>
      <c r="X128" s="31" t="s">
        <v>58</v>
      </c>
      <c r="Y128" s="31" t="s">
        <v>58</v>
      </c>
      <c r="Z128" s="31" t="s">
        <v>58</v>
      </c>
      <c r="AA128" s="31" t="s">
        <v>58</v>
      </c>
      <c r="AB128" s="31" t="s">
        <v>58</v>
      </c>
      <c r="AC128" s="31" t="s">
        <v>58</v>
      </c>
      <c r="AD128" s="31" t="s">
        <v>58</v>
      </c>
      <c r="AE128" s="31" t="s">
        <v>58</v>
      </c>
      <c r="AF128" s="31" t="s">
        <v>58</v>
      </c>
      <c r="AG128" s="31" t="s">
        <v>58</v>
      </c>
      <c r="AH128" s="31" t="s">
        <v>58</v>
      </c>
      <c r="AI128" s="31" t="s">
        <v>58</v>
      </c>
      <c r="AJ128" s="31" t="s">
        <v>58</v>
      </c>
      <c r="AK128" s="31" t="s">
        <v>58</v>
      </c>
      <c r="AL128" s="31" t="s">
        <v>58</v>
      </c>
      <c r="AM128" s="31" t="s">
        <v>58</v>
      </c>
      <c r="AN128" s="31" t="s">
        <v>58</v>
      </c>
      <c r="AO128" s="31" t="s">
        <v>420</v>
      </c>
      <c r="AP128" s="31" t="s">
        <v>66</v>
      </c>
      <c r="AQ128" s="31" t="s">
        <v>66</v>
      </c>
      <c r="AR128" s="31"/>
      <c r="AS128" s="31"/>
      <c r="AT128" s="2">
        <f t="shared" si="30"/>
        <v>20</v>
      </c>
      <c r="AU128" s="2">
        <f t="shared" si="31"/>
        <v>7</v>
      </c>
      <c r="AV128" s="2">
        <v>0</v>
      </c>
      <c r="AW128" s="2">
        <v>0</v>
      </c>
      <c r="AX128" s="2">
        <v>0</v>
      </c>
      <c r="AY128" s="2">
        <v>0</v>
      </c>
      <c r="AZ128" s="2">
        <f t="shared" si="32"/>
        <v>27</v>
      </c>
      <c r="BA128" s="52" t="s">
        <v>425</v>
      </c>
      <c r="BB128" s="52" t="s">
        <v>426</v>
      </c>
    </row>
    <row r="129" spans="1:54" x14ac:dyDescent="0.25">
      <c r="A129" s="2">
        <f t="shared" si="33"/>
        <v>92</v>
      </c>
      <c r="B129" s="2">
        <v>4</v>
      </c>
      <c r="C129" s="3" t="s">
        <v>343</v>
      </c>
      <c r="D129" s="3" t="s">
        <v>344</v>
      </c>
      <c r="E129" s="2" t="s">
        <v>345</v>
      </c>
      <c r="F129" s="2" t="s">
        <v>133</v>
      </c>
      <c r="G129" s="3" t="s">
        <v>117</v>
      </c>
      <c r="H129" s="4" t="s">
        <v>55</v>
      </c>
      <c r="I129" s="32" t="s">
        <v>648</v>
      </c>
      <c r="J129" s="30">
        <f ca="1">$G$3-I129+1</f>
        <v>3</v>
      </c>
      <c r="K129" s="2" t="s">
        <v>346</v>
      </c>
      <c r="L129" s="2" t="s">
        <v>324</v>
      </c>
      <c r="M129" s="2" t="s">
        <v>57</v>
      </c>
      <c r="N129" s="2" t="s">
        <v>74</v>
      </c>
      <c r="O129" s="31" t="s">
        <v>457</v>
      </c>
      <c r="P129" s="31" t="s">
        <v>457</v>
      </c>
      <c r="Q129" s="31" t="s">
        <v>457</v>
      </c>
      <c r="R129" s="31" t="s">
        <v>424</v>
      </c>
      <c r="S129" s="31" t="s">
        <v>58</v>
      </c>
      <c r="T129" s="31" t="s">
        <v>58</v>
      </c>
      <c r="U129" s="31" t="s">
        <v>58</v>
      </c>
      <c r="V129" s="31" t="s">
        <v>58</v>
      </c>
      <c r="W129" s="31" t="s">
        <v>58</v>
      </c>
      <c r="X129" s="31" t="s">
        <v>58</v>
      </c>
      <c r="Y129" s="31" t="s">
        <v>58</v>
      </c>
      <c r="Z129" s="31" t="s">
        <v>58</v>
      </c>
      <c r="AA129" s="31" t="s">
        <v>58</v>
      </c>
      <c r="AB129" s="31" t="s">
        <v>58</v>
      </c>
      <c r="AC129" s="31" t="s">
        <v>58</v>
      </c>
      <c r="AD129" s="31" t="s">
        <v>58</v>
      </c>
      <c r="AE129" s="31" t="s">
        <v>58</v>
      </c>
      <c r="AF129" s="31" t="s">
        <v>58</v>
      </c>
      <c r="AG129" s="31" t="s">
        <v>58</v>
      </c>
      <c r="AH129" s="31" t="s">
        <v>420</v>
      </c>
      <c r="AI129" s="31" t="s">
        <v>66</v>
      </c>
      <c r="AJ129" s="31" t="s">
        <v>66</v>
      </c>
      <c r="AK129" s="31" t="s">
        <v>66</v>
      </c>
      <c r="AL129" s="31" t="s">
        <v>66</v>
      </c>
      <c r="AM129" s="31" t="s">
        <v>66</v>
      </c>
      <c r="AN129" s="31" t="s">
        <v>66</v>
      </c>
      <c r="AO129" s="31" t="s">
        <v>424</v>
      </c>
      <c r="AP129" s="31" t="s">
        <v>58</v>
      </c>
      <c r="AQ129" s="31" t="s">
        <v>58</v>
      </c>
      <c r="AR129" s="31"/>
      <c r="AS129" s="31"/>
      <c r="AT129" s="2">
        <f t="shared" si="30"/>
        <v>17</v>
      </c>
      <c r="AU129" s="2">
        <f t="shared" si="31"/>
        <v>6</v>
      </c>
      <c r="AV129" s="2">
        <v>0</v>
      </c>
      <c r="AW129" s="2">
        <v>0</v>
      </c>
      <c r="AX129" s="2">
        <v>0</v>
      </c>
      <c r="AY129" s="2">
        <v>0</v>
      </c>
      <c r="AZ129" s="2">
        <f t="shared" si="32"/>
        <v>23</v>
      </c>
      <c r="BA129" s="52" t="s">
        <v>425</v>
      </c>
      <c r="BB129" s="52" t="s">
        <v>426</v>
      </c>
    </row>
    <row r="130" spans="1:54" x14ac:dyDescent="0.25">
      <c r="A130" s="2">
        <f t="shared" si="33"/>
        <v>93</v>
      </c>
      <c r="B130" s="2">
        <v>5</v>
      </c>
      <c r="C130" s="3" t="s">
        <v>347</v>
      </c>
      <c r="D130" s="3" t="s">
        <v>348</v>
      </c>
      <c r="E130" s="2" t="s">
        <v>349</v>
      </c>
      <c r="F130" s="2" t="s">
        <v>133</v>
      </c>
      <c r="G130" s="3" t="s">
        <v>148</v>
      </c>
      <c r="H130" s="4" t="s">
        <v>55</v>
      </c>
      <c r="I130" s="29"/>
      <c r="J130" s="30"/>
      <c r="K130" s="2" t="s">
        <v>118</v>
      </c>
      <c r="L130" s="2" t="s">
        <v>324</v>
      </c>
      <c r="M130" s="2" t="s">
        <v>57</v>
      </c>
      <c r="N130" s="2" t="s">
        <v>65</v>
      </c>
      <c r="O130" s="31" t="s">
        <v>457</v>
      </c>
      <c r="P130" s="31" t="s">
        <v>457</v>
      </c>
      <c r="Q130" s="31" t="s">
        <v>457</v>
      </c>
      <c r="R130" s="31" t="s">
        <v>457</v>
      </c>
      <c r="S130" s="31" t="s">
        <v>457</v>
      </c>
      <c r="T130" s="31" t="s">
        <v>424</v>
      </c>
      <c r="U130" s="31" t="s">
        <v>58</v>
      </c>
      <c r="V130" s="31" t="s">
        <v>58</v>
      </c>
      <c r="W130" s="31" t="s">
        <v>58</v>
      </c>
      <c r="X130" s="31" t="s">
        <v>58</v>
      </c>
      <c r="Y130" s="31" t="s">
        <v>58</v>
      </c>
      <c r="Z130" s="31" t="s">
        <v>58</v>
      </c>
      <c r="AA130" s="31" t="s">
        <v>58</v>
      </c>
      <c r="AB130" s="31" t="s">
        <v>58</v>
      </c>
      <c r="AC130" s="31" t="s">
        <v>58</v>
      </c>
      <c r="AD130" s="31" t="s">
        <v>58</v>
      </c>
      <c r="AE130" s="31" t="s">
        <v>58</v>
      </c>
      <c r="AF130" s="31" t="s">
        <v>58</v>
      </c>
      <c r="AG130" s="31" t="s">
        <v>58</v>
      </c>
      <c r="AH130" s="31" t="s">
        <v>420</v>
      </c>
      <c r="AI130" s="31" t="s">
        <v>66</v>
      </c>
      <c r="AJ130" s="31" t="s">
        <v>66</v>
      </c>
      <c r="AK130" s="31" t="s">
        <v>66</v>
      </c>
      <c r="AL130" s="31" t="s">
        <v>66</v>
      </c>
      <c r="AM130" s="31" t="s">
        <v>66</v>
      </c>
      <c r="AN130" s="31" t="s">
        <v>66</v>
      </c>
      <c r="AO130" s="31" t="s">
        <v>66</v>
      </c>
      <c r="AP130" s="31" t="s">
        <v>457</v>
      </c>
      <c r="AQ130" s="31" t="s">
        <v>457</v>
      </c>
      <c r="AR130" s="31"/>
      <c r="AS130" s="31"/>
      <c r="AT130" s="2">
        <f t="shared" si="30"/>
        <v>13</v>
      </c>
      <c r="AU130" s="2">
        <f t="shared" si="31"/>
        <v>7</v>
      </c>
      <c r="AV130" s="2">
        <v>0</v>
      </c>
      <c r="AW130" s="2">
        <v>0</v>
      </c>
      <c r="AX130" s="2">
        <v>0</v>
      </c>
      <c r="AY130" s="2">
        <v>0</v>
      </c>
      <c r="AZ130" s="2">
        <f t="shared" si="32"/>
        <v>20</v>
      </c>
      <c r="BA130" s="52" t="s">
        <v>425</v>
      </c>
      <c r="BB130" s="52" t="s">
        <v>426</v>
      </c>
    </row>
    <row r="131" spans="1:54" x14ac:dyDescent="0.25">
      <c r="A131" s="2">
        <f t="shared" si="33"/>
        <v>94</v>
      </c>
      <c r="B131" s="2">
        <v>6</v>
      </c>
      <c r="C131" s="3" t="s">
        <v>350</v>
      </c>
      <c r="D131" s="3" t="s">
        <v>351</v>
      </c>
      <c r="E131" s="2" t="s">
        <v>352</v>
      </c>
      <c r="F131" s="2" t="s">
        <v>138</v>
      </c>
      <c r="G131" s="3" t="s">
        <v>159</v>
      </c>
      <c r="H131" s="4" t="s">
        <v>55</v>
      </c>
      <c r="I131" s="29"/>
      <c r="J131" s="30"/>
      <c r="K131" s="2" t="s">
        <v>353</v>
      </c>
      <c r="L131" s="2" t="s">
        <v>324</v>
      </c>
      <c r="M131" s="2" t="s">
        <v>57</v>
      </c>
      <c r="N131" s="2" t="s">
        <v>65</v>
      </c>
      <c r="O131" s="31" t="s">
        <v>457</v>
      </c>
      <c r="P131" s="31" t="s">
        <v>457</v>
      </c>
      <c r="Q131" s="31" t="s">
        <v>457</v>
      </c>
      <c r="R131" s="31" t="s">
        <v>457</v>
      </c>
      <c r="S131" s="31" t="s">
        <v>457</v>
      </c>
      <c r="T131" s="31" t="s">
        <v>424</v>
      </c>
      <c r="U131" s="31" t="s">
        <v>58</v>
      </c>
      <c r="V131" s="31" t="s">
        <v>58</v>
      </c>
      <c r="W131" s="31" t="s">
        <v>58</v>
      </c>
      <c r="X131" s="31" t="s">
        <v>58</v>
      </c>
      <c r="Y131" s="31" t="s">
        <v>58</v>
      </c>
      <c r="Z131" s="31" t="s">
        <v>58</v>
      </c>
      <c r="AA131" s="31" t="s">
        <v>58</v>
      </c>
      <c r="AB131" s="31" t="s">
        <v>58</v>
      </c>
      <c r="AC131" s="31" t="s">
        <v>58</v>
      </c>
      <c r="AD131" s="31" t="s">
        <v>58</v>
      </c>
      <c r="AE131" s="31" t="s">
        <v>58</v>
      </c>
      <c r="AF131" s="31" t="s">
        <v>58</v>
      </c>
      <c r="AG131" s="31" t="s">
        <v>58</v>
      </c>
      <c r="AH131" s="31" t="s">
        <v>58</v>
      </c>
      <c r="AI131" s="31" t="s">
        <v>58</v>
      </c>
      <c r="AJ131" s="31" t="s">
        <v>58</v>
      </c>
      <c r="AK131" s="31" t="s">
        <v>420</v>
      </c>
      <c r="AL131" s="31" t="s">
        <v>66</v>
      </c>
      <c r="AM131" s="31" t="s">
        <v>66</v>
      </c>
      <c r="AN131" s="31" t="s">
        <v>66</v>
      </c>
      <c r="AO131" s="31" t="s">
        <v>66</v>
      </c>
      <c r="AP131" s="31" t="s">
        <v>66</v>
      </c>
      <c r="AQ131" s="31" t="s">
        <v>66</v>
      </c>
      <c r="AR131" s="31"/>
      <c r="AS131" s="31"/>
      <c r="AT131" s="2">
        <f t="shared" si="30"/>
        <v>16</v>
      </c>
      <c r="AU131" s="2">
        <f t="shared" si="31"/>
        <v>6</v>
      </c>
      <c r="AV131" s="2">
        <v>0</v>
      </c>
      <c r="AW131" s="2">
        <v>0</v>
      </c>
      <c r="AX131" s="2">
        <v>0</v>
      </c>
      <c r="AY131" s="2">
        <v>0</v>
      </c>
      <c r="AZ131" s="2">
        <f t="shared" si="32"/>
        <v>22</v>
      </c>
      <c r="BA131" s="52" t="s">
        <v>425</v>
      </c>
      <c r="BB131" s="52" t="s">
        <v>426</v>
      </c>
    </row>
    <row r="132" spans="1:54" x14ac:dyDescent="0.25">
      <c r="A132" s="2">
        <f t="shared" si="33"/>
        <v>95</v>
      </c>
      <c r="B132" s="2">
        <v>7</v>
      </c>
      <c r="C132" s="3" t="s">
        <v>354</v>
      </c>
      <c r="D132" s="3" t="s">
        <v>355</v>
      </c>
      <c r="E132" s="2" t="s">
        <v>356</v>
      </c>
      <c r="F132" s="2" t="s">
        <v>305</v>
      </c>
      <c r="G132" s="3" t="s">
        <v>148</v>
      </c>
      <c r="H132" s="4" t="s">
        <v>55</v>
      </c>
      <c r="I132" s="32" t="s">
        <v>636</v>
      </c>
      <c r="J132" s="30">
        <f t="shared" ref="J132:J133" ca="1" si="34">$G$3-I132+1</f>
        <v>10</v>
      </c>
      <c r="K132" s="2" t="s">
        <v>357</v>
      </c>
      <c r="L132" s="2" t="s">
        <v>324</v>
      </c>
      <c r="M132" s="2" t="s">
        <v>57</v>
      </c>
      <c r="N132" s="2" t="s">
        <v>74</v>
      </c>
      <c r="O132" s="31" t="s">
        <v>66</v>
      </c>
      <c r="P132" s="31" t="s">
        <v>66</v>
      </c>
      <c r="Q132" s="31" t="s">
        <v>66</v>
      </c>
      <c r="R132" s="31" t="s">
        <v>66</v>
      </c>
      <c r="S132" s="31" t="s">
        <v>66</v>
      </c>
      <c r="T132" s="31" t="s">
        <v>66</v>
      </c>
      <c r="U132" s="31" t="s">
        <v>457</v>
      </c>
      <c r="V132" s="31" t="s">
        <v>457</v>
      </c>
      <c r="W132" s="31" t="s">
        <v>457</v>
      </c>
      <c r="X132" s="31" t="s">
        <v>457</v>
      </c>
      <c r="Y132" s="31" t="s">
        <v>457</v>
      </c>
      <c r="Z132" s="31" t="s">
        <v>457</v>
      </c>
      <c r="AA132" s="31" t="s">
        <v>457</v>
      </c>
      <c r="AB132" s="31" t="s">
        <v>457</v>
      </c>
      <c r="AC132" s="31" t="s">
        <v>457</v>
      </c>
      <c r="AD132" s="31" t="s">
        <v>457</v>
      </c>
      <c r="AE132" s="31" t="s">
        <v>457</v>
      </c>
      <c r="AF132" s="31" t="s">
        <v>457</v>
      </c>
      <c r="AG132" s="31" t="s">
        <v>457</v>
      </c>
      <c r="AH132" s="31" t="s">
        <v>424</v>
      </c>
      <c r="AI132" s="31" t="s">
        <v>58</v>
      </c>
      <c r="AJ132" s="31" t="s">
        <v>58</v>
      </c>
      <c r="AK132" s="31" t="s">
        <v>58</v>
      </c>
      <c r="AL132" s="31" t="s">
        <v>58</v>
      </c>
      <c r="AM132" s="31" t="s">
        <v>58</v>
      </c>
      <c r="AN132" s="31" t="s">
        <v>58</v>
      </c>
      <c r="AO132" s="31" t="s">
        <v>58</v>
      </c>
      <c r="AP132" s="31" t="s">
        <v>58</v>
      </c>
      <c r="AQ132" s="31" t="s">
        <v>58</v>
      </c>
      <c r="AR132" s="31"/>
      <c r="AS132" s="31"/>
      <c r="AT132" s="2">
        <f t="shared" si="30"/>
        <v>9</v>
      </c>
      <c r="AU132" s="2">
        <f t="shared" si="31"/>
        <v>6</v>
      </c>
      <c r="AV132" s="2">
        <v>0</v>
      </c>
      <c r="AW132" s="2">
        <v>0</v>
      </c>
      <c r="AX132" s="2">
        <v>0</v>
      </c>
      <c r="AY132" s="2">
        <v>0</v>
      </c>
      <c r="AZ132" s="2">
        <f t="shared" si="32"/>
        <v>15</v>
      </c>
      <c r="BA132" s="52" t="s">
        <v>425</v>
      </c>
      <c r="BB132" s="52" t="s">
        <v>426</v>
      </c>
    </row>
    <row r="133" spans="1:54" x14ac:dyDescent="0.25">
      <c r="A133" s="2">
        <f t="shared" si="33"/>
        <v>96</v>
      </c>
      <c r="B133" s="2">
        <v>8</v>
      </c>
      <c r="C133" s="3" t="s">
        <v>283</v>
      </c>
      <c r="D133" s="3" t="s">
        <v>284</v>
      </c>
      <c r="E133" s="2" t="s">
        <v>285</v>
      </c>
      <c r="F133" s="2" t="s">
        <v>54</v>
      </c>
      <c r="G133" s="3" t="s">
        <v>148</v>
      </c>
      <c r="H133" s="4" t="s">
        <v>55</v>
      </c>
      <c r="I133" s="32" t="s">
        <v>636</v>
      </c>
      <c r="J133" s="30">
        <f t="shared" ca="1" si="34"/>
        <v>10</v>
      </c>
      <c r="K133" s="2" t="s">
        <v>286</v>
      </c>
      <c r="L133" s="2" t="s">
        <v>324</v>
      </c>
      <c r="M133" s="2" t="s">
        <v>57</v>
      </c>
      <c r="N133" s="2" t="s">
        <v>74</v>
      </c>
      <c r="O133" s="31" t="s">
        <v>58</v>
      </c>
      <c r="P133" s="31" t="s">
        <v>58</v>
      </c>
      <c r="Q133" s="31" t="s">
        <v>58</v>
      </c>
      <c r="R133" s="31" t="s">
        <v>58</v>
      </c>
      <c r="S133" s="31" t="s">
        <v>58</v>
      </c>
      <c r="T133" s="31" t="s">
        <v>420</v>
      </c>
      <c r="U133" s="31" t="s">
        <v>66</v>
      </c>
      <c r="V133" s="31" t="s">
        <v>66</v>
      </c>
      <c r="W133" s="31" t="s">
        <v>66</v>
      </c>
      <c r="X133" s="31" t="s">
        <v>66</v>
      </c>
      <c r="Y133" s="31" t="s">
        <v>66</v>
      </c>
      <c r="Z133" s="31" t="s">
        <v>66</v>
      </c>
      <c r="AA133" s="31" t="s">
        <v>66</v>
      </c>
      <c r="AB133" s="31" t="s">
        <v>457</v>
      </c>
      <c r="AC133" s="31" t="s">
        <v>457</v>
      </c>
      <c r="AD133" s="31" t="s">
        <v>457</v>
      </c>
      <c r="AE133" s="31" t="s">
        <v>457</v>
      </c>
      <c r="AF133" s="31" t="s">
        <v>457</v>
      </c>
      <c r="AG133" s="31" t="s">
        <v>457</v>
      </c>
      <c r="AH133" s="31" t="s">
        <v>424</v>
      </c>
      <c r="AI133" s="31" t="s">
        <v>58</v>
      </c>
      <c r="AJ133" s="31" t="s">
        <v>58</v>
      </c>
      <c r="AK133" s="31" t="s">
        <v>58</v>
      </c>
      <c r="AL133" s="31" t="s">
        <v>58</v>
      </c>
      <c r="AM133" s="31" t="s">
        <v>58</v>
      </c>
      <c r="AN133" s="31" t="s">
        <v>58</v>
      </c>
      <c r="AO133" s="31" t="s">
        <v>58</v>
      </c>
      <c r="AP133" s="31" t="s">
        <v>58</v>
      </c>
      <c r="AQ133" s="31" t="s">
        <v>58</v>
      </c>
      <c r="AR133" s="31"/>
      <c r="AS133" s="31"/>
      <c r="AT133" s="2">
        <f t="shared" si="30"/>
        <v>14</v>
      </c>
      <c r="AU133" s="2">
        <f t="shared" si="31"/>
        <v>7</v>
      </c>
      <c r="AV133" s="2">
        <v>0</v>
      </c>
      <c r="AW133" s="2">
        <v>0</v>
      </c>
      <c r="AX133" s="2">
        <v>0</v>
      </c>
      <c r="AY133" s="2">
        <v>0</v>
      </c>
      <c r="AZ133" s="2">
        <f t="shared" si="32"/>
        <v>21</v>
      </c>
      <c r="BA133" s="52" t="s">
        <v>425</v>
      </c>
      <c r="BB133" s="52" t="s">
        <v>426</v>
      </c>
    </row>
    <row r="134" spans="1:54" x14ac:dyDescent="0.25">
      <c r="A134" s="2">
        <f t="shared" si="33"/>
        <v>97</v>
      </c>
      <c r="B134" s="2">
        <v>9</v>
      </c>
      <c r="C134" s="3" t="s">
        <v>361</v>
      </c>
      <c r="D134" s="3" t="s">
        <v>362</v>
      </c>
      <c r="E134" s="2" t="s">
        <v>363</v>
      </c>
      <c r="F134" s="2" t="s">
        <v>216</v>
      </c>
      <c r="G134" s="3" t="s">
        <v>148</v>
      </c>
      <c r="H134" s="4" t="s">
        <v>55</v>
      </c>
      <c r="I134" s="29"/>
      <c r="J134" s="30"/>
      <c r="K134" s="2" t="s">
        <v>364</v>
      </c>
      <c r="L134" s="2" t="s">
        <v>324</v>
      </c>
      <c r="M134" s="2" t="s">
        <v>57</v>
      </c>
      <c r="N134" s="2" t="s">
        <v>65</v>
      </c>
      <c r="O134" s="31" t="s">
        <v>457</v>
      </c>
      <c r="P134" s="31" t="s">
        <v>457</v>
      </c>
      <c r="Q134" s="31" t="s">
        <v>457</v>
      </c>
      <c r="R134" s="31" t="s">
        <v>457</v>
      </c>
      <c r="S134" s="31" t="s">
        <v>457</v>
      </c>
      <c r="T134" s="31" t="s">
        <v>424</v>
      </c>
      <c r="U134" s="31" t="s">
        <v>58</v>
      </c>
      <c r="V134" s="31" t="s">
        <v>58</v>
      </c>
      <c r="W134" s="31" t="s">
        <v>58</v>
      </c>
      <c r="X134" s="31" t="s">
        <v>58</v>
      </c>
      <c r="Y134" s="31" t="s">
        <v>58</v>
      </c>
      <c r="Z134" s="31" t="s">
        <v>58</v>
      </c>
      <c r="AA134" s="31" t="s">
        <v>58</v>
      </c>
      <c r="AB134" s="31" t="s">
        <v>58</v>
      </c>
      <c r="AC134" s="31" t="s">
        <v>58</v>
      </c>
      <c r="AD134" s="31" t="s">
        <v>58</v>
      </c>
      <c r="AE134" s="31" t="s">
        <v>58</v>
      </c>
      <c r="AF134" s="31" t="s">
        <v>58</v>
      </c>
      <c r="AG134" s="31" t="s">
        <v>58</v>
      </c>
      <c r="AH134" s="31" t="s">
        <v>420</v>
      </c>
      <c r="AI134" s="31" t="s">
        <v>66</v>
      </c>
      <c r="AJ134" s="31" t="s">
        <v>66</v>
      </c>
      <c r="AK134" s="31" t="s">
        <v>66</v>
      </c>
      <c r="AL134" s="31" t="s">
        <v>66</v>
      </c>
      <c r="AM134" s="31" t="s">
        <v>66</v>
      </c>
      <c r="AN134" s="31" t="s">
        <v>66</v>
      </c>
      <c r="AO134" s="31" t="s">
        <v>66</v>
      </c>
      <c r="AP134" s="31" t="s">
        <v>457</v>
      </c>
      <c r="AQ134" s="31" t="s">
        <v>457</v>
      </c>
      <c r="AR134" s="31"/>
      <c r="AS134" s="31"/>
      <c r="AT134" s="2">
        <f t="shared" si="30"/>
        <v>13</v>
      </c>
      <c r="AU134" s="2">
        <f t="shared" si="31"/>
        <v>7</v>
      </c>
      <c r="AV134" s="2">
        <v>0</v>
      </c>
      <c r="AW134" s="2">
        <v>0</v>
      </c>
      <c r="AX134" s="2">
        <v>0</v>
      </c>
      <c r="AY134" s="2">
        <v>0</v>
      </c>
      <c r="AZ134" s="2">
        <f t="shared" si="32"/>
        <v>20</v>
      </c>
      <c r="BA134" s="52" t="s">
        <v>425</v>
      </c>
      <c r="BB134" s="52" t="s">
        <v>426</v>
      </c>
    </row>
    <row r="135" spans="1:54" x14ac:dyDescent="0.25">
      <c r="A135" s="2"/>
      <c r="B135" s="2"/>
      <c r="C135" s="3"/>
      <c r="D135" s="3"/>
      <c r="E135" s="2"/>
      <c r="F135" s="2"/>
      <c r="G135" s="3"/>
      <c r="H135" s="4"/>
      <c r="I135" s="29"/>
      <c r="J135" s="30"/>
      <c r="K135" s="2"/>
      <c r="L135" s="2"/>
      <c r="M135" s="2"/>
      <c r="N135" s="2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2"/>
      <c r="AU135" s="2"/>
      <c r="AV135" s="2"/>
      <c r="AW135" s="2"/>
      <c r="AX135" s="2"/>
      <c r="AY135" s="2"/>
      <c r="AZ135" s="2"/>
      <c r="BA135" s="52"/>
      <c r="BB135" s="52"/>
    </row>
    <row r="136" spans="1:54" ht="18.75" x14ac:dyDescent="0.3">
      <c r="A136" s="4"/>
      <c r="B136" s="33" t="s">
        <v>429</v>
      </c>
      <c r="C136" s="34"/>
      <c r="D136" s="35"/>
      <c r="E136" s="35">
        <v>97</v>
      </c>
      <c r="F136" s="2"/>
      <c r="G136" s="3"/>
      <c r="H136" s="4"/>
      <c r="I136" s="29"/>
      <c r="J136" s="30"/>
      <c r="K136" s="2"/>
      <c r="L136" s="2"/>
      <c r="M136" s="2"/>
      <c r="N136" s="2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2"/>
      <c r="AU136" s="2"/>
      <c r="AV136" s="2"/>
      <c r="AW136" s="2"/>
      <c r="AX136" s="2"/>
      <c r="AY136" s="2"/>
      <c r="AZ136" s="2"/>
      <c r="BA136" s="52"/>
      <c r="BB136" s="52"/>
    </row>
    <row r="137" spans="1:54" x14ac:dyDescent="0.25">
      <c r="A137" s="2"/>
      <c r="B137" s="2"/>
      <c r="C137" s="36"/>
      <c r="D137" s="37"/>
      <c r="E137" s="2"/>
      <c r="F137" s="2"/>
      <c r="G137" s="3"/>
      <c r="H137" s="4"/>
      <c r="I137" s="29"/>
      <c r="J137" s="30"/>
      <c r="K137" s="2"/>
      <c r="L137" s="2"/>
      <c r="M137" s="2"/>
      <c r="N137" s="2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2"/>
      <c r="AU137" s="2"/>
      <c r="AV137" s="2"/>
      <c r="AW137" s="2"/>
      <c r="AX137" s="2"/>
      <c r="AY137" s="2"/>
      <c r="AZ137" s="2"/>
      <c r="BA137" s="52"/>
      <c r="BB137" s="52"/>
    </row>
    <row r="138" spans="1:54" x14ac:dyDescent="0.25">
      <c r="A138" s="38"/>
      <c r="B138" s="38" t="s">
        <v>430</v>
      </c>
      <c r="C138" s="39"/>
      <c r="D138" s="8"/>
      <c r="E138" s="38"/>
      <c r="F138" s="2"/>
      <c r="G138" s="2"/>
      <c r="H138" s="4"/>
      <c r="I138" s="29"/>
      <c r="J138" s="30"/>
      <c r="K138" s="2"/>
      <c r="L138" s="2"/>
      <c r="M138" s="2"/>
      <c r="N138" s="2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2"/>
      <c r="AU138" s="2"/>
      <c r="AV138" s="2"/>
      <c r="AW138" s="2"/>
      <c r="AX138" s="2"/>
      <c r="AY138" s="2"/>
      <c r="AZ138" s="2"/>
      <c r="BA138" s="52"/>
      <c r="BB138" s="52"/>
    </row>
    <row r="139" spans="1:54" x14ac:dyDescent="0.25">
      <c r="A139" s="14" t="s">
        <v>365</v>
      </c>
      <c r="B139" s="15" t="s">
        <v>366</v>
      </c>
      <c r="C139" s="16"/>
      <c r="D139" s="17"/>
      <c r="E139" s="18"/>
      <c r="F139" s="2"/>
      <c r="G139" s="2"/>
      <c r="H139" s="4"/>
      <c r="I139" s="29"/>
      <c r="J139" s="30"/>
      <c r="K139" s="2"/>
      <c r="L139" s="2"/>
      <c r="M139" s="2"/>
      <c r="N139" s="2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2"/>
      <c r="AU139" s="2"/>
      <c r="AV139" s="2"/>
      <c r="AW139" s="2"/>
      <c r="AX139" s="2"/>
      <c r="AY139" s="2"/>
      <c r="AZ139" s="2"/>
      <c r="BA139" s="52"/>
      <c r="BB139" s="52"/>
    </row>
    <row r="140" spans="1:54" x14ac:dyDescent="0.25">
      <c r="A140" s="2">
        <f>A134+1</f>
        <v>98</v>
      </c>
      <c r="B140" s="2">
        <v>1</v>
      </c>
      <c r="C140" s="3" t="s">
        <v>99</v>
      </c>
      <c r="D140" s="3" t="s">
        <v>100</v>
      </c>
      <c r="E140" s="2" t="s">
        <v>101</v>
      </c>
      <c r="F140" s="2" t="s">
        <v>102</v>
      </c>
      <c r="G140" s="3" t="s">
        <v>103</v>
      </c>
      <c r="H140" s="4" t="s">
        <v>55</v>
      </c>
      <c r="I140" s="29"/>
      <c r="J140" s="30"/>
      <c r="K140" s="2" t="s">
        <v>104</v>
      </c>
      <c r="L140" s="2" t="s">
        <v>366</v>
      </c>
      <c r="M140" s="2" t="s">
        <v>57</v>
      </c>
      <c r="N140" s="2" t="s">
        <v>54</v>
      </c>
      <c r="O140" s="31" t="s">
        <v>423</v>
      </c>
      <c r="P140" s="31" t="s">
        <v>423</v>
      </c>
      <c r="Q140" s="31" t="s">
        <v>423</v>
      </c>
      <c r="R140" s="31" t="s">
        <v>423</v>
      </c>
      <c r="S140" s="31" t="s">
        <v>423</v>
      </c>
      <c r="T140" s="31" t="s">
        <v>423</v>
      </c>
      <c r="U140" s="31" t="s">
        <v>423</v>
      </c>
      <c r="V140" s="31" t="s">
        <v>423</v>
      </c>
      <c r="W140" s="31" t="s">
        <v>423</v>
      </c>
      <c r="X140" s="31" t="s">
        <v>423</v>
      </c>
      <c r="Y140" s="31" t="s">
        <v>423</v>
      </c>
      <c r="Z140" s="31" t="s">
        <v>423</v>
      </c>
      <c r="AA140" s="31" t="s">
        <v>423</v>
      </c>
      <c r="AB140" s="31" t="s">
        <v>423</v>
      </c>
      <c r="AC140" s="31" t="s">
        <v>423</v>
      </c>
      <c r="AD140" s="31" t="s">
        <v>423</v>
      </c>
      <c r="AE140" s="31" t="s">
        <v>423</v>
      </c>
      <c r="AF140" s="31" t="s">
        <v>423</v>
      </c>
      <c r="AG140" s="31" t="s">
        <v>423</v>
      </c>
      <c r="AH140" s="31" t="s">
        <v>423</v>
      </c>
      <c r="AI140" s="31" t="s">
        <v>423</v>
      </c>
      <c r="AJ140" s="31" t="s">
        <v>423</v>
      </c>
      <c r="AK140" s="31" t="s">
        <v>423</v>
      </c>
      <c r="AL140" s="31" t="s">
        <v>423</v>
      </c>
      <c r="AM140" s="31" t="s">
        <v>423</v>
      </c>
      <c r="AN140" s="31" t="s">
        <v>423</v>
      </c>
      <c r="AO140" s="31" t="s">
        <v>423</v>
      </c>
      <c r="AP140" s="31" t="s">
        <v>423</v>
      </c>
      <c r="AQ140" s="31" t="s">
        <v>423</v>
      </c>
      <c r="AR140" s="31"/>
      <c r="AS140" s="31"/>
      <c r="AT140" s="2">
        <f>COUNTIF(O140:AS140,"A")</f>
        <v>0</v>
      </c>
      <c r="AU140" s="2">
        <f>COUNTIF(O140:AS140,"D")</f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f>SUM(AT140:AY140)</f>
        <v>0</v>
      </c>
      <c r="BA140" s="52" t="s">
        <v>421</v>
      </c>
      <c r="BB140" s="52" t="s">
        <v>422</v>
      </c>
    </row>
    <row r="141" spans="1:54" x14ac:dyDescent="0.25">
      <c r="A141" s="2">
        <f>A140+1</f>
        <v>99</v>
      </c>
      <c r="B141" s="2">
        <v>2</v>
      </c>
      <c r="C141" s="3" t="s">
        <v>75</v>
      </c>
      <c r="D141" s="3" t="s">
        <v>76</v>
      </c>
      <c r="E141" s="2" t="s">
        <v>77</v>
      </c>
      <c r="F141" s="2" t="s">
        <v>54</v>
      </c>
      <c r="G141" s="3" t="s">
        <v>78</v>
      </c>
      <c r="H141" s="4" t="s">
        <v>55</v>
      </c>
      <c r="I141" s="29"/>
      <c r="J141" s="30"/>
      <c r="K141" s="2" t="s">
        <v>56</v>
      </c>
      <c r="L141" s="2" t="s">
        <v>366</v>
      </c>
      <c r="M141" s="2" t="s">
        <v>57</v>
      </c>
      <c r="N141" s="2" t="s">
        <v>54</v>
      </c>
      <c r="O141" s="31" t="s">
        <v>423</v>
      </c>
      <c r="P141" s="31" t="s">
        <v>423</v>
      </c>
      <c r="Q141" s="31" t="s">
        <v>423</v>
      </c>
      <c r="R141" s="31" t="s">
        <v>423</v>
      </c>
      <c r="S141" s="31" t="s">
        <v>423</v>
      </c>
      <c r="T141" s="31" t="s">
        <v>423</v>
      </c>
      <c r="U141" s="31" t="s">
        <v>423</v>
      </c>
      <c r="V141" s="31" t="s">
        <v>423</v>
      </c>
      <c r="W141" s="31" t="s">
        <v>423</v>
      </c>
      <c r="X141" s="31" t="s">
        <v>423</v>
      </c>
      <c r="Y141" s="31" t="s">
        <v>423</v>
      </c>
      <c r="Z141" s="31" t="s">
        <v>423</v>
      </c>
      <c r="AA141" s="31" t="s">
        <v>423</v>
      </c>
      <c r="AB141" s="31" t="s">
        <v>423</v>
      </c>
      <c r="AC141" s="31" t="s">
        <v>423</v>
      </c>
      <c r="AD141" s="31" t="s">
        <v>423</v>
      </c>
      <c r="AE141" s="31" t="s">
        <v>423</v>
      </c>
      <c r="AF141" s="31" t="s">
        <v>423</v>
      </c>
      <c r="AG141" s="31" t="s">
        <v>423</v>
      </c>
      <c r="AH141" s="31" t="s">
        <v>423</v>
      </c>
      <c r="AI141" s="31" t="s">
        <v>423</v>
      </c>
      <c r="AJ141" s="31" t="s">
        <v>423</v>
      </c>
      <c r="AK141" s="31" t="s">
        <v>423</v>
      </c>
      <c r="AL141" s="31" t="s">
        <v>423</v>
      </c>
      <c r="AM141" s="31" t="s">
        <v>423</v>
      </c>
      <c r="AN141" s="31" t="s">
        <v>423</v>
      </c>
      <c r="AO141" s="31" t="s">
        <v>423</v>
      </c>
      <c r="AP141" s="31" t="s">
        <v>423</v>
      </c>
      <c r="AQ141" s="31" t="s">
        <v>423</v>
      </c>
      <c r="AR141" s="31"/>
      <c r="AS141" s="31"/>
      <c r="AT141" s="2">
        <f>COUNTIF(O141:AS141,"A")</f>
        <v>0</v>
      </c>
      <c r="AU141" s="2">
        <f>COUNTIF(O141:AS141,"D")</f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f>SUM(AT141:AY141)</f>
        <v>0</v>
      </c>
      <c r="BA141" s="52" t="s">
        <v>421</v>
      </c>
      <c r="BB141" s="52" t="s">
        <v>422</v>
      </c>
    </row>
    <row r="142" spans="1:54" x14ac:dyDescent="0.25">
      <c r="A142" s="2">
        <f>A141+1</f>
        <v>100</v>
      </c>
      <c r="B142" s="2">
        <v>3</v>
      </c>
      <c r="C142" s="3" t="s">
        <v>372</v>
      </c>
      <c r="D142" s="3" t="s">
        <v>373</v>
      </c>
      <c r="E142" s="2" t="s">
        <v>374</v>
      </c>
      <c r="F142" s="2" t="s">
        <v>54</v>
      </c>
      <c r="G142" s="3" t="s">
        <v>375</v>
      </c>
      <c r="H142" s="4" t="s">
        <v>72</v>
      </c>
      <c r="I142" s="29"/>
      <c r="J142" s="30"/>
      <c r="K142" s="2" t="s">
        <v>376</v>
      </c>
      <c r="L142" s="2" t="s">
        <v>366</v>
      </c>
      <c r="M142" s="2" t="s">
        <v>57</v>
      </c>
      <c r="N142" s="2" t="s">
        <v>54</v>
      </c>
      <c r="O142" s="31" t="s">
        <v>66</v>
      </c>
      <c r="P142" s="31" t="s">
        <v>66</v>
      </c>
      <c r="Q142" s="31" t="s">
        <v>66</v>
      </c>
      <c r="R142" s="31" t="s">
        <v>66</v>
      </c>
      <c r="S142" s="31" t="s">
        <v>66</v>
      </c>
      <c r="T142" s="31" t="s">
        <v>66</v>
      </c>
      <c r="U142" s="31" t="s">
        <v>66</v>
      </c>
      <c r="V142" s="31" t="s">
        <v>66</v>
      </c>
      <c r="W142" s="31" t="s">
        <v>66</v>
      </c>
      <c r="X142" s="31" t="s">
        <v>66</v>
      </c>
      <c r="Y142" s="31" t="s">
        <v>423</v>
      </c>
      <c r="Z142" s="31" t="s">
        <v>423</v>
      </c>
      <c r="AA142" s="31" t="s">
        <v>423</v>
      </c>
      <c r="AB142" s="31" t="s">
        <v>423</v>
      </c>
      <c r="AC142" s="31" t="s">
        <v>423</v>
      </c>
      <c r="AD142" s="31" t="s">
        <v>423</v>
      </c>
      <c r="AE142" s="31" t="s">
        <v>423</v>
      </c>
      <c r="AF142" s="31" t="s">
        <v>423</v>
      </c>
      <c r="AG142" s="31" t="s">
        <v>423</v>
      </c>
      <c r="AH142" s="31" t="s">
        <v>424</v>
      </c>
      <c r="AI142" s="31" t="s">
        <v>58</v>
      </c>
      <c r="AJ142" s="31" t="s">
        <v>58</v>
      </c>
      <c r="AK142" s="31" t="s">
        <v>420</v>
      </c>
      <c r="AL142" s="31" t="s">
        <v>423</v>
      </c>
      <c r="AM142" s="31" t="s">
        <v>423</v>
      </c>
      <c r="AN142" s="31" t="s">
        <v>423</v>
      </c>
      <c r="AO142" s="31" t="s">
        <v>423</v>
      </c>
      <c r="AP142" s="31" t="s">
        <v>423</v>
      </c>
      <c r="AQ142" s="31" t="s">
        <v>423</v>
      </c>
      <c r="AR142" s="31"/>
      <c r="AS142" s="31"/>
      <c r="AT142" s="2">
        <f>COUNTIF(O142:AS142,"A")</f>
        <v>2</v>
      </c>
      <c r="AU142" s="2">
        <f>COUNTIF(O142:AS142,"D")</f>
        <v>10</v>
      </c>
      <c r="AV142" s="2">
        <v>0</v>
      </c>
      <c r="AW142" s="2">
        <v>0</v>
      </c>
      <c r="AX142" s="2">
        <v>0</v>
      </c>
      <c r="AY142" s="2">
        <v>0</v>
      </c>
      <c r="AZ142" s="2">
        <f>SUM(AT142:AY142)</f>
        <v>12</v>
      </c>
      <c r="BA142" s="52" t="s">
        <v>421</v>
      </c>
      <c r="BB142" s="52" t="s">
        <v>422</v>
      </c>
    </row>
    <row r="143" spans="1:54" x14ac:dyDescent="0.25">
      <c r="A143" s="2"/>
      <c r="B143" s="2"/>
      <c r="C143" s="3"/>
      <c r="D143" s="3"/>
      <c r="E143" s="2"/>
      <c r="F143" s="2"/>
      <c r="G143" s="3"/>
      <c r="H143" s="4"/>
      <c r="I143" s="29"/>
      <c r="J143" s="30"/>
      <c r="K143" s="2"/>
      <c r="L143" s="2"/>
      <c r="M143" s="2"/>
      <c r="N143" s="2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2"/>
      <c r="AU143" s="2"/>
      <c r="AV143" s="2"/>
      <c r="AW143" s="2"/>
      <c r="AX143" s="2"/>
      <c r="AY143" s="2"/>
      <c r="AZ143" s="2"/>
      <c r="BA143" s="52"/>
      <c r="BB143" s="52"/>
    </row>
    <row r="144" spans="1:54" x14ac:dyDescent="0.25">
      <c r="A144" s="14" t="s">
        <v>509</v>
      </c>
      <c r="B144" s="15" t="s">
        <v>510</v>
      </c>
      <c r="C144" s="16"/>
      <c r="D144" s="17"/>
      <c r="E144" s="18"/>
      <c r="F144" s="2"/>
      <c r="G144" s="2"/>
      <c r="H144" s="4"/>
      <c r="I144" s="29"/>
      <c r="J144" s="30"/>
      <c r="K144" s="2"/>
      <c r="L144" s="2"/>
      <c r="M144" s="2"/>
      <c r="N144" s="2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2"/>
      <c r="AU144" s="2"/>
      <c r="AV144" s="2"/>
      <c r="AW144" s="2"/>
      <c r="AX144" s="2"/>
      <c r="AY144" s="2"/>
      <c r="AZ144" s="2"/>
      <c r="BA144" s="52"/>
      <c r="BB144" s="52"/>
    </row>
    <row r="145" spans="1:54" x14ac:dyDescent="0.25">
      <c r="A145" s="2">
        <f>A142+1</f>
        <v>101</v>
      </c>
      <c r="B145" s="2">
        <v>1</v>
      </c>
      <c r="C145" s="3" t="s">
        <v>367</v>
      </c>
      <c r="D145" s="3" t="s">
        <v>368</v>
      </c>
      <c r="E145" s="2" t="s">
        <v>369</v>
      </c>
      <c r="F145" s="2" t="s">
        <v>54</v>
      </c>
      <c r="G145" s="3" t="s">
        <v>370</v>
      </c>
      <c r="H145" s="4" t="s">
        <v>55</v>
      </c>
      <c r="I145" s="29"/>
      <c r="J145" s="30"/>
      <c r="K145" s="2" t="s">
        <v>371</v>
      </c>
      <c r="L145" s="2" t="s">
        <v>513</v>
      </c>
      <c r="M145" s="2" t="s">
        <v>57</v>
      </c>
      <c r="N145" s="2" t="s">
        <v>484</v>
      </c>
      <c r="O145" s="31" t="s">
        <v>423</v>
      </c>
      <c r="P145" s="31" t="s">
        <v>423</v>
      </c>
      <c r="Q145" s="31" t="s">
        <v>423</v>
      </c>
      <c r="R145" s="31" t="s">
        <v>423</v>
      </c>
      <c r="S145" s="31" t="s">
        <v>423</v>
      </c>
      <c r="T145" s="31" t="s">
        <v>423</v>
      </c>
      <c r="U145" s="31" t="s">
        <v>423</v>
      </c>
      <c r="V145" s="31" t="s">
        <v>423</v>
      </c>
      <c r="W145" s="31" t="s">
        <v>423</v>
      </c>
      <c r="X145" s="31" t="s">
        <v>423</v>
      </c>
      <c r="Y145" s="31" t="s">
        <v>423</v>
      </c>
      <c r="Z145" s="31" t="s">
        <v>423</v>
      </c>
      <c r="AA145" s="31" t="s">
        <v>423</v>
      </c>
      <c r="AB145" s="31" t="s">
        <v>423</v>
      </c>
      <c r="AC145" s="31" t="s">
        <v>423</v>
      </c>
      <c r="AD145" s="31" t="s">
        <v>423</v>
      </c>
      <c r="AE145" s="31" t="s">
        <v>423</v>
      </c>
      <c r="AF145" s="31" t="s">
        <v>423</v>
      </c>
      <c r="AG145" s="31" t="s">
        <v>423</v>
      </c>
      <c r="AH145" s="31" t="s">
        <v>423</v>
      </c>
      <c r="AI145" s="31" t="s">
        <v>423</v>
      </c>
      <c r="AJ145" s="31" t="s">
        <v>423</v>
      </c>
      <c r="AK145" s="31" t="s">
        <v>423</v>
      </c>
      <c r="AL145" s="31" t="s">
        <v>423</v>
      </c>
      <c r="AM145" s="31" t="s">
        <v>423</v>
      </c>
      <c r="AN145" s="31" t="s">
        <v>423</v>
      </c>
      <c r="AO145" s="31" t="s">
        <v>423</v>
      </c>
      <c r="AP145" s="31" t="s">
        <v>423</v>
      </c>
      <c r="AQ145" s="31" t="s">
        <v>423</v>
      </c>
      <c r="AR145" s="31"/>
      <c r="AS145" s="31"/>
      <c r="AT145" s="2">
        <f>COUNTIF(O145:AS145,"A")</f>
        <v>0</v>
      </c>
      <c r="AU145" s="2">
        <f>COUNTIF(O145:AS145,"D")</f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f>SUM(AT145:AY145)</f>
        <v>0</v>
      </c>
      <c r="BA145" s="52" t="s">
        <v>421</v>
      </c>
      <c r="BB145" s="52" t="s">
        <v>422</v>
      </c>
    </row>
    <row r="146" spans="1:54" x14ac:dyDescent="0.25">
      <c r="A146" s="2"/>
      <c r="B146" s="2"/>
      <c r="C146" s="3"/>
      <c r="D146" s="3"/>
      <c r="E146" s="2"/>
      <c r="F146" s="2"/>
      <c r="G146" s="3"/>
      <c r="H146" s="4"/>
      <c r="I146" s="29"/>
      <c r="J146" s="30"/>
      <c r="K146" s="2"/>
      <c r="L146" s="2"/>
      <c r="M146" s="2"/>
      <c r="N146" s="2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2"/>
      <c r="AU146" s="2"/>
      <c r="AV146" s="2"/>
      <c r="AW146" s="2"/>
      <c r="AX146" s="2"/>
      <c r="AY146" s="2"/>
      <c r="AZ146" s="2"/>
      <c r="BA146" s="52"/>
      <c r="BB146" s="52"/>
    </row>
    <row r="147" spans="1:54" x14ac:dyDescent="0.25">
      <c r="A147" s="14" t="s">
        <v>377</v>
      </c>
      <c r="B147" s="15" t="s">
        <v>512</v>
      </c>
      <c r="C147" s="16"/>
      <c r="D147" s="17"/>
      <c r="E147" s="18"/>
      <c r="F147" s="2"/>
      <c r="G147" s="2"/>
      <c r="H147" s="4"/>
      <c r="I147" s="29"/>
      <c r="J147" s="30"/>
      <c r="K147" s="2"/>
      <c r="L147" s="2"/>
      <c r="M147" s="2"/>
      <c r="N147" s="2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2"/>
      <c r="AU147" s="2"/>
      <c r="AV147" s="2"/>
      <c r="AW147" s="2"/>
      <c r="AX147" s="2"/>
      <c r="AY147" s="2"/>
      <c r="AZ147" s="2"/>
      <c r="BA147" s="52"/>
      <c r="BB147" s="52"/>
    </row>
    <row r="148" spans="1:54" x14ac:dyDescent="0.25">
      <c r="A148" s="2">
        <f>A145+1</f>
        <v>102</v>
      </c>
      <c r="B148" s="2">
        <v>3</v>
      </c>
      <c r="C148" s="3" t="s">
        <v>388</v>
      </c>
      <c r="D148" s="3" t="s">
        <v>389</v>
      </c>
      <c r="E148" s="2" t="s">
        <v>390</v>
      </c>
      <c r="F148" s="2" t="s">
        <v>54</v>
      </c>
      <c r="G148" s="3" t="s">
        <v>306</v>
      </c>
      <c r="H148" s="4" t="s">
        <v>55</v>
      </c>
      <c r="I148" s="29"/>
      <c r="J148" s="30"/>
      <c r="K148" s="2" t="s">
        <v>183</v>
      </c>
      <c r="L148" s="2" t="s">
        <v>378</v>
      </c>
      <c r="M148" s="2" t="s">
        <v>57</v>
      </c>
      <c r="N148" s="2" t="s">
        <v>383</v>
      </c>
      <c r="O148" s="31" t="s">
        <v>431</v>
      </c>
      <c r="P148" s="31" t="s">
        <v>431</v>
      </c>
      <c r="Q148" s="31" t="s">
        <v>431</v>
      </c>
      <c r="R148" s="31" t="s">
        <v>431</v>
      </c>
      <c r="S148" s="31" t="s">
        <v>431</v>
      </c>
      <c r="T148" s="31" t="s">
        <v>431</v>
      </c>
      <c r="U148" s="31" t="s">
        <v>431</v>
      </c>
      <c r="V148" s="31" t="s">
        <v>431</v>
      </c>
      <c r="W148" s="31" t="s">
        <v>431</v>
      </c>
      <c r="X148" s="31" t="s">
        <v>431</v>
      </c>
      <c r="Y148" s="31" t="s">
        <v>431</v>
      </c>
      <c r="Z148" s="31" t="s">
        <v>431</v>
      </c>
      <c r="AA148" s="31" t="s">
        <v>431</v>
      </c>
      <c r="AB148" s="31" t="s">
        <v>431</v>
      </c>
      <c r="AC148" s="31" t="s">
        <v>431</v>
      </c>
      <c r="AD148" s="31" t="s">
        <v>431</v>
      </c>
      <c r="AE148" s="31" t="s">
        <v>431</v>
      </c>
      <c r="AF148" s="31" t="s">
        <v>431</v>
      </c>
      <c r="AG148" s="31" t="s">
        <v>431</v>
      </c>
      <c r="AH148" s="31" t="s">
        <v>431</v>
      </c>
      <c r="AI148" s="31" t="s">
        <v>431</v>
      </c>
      <c r="AJ148" s="31" t="s">
        <v>431</v>
      </c>
      <c r="AK148" s="31" t="s">
        <v>431</v>
      </c>
      <c r="AL148" s="31" t="s">
        <v>431</v>
      </c>
      <c r="AM148" s="31" t="s">
        <v>431</v>
      </c>
      <c r="AN148" s="31" t="s">
        <v>431</v>
      </c>
      <c r="AO148" s="31" t="s">
        <v>431</v>
      </c>
      <c r="AP148" s="31" t="s">
        <v>431</v>
      </c>
      <c r="AQ148" s="31" t="s">
        <v>431</v>
      </c>
      <c r="AR148" s="31"/>
      <c r="AS148" s="31"/>
      <c r="AT148" s="2">
        <f>COUNTIF(O148:AS148,"A")</f>
        <v>0</v>
      </c>
      <c r="AU148" s="2">
        <f>COUNTIF(O148:AS148,"D")</f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f>SUM(AT148:AY148)</f>
        <v>0</v>
      </c>
      <c r="BA148" s="52" t="s">
        <v>427</v>
      </c>
      <c r="BB148" s="52" t="s">
        <v>426</v>
      </c>
    </row>
    <row r="149" spans="1:54" x14ac:dyDescent="0.25">
      <c r="A149" s="2"/>
      <c r="B149" s="2"/>
      <c r="C149" s="3"/>
      <c r="D149" s="3"/>
      <c r="E149" s="2"/>
      <c r="F149" s="2"/>
      <c r="G149" s="3"/>
      <c r="H149" s="4"/>
      <c r="I149" s="29"/>
      <c r="J149" s="30"/>
      <c r="K149" s="2"/>
      <c r="L149" s="2"/>
      <c r="M149" s="2"/>
      <c r="N149" s="2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2"/>
      <c r="AU149" s="2"/>
      <c r="AV149" s="2"/>
      <c r="AW149" s="2"/>
      <c r="AX149" s="2"/>
      <c r="AY149" s="2"/>
      <c r="AZ149" s="2"/>
      <c r="BA149" s="52"/>
      <c r="BB149" s="52"/>
    </row>
    <row r="150" spans="1:54" ht="18.75" x14ac:dyDescent="0.3">
      <c r="A150" s="2"/>
      <c r="B150" s="40" t="s">
        <v>511</v>
      </c>
      <c r="C150" s="34"/>
      <c r="D150" s="4"/>
      <c r="E150" s="35">
        <v>5</v>
      </c>
      <c r="F150" s="2"/>
      <c r="G150" s="3"/>
      <c r="H150" s="4"/>
      <c r="I150" s="29"/>
      <c r="J150" s="30"/>
      <c r="K150" s="2"/>
      <c r="L150" s="2"/>
      <c r="M150" s="2"/>
      <c r="N150" s="2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2"/>
      <c r="AU150" s="2"/>
      <c r="AV150" s="2"/>
      <c r="AW150" s="2"/>
      <c r="AX150" s="2"/>
      <c r="AY150" s="2"/>
      <c r="AZ150" s="2"/>
      <c r="BA150" s="52"/>
      <c r="BB150" s="52"/>
    </row>
    <row r="151" spans="1:54" x14ac:dyDescent="0.25">
      <c r="A151" s="2"/>
      <c r="B151" s="2"/>
      <c r="C151" s="36"/>
      <c r="D151" s="37"/>
      <c r="E151" s="2"/>
      <c r="F151" s="2"/>
      <c r="G151" s="3"/>
      <c r="H151" s="4"/>
      <c r="I151" s="29"/>
      <c r="J151" s="30"/>
      <c r="K151" s="2"/>
      <c r="L151" s="2"/>
      <c r="M151" s="2"/>
      <c r="N151" s="2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2"/>
      <c r="AU151" s="2"/>
      <c r="AV151" s="2"/>
      <c r="AW151" s="2"/>
      <c r="AX151" s="2"/>
      <c r="AY151" s="2"/>
      <c r="AZ151" s="2"/>
      <c r="BA151" s="52"/>
      <c r="BB151" s="52"/>
    </row>
    <row r="152" spans="1:54" x14ac:dyDescent="0.25">
      <c r="A152" s="41"/>
      <c r="B152" s="41" t="s">
        <v>432</v>
      </c>
      <c r="C152" s="42"/>
      <c r="D152" s="43"/>
      <c r="E152" s="41"/>
      <c r="F152" s="2"/>
      <c r="G152" s="3"/>
      <c r="H152" s="4"/>
      <c r="I152" s="29"/>
      <c r="J152" s="30"/>
      <c r="K152" s="2"/>
      <c r="L152" s="2"/>
      <c r="M152" s="2"/>
      <c r="N152" s="2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2"/>
      <c r="AU152" s="2"/>
      <c r="AV152" s="2"/>
      <c r="AW152" s="2"/>
      <c r="AX152" s="2"/>
      <c r="AY152" s="2"/>
      <c r="AZ152" s="2"/>
      <c r="BA152" s="52"/>
      <c r="BB152" s="52"/>
    </row>
    <row r="153" spans="1:54" x14ac:dyDescent="0.25">
      <c r="A153" s="19" t="s">
        <v>395</v>
      </c>
      <c r="B153" s="19" t="s">
        <v>396</v>
      </c>
      <c r="C153" s="20"/>
      <c r="D153" s="21"/>
      <c r="E153" s="19"/>
      <c r="F153" s="2"/>
      <c r="G153" s="2"/>
      <c r="H153" s="4"/>
      <c r="I153" s="29"/>
      <c r="J153" s="30"/>
      <c r="K153" s="2"/>
      <c r="L153" s="2"/>
      <c r="M153" s="2"/>
      <c r="N153" s="103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2"/>
      <c r="AU153" s="2"/>
      <c r="AV153" s="2"/>
      <c r="AW153" s="2"/>
      <c r="AX153" s="2"/>
      <c r="AY153" s="2"/>
      <c r="AZ153" s="2"/>
      <c r="BA153" s="52"/>
      <c r="BB153" s="52"/>
    </row>
    <row r="154" spans="1:54" x14ac:dyDescent="0.25">
      <c r="A154" s="2">
        <f>A148+1</f>
        <v>103</v>
      </c>
      <c r="B154" s="2">
        <v>1</v>
      </c>
      <c r="C154" s="3" t="s">
        <v>397</v>
      </c>
      <c r="D154" s="3" t="s">
        <v>398</v>
      </c>
      <c r="E154" s="2" t="s">
        <v>399</v>
      </c>
      <c r="F154" s="2" t="s">
        <v>54</v>
      </c>
      <c r="G154" s="3" t="s">
        <v>159</v>
      </c>
      <c r="H154" s="4" t="s">
        <v>55</v>
      </c>
      <c r="I154" s="29"/>
      <c r="J154" s="30"/>
      <c r="K154" s="2" t="s">
        <v>400</v>
      </c>
      <c r="L154" s="2" t="s">
        <v>396</v>
      </c>
      <c r="M154" s="2" t="s">
        <v>57</v>
      </c>
      <c r="N154" s="2" t="s">
        <v>65</v>
      </c>
      <c r="O154" s="31" t="s">
        <v>66</v>
      </c>
      <c r="P154" s="31" t="s">
        <v>66</v>
      </c>
      <c r="Q154" s="31" t="s">
        <v>66</v>
      </c>
      <c r="R154" s="31" t="s">
        <v>66</v>
      </c>
      <c r="S154" s="31" t="s">
        <v>66</v>
      </c>
      <c r="T154" s="31" t="s">
        <v>424</v>
      </c>
      <c r="U154" s="31" t="s">
        <v>58</v>
      </c>
      <c r="V154" s="31" t="s">
        <v>58</v>
      </c>
      <c r="W154" s="31" t="s">
        <v>58</v>
      </c>
      <c r="X154" s="31" t="s">
        <v>58</v>
      </c>
      <c r="Y154" s="31" t="s">
        <v>58</v>
      </c>
      <c r="Z154" s="31" t="s">
        <v>58</v>
      </c>
      <c r="AA154" s="31" t="s">
        <v>58</v>
      </c>
      <c r="AB154" s="31" t="s">
        <v>58</v>
      </c>
      <c r="AC154" s="31" t="s">
        <v>58</v>
      </c>
      <c r="AD154" s="31" t="s">
        <v>58</v>
      </c>
      <c r="AE154" s="31" t="s">
        <v>58</v>
      </c>
      <c r="AF154" s="31" t="s">
        <v>58</v>
      </c>
      <c r="AG154" s="31" t="s">
        <v>58</v>
      </c>
      <c r="AH154" s="31" t="s">
        <v>58</v>
      </c>
      <c r="AI154" s="31" t="s">
        <v>58</v>
      </c>
      <c r="AJ154" s="31" t="s">
        <v>58</v>
      </c>
      <c r="AK154" s="31" t="s">
        <v>58</v>
      </c>
      <c r="AL154" s="31" t="s">
        <v>58</v>
      </c>
      <c r="AM154" s="31" t="s">
        <v>420</v>
      </c>
      <c r="AN154" s="31" t="s">
        <v>66</v>
      </c>
      <c r="AO154" s="31" t="s">
        <v>66</v>
      </c>
      <c r="AP154" s="31" t="s">
        <v>66</v>
      </c>
      <c r="AQ154" s="31" t="s">
        <v>66</v>
      </c>
      <c r="AR154" s="31"/>
      <c r="AS154" s="31"/>
      <c r="AT154" s="2">
        <f t="shared" ref="AT154:AT166" si="35">COUNTIF(O154:AS154,"A")</f>
        <v>18</v>
      </c>
      <c r="AU154" s="2">
        <f t="shared" ref="AU154:AU166" si="36">COUNTIF(O154:AS154,"D")</f>
        <v>9</v>
      </c>
      <c r="AV154" s="2">
        <v>0</v>
      </c>
      <c r="AW154" s="2">
        <v>0</v>
      </c>
      <c r="AX154" s="2">
        <v>0</v>
      </c>
      <c r="AY154" s="2">
        <v>0</v>
      </c>
      <c r="AZ154" s="2">
        <f t="shared" ref="AZ154:AZ166" si="37">SUM(AT154:AY154)</f>
        <v>27</v>
      </c>
      <c r="BA154" s="52" t="s">
        <v>421</v>
      </c>
      <c r="BB154" s="52" t="s">
        <v>433</v>
      </c>
    </row>
    <row r="155" spans="1:54" x14ac:dyDescent="0.25">
      <c r="A155" s="2">
        <f>A154+1</f>
        <v>104</v>
      </c>
      <c r="B155" s="2">
        <v>2</v>
      </c>
      <c r="C155" s="3" t="s">
        <v>401</v>
      </c>
      <c r="D155" s="3" t="s">
        <v>402</v>
      </c>
      <c r="E155" s="2" t="s">
        <v>500</v>
      </c>
      <c r="F155" s="2" t="s">
        <v>54</v>
      </c>
      <c r="G155" s="3" t="s">
        <v>117</v>
      </c>
      <c r="H155" s="4" t="s">
        <v>55</v>
      </c>
      <c r="I155" s="29"/>
      <c r="J155" s="30"/>
      <c r="K155" s="2" t="s">
        <v>400</v>
      </c>
      <c r="L155" s="2" t="s">
        <v>396</v>
      </c>
      <c r="M155" s="2" t="s">
        <v>57</v>
      </c>
      <c r="N155" s="2" t="s">
        <v>65</v>
      </c>
      <c r="O155" s="31" t="s">
        <v>58</v>
      </c>
      <c r="P155" s="31" t="s">
        <v>58</v>
      </c>
      <c r="Q155" s="31" t="s">
        <v>58</v>
      </c>
      <c r="R155" s="31" t="s">
        <v>58</v>
      </c>
      <c r="S155" s="31" t="s">
        <v>58</v>
      </c>
      <c r="T155" s="31" t="s">
        <v>420</v>
      </c>
      <c r="U155" s="31" t="s">
        <v>66</v>
      </c>
      <c r="V155" s="31" t="s">
        <v>66</v>
      </c>
      <c r="W155" s="31" t="s">
        <v>66</v>
      </c>
      <c r="X155" s="31" t="s">
        <v>66</v>
      </c>
      <c r="Y155" s="31" t="s">
        <v>66</v>
      </c>
      <c r="Z155" s="31" t="s">
        <v>66</v>
      </c>
      <c r="AA155" s="31" t="s">
        <v>424</v>
      </c>
      <c r="AB155" s="31" t="s">
        <v>58</v>
      </c>
      <c r="AC155" s="31" t="s">
        <v>58</v>
      </c>
      <c r="AD155" s="31" t="s">
        <v>58</v>
      </c>
      <c r="AE155" s="31" t="s">
        <v>58</v>
      </c>
      <c r="AF155" s="31" t="s">
        <v>58</v>
      </c>
      <c r="AG155" s="31" t="s">
        <v>58</v>
      </c>
      <c r="AH155" s="31" t="s">
        <v>420</v>
      </c>
      <c r="AI155" s="31" t="s">
        <v>66</v>
      </c>
      <c r="AJ155" s="31" t="s">
        <v>66</v>
      </c>
      <c r="AK155" s="31" t="s">
        <v>66</v>
      </c>
      <c r="AL155" s="31" t="s">
        <v>66</v>
      </c>
      <c r="AM155" s="31" t="s">
        <v>66</v>
      </c>
      <c r="AN155" s="31" t="s">
        <v>66</v>
      </c>
      <c r="AO155" s="31" t="s">
        <v>66</v>
      </c>
      <c r="AP155" s="31" t="s">
        <v>66</v>
      </c>
      <c r="AQ155" s="31" t="s">
        <v>66</v>
      </c>
      <c r="AR155" s="31"/>
      <c r="AS155" s="31"/>
      <c r="AT155" s="2">
        <f t="shared" si="35"/>
        <v>11</v>
      </c>
      <c r="AU155" s="2">
        <f t="shared" si="36"/>
        <v>15</v>
      </c>
      <c r="AV155" s="2">
        <v>0</v>
      </c>
      <c r="AW155" s="2">
        <v>0</v>
      </c>
      <c r="AX155" s="2">
        <v>0</v>
      </c>
      <c r="AY155" s="2">
        <v>0</v>
      </c>
      <c r="AZ155" s="2">
        <f t="shared" si="37"/>
        <v>26</v>
      </c>
      <c r="BA155" s="52" t="s">
        <v>421</v>
      </c>
      <c r="BB155" s="52" t="s">
        <v>433</v>
      </c>
    </row>
    <row r="156" spans="1:54" x14ac:dyDescent="0.25">
      <c r="A156" s="2">
        <f t="shared" ref="A156:A166" si="38">A155+1</f>
        <v>105</v>
      </c>
      <c r="B156" s="2">
        <v>3</v>
      </c>
      <c r="C156" s="3" t="s">
        <v>623</v>
      </c>
      <c r="D156" s="3" t="s">
        <v>624</v>
      </c>
      <c r="E156" s="2" t="s">
        <v>625</v>
      </c>
      <c r="F156" s="2" t="s">
        <v>54</v>
      </c>
      <c r="G156" s="3" t="s">
        <v>618</v>
      </c>
      <c r="H156" s="4" t="s">
        <v>55</v>
      </c>
      <c r="I156" s="32" t="s">
        <v>618</v>
      </c>
      <c r="J156" s="30">
        <f ca="1">$G$3-I156+1</f>
        <v>24</v>
      </c>
      <c r="K156" s="2" t="s">
        <v>542</v>
      </c>
      <c r="L156" s="2" t="s">
        <v>396</v>
      </c>
      <c r="M156" s="2" t="s">
        <v>57</v>
      </c>
      <c r="N156" s="2" t="s">
        <v>74</v>
      </c>
      <c r="O156" s="31" t="s">
        <v>619</v>
      </c>
      <c r="P156" s="31" t="s">
        <v>619</v>
      </c>
      <c r="Q156" s="31" t="s">
        <v>619</v>
      </c>
      <c r="R156" s="31" t="s">
        <v>619</v>
      </c>
      <c r="S156" s="31" t="s">
        <v>619</v>
      </c>
      <c r="T156" s="31" t="s">
        <v>424</v>
      </c>
      <c r="U156" s="31" t="s">
        <v>58</v>
      </c>
      <c r="V156" s="31" t="s">
        <v>58</v>
      </c>
      <c r="W156" s="31" t="s">
        <v>58</v>
      </c>
      <c r="X156" s="31" t="s">
        <v>58</v>
      </c>
      <c r="Y156" s="31" t="s">
        <v>58</v>
      </c>
      <c r="Z156" s="31" t="s">
        <v>58</v>
      </c>
      <c r="AA156" s="31" t="s">
        <v>58</v>
      </c>
      <c r="AB156" s="31" t="s">
        <v>58</v>
      </c>
      <c r="AC156" s="31" t="s">
        <v>58</v>
      </c>
      <c r="AD156" s="31" t="s">
        <v>58</v>
      </c>
      <c r="AE156" s="31" t="s">
        <v>58</v>
      </c>
      <c r="AF156" s="31" t="s">
        <v>58</v>
      </c>
      <c r="AG156" s="31" t="s">
        <v>58</v>
      </c>
      <c r="AH156" s="31" t="s">
        <v>58</v>
      </c>
      <c r="AI156" s="31" t="s">
        <v>58</v>
      </c>
      <c r="AJ156" s="31" t="s">
        <v>58</v>
      </c>
      <c r="AK156" s="31" t="s">
        <v>58</v>
      </c>
      <c r="AL156" s="31" t="s">
        <v>58</v>
      </c>
      <c r="AM156" s="31" t="s">
        <v>58</v>
      </c>
      <c r="AN156" s="31" t="s">
        <v>58</v>
      </c>
      <c r="AO156" s="31" t="s">
        <v>58</v>
      </c>
      <c r="AP156" s="31" t="s">
        <v>58</v>
      </c>
      <c r="AQ156" s="31" t="s">
        <v>58</v>
      </c>
      <c r="AR156" s="31" t="s">
        <v>619</v>
      </c>
      <c r="AS156" s="31" t="s">
        <v>619</v>
      </c>
      <c r="AT156" s="2">
        <v>1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1</v>
      </c>
      <c r="BA156" s="52" t="s">
        <v>421</v>
      </c>
      <c r="BB156" s="52" t="s">
        <v>433</v>
      </c>
    </row>
    <row r="157" spans="1:54" x14ac:dyDescent="0.25">
      <c r="A157" s="2">
        <f t="shared" si="38"/>
        <v>106</v>
      </c>
      <c r="B157" s="2">
        <v>4</v>
      </c>
      <c r="C157" s="3" t="s">
        <v>612</v>
      </c>
      <c r="D157" s="3">
        <v>74847784</v>
      </c>
      <c r="E157" s="2" t="s">
        <v>610</v>
      </c>
      <c r="F157" s="2" t="s">
        <v>54</v>
      </c>
      <c r="G157" s="3" t="s">
        <v>611</v>
      </c>
      <c r="H157" s="4" t="s">
        <v>55</v>
      </c>
      <c r="I157" s="29"/>
      <c r="J157" s="30"/>
      <c r="K157" s="2" t="s">
        <v>406</v>
      </c>
      <c r="L157" s="2" t="s">
        <v>396</v>
      </c>
      <c r="M157" s="2" t="s">
        <v>57</v>
      </c>
      <c r="N157" s="2" t="s">
        <v>65</v>
      </c>
      <c r="O157" s="31" t="s">
        <v>58</v>
      </c>
      <c r="P157" s="31" t="s">
        <v>58</v>
      </c>
      <c r="Q157" s="31" t="s">
        <v>58</v>
      </c>
      <c r="R157" s="31" t="s">
        <v>58</v>
      </c>
      <c r="S157" s="31" t="s">
        <v>58</v>
      </c>
      <c r="T157" s="31" t="s">
        <v>420</v>
      </c>
      <c r="U157" s="31" t="s">
        <v>66</v>
      </c>
      <c r="V157" s="31" t="s">
        <v>66</v>
      </c>
      <c r="W157" s="31" t="s">
        <v>66</v>
      </c>
      <c r="X157" s="31" t="s">
        <v>66</v>
      </c>
      <c r="Y157" s="31" t="s">
        <v>66</v>
      </c>
      <c r="Z157" s="31" t="s">
        <v>66</v>
      </c>
      <c r="AA157" s="31" t="s">
        <v>66</v>
      </c>
      <c r="AB157" s="31" t="s">
        <v>66</v>
      </c>
      <c r="AC157" s="31" t="s">
        <v>66</v>
      </c>
      <c r="AD157" s="31" t="s">
        <v>66</v>
      </c>
      <c r="AE157" s="31" t="s">
        <v>66</v>
      </c>
      <c r="AF157" s="31" t="s">
        <v>66</v>
      </c>
      <c r="AG157" s="31" t="s">
        <v>66</v>
      </c>
      <c r="AH157" s="31" t="s">
        <v>66</v>
      </c>
      <c r="AI157" s="31" t="s">
        <v>66</v>
      </c>
      <c r="AJ157" s="31" t="s">
        <v>66</v>
      </c>
      <c r="AK157" s="31" t="s">
        <v>66</v>
      </c>
      <c r="AL157" s="31" t="s">
        <v>66</v>
      </c>
      <c r="AM157" s="31" t="s">
        <v>66</v>
      </c>
      <c r="AN157" s="31" t="s">
        <v>66</v>
      </c>
      <c r="AO157" s="31" t="s">
        <v>66</v>
      </c>
      <c r="AP157" s="31" t="s">
        <v>66</v>
      </c>
      <c r="AQ157" s="31" t="s">
        <v>66</v>
      </c>
      <c r="AR157" s="31"/>
      <c r="AS157" s="31"/>
      <c r="AT157" s="2">
        <f t="shared" si="35"/>
        <v>5</v>
      </c>
      <c r="AU157" s="2">
        <f t="shared" si="36"/>
        <v>23</v>
      </c>
      <c r="AV157" s="2">
        <v>0</v>
      </c>
      <c r="AW157" s="2">
        <v>0</v>
      </c>
      <c r="AX157" s="2">
        <v>0</v>
      </c>
      <c r="AY157" s="2">
        <v>0</v>
      </c>
      <c r="AZ157" s="2">
        <f t="shared" si="37"/>
        <v>28</v>
      </c>
      <c r="BA157" s="52" t="s">
        <v>421</v>
      </c>
      <c r="BB157" s="52" t="s">
        <v>433</v>
      </c>
    </row>
    <row r="158" spans="1:54" x14ac:dyDescent="0.25">
      <c r="A158" s="2">
        <f t="shared" si="38"/>
        <v>107</v>
      </c>
      <c r="B158" s="2">
        <v>5</v>
      </c>
      <c r="C158" s="3" t="s">
        <v>533</v>
      </c>
      <c r="D158" s="3" t="s">
        <v>534</v>
      </c>
      <c r="E158" s="2" t="s">
        <v>535</v>
      </c>
      <c r="F158" s="2" t="s">
        <v>54</v>
      </c>
      <c r="G158" s="3" t="s">
        <v>517</v>
      </c>
      <c r="H158" s="4" t="s">
        <v>55</v>
      </c>
      <c r="I158" s="32" t="s">
        <v>636</v>
      </c>
      <c r="J158" s="30">
        <f ca="1">$G$3-I158+1</f>
        <v>10</v>
      </c>
      <c r="K158" s="2" t="s">
        <v>400</v>
      </c>
      <c r="L158" s="2" t="s">
        <v>396</v>
      </c>
      <c r="M158" s="2" t="s">
        <v>57</v>
      </c>
      <c r="N158" s="2" t="s">
        <v>74</v>
      </c>
      <c r="O158" s="31" t="s">
        <v>58</v>
      </c>
      <c r="P158" s="31" t="s">
        <v>58</v>
      </c>
      <c r="Q158" s="31" t="s">
        <v>58</v>
      </c>
      <c r="R158" s="31" t="s">
        <v>58</v>
      </c>
      <c r="S158" s="31" t="s">
        <v>58</v>
      </c>
      <c r="T158" s="31" t="s">
        <v>58</v>
      </c>
      <c r="U158" s="31" t="s">
        <v>58</v>
      </c>
      <c r="V158" s="31" t="s">
        <v>58</v>
      </c>
      <c r="W158" s="31" t="s">
        <v>58</v>
      </c>
      <c r="X158" s="31" t="s">
        <v>58</v>
      </c>
      <c r="Y158" s="31" t="s">
        <v>58</v>
      </c>
      <c r="Z158" s="31" t="s">
        <v>58</v>
      </c>
      <c r="AA158" s="31" t="s">
        <v>420</v>
      </c>
      <c r="AB158" s="31" t="s">
        <v>66</v>
      </c>
      <c r="AC158" s="31" t="s">
        <v>66</v>
      </c>
      <c r="AD158" s="31" t="s">
        <v>66</v>
      </c>
      <c r="AE158" s="31" t="s">
        <v>66</v>
      </c>
      <c r="AF158" s="31" t="s">
        <v>66</v>
      </c>
      <c r="AG158" s="31" t="s">
        <v>66</v>
      </c>
      <c r="AH158" s="31" t="s">
        <v>424</v>
      </c>
      <c r="AI158" s="31" t="s">
        <v>58</v>
      </c>
      <c r="AJ158" s="31" t="s">
        <v>58</v>
      </c>
      <c r="AK158" s="31" t="s">
        <v>58</v>
      </c>
      <c r="AL158" s="31" t="s">
        <v>58</v>
      </c>
      <c r="AM158" s="31" t="s">
        <v>58</v>
      </c>
      <c r="AN158" s="31" t="s">
        <v>58</v>
      </c>
      <c r="AO158" s="31" t="s">
        <v>58</v>
      </c>
      <c r="AP158" s="31" t="s">
        <v>58</v>
      </c>
      <c r="AQ158" s="31" t="s">
        <v>58</v>
      </c>
      <c r="AR158" s="31"/>
      <c r="AS158" s="31"/>
      <c r="AT158" s="2">
        <f t="shared" si="35"/>
        <v>21</v>
      </c>
      <c r="AU158" s="2">
        <f t="shared" si="36"/>
        <v>6</v>
      </c>
      <c r="AV158" s="2">
        <v>0</v>
      </c>
      <c r="AW158" s="2">
        <v>0</v>
      </c>
      <c r="AX158" s="2">
        <v>0</v>
      </c>
      <c r="AY158" s="2">
        <v>0</v>
      </c>
      <c r="AZ158" s="2">
        <f t="shared" si="37"/>
        <v>27</v>
      </c>
      <c r="BA158" s="52" t="s">
        <v>421</v>
      </c>
      <c r="BB158" s="52" t="s">
        <v>433</v>
      </c>
    </row>
    <row r="159" spans="1:54" x14ac:dyDescent="0.25">
      <c r="A159" s="2">
        <f t="shared" si="38"/>
        <v>108</v>
      </c>
      <c r="B159" s="2">
        <v>6</v>
      </c>
      <c r="C159" s="3" t="s">
        <v>497</v>
      </c>
      <c r="D159" s="3">
        <v>72789580</v>
      </c>
      <c r="E159" s="2" t="s">
        <v>499</v>
      </c>
      <c r="F159" s="2" t="s">
        <v>54</v>
      </c>
      <c r="G159" s="3" t="s">
        <v>486</v>
      </c>
      <c r="H159" s="4" t="s">
        <v>55</v>
      </c>
      <c r="I159" s="32" t="s">
        <v>618</v>
      </c>
      <c r="J159" s="30">
        <f ca="1">$G$3-I159+1</f>
        <v>24</v>
      </c>
      <c r="K159" s="2" t="s">
        <v>406</v>
      </c>
      <c r="L159" s="2" t="s">
        <v>396</v>
      </c>
      <c r="M159" s="2" t="s">
        <v>57</v>
      </c>
      <c r="N159" s="2" t="s">
        <v>74</v>
      </c>
      <c r="O159" s="31" t="s">
        <v>66</v>
      </c>
      <c r="P159" s="31" t="s">
        <v>66</v>
      </c>
      <c r="Q159" s="31" t="s">
        <v>66</v>
      </c>
      <c r="R159" s="31" t="s">
        <v>66</v>
      </c>
      <c r="S159" s="31" t="s">
        <v>66</v>
      </c>
      <c r="T159" s="31" t="s">
        <v>424</v>
      </c>
      <c r="U159" s="31" t="s">
        <v>58</v>
      </c>
      <c r="V159" s="31" t="s">
        <v>58</v>
      </c>
      <c r="W159" s="31" t="s">
        <v>58</v>
      </c>
      <c r="X159" s="31" t="s">
        <v>58</v>
      </c>
      <c r="Y159" s="31" t="s">
        <v>58</v>
      </c>
      <c r="Z159" s="31" t="s">
        <v>58</v>
      </c>
      <c r="AA159" s="31" t="s">
        <v>58</v>
      </c>
      <c r="AB159" s="31" t="s">
        <v>58</v>
      </c>
      <c r="AC159" s="31" t="s">
        <v>58</v>
      </c>
      <c r="AD159" s="31" t="s">
        <v>58</v>
      </c>
      <c r="AE159" s="31" t="s">
        <v>58</v>
      </c>
      <c r="AF159" s="31" t="s">
        <v>58</v>
      </c>
      <c r="AG159" s="31" t="s">
        <v>58</v>
      </c>
      <c r="AH159" s="31" t="s">
        <v>58</v>
      </c>
      <c r="AI159" s="31" t="s">
        <v>58</v>
      </c>
      <c r="AJ159" s="31" t="s">
        <v>58</v>
      </c>
      <c r="AK159" s="31" t="s">
        <v>58</v>
      </c>
      <c r="AL159" s="31" t="s">
        <v>58</v>
      </c>
      <c r="AM159" s="31" t="s">
        <v>58</v>
      </c>
      <c r="AN159" s="31" t="s">
        <v>58</v>
      </c>
      <c r="AO159" s="31" t="s">
        <v>58</v>
      </c>
      <c r="AP159" s="31" t="s">
        <v>58</v>
      </c>
      <c r="AQ159" s="31" t="s">
        <v>58</v>
      </c>
      <c r="AR159" s="31"/>
      <c r="AS159" s="31"/>
      <c r="AT159" s="2">
        <f t="shared" si="35"/>
        <v>23</v>
      </c>
      <c r="AU159" s="2">
        <f t="shared" si="36"/>
        <v>5</v>
      </c>
      <c r="AV159" s="2">
        <v>0</v>
      </c>
      <c r="AW159" s="2">
        <v>0</v>
      </c>
      <c r="AX159" s="2">
        <v>0</v>
      </c>
      <c r="AY159" s="2">
        <v>0</v>
      </c>
      <c r="AZ159" s="2">
        <f t="shared" si="37"/>
        <v>28</v>
      </c>
      <c r="BA159" s="52" t="s">
        <v>421</v>
      </c>
      <c r="BB159" s="52" t="s">
        <v>433</v>
      </c>
    </row>
    <row r="160" spans="1:54" x14ac:dyDescent="0.25">
      <c r="A160" s="2">
        <f t="shared" si="38"/>
        <v>109</v>
      </c>
      <c r="B160" s="2">
        <v>7</v>
      </c>
      <c r="C160" s="3" t="s">
        <v>649</v>
      </c>
      <c r="D160" s="3" t="s">
        <v>650</v>
      </c>
      <c r="E160" s="2" t="s">
        <v>651</v>
      </c>
      <c r="F160" s="2" t="s">
        <v>54</v>
      </c>
      <c r="G160" s="3" t="s">
        <v>648</v>
      </c>
      <c r="H160" s="4" t="s">
        <v>55</v>
      </c>
      <c r="I160" s="32" t="s">
        <v>648</v>
      </c>
      <c r="J160" s="30">
        <f ca="1">$G$3-I160+1</f>
        <v>3</v>
      </c>
      <c r="K160" s="2" t="s">
        <v>400</v>
      </c>
      <c r="L160" s="2" t="s">
        <v>396</v>
      </c>
      <c r="M160" s="2" t="s">
        <v>57</v>
      </c>
      <c r="N160" s="2" t="s">
        <v>74</v>
      </c>
      <c r="O160" s="31" t="s">
        <v>619</v>
      </c>
      <c r="P160" s="31" t="s">
        <v>619</v>
      </c>
      <c r="Q160" s="31" t="s">
        <v>619</v>
      </c>
      <c r="R160" s="31" t="s">
        <v>619</v>
      </c>
      <c r="S160" s="31" t="s">
        <v>619</v>
      </c>
      <c r="T160" s="31" t="s">
        <v>619</v>
      </c>
      <c r="U160" s="31" t="s">
        <v>619</v>
      </c>
      <c r="V160" s="31" t="s">
        <v>619</v>
      </c>
      <c r="W160" s="31" t="s">
        <v>619</v>
      </c>
      <c r="X160" s="31" t="s">
        <v>619</v>
      </c>
      <c r="Y160" s="31" t="s">
        <v>619</v>
      </c>
      <c r="Z160" s="31" t="s">
        <v>619</v>
      </c>
      <c r="AA160" s="31" t="s">
        <v>619</v>
      </c>
      <c r="AB160" s="31" t="s">
        <v>619</v>
      </c>
      <c r="AC160" s="31" t="s">
        <v>619</v>
      </c>
      <c r="AD160" s="31" t="s">
        <v>619</v>
      </c>
      <c r="AE160" s="31" t="s">
        <v>619</v>
      </c>
      <c r="AF160" s="31" t="s">
        <v>619</v>
      </c>
      <c r="AG160" s="31" t="s">
        <v>619</v>
      </c>
      <c r="AH160" s="31" t="s">
        <v>619</v>
      </c>
      <c r="AI160" s="31" t="s">
        <v>619</v>
      </c>
      <c r="AJ160" s="31" t="s">
        <v>619</v>
      </c>
      <c r="AK160" s="31" t="s">
        <v>619</v>
      </c>
      <c r="AL160" s="31" t="s">
        <v>619</v>
      </c>
      <c r="AM160" s="31" t="s">
        <v>619</v>
      </c>
      <c r="AN160" s="31" t="s">
        <v>619</v>
      </c>
      <c r="AO160" s="31" t="s">
        <v>424</v>
      </c>
      <c r="AP160" s="31" t="s">
        <v>58</v>
      </c>
      <c r="AQ160" s="31" t="s">
        <v>58</v>
      </c>
      <c r="AR160" s="31" t="s">
        <v>619</v>
      </c>
      <c r="AS160" s="31" t="s">
        <v>619</v>
      </c>
      <c r="AT160" s="2">
        <f t="shared" ref="AT160" si="39">COUNTIF(O160:AS160,"A")</f>
        <v>2</v>
      </c>
      <c r="AU160" s="2">
        <f t="shared" ref="AU160" si="40">COUNTIF(O160:AS160,"D")</f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f t="shared" ref="AZ160" si="41">SUM(AT160:AY160)</f>
        <v>2</v>
      </c>
      <c r="BA160" s="52" t="s">
        <v>421</v>
      </c>
      <c r="BB160" s="52" t="s">
        <v>433</v>
      </c>
    </row>
    <row r="161" spans="1:56" x14ac:dyDescent="0.25">
      <c r="A161" s="2">
        <f t="shared" si="38"/>
        <v>110</v>
      </c>
      <c r="B161" s="2">
        <v>8</v>
      </c>
      <c r="C161" s="3" t="s">
        <v>536</v>
      </c>
      <c r="D161" s="3" t="s">
        <v>537</v>
      </c>
      <c r="E161" s="2" t="s">
        <v>538</v>
      </c>
      <c r="F161" s="2" t="s">
        <v>54</v>
      </c>
      <c r="G161" s="3" t="s">
        <v>517</v>
      </c>
      <c r="H161" s="4" t="s">
        <v>55</v>
      </c>
      <c r="I161" s="29"/>
      <c r="J161" s="30"/>
      <c r="K161" s="2" t="s">
        <v>410</v>
      </c>
      <c r="L161" s="2" t="s">
        <v>396</v>
      </c>
      <c r="M161" s="2" t="s">
        <v>57</v>
      </c>
      <c r="N161" s="2" t="s">
        <v>65</v>
      </c>
      <c r="O161" s="31" t="s">
        <v>58</v>
      </c>
      <c r="P161" s="31" t="s">
        <v>58</v>
      </c>
      <c r="Q161" s="31" t="s">
        <v>58</v>
      </c>
      <c r="R161" s="31" t="s">
        <v>58</v>
      </c>
      <c r="S161" s="31" t="s">
        <v>58</v>
      </c>
      <c r="T161" s="31" t="s">
        <v>58</v>
      </c>
      <c r="U161" s="31" t="s">
        <v>58</v>
      </c>
      <c r="V161" s="31" t="s">
        <v>58</v>
      </c>
      <c r="W161" s="31" t="s">
        <v>58</v>
      </c>
      <c r="X161" s="31" t="s">
        <v>58</v>
      </c>
      <c r="Y161" s="31" t="s">
        <v>58</v>
      </c>
      <c r="Z161" s="31" t="s">
        <v>58</v>
      </c>
      <c r="AA161" s="31" t="s">
        <v>58</v>
      </c>
      <c r="AB161" s="31" t="s">
        <v>58</v>
      </c>
      <c r="AC161" s="31" t="s">
        <v>58</v>
      </c>
      <c r="AD161" s="31" t="s">
        <v>58</v>
      </c>
      <c r="AE161" s="31" t="s">
        <v>58</v>
      </c>
      <c r="AF161" s="31" t="s">
        <v>58</v>
      </c>
      <c r="AG161" s="31" t="s">
        <v>58</v>
      </c>
      <c r="AH161" s="31" t="s">
        <v>420</v>
      </c>
      <c r="AI161" s="31" t="s">
        <v>66</v>
      </c>
      <c r="AJ161" s="31" t="s">
        <v>66</v>
      </c>
      <c r="AK161" s="31" t="s">
        <v>66</v>
      </c>
      <c r="AL161" s="31" t="s">
        <v>66</v>
      </c>
      <c r="AM161" s="31" t="s">
        <v>66</v>
      </c>
      <c r="AN161" s="31" t="s">
        <v>66</v>
      </c>
      <c r="AO161" s="31" t="s">
        <v>66</v>
      </c>
      <c r="AP161" s="31" t="s">
        <v>66</v>
      </c>
      <c r="AQ161" s="31" t="s">
        <v>66</v>
      </c>
      <c r="AR161" s="31"/>
      <c r="AS161" s="31"/>
      <c r="AT161" s="2">
        <f t="shared" si="35"/>
        <v>19</v>
      </c>
      <c r="AU161" s="2">
        <f t="shared" si="36"/>
        <v>9</v>
      </c>
      <c r="AV161" s="2">
        <v>0</v>
      </c>
      <c r="AW161" s="2">
        <v>0</v>
      </c>
      <c r="AX161" s="2">
        <v>0</v>
      </c>
      <c r="AY161" s="2">
        <v>0</v>
      </c>
      <c r="AZ161" s="2">
        <f t="shared" si="37"/>
        <v>28</v>
      </c>
      <c r="BA161" s="52" t="s">
        <v>421</v>
      </c>
      <c r="BB161" s="52" t="s">
        <v>433</v>
      </c>
    </row>
    <row r="162" spans="1:56" x14ac:dyDescent="0.25">
      <c r="A162" s="2">
        <f t="shared" si="38"/>
        <v>111</v>
      </c>
      <c r="B162" s="2">
        <v>9</v>
      </c>
      <c r="C162" s="3" t="s">
        <v>652</v>
      </c>
      <c r="D162" s="3" t="s">
        <v>653</v>
      </c>
      <c r="E162" s="2" t="s">
        <v>654</v>
      </c>
      <c r="F162" s="2" t="s">
        <v>54</v>
      </c>
      <c r="G162" s="3" t="s">
        <v>648</v>
      </c>
      <c r="H162" s="4" t="s">
        <v>55</v>
      </c>
      <c r="I162" s="32" t="s">
        <v>648</v>
      </c>
      <c r="J162" s="30">
        <f ca="1">$G$3-I162+1</f>
        <v>3</v>
      </c>
      <c r="K162" s="2" t="s">
        <v>400</v>
      </c>
      <c r="L162" s="2" t="s">
        <v>396</v>
      </c>
      <c r="M162" s="2" t="s">
        <v>57</v>
      </c>
      <c r="N162" s="2" t="s">
        <v>74</v>
      </c>
      <c r="O162" s="31" t="s">
        <v>619</v>
      </c>
      <c r="P162" s="31" t="s">
        <v>619</v>
      </c>
      <c r="Q162" s="31" t="s">
        <v>619</v>
      </c>
      <c r="R162" s="31" t="s">
        <v>619</v>
      </c>
      <c r="S162" s="31" t="s">
        <v>619</v>
      </c>
      <c r="T162" s="31" t="s">
        <v>619</v>
      </c>
      <c r="U162" s="31" t="s">
        <v>619</v>
      </c>
      <c r="V162" s="31" t="s">
        <v>619</v>
      </c>
      <c r="W162" s="31" t="s">
        <v>619</v>
      </c>
      <c r="X162" s="31" t="s">
        <v>619</v>
      </c>
      <c r="Y162" s="31" t="s">
        <v>619</v>
      </c>
      <c r="Z162" s="31" t="s">
        <v>619</v>
      </c>
      <c r="AA162" s="31" t="s">
        <v>619</v>
      </c>
      <c r="AB162" s="31" t="s">
        <v>619</v>
      </c>
      <c r="AC162" s="31" t="s">
        <v>619</v>
      </c>
      <c r="AD162" s="31" t="s">
        <v>619</v>
      </c>
      <c r="AE162" s="31" t="s">
        <v>619</v>
      </c>
      <c r="AF162" s="31" t="s">
        <v>619</v>
      </c>
      <c r="AG162" s="31" t="s">
        <v>619</v>
      </c>
      <c r="AH162" s="31" t="s">
        <v>619</v>
      </c>
      <c r="AI162" s="31" t="s">
        <v>619</v>
      </c>
      <c r="AJ162" s="31" t="s">
        <v>619</v>
      </c>
      <c r="AK162" s="31" t="s">
        <v>619</v>
      </c>
      <c r="AL162" s="31" t="s">
        <v>619</v>
      </c>
      <c r="AM162" s="31" t="s">
        <v>619</v>
      </c>
      <c r="AN162" s="31" t="s">
        <v>619</v>
      </c>
      <c r="AO162" s="31" t="s">
        <v>424</v>
      </c>
      <c r="AP162" s="31" t="s">
        <v>58</v>
      </c>
      <c r="AQ162" s="31" t="s">
        <v>58</v>
      </c>
      <c r="AR162" s="31" t="s">
        <v>619</v>
      </c>
      <c r="AS162" s="31" t="s">
        <v>619</v>
      </c>
      <c r="AT162" s="2">
        <f t="shared" ref="AT162" si="42">COUNTIF(O162:AS162,"A")</f>
        <v>2</v>
      </c>
      <c r="AU162" s="2">
        <f t="shared" ref="AU162" si="43">COUNTIF(O162:AS162,"D")</f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f t="shared" ref="AZ162" si="44">SUM(AT162:AY162)</f>
        <v>2</v>
      </c>
      <c r="BA162" s="52" t="s">
        <v>421</v>
      </c>
      <c r="BB162" s="52" t="s">
        <v>433</v>
      </c>
    </row>
    <row r="163" spans="1:56" x14ac:dyDescent="0.25">
      <c r="A163" s="2">
        <f t="shared" si="38"/>
        <v>112</v>
      </c>
      <c r="B163" s="2">
        <v>10</v>
      </c>
      <c r="C163" s="3" t="s">
        <v>403</v>
      </c>
      <c r="D163" s="3" t="s">
        <v>404</v>
      </c>
      <c r="E163" s="2" t="s">
        <v>405</v>
      </c>
      <c r="F163" s="2" t="s">
        <v>54</v>
      </c>
      <c r="G163" s="3" t="s">
        <v>139</v>
      </c>
      <c r="H163" s="4" t="s">
        <v>55</v>
      </c>
      <c r="I163" s="37"/>
      <c r="J163" s="105"/>
      <c r="K163" s="2" t="s">
        <v>406</v>
      </c>
      <c r="L163" s="2" t="s">
        <v>396</v>
      </c>
      <c r="M163" s="2" t="s">
        <v>57</v>
      </c>
      <c r="N163" s="2" t="s">
        <v>65</v>
      </c>
      <c r="O163" s="31" t="s">
        <v>66</v>
      </c>
      <c r="P163" s="31" t="s">
        <v>66</v>
      </c>
      <c r="Q163" s="31" t="s">
        <v>66</v>
      </c>
      <c r="R163" s="31" t="s">
        <v>66</v>
      </c>
      <c r="S163" s="31" t="s">
        <v>66</v>
      </c>
      <c r="T163" s="31" t="s">
        <v>66</v>
      </c>
      <c r="U163" s="31" t="s">
        <v>66</v>
      </c>
      <c r="V163" s="31" t="s">
        <v>66</v>
      </c>
      <c r="W163" s="31" t="s">
        <v>66</v>
      </c>
      <c r="X163" s="31" t="s">
        <v>66</v>
      </c>
      <c r="Y163" s="31" t="s">
        <v>66</v>
      </c>
      <c r="Z163" s="31" t="s">
        <v>66</v>
      </c>
      <c r="AA163" s="31" t="s">
        <v>66</v>
      </c>
      <c r="AB163" s="31" t="s">
        <v>66</v>
      </c>
      <c r="AC163" s="31" t="s">
        <v>66</v>
      </c>
      <c r="AD163" s="31" t="s">
        <v>66</v>
      </c>
      <c r="AE163" s="31" t="s">
        <v>66</v>
      </c>
      <c r="AF163" s="31" t="s">
        <v>66</v>
      </c>
      <c r="AG163" s="31" t="s">
        <v>66</v>
      </c>
      <c r="AH163" s="31" t="s">
        <v>66</v>
      </c>
      <c r="AI163" s="31" t="s">
        <v>66</v>
      </c>
      <c r="AJ163" s="31" t="s">
        <v>66</v>
      </c>
      <c r="AK163" s="31" t="s">
        <v>66</v>
      </c>
      <c r="AL163" s="31" t="s">
        <v>66</v>
      </c>
      <c r="AM163" s="31" t="s">
        <v>66</v>
      </c>
      <c r="AN163" s="31" t="s">
        <v>66</v>
      </c>
      <c r="AO163" s="31" t="s">
        <v>66</v>
      </c>
      <c r="AP163" s="31" t="s">
        <v>66</v>
      </c>
      <c r="AQ163" s="31" t="s">
        <v>66</v>
      </c>
      <c r="AR163" s="31"/>
      <c r="AS163" s="31"/>
      <c r="AT163" s="2">
        <f t="shared" si="35"/>
        <v>0</v>
      </c>
      <c r="AU163" s="2">
        <f t="shared" si="36"/>
        <v>29</v>
      </c>
      <c r="AV163" s="2">
        <v>0</v>
      </c>
      <c r="AW163" s="2">
        <v>0</v>
      </c>
      <c r="AX163" s="2">
        <v>0</v>
      </c>
      <c r="AY163" s="2">
        <v>0</v>
      </c>
      <c r="AZ163" s="2">
        <f t="shared" si="37"/>
        <v>29</v>
      </c>
      <c r="BA163" s="52" t="s">
        <v>421</v>
      </c>
      <c r="BB163" s="52" t="s">
        <v>433</v>
      </c>
    </row>
    <row r="164" spans="1:56" x14ac:dyDescent="0.25">
      <c r="A164" s="2">
        <f t="shared" si="38"/>
        <v>113</v>
      </c>
      <c r="B164" s="2">
        <v>11</v>
      </c>
      <c r="C164" s="3" t="s">
        <v>539</v>
      </c>
      <c r="D164" s="3" t="s">
        <v>540</v>
      </c>
      <c r="E164" s="2" t="s">
        <v>541</v>
      </c>
      <c r="F164" s="2" t="s">
        <v>54</v>
      </c>
      <c r="G164" s="3" t="s">
        <v>517</v>
      </c>
      <c r="H164" s="4" t="s">
        <v>55</v>
      </c>
      <c r="I164" s="32" t="s">
        <v>629</v>
      </c>
      <c r="J164" s="30">
        <f ca="1">$G$3-I164+1</f>
        <v>17</v>
      </c>
      <c r="K164" s="2" t="s">
        <v>542</v>
      </c>
      <c r="L164" s="2" t="s">
        <v>396</v>
      </c>
      <c r="M164" s="2" t="s">
        <v>57</v>
      </c>
      <c r="N164" s="2" t="s">
        <v>74</v>
      </c>
      <c r="O164" s="31" t="s">
        <v>58</v>
      </c>
      <c r="P164" s="31" t="s">
        <v>58</v>
      </c>
      <c r="Q164" s="31" t="s">
        <v>58</v>
      </c>
      <c r="R164" s="31" t="s">
        <v>58</v>
      </c>
      <c r="S164" s="31" t="s">
        <v>58</v>
      </c>
      <c r="T164" s="31" t="s">
        <v>420</v>
      </c>
      <c r="U164" s="31" t="s">
        <v>66</v>
      </c>
      <c r="V164" s="31" t="s">
        <v>66</v>
      </c>
      <c r="W164" s="31" t="s">
        <v>66</v>
      </c>
      <c r="X164" s="31" t="s">
        <v>66</v>
      </c>
      <c r="Y164" s="31" t="s">
        <v>66</v>
      </c>
      <c r="Z164" s="31" t="s">
        <v>66</v>
      </c>
      <c r="AA164" s="31" t="s">
        <v>424</v>
      </c>
      <c r="AB164" s="31" t="s">
        <v>58</v>
      </c>
      <c r="AC164" s="31" t="s">
        <v>58</v>
      </c>
      <c r="AD164" s="31" t="s">
        <v>58</v>
      </c>
      <c r="AE164" s="31" t="s">
        <v>58</v>
      </c>
      <c r="AF164" s="31" t="s">
        <v>58</v>
      </c>
      <c r="AG164" s="31" t="s">
        <v>58</v>
      </c>
      <c r="AH164" s="31" t="s">
        <v>58</v>
      </c>
      <c r="AI164" s="31" t="s">
        <v>58</v>
      </c>
      <c r="AJ164" s="31" t="s">
        <v>58</v>
      </c>
      <c r="AK164" s="31" t="s">
        <v>58</v>
      </c>
      <c r="AL164" s="31" t="s">
        <v>58</v>
      </c>
      <c r="AM164" s="31" t="s">
        <v>58</v>
      </c>
      <c r="AN164" s="31" t="s">
        <v>58</v>
      </c>
      <c r="AO164" s="31" t="s">
        <v>58</v>
      </c>
      <c r="AP164" s="31" t="s">
        <v>58</v>
      </c>
      <c r="AQ164" s="31" t="s">
        <v>58</v>
      </c>
      <c r="AR164" s="31"/>
      <c r="AS164" s="31"/>
      <c r="AT164" s="2">
        <f t="shared" si="35"/>
        <v>21</v>
      </c>
      <c r="AU164" s="2">
        <f t="shared" si="36"/>
        <v>6</v>
      </c>
      <c r="AV164" s="2">
        <v>0</v>
      </c>
      <c r="AW164" s="2">
        <v>0</v>
      </c>
      <c r="AX164" s="2">
        <v>0</v>
      </c>
      <c r="AY164" s="2">
        <v>0</v>
      </c>
      <c r="AZ164" s="2">
        <f t="shared" si="37"/>
        <v>27</v>
      </c>
      <c r="BA164" s="52" t="s">
        <v>421</v>
      </c>
      <c r="BB164" s="52" t="s">
        <v>433</v>
      </c>
    </row>
    <row r="165" spans="1:56" x14ac:dyDescent="0.25">
      <c r="A165" s="2">
        <f t="shared" si="38"/>
        <v>114</v>
      </c>
      <c r="B165" s="2">
        <v>12</v>
      </c>
      <c r="C165" s="3" t="s">
        <v>407</v>
      </c>
      <c r="D165" s="3" t="s">
        <v>408</v>
      </c>
      <c r="E165" s="2" t="s">
        <v>409</v>
      </c>
      <c r="F165" s="2" t="s">
        <v>54</v>
      </c>
      <c r="G165" s="3" t="s">
        <v>159</v>
      </c>
      <c r="H165" s="4" t="s">
        <v>55</v>
      </c>
      <c r="I165" s="37"/>
      <c r="J165" s="105"/>
      <c r="K165" s="2" t="s">
        <v>410</v>
      </c>
      <c r="L165" s="2" t="s">
        <v>396</v>
      </c>
      <c r="M165" s="2" t="s">
        <v>57</v>
      </c>
      <c r="N165" s="2" t="s">
        <v>65</v>
      </c>
      <c r="O165" s="31" t="s">
        <v>66</v>
      </c>
      <c r="P165" s="31" t="s">
        <v>66</v>
      </c>
      <c r="Q165" s="31" t="s">
        <v>66</v>
      </c>
      <c r="R165" s="31" t="s">
        <v>66</v>
      </c>
      <c r="S165" s="31" t="s">
        <v>66</v>
      </c>
      <c r="T165" s="31" t="s">
        <v>66</v>
      </c>
      <c r="U165" s="31" t="s">
        <v>66</v>
      </c>
      <c r="V165" s="31" t="s">
        <v>66</v>
      </c>
      <c r="W165" s="31" t="s">
        <v>66</v>
      </c>
      <c r="X165" s="31" t="s">
        <v>66</v>
      </c>
      <c r="Y165" s="31" t="s">
        <v>66</v>
      </c>
      <c r="Z165" s="31" t="s">
        <v>66</v>
      </c>
      <c r="AA165" s="31" t="s">
        <v>66</v>
      </c>
      <c r="AB165" s="31" t="s">
        <v>66</v>
      </c>
      <c r="AC165" s="31" t="s">
        <v>66</v>
      </c>
      <c r="AD165" s="31" t="s">
        <v>66</v>
      </c>
      <c r="AE165" s="31" t="s">
        <v>66</v>
      </c>
      <c r="AF165" s="31" t="s">
        <v>66</v>
      </c>
      <c r="AG165" s="31" t="s">
        <v>66</v>
      </c>
      <c r="AH165" s="31" t="s">
        <v>66</v>
      </c>
      <c r="AI165" s="31" t="s">
        <v>66</v>
      </c>
      <c r="AJ165" s="31" t="s">
        <v>66</v>
      </c>
      <c r="AK165" s="31" t="s">
        <v>66</v>
      </c>
      <c r="AL165" s="31" t="s">
        <v>66</v>
      </c>
      <c r="AM165" s="31" t="s">
        <v>66</v>
      </c>
      <c r="AN165" s="31" t="s">
        <v>66</v>
      </c>
      <c r="AO165" s="31" t="s">
        <v>66</v>
      </c>
      <c r="AP165" s="31" t="s">
        <v>66</v>
      </c>
      <c r="AQ165" s="31" t="s">
        <v>66</v>
      </c>
      <c r="AR165" s="31"/>
      <c r="AS165" s="31"/>
      <c r="AT165" s="2">
        <f t="shared" si="35"/>
        <v>0</v>
      </c>
      <c r="AU165" s="2">
        <f t="shared" si="36"/>
        <v>29</v>
      </c>
      <c r="AV165" s="2">
        <v>0</v>
      </c>
      <c r="AW165" s="2">
        <v>0</v>
      </c>
      <c r="AX165" s="2">
        <v>0</v>
      </c>
      <c r="AY165" s="2">
        <v>0</v>
      </c>
      <c r="AZ165" s="2">
        <f t="shared" si="37"/>
        <v>29</v>
      </c>
      <c r="BA165" s="52" t="s">
        <v>421</v>
      </c>
      <c r="BB165" s="52" t="s">
        <v>433</v>
      </c>
    </row>
    <row r="166" spans="1:56" x14ac:dyDescent="0.25">
      <c r="A166" s="2">
        <f t="shared" si="38"/>
        <v>115</v>
      </c>
      <c r="B166" s="2">
        <v>13</v>
      </c>
      <c r="C166" s="37" t="s">
        <v>411</v>
      </c>
      <c r="D166" s="3" t="s">
        <v>412</v>
      </c>
      <c r="E166" s="2" t="s">
        <v>413</v>
      </c>
      <c r="F166" s="2" t="s">
        <v>54</v>
      </c>
      <c r="G166" s="3" t="s">
        <v>117</v>
      </c>
      <c r="H166" s="4" t="s">
        <v>55</v>
      </c>
      <c r="I166" s="29"/>
      <c r="J166" s="30"/>
      <c r="K166" s="2" t="s">
        <v>410</v>
      </c>
      <c r="L166" s="2" t="s">
        <v>396</v>
      </c>
      <c r="M166" s="2" t="s">
        <v>57</v>
      </c>
      <c r="N166" s="2" t="s">
        <v>65</v>
      </c>
      <c r="O166" s="31" t="s">
        <v>66</v>
      </c>
      <c r="P166" s="31" t="s">
        <v>66</v>
      </c>
      <c r="Q166" s="31" t="s">
        <v>66</v>
      </c>
      <c r="R166" s="31" t="s">
        <v>66</v>
      </c>
      <c r="S166" s="31" t="s">
        <v>66</v>
      </c>
      <c r="T166" s="31" t="s">
        <v>424</v>
      </c>
      <c r="U166" s="31" t="s">
        <v>58</v>
      </c>
      <c r="V166" s="31" t="s">
        <v>58</v>
      </c>
      <c r="W166" s="31" t="s">
        <v>58</v>
      </c>
      <c r="X166" s="31" t="s">
        <v>58</v>
      </c>
      <c r="Y166" s="31" t="s">
        <v>58</v>
      </c>
      <c r="Z166" s="31" t="s">
        <v>58</v>
      </c>
      <c r="AA166" s="31" t="s">
        <v>58</v>
      </c>
      <c r="AB166" s="31" t="s">
        <v>58</v>
      </c>
      <c r="AC166" s="31" t="s">
        <v>58</v>
      </c>
      <c r="AD166" s="31" t="s">
        <v>58</v>
      </c>
      <c r="AE166" s="31" t="s">
        <v>58</v>
      </c>
      <c r="AF166" s="31" t="s">
        <v>58</v>
      </c>
      <c r="AG166" s="31" t="s">
        <v>58</v>
      </c>
      <c r="AH166" s="31" t="s">
        <v>58</v>
      </c>
      <c r="AI166" s="31" t="s">
        <v>58</v>
      </c>
      <c r="AJ166" s="31" t="s">
        <v>58</v>
      </c>
      <c r="AK166" s="31" t="s">
        <v>58</v>
      </c>
      <c r="AL166" s="31" t="s">
        <v>58</v>
      </c>
      <c r="AM166" s="31" t="s">
        <v>58</v>
      </c>
      <c r="AN166" s="31" t="s">
        <v>58</v>
      </c>
      <c r="AO166" s="31" t="s">
        <v>420</v>
      </c>
      <c r="AP166" s="31" t="s">
        <v>66</v>
      </c>
      <c r="AQ166" s="31" t="s">
        <v>66</v>
      </c>
      <c r="AR166" s="31"/>
      <c r="AS166" s="31"/>
      <c r="AT166" s="2">
        <f t="shared" si="35"/>
        <v>20</v>
      </c>
      <c r="AU166" s="2">
        <f t="shared" si="36"/>
        <v>7</v>
      </c>
      <c r="AV166" s="2">
        <v>0</v>
      </c>
      <c r="AW166" s="2">
        <v>0</v>
      </c>
      <c r="AX166" s="2">
        <v>0</v>
      </c>
      <c r="AY166" s="2">
        <v>0</v>
      </c>
      <c r="AZ166" s="2">
        <f t="shared" si="37"/>
        <v>27</v>
      </c>
      <c r="BA166" s="52" t="s">
        <v>421</v>
      </c>
      <c r="BB166" s="52" t="s">
        <v>433</v>
      </c>
    </row>
    <row r="167" spans="1:56" x14ac:dyDescent="0.25"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</row>
    <row r="168" spans="1:56" ht="18.75" x14ac:dyDescent="0.3">
      <c r="A168" s="2"/>
      <c r="B168" s="40" t="s">
        <v>434</v>
      </c>
      <c r="C168" s="4"/>
      <c r="D168" s="4"/>
      <c r="E168" s="35">
        <v>13</v>
      </c>
      <c r="G168" s="44"/>
      <c r="H168" s="28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28"/>
      <c r="AU168" s="28"/>
      <c r="AV168" s="28"/>
      <c r="AW168" s="28"/>
      <c r="AX168" s="28"/>
      <c r="AY168" s="28"/>
      <c r="AZ168" s="28"/>
      <c r="BC168" s="45"/>
      <c r="BD168" s="45"/>
    </row>
    <row r="169" spans="1:56" ht="18.75" x14ac:dyDescent="0.3">
      <c r="B169" s="46"/>
      <c r="D169" s="1"/>
      <c r="E169" s="47"/>
      <c r="H169" s="28"/>
      <c r="J169" s="45"/>
      <c r="K169" s="45"/>
      <c r="L169" s="45"/>
      <c r="M169" s="45"/>
      <c r="N169" s="45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C169" s="45"/>
      <c r="BD169" s="45"/>
    </row>
    <row r="170" spans="1:56" x14ac:dyDescent="0.25">
      <c r="A170" s="1"/>
      <c r="B170" s="48"/>
      <c r="D170" s="1"/>
      <c r="G170" s="44"/>
      <c r="H170" s="28"/>
      <c r="K170" s="45"/>
      <c r="N170" s="28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28"/>
      <c r="AB170" s="28"/>
      <c r="AC170" s="28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28"/>
      <c r="AX170" s="28"/>
      <c r="AY170" s="28"/>
      <c r="AZ170" s="28"/>
    </row>
    <row r="171" spans="1:56" x14ac:dyDescent="0.25">
      <c r="A171" s="1"/>
      <c r="B171" s="1"/>
      <c r="D171" s="49" t="s">
        <v>58</v>
      </c>
      <c r="E171" s="50" t="s">
        <v>435</v>
      </c>
      <c r="G171" s="51" t="s">
        <v>436</v>
      </c>
      <c r="H171" s="52">
        <f>COUNTIF($H$9:$H170,"F")</f>
        <v>110</v>
      </c>
      <c r="I171" s="28"/>
      <c r="J171" s="28"/>
      <c r="K171" s="45"/>
      <c r="N171" s="28"/>
      <c r="O171" s="31">
        <v>55</v>
      </c>
      <c r="P171" s="31">
        <v>55</v>
      </c>
      <c r="Q171" s="31">
        <v>55</v>
      </c>
      <c r="R171" s="31">
        <v>51</v>
      </c>
      <c r="S171" s="31">
        <v>60</v>
      </c>
      <c r="T171" s="31">
        <v>35</v>
      </c>
      <c r="U171" s="31">
        <v>59</v>
      </c>
      <c r="V171" s="31">
        <v>59</v>
      </c>
      <c r="W171" s="31">
        <v>59</v>
      </c>
      <c r="X171" s="31">
        <v>59</v>
      </c>
      <c r="Y171" s="31">
        <v>55</v>
      </c>
      <c r="Z171" s="4">
        <v>58</v>
      </c>
      <c r="AA171" s="4">
        <v>47</v>
      </c>
      <c r="AB171" s="4">
        <v>66</v>
      </c>
      <c r="AC171" s="4">
        <f>COUNTIF(AC$8:AC170,"A")</f>
        <v>64</v>
      </c>
      <c r="AD171" s="4">
        <v>66</v>
      </c>
      <c r="AE171" s="4">
        <v>66</v>
      </c>
      <c r="AF171" s="4">
        <f>COUNTIF(AF$8:AF170,"A")</f>
        <v>59</v>
      </c>
      <c r="AG171" s="31">
        <v>67</v>
      </c>
      <c r="AH171" s="31">
        <v>40</v>
      </c>
      <c r="AI171" s="31">
        <v>63</v>
      </c>
      <c r="AJ171" s="31">
        <v>63</v>
      </c>
      <c r="AK171" s="31">
        <v>53</v>
      </c>
      <c r="AL171" s="31">
        <v>53</v>
      </c>
      <c r="AM171" s="31">
        <v>45</v>
      </c>
      <c r="AN171" s="31">
        <v>50</v>
      </c>
      <c r="AO171" s="31">
        <v>41</v>
      </c>
      <c r="AP171" s="31">
        <v>54</v>
      </c>
      <c r="AQ171" s="114">
        <f>COUNTIF(AQ$8:AQ170,"A")</f>
        <v>54</v>
      </c>
      <c r="AR171" s="1"/>
      <c r="AS171" s="1"/>
      <c r="AT171" s="1"/>
      <c r="AU171" s="45"/>
      <c r="AV171" s="45"/>
      <c r="AW171" s="28"/>
      <c r="AX171" s="28"/>
      <c r="AY171" s="28"/>
      <c r="AZ171" s="28"/>
    </row>
    <row r="172" spans="1:56" x14ac:dyDescent="0.25">
      <c r="A172" s="1"/>
      <c r="B172" s="1"/>
      <c r="D172" s="53" t="s">
        <v>66</v>
      </c>
      <c r="E172" s="54" t="s">
        <v>437</v>
      </c>
      <c r="G172" s="51" t="s">
        <v>438</v>
      </c>
      <c r="H172" s="52">
        <f>COUNTIF($H$9:$H170,"E")</f>
        <v>5</v>
      </c>
      <c r="I172" s="28"/>
      <c r="J172" s="28"/>
      <c r="K172" s="45"/>
      <c r="N172" s="28"/>
      <c r="O172" s="31">
        <v>20</v>
      </c>
      <c r="P172" s="31">
        <v>20</v>
      </c>
      <c r="Q172" s="31">
        <v>20</v>
      </c>
      <c r="R172" s="31">
        <v>18</v>
      </c>
      <c r="S172" s="31">
        <v>22</v>
      </c>
      <c r="T172" s="31">
        <v>15</v>
      </c>
      <c r="U172" s="31">
        <v>35</v>
      </c>
      <c r="V172" s="31">
        <v>35</v>
      </c>
      <c r="W172" s="31">
        <v>35</v>
      </c>
      <c r="X172" s="31">
        <v>35</v>
      </c>
      <c r="Y172" s="31">
        <v>30</v>
      </c>
      <c r="Z172" s="4">
        <v>33</v>
      </c>
      <c r="AA172" s="4">
        <v>20</v>
      </c>
      <c r="AB172" s="4">
        <v>22</v>
      </c>
      <c r="AC172" s="4">
        <f>COUNTIF(AC$8:AC170,"D")</f>
        <v>22</v>
      </c>
      <c r="AD172" s="4">
        <v>22</v>
      </c>
      <c r="AE172" s="4">
        <v>22</v>
      </c>
      <c r="AF172" s="4">
        <f>COUNTIF(AF$8:AF170,"D")</f>
        <v>20</v>
      </c>
      <c r="AG172" s="31">
        <v>25</v>
      </c>
      <c r="AH172" s="31">
        <v>18</v>
      </c>
      <c r="AI172" s="31">
        <v>43</v>
      </c>
      <c r="AJ172" s="31">
        <v>43</v>
      </c>
      <c r="AK172" s="31">
        <v>43</v>
      </c>
      <c r="AL172" s="31">
        <v>45</v>
      </c>
      <c r="AM172" s="31">
        <v>42</v>
      </c>
      <c r="AN172" s="31">
        <v>48</v>
      </c>
      <c r="AO172" s="31">
        <v>40</v>
      </c>
      <c r="AP172" s="31">
        <v>31</v>
      </c>
      <c r="AQ172" s="114">
        <f>COUNTIF(AQ$8:AQ170,"D")</f>
        <v>29</v>
      </c>
      <c r="AR172" s="1"/>
      <c r="AS172" s="1"/>
      <c r="AT172" s="1"/>
      <c r="AU172" s="45"/>
      <c r="AV172" s="45"/>
      <c r="AW172" s="28"/>
      <c r="AX172" s="28"/>
      <c r="AY172" s="28"/>
      <c r="AZ172" s="28"/>
    </row>
    <row r="173" spans="1:56" x14ac:dyDescent="0.25">
      <c r="A173" s="1"/>
      <c r="B173" s="1"/>
      <c r="D173" s="55" t="s">
        <v>424</v>
      </c>
      <c r="E173" s="55" t="s">
        <v>439</v>
      </c>
      <c r="G173" s="51" t="s">
        <v>440</v>
      </c>
      <c r="H173" s="52">
        <f>COUNTIF($H$10:$H170,"L")</f>
        <v>0</v>
      </c>
      <c r="I173" s="28"/>
      <c r="J173" s="28"/>
      <c r="K173" s="45"/>
      <c r="N173" s="28"/>
      <c r="O173" s="31">
        <v>0</v>
      </c>
      <c r="P173" s="31">
        <v>0</v>
      </c>
      <c r="Q173" s="31">
        <v>0</v>
      </c>
      <c r="R173" s="31">
        <v>9</v>
      </c>
      <c r="S173" s="31">
        <v>0</v>
      </c>
      <c r="T173" s="31">
        <v>24</v>
      </c>
      <c r="U173" s="31">
        <v>0</v>
      </c>
      <c r="V173" s="31">
        <v>0</v>
      </c>
      <c r="W173" s="31">
        <v>0</v>
      </c>
      <c r="X173" s="31">
        <v>0</v>
      </c>
      <c r="Y173" s="31">
        <v>3</v>
      </c>
      <c r="Z173" s="4">
        <v>4</v>
      </c>
      <c r="AA173" s="4">
        <v>19</v>
      </c>
      <c r="AB173" s="4">
        <v>0</v>
      </c>
      <c r="AC173" s="4">
        <f>COUNTIF(AC$9:AC170,"TI")</f>
        <v>0</v>
      </c>
      <c r="AD173" s="4">
        <v>0</v>
      </c>
      <c r="AE173" s="4">
        <v>0</v>
      </c>
      <c r="AF173" s="4">
        <f>COUNTIF(AF$9:AF170,"TI")</f>
        <v>5</v>
      </c>
      <c r="AG173" s="31">
        <v>0</v>
      </c>
      <c r="AH173" s="31">
        <v>23</v>
      </c>
      <c r="AI173" s="31">
        <v>0</v>
      </c>
      <c r="AJ173" s="31">
        <v>0</v>
      </c>
      <c r="AK173" s="31">
        <v>0</v>
      </c>
      <c r="AL173" s="31">
        <v>0</v>
      </c>
      <c r="AM173" s="31">
        <v>5</v>
      </c>
      <c r="AN173" s="31">
        <v>0</v>
      </c>
      <c r="AO173" s="31">
        <v>13</v>
      </c>
      <c r="AP173" s="31">
        <v>0</v>
      </c>
      <c r="AQ173" s="114">
        <f>COUNTIF(AQ$9:AQ170,"TI")</f>
        <v>0</v>
      </c>
      <c r="AR173" s="1"/>
      <c r="AS173" s="1"/>
      <c r="AT173" s="1"/>
      <c r="AU173" s="45"/>
      <c r="AV173" s="45"/>
      <c r="AW173" s="28"/>
      <c r="AX173" s="28"/>
      <c r="AY173" s="28"/>
      <c r="AZ173" s="28"/>
    </row>
    <row r="174" spans="1:56" x14ac:dyDescent="0.25">
      <c r="A174" s="1"/>
      <c r="B174" s="1"/>
      <c r="D174" s="56" t="s">
        <v>420</v>
      </c>
      <c r="E174" s="57" t="s">
        <v>441</v>
      </c>
      <c r="G174" s="51" t="s">
        <v>442</v>
      </c>
      <c r="H174" s="58">
        <f>SUM(H171:H173)</f>
        <v>115</v>
      </c>
      <c r="I174" s="28"/>
      <c r="J174" s="45"/>
      <c r="K174" s="45"/>
      <c r="N174" s="28"/>
      <c r="O174" s="31">
        <v>0</v>
      </c>
      <c r="P174" s="31">
        <v>0</v>
      </c>
      <c r="Q174" s="31">
        <v>0</v>
      </c>
      <c r="R174" s="31">
        <v>4</v>
      </c>
      <c r="S174" s="31">
        <v>0</v>
      </c>
      <c r="T174" s="31">
        <v>25</v>
      </c>
      <c r="U174" s="31">
        <v>0</v>
      </c>
      <c r="V174" s="31">
        <v>0</v>
      </c>
      <c r="W174" s="31">
        <v>0</v>
      </c>
      <c r="X174" s="31">
        <v>0</v>
      </c>
      <c r="Y174" s="31">
        <v>4</v>
      </c>
      <c r="Z174" s="4">
        <v>0</v>
      </c>
      <c r="AA174" s="4">
        <v>15</v>
      </c>
      <c r="AB174" s="4">
        <v>0</v>
      </c>
      <c r="AC174" s="4">
        <f>COUNTIF(AC$9:AC170,"TS")</f>
        <v>0</v>
      </c>
      <c r="AD174" s="4">
        <v>0</v>
      </c>
      <c r="AE174" s="4">
        <v>0</v>
      </c>
      <c r="AF174" s="4">
        <f>COUNTIF(AF$9:AF170,"TS")</f>
        <v>5</v>
      </c>
      <c r="AG174" s="31">
        <v>0</v>
      </c>
      <c r="AH174" s="31">
        <v>25</v>
      </c>
      <c r="AI174" s="31">
        <v>0</v>
      </c>
      <c r="AJ174" s="31">
        <v>0</v>
      </c>
      <c r="AK174" s="31">
        <v>10</v>
      </c>
      <c r="AL174" s="31">
        <v>0</v>
      </c>
      <c r="AM174" s="31">
        <v>8</v>
      </c>
      <c r="AN174" s="31">
        <v>0</v>
      </c>
      <c r="AO174" s="31">
        <v>9</v>
      </c>
      <c r="AP174" s="31">
        <v>0</v>
      </c>
      <c r="AQ174" s="114">
        <f>COUNTIF(AQ$9:AQ170,"TS")</f>
        <v>0</v>
      </c>
      <c r="AR174" s="1"/>
      <c r="AS174" s="1"/>
      <c r="AT174" s="1"/>
      <c r="AU174" s="45"/>
      <c r="AV174" s="45"/>
      <c r="AW174" s="28"/>
      <c r="AX174" s="28"/>
      <c r="AY174" s="28"/>
      <c r="AZ174" s="28"/>
    </row>
    <row r="175" spans="1:56" x14ac:dyDescent="0.25">
      <c r="A175" s="1"/>
      <c r="B175" s="1"/>
      <c r="D175" s="59" t="s">
        <v>48</v>
      </c>
      <c r="E175" s="60" t="s">
        <v>443</v>
      </c>
      <c r="G175" s="44"/>
      <c r="H175" s="28"/>
      <c r="I175" s="28"/>
      <c r="J175" s="28"/>
      <c r="K175" s="45"/>
      <c r="N175" s="28"/>
      <c r="O175" s="31">
        <v>0</v>
      </c>
      <c r="P175" s="31">
        <v>0</v>
      </c>
      <c r="Q175" s="31">
        <v>0</v>
      </c>
      <c r="R175" s="31">
        <v>0</v>
      </c>
      <c r="S175" s="31">
        <v>0</v>
      </c>
      <c r="T175" s="31">
        <v>0</v>
      </c>
      <c r="U175" s="31">
        <v>0</v>
      </c>
      <c r="V175" s="31">
        <v>0</v>
      </c>
      <c r="W175" s="31">
        <v>0</v>
      </c>
      <c r="X175" s="31">
        <v>0</v>
      </c>
      <c r="Y175" s="31">
        <v>0</v>
      </c>
      <c r="Z175" s="4">
        <v>0</v>
      </c>
      <c r="AA175" s="4">
        <v>0</v>
      </c>
      <c r="AB175" s="4">
        <v>0</v>
      </c>
      <c r="AC175" s="4">
        <f>COUNTIF(AC$9:AC170,"DM")</f>
        <v>0</v>
      </c>
      <c r="AD175" s="4">
        <v>0</v>
      </c>
      <c r="AE175" s="4">
        <v>0</v>
      </c>
      <c r="AF175" s="4">
        <f>COUNTIF(AF$9:AF170,"DM")</f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0</v>
      </c>
      <c r="AL175" s="31">
        <v>0</v>
      </c>
      <c r="AM175" s="31">
        <v>0</v>
      </c>
      <c r="AN175" s="31">
        <v>0</v>
      </c>
      <c r="AO175" s="31">
        <v>0</v>
      </c>
      <c r="AP175" s="31">
        <v>0</v>
      </c>
      <c r="AQ175" s="114">
        <f>COUNTIF(AQ$9:AQ170,"DM")</f>
        <v>0</v>
      </c>
      <c r="AR175" s="1"/>
      <c r="AS175" s="1"/>
      <c r="AT175" s="1"/>
      <c r="AU175" s="45"/>
      <c r="AV175" s="45"/>
      <c r="AW175" s="28"/>
      <c r="AX175" s="28"/>
      <c r="AY175" s="28"/>
      <c r="AZ175" s="28"/>
    </row>
    <row r="176" spans="1:56" x14ac:dyDescent="0.25">
      <c r="A176" s="1"/>
      <c r="B176" s="1"/>
      <c r="D176" s="61" t="s">
        <v>444</v>
      </c>
      <c r="E176" s="62" t="s">
        <v>445</v>
      </c>
      <c r="G176" s="44"/>
      <c r="H176" s="28"/>
      <c r="I176" s="28"/>
      <c r="J176" s="28"/>
      <c r="K176" s="45"/>
      <c r="N176" s="28"/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4">
        <v>0</v>
      </c>
      <c r="AA176" s="4">
        <v>0</v>
      </c>
      <c r="AB176" s="4">
        <v>0</v>
      </c>
      <c r="AC176" s="4">
        <f>COUNTIF(AC$9:AC170,"LCG")</f>
        <v>0</v>
      </c>
      <c r="AD176" s="4">
        <v>0</v>
      </c>
      <c r="AE176" s="4">
        <v>0</v>
      </c>
      <c r="AF176" s="4">
        <f>COUNTIF(AF$9:AF170,"LCG")</f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  <c r="AL176" s="31">
        <v>0</v>
      </c>
      <c r="AM176" s="31">
        <v>0</v>
      </c>
      <c r="AN176" s="31">
        <v>0</v>
      </c>
      <c r="AO176" s="31">
        <v>0</v>
      </c>
      <c r="AP176" s="31">
        <v>0</v>
      </c>
      <c r="AQ176" s="114">
        <f>COUNTIF(AQ$9:AQ170,"LCG")</f>
        <v>1</v>
      </c>
      <c r="AR176" s="1"/>
      <c r="AS176" s="1"/>
      <c r="AT176" s="1"/>
      <c r="AU176" s="45"/>
      <c r="AV176" s="45"/>
      <c r="AW176" s="28"/>
      <c r="AX176" s="28"/>
      <c r="AY176" s="28"/>
      <c r="AZ176" s="28"/>
    </row>
    <row r="177" spans="1:52" x14ac:dyDescent="0.25">
      <c r="A177" s="1"/>
      <c r="B177" s="1"/>
      <c r="D177" s="63" t="s">
        <v>428</v>
      </c>
      <c r="E177" s="64" t="s">
        <v>446</v>
      </c>
      <c r="G177" s="44"/>
      <c r="H177" s="28"/>
      <c r="I177" s="28"/>
      <c r="J177" s="28"/>
      <c r="K177" s="45"/>
      <c r="N177" s="28"/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4">
        <v>0</v>
      </c>
      <c r="AA177" s="4">
        <v>0</v>
      </c>
      <c r="AB177" s="4">
        <v>0</v>
      </c>
      <c r="AC177" s="4">
        <f>COUNTIF(AC$9:AC170,"LSG")</f>
        <v>0</v>
      </c>
      <c r="AD177" s="4">
        <v>0</v>
      </c>
      <c r="AE177" s="4">
        <v>0</v>
      </c>
      <c r="AF177" s="4">
        <f>COUNTIF(AF$9:AF170,"LSG")</f>
        <v>0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  <c r="AL177" s="31">
        <v>0</v>
      </c>
      <c r="AM177" s="31">
        <v>0</v>
      </c>
      <c r="AN177" s="31">
        <v>0</v>
      </c>
      <c r="AO177" s="31">
        <v>0</v>
      </c>
      <c r="AP177" s="31">
        <v>0</v>
      </c>
      <c r="AQ177" s="114">
        <f>COUNTIF(AQ$9:AQ170,"LSG")</f>
        <v>2</v>
      </c>
      <c r="AR177" s="1"/>
      <c r="AS177" s="1"/>
      <c r="AT177" s="1"/>
      <c r="AU177" s="45"/>
      <c r="AV177" s="45"/>
      <c r="AW177" s="28"/>
      <c r="AX177" s="28"/>
      <c r="AY177" s="28"/>
      <c r="AZ177" s="28"/>
    </row>
    <row r="178" spans="1:52" x14ac:dyDescent="0.25">
      <c r="A178" s="1"/>
      <c r="B178" s="1"/>
      <c r="D178" s="65" t="s">
        <v>447</v>
      </c>
      <c r="E178" s="66" t="s">
        <v>448</v>
      </c>
      <c r="G178" s="44"/>
      <c r="H178" s="28"/>
      <c r="I178" s="28"/>
      <c r="J178" s="28"/>
      <c r="K178" s="45"/>
      <c r="N178" s="28"/>
      <c r="O178" s="31">
        <v>0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4">
        <v>0</v>
      </c>
      <c r="AA178" s="4">
        <v>0</v>
      </c>
      <c r="AB178" s="4">
        <v>0</v>
      </c>
      <c r="AC178" s="4">
        <f>COUNTIF(AC$9:AC170,"SUSP")</f>
        <v>0</v>
      </c>
      <c r="AD178" s="4">
        <v>0</v>
      </c>
      <c r="AE178" s="4">
        <v>0</v>
      </c>
      <c r="AF178" s="4">
        <f>COUNTIF(AF$9:AF170,"SUSP")</f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  <c r="AN178" s="31">
        <v>0</v>
      </c>
      <c r="AO178" s="31">
        <v>0</v>
      </c>
      <c r="AP178" s="31">
        <v>0</v>
      </c>
      <c r="AQ178" s="114">
        <f>COUNTIF(AQ$9:AQ170,"SUSP")</f>
        <v>0</v>
      </c>
      <c r="AR178" s="1"/>
      <c r="AS178" s="1"/>
      <c r="AT178" s="1"/>
      <c r="AU178" s="45"/>
      <c r="AV178" s="45"/>
      <c r="AW178" s="28"/>
      <c r="AX178" s="28"/>
      <c r="AY178" s="28"/>
      <c r="AZ178" s="28"/>
    </row>
    <row r="179" spans="1:52" x14ac:dyDescent="0.25">
      <c r="A179" s="1"/>
      <c r="B179" s="1"/>
      <c r="D179" s="67" t="s">
        <v>449</v>
      </c>
      <c r="E179" s="68" t="s">
        <v>450</v>
      </c>
      <c r="G179" s="44"/>
      <c r="H179" s="28"/>
      <c r="I179" s="28"/>
      <c r="J179" s="28"/>
      <c r="K179" s="45"/>
      <c r="N179" s="28"/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4">
        <v>0</v>
      </c>
      <c r="AA179" s="4">
        <v>0</v>
      </c>
      <c r="AB179" s="4">
        <v>0</v>
      </c>
      <c r="AC179" s="4">
        <f>COUNTIF(AC$9:AC170,"V")</f>
        <v>0</v>
      </c>
      <c r="AD179" s="4">
        <v>0</v>
      </c>
      <c r="AE179" s="4">
        <v>0</v>
      </c>
      <c r="AF179" s="4">
        <f>COUNTIF(AF$9:AF170,"V")</f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</v>
      </c>
      <c r="AM179" s="31">
        <v>0</v>
      </c>
      <c r="AN179" s="31">
        <v>0</v>
      </c>
      <c r="AO179" s="31">
        <v>0</v>
      </c>
      <c r="AP179" s="31">
        <v>0</v>
      </c>
      <c r="AQ179" s="114">
        <f>COUNTIF(AQ$9:AQ170,"V")</f>
        <v>0</v>
      </c>
      <c r="AR179" s="1"/>
      <c r="AS179" s="1"/>
      <c r="AT179" s="1"/>
      <c r="AU179" s="45"/>
      <c r="AV179" s="45"/>
      <c r="AW179" s="28"/>
      <c r="AX179" s="28"/>
      <c r="AY179" s="28"/>
      <c r="AZ179" s="28"/>
    </row>
    <row r="180" spans="1:52" x14ac:dyDescent="0.25">
      <c r="A180" s="1"/>
      <c r="B180" s="1"/>
      <c r="D180" s="69" t="s">
        <v>451</v>
      </c>
      <c r="E180" s="70" t="s">
        <v>452</v>
      </c>
      <c r="G180" s="44"/>
      <c r="H180" s="28"/>
      <c r="I180" s="28"/>
      <c r="J180" s="28"/>
      <c r="K180" s="45"/>
      <c r="N180" s="28"/>
      <c r="O180" s="31">
        <v>4</v>
      </c>
      <c r="P180" s="31">
        <v>4</v>
      </c>
      <c r="Q180" s="31">
        <v>4</v>
      </c>
      <c r="R180" s="31">
        <v>4</v>
      </c>
      <c r="S180" s="31">
        <v>4</v>
      </c>
      <c r="T180" s="31">
        <v>3</v>
      </c>
      <c r="U180" s="31">
        <v>3</v>
      </c>
      <c r="V180" s="31">
        <v>3</v>
      </c>
      <c r="W180" s="31">
        <v>3</v>
      </c>
      <c r="X180" s="31">
        <v>3</v>
      </c>
      <c r="Y180" s="31">
        <v>3</v>
      </c>
      <c r="Z180" s="4">
        <v>3</v>
      </c>
      <c r="AA180" s="4">
        <v>0</v>
      </c>
      <c r="AB180" s="4">
        <v>0</v>
      </c>
      <c r="AC180" s="4">
        <f>COUNTIF(AC$9:AC170,"TTR")</f>
        <v>0</v>
      </c>
      <c r="AD180" s="4">
        <v>0</v>
      </c>
      <c r="AE180" s="4">
        <v>0</v>
      </c>
      <c r="AF180" s="4">
        <f>COUNTIF(AF$9:AF170,"TTR")</f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0</v>
      </c>
      <c r="AM180" s="31">
        <v>1</v>
      </c>
      <c r="AN180" s="31">
        <v>1</v>
      </c>
      <c r="AO180" s="31">
        <v>1</v>
      </c>
      <c r="AP180" s="31">
        <v>1</v>
      </c>
      <c r="AQ180" s="114">
        <f>COUNTIF(AQ$9:AQ170,"TTR")</f>
        <v>1</v>
      </c>
      <c r="AR180" s="1"/>
      <c r="AS180" s="1"/>
      <c r="AT180" s="1"/>
      <c r="AU180" s="45"/>
      <c r="AV180" s="45"/>
      <c r="AW180" s="28"/>
      <c r="AX180" s="28"/>
      <c r="AY180" s="28"/>
      <c r="AZ180" s="28"/>
    </row>
    <row r="181" spans="1:52" x14ac:dyDescent="0.25">
      <c r="A181" s="1"/>
      <c r="B181" s="1"/>
      <c r="D181" s="65" t="s">
        <v>431</v>
      </c>
      <c r="E181" s="66" t="s">
        <v>453</v>
      </c>
      <c r="G181" s="44"/>
      <c r="H181" s="28"/>
      <c r="I181" s="28"/>
      <c r="J181" s="28"/>
      <c r="K181" s="45"/>
      <c r="N181" s="28"/>
      <c r="O181" s="31">
        <v>3</v>
      </c>
      <c r="P181" s="31">
        <v>3</v>
      </c>
      <c r="Q181" s="31">
        <v>3</v>
      </c>
      <c r="R181" s="31">
        <v>3</v>
      </c>
      <c r="S181" s="31">
        <v>3</v>
      </c>
      <c r="T181" s="31">
        <v>1</v>
      </c>
      <c r="U181" s="31">
        <v>1</v>
      </c>
      <c r="V181" s="31">
        <v>1</v>
      </c>
      <c r="W181" s="31">
        <v>1</v>
      </c>
      <c r="X181" s="31">
        <v>1</v>
      </c>
      <c r="Y181" s="31">
        <v>1</v>
      </c>
      <c r="Z181" s="4">
        <v>1</v>
      </c>
      <c r="AA181" s="4">
        <v>1</v>
      </c>
      <c r="AB181" s="4">
        <v>1</v>
      </c>
      <c r="AC181" s="4">
        <f>COUNTIF(AC$9:AC170,"PU")</f>
        <v>1</v>
      </c>
      <c r="AD181" s="4">
        <v>1</v>
      </c>
      <c r="AE181" s="4">
        <v>1</v>
      </c>
      <c r="AF181" s="4">
        <f>COUNTIF(AF$9:AF170,"PU")</f>
        <v>1</v>
      </c>
      <c r="AG181" s="31">
        <v>1</v>
      </c>
      <c r="AH181" s="31">
        <v>1</v>
      </c>
      <c r="AI181" s="31">
        <v>1</v>
      </c>
      <c r="AJ181" s="31">
        <v>1</v>
      </c>
      <c r="AK181" s="31">
        <v>1</v>
      </c>
      <c r="AL181" s="31">
        <v>1</v>
      </c>
      <c r="AM181" s="31">
        <v>1</v>
      </c>
      <c r="AN181" s="31">
        <v>1</v>
      </c>
      <c r="AO181" s="31">
        <v>1</v>
      </c>
      <c r="AP181" s="31">
        <v>1</v>
      </c>
      <c r="AQ181" s="114">
        <f>COUNTIF(AQ$9:AQ170,"PU")</f>
        <v>1</v>
      </c>
      <c r="AR181" s="1"/>
      <c r="AS181" s="1"/>
      <c r="AT181" s="1"/>
      <c r="AU181" s="45"/>
      <c r="AV181" s="45"/>
      <c r="AW181" s="28"/>
      <c r="AX181" s="28"/>
      <c r="AY181" s="28"/>
      <c r="AZ181" s="28"/>
    </row>
    <row r="182" spans="1:52" x14ac:dyDescent="0.25">
      <c r="A182" s="1"/>
      <c r="B182" s="1"/>
      <c r="D182" s="71" t="s">
        <v>454</v>
      </c>
      <c r="E182" s="72" t="s">
        <v>455</v>
      </c>
      <c r="G182" s="44"/>
      <c r="H182" s="28"/>
      <c r="I182" s="28"/>
      <c r="J182" s="28"/>
      <c r="K182" s="45"/>
      <c r="N182" s="28"/>
      <c r="O182" s="31">
        <v>0</v>
      </c>
      <c r="P182" s="31">
        <v>0</v>
      </c>
      <c r="Q182" s="31">
        <v>0</v>
      </c>
      <c r="R182" s="31">
        <v>0</v>
      </c>
      <c r="S182" s="31">
        <v>0</v>
      </c>
      <c r="T182" s="31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  <c r="Z182" s="4">
        <v>0</v>
      </c>
      <c r="AA182" s="4">
        <v>0</v>
      </c>
      <c r="AB182" s="4">
        <v>0</v>
      </c>
      <c r="AC182" s="4">
        <f>COUNTIF(AC$9:AC170,"PI")</f>
        <v>0</v>
      </c>
      <c r="AD182" s="4">
        <v>0</v>
      </c>
      <c r="AE182" s="4">
        <v>0</v>
      </c>
      <c r="AF182" s="4">
        <f>COUNTIF(AF$9:AF170,"PI")</f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0</v>
      </c>
      <c r="AM182" s="31">
        <v>0</v>
      </c>
      <c r="AN182" s="31">
        <v>0</v>
      </c>
      <c r="AO182" s="31">
        <v>0</v>
      </c>
      <c r="AP182" s="31">
        <v>0</v>
      </c>
      <c r="AQ182" s="114">
        <f>COUNTIF(AQ$9:AQ170,"PI")</f>
        <v>0</v>
      </c>
      <c r="AR182" s="1"/>
      <c r="AS182" s="1"/>
      <c r="AT182" s="1"/>
      <c r="AU182" s="45"/>
      <c r="AV182" s="45"/>
      <c r="AW182" s="28"/>
      <c r="AX182" s="28"/>
      <c r="AY182" s="28"/>
      <c r="AZ182" s="28"/>
    </row>
    <row r="183" spans="1:52" x14ac:dyDescent="0.25">
      <c r="A183" s="1"/>
      <c r="B183" s="1"/>
      <c r="D183" s="73" t="s">
        <v>423</v>
      </c>
      <c r="E183" s="74" t="s">
        <v>456</v>
      </c>
      <c r="G183" s="44"/>
      <c r="H183" s="28"/>
      <c r="I183" s="28"/>
      <c r="J183" s="28"/>
      <c r="K183" s="45"/>
      <c r="N183" s="28"/>
      <c r="O183" s="31">
        <v>4</v>
      </c>
      <c r="P183" s="31">
        <v>4</v>
      </c>
      <c r="Q183" s="31">
        <v>4</v>
      </c>
      <c r="R183" s="31">
        <v>4</v>
      </c>
      <c r="S183" s="31">
        <v>4</v>
      </c>
      <c r="T183" s="31">
        <v>4</v>
      </c>
      <c r="U183" s="31">
        <v>4</v>
      </c>
      <c r="V183" s="31">
        <v>4</v>
      </c>
      <c r="W183" s="31">
        <v>4</v>
      </c>
      <c r="X183" s="31">
        <v>4</v>
      </c>
      <c r="Y183" s="31">
        <v>6</v>
      </c>
      <c r="Z183" s="4">
        <v>5</v>
      </c>
      <c r="AA183" s="4">
        <v>5</v>
      </c>
      <c r="AB183" s="4">
        <v>5</v>
      </c>
      <c r="AC183" s="4">
        <f>COUNTIF(AC$9:AC170,"L")</f>
        <v>5</v>
      </c>
      <c r="AD183" s="4">
        <v>5</v>
      </c>
      <c r="AE183" s="4">
        <v>5</v>
      </c>
      <c r="AF183" s="4">
        <f>COUNTIF(AF$9:AF170,"L")</f>
        <v>5</v>
      </c>
      <c r="AG183" s="31">
        <v>5</v>
      </c>
      <c r="AH183" s="31">
        <v>3</v>
      </c>
      <c r="AI183" s="31">
        <v>3</v>
      </c>
      <c r="AJ183" s="31">
        <v>3</v>
      </c>
      <c r="AK183" s="31">
        <v>3</v>
      </c>
      <c r="AL183" s="31">
        <v>4</v>
      </c>
      <c r="AM183" s="31">
        <v>4</v>
      </c>
      <c r="AN183" s="31">
        <v>4</v>
      </c>
      <c r="AO183" s="31">
        <v>4</v>
      </c>
      <c r="AP183" s="31">
        <v>4</v>
      </c>
      <c r="AQ183" s="114">
        <f>COUNTIF(AQ$9:AQ170,"L")</f>
        <v>4</v>
      </c>
      <c r="AR183" s="1"/>
      <c r="AS183" s="1"/>
      <c r="AT183" s="1"/>
      <c r="AU183" s="45"/>
      <c r="AV183" s="45"/>
      <c r="AW183" s="28"/>
      <c r="AX183" s="28"/>
      <c r="AY183" s="28"/>
      <c r="AZ183" s="28"/>
    </row>
    <row r="184" spans="1:52" x14ac:dyDescent="0.25">
      <c r="A184" s="1"/>
      <c r="B184" s="1"/>
      <c r="D184" s="31" t="s">
        <v>457</v>
      </c>
      <c r="E184" s="55" t="s">
        <v>458</v>
      </c>
      <c r="G184" s="44"/>
      <c r="H184" s="28"/>
      <c r="I184" s="28"/>
      <c r="J184" s="28"/>
      <c r="K184" s="45"/>
      <c r="N184" s="28"/>
      <c r="O184" s="31">
        <v>25</v>
      </c>
      <c r="P184" s="31">
        <v>25</v>
      </c>
      <c r="Q184" s="31">
        <v>25</v>
      </c>
      <c r="R184" s="31">
        <v>18</v>
      </c>
      <c r="S184" s="31">
        <v>18</v>
      </c>
      <c r="T184" s="31">
        <v>5</v>
      </c>
      <c r="U184" s="31">
        <v>10</v>
      </c>
      <c r="V184" s="31">
        <v>10</v>
      </c>
      <c r="W184" s="31">
        <v>10</v>
      </c>
      <c r="X184" s="31">
        <v>10</v>
      </c>
      <c r="Y184" s="31">
        <v>10</v>
      </c>
      <c r="Z184" s="4">
        <v>8</v>
      </c>
      <c r="AA184" s="4">
        <v>5</v>
      </c>
      <c r="AB184" s="4">
        <v>18</v>
      </c>
      <c r="AC184" s="4">
        <f>COUNTIF(AC$9:AC170,"TI-S")</f>
        <v>18</v>
      </c>
      <c r="AD184" s="4">
        <v>18</v>
      </c>
      <c r="AE184" s="4">
        <v>18</v>
      </c>
      <c r="AF184" s="4">
        <f>COUNTIF(AF$9:AF170,"TI-S")</f>
        <v>15</v>
      </c>
      <c r="AG184" s="31">
        <v>15</v>
      </c>
      <c r="AH184" s="31">
        <v>2</v>
      </c>
      <c r="AI184" s="31">
        <v>2</v>
      </c>
      <c r="AJ184" s="31">
        <v>2</v>
      </c>
      <c r="AK184" s="31">
        <v>3</v>
      </c>
      <c r="AL184" s="31">
        <v>10</v>
      </c>
      <c r="AM184" s="31">
        <v>7</v>
      </c>
      <c r="AN184" s="31">
        <v>9</v>
      </c>
      <c r="AO184" s="31">
        <v>7</v>
      </c>
      <c r="AP184" s="31">
        <v>24</v>
      </c>
      <c r="AQ184" s="114">
        <f>COUNTIF(AQ$9:AQ170,"TI-S")</f>
        <v>23</v>
      </c>
      <c r="AR184" s="1"/>
      <c r="AS184" s="1"/>
      <c r="AT184" s="1"/>
      <c r="AU184" s="45"/>
      <c r="AV184" s="45"/>
      <c r="AW184" s="28"/>
      <c r="AX184" s="28"/>
      <c r="AY184" s="28"/>
      <c r="AZ184" s="28"/>
    </row>
    <row r="185" spans="1:52" x14ac:dyDescent="0.25">
      <c r="A185" s="1"/>
      <c r="B185" s="1"/>
      <c r="D185" s="56" t="s">
        <v>461</v>
      </c>
      <c r="E185" s="57" t="s">
        <v>462</v>
      </c>
      <c r="G185" s="44"/>
      <c r="H185" s="28"/>
      <c r="I185" s="28"/>
      <c r="J185" s="28"/>
      <c r="K185" s="45"/>
      <c r="N185" s="28"/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4">
        <v>0</v>
      </c>
      <c r="AA185" s="4">
        <v>0</v>
      </c>
      <c r="AB185" s="4">
        <v>0</v>
      </c>
      <c r="AC185" s="4">
        <f>COUNTIF(AC$9:AC170,"TS-S")</f>
        <v>0</v>
      </c>
      <c r="AD185" s="4">
        <v>0</v>
      </c>
      <c r="AE185" s="4">
        <v>0</v>
      </c>
      <c r="AF185" s="4">
        <f>COUNTIF(AF$9:AF170,"TS-S")</f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  <c r="AN185" s="31">
        <v>0</v>
      </c>
      <c r="AO185" s="31">
        <v>0</v>
      </c>
      <c r="AP185" s="31">
        <v>0</v>
      </c>
      <c r="AQ185" s="114">
        <f>COUNTIF(AQ$9:AQ170,"TS-S")</f>
        <v>0</v>
      </c>
      <c r="AR185" s="1"/>
      <c r="AS185" s="1"/>
      <c r="AT185" s="1"/>
      <c r="AU185" s="45"/>
      <c r="AV185" s="45"/>
      <c r="AW185" s="28"/>
      <c r="AX185" s="28"/>
      <c r="AY185" s="28"/>
      <c r="AZ185" s="28"/>
    </row>
    <row r="186" spans="1:52" x14ac:dyDescent="0.25">
      <c r="A186" s="1"/>
      <c r="B186" s="1"/>
      <c r="D186" s="1"/>
      <c r="G186" s="44"/>
      <c r="H186" s="28"/>
      <c r="I186" s="28"/>
      <c r="J186" s="28"/>
      <c r="K186" s="45"/>
      <c r="N186" s="28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1"/>
      <c r="AS186" s="1"/>
      <c r="AT186" s="1"/>
      <c r="AU186" s="45"/>
      <c r="AV186" s="45"/>
      <c r="AW186" s="28"/>
      <c r="AX186" s="28"/>
      <c r="AY186" s="1"/>
    </row>
    <row r="187" spans="1:52" x14ac:dyDescent="0.25">
      <c r="A187" s="1"/>
      <c r="B187" s="1"/>
      <c r="D187" s="1"/>
      <c r="G187" s="44"/>
      <c r="H187" s="28"/>
      <c r="I187" s="28"/>
      <c r="J187" s="28"/>
      <c r="K187" s="45"/>
      <c r="N187" s="52" t="s">
        <v>459</v>
      </c>
      <c r="O187" s="75">
        <v>42</v>
      </c>
      <c r="P187" s="75">
        <v>49</v>
      </c>
      <c r="Q187" s="75">
        <v>49</v>
      </c>
      <c r="R187" s="75">
        <v>55</v>
      </c>
      <c r="S187" s="75">
        <v>48</v>
      </c>
      <c r="T187" s="75">
        <v>55</v>
      </c>
      <c r="U187" s="75">
        <v>55</v>
      </c>
      <c r="V187" s="75">
        <v>57</v>
      </c>
      <c r="W187" s="75">
        <v>57</v>
      </c>
      <c r="X187" s="75">
        <v>57</v>
      </c>
      <c r="Y187" s="75">
        <v>53</v>
      </c>
      <c r="Z187" s="75">
        <v>46</v>
      </c>
      <c r="AA187" s="75">
        <v>64</v>
      </c>
      <c r="AB187" s="75">
        <v>64</v>
      </c>
      <c r="AC187" s="75">
        <f>COUNTIF($N$9:$N170,"KINTERONI           ")</f>
        <v>50</v>
      </c>
      <c r="AD187" s="75">
        <v>57</v>
      </c>
      <c r="AE187" s="75">
        <v>57</v>
      </c>
      <c r="AF187" s="75">
        <f>COUNTIF($N$9:$N170,"KINTERONI           ")</f>
        <v>50</v>
      </c>
      <c r="AG187" s="75">
        <v>38</v>
      </c>
      <c r="AH187" s="75">
        <v>38</v>
      </c>
      <c r="AI187" s="75">
        <v>59</v>
      </c>
      <c r="AJ187" s="75">
        <v>53</v>
      </c>
      <c r="AK187" s="75">
        <v>47</v>
      </c>
      <c r="AL187" s="75">
        <v>47</v>
      </c>
      <c r="AM187" s="75">
        <v>37</v>
      </c>
      <c r="AN187" s="75">
        <v>36</v>
      </c>
      <c r="AO187" s="75">
        <v>38</v>
      </c>
      <c r="AP187" s="75">
        <v>46</v>
      </c>
      <c r="AQ187" s="75">
        <f>COUNTIF($N$9:$N170,"KINTERONI           ")</f>
        <v>50</v>
      </c>
      <c r="AR187" s="1"/>
      <c r="AS187" s="1"/>
      <c r="AT187" s="1"/>
      <c r="AU187" s="45"/>
      <c r="AV187" s="45"/>
      <c r="AW187" s="28"/>
      <c r="AX187" s="28"/>
      <c r="AY187" s="1"/>
    </row>
    <row r="188" spans="1:52" x14ac:dyDescent="0.25">
      <c r="A188" s="1"/>
      <c r="B188" s="1"/>
      <c r="D188" s="1"/>
      <c r="G188" s="44"/>
      <c r="H188" s="28"/>
      <c r="I188" s="28"/>
      <c r="J188" s="28"/>
      <c r="K188" s="45"/>
      <c r="N188" s="52" t="s">
        <v>437</v>
      </c>
      <c r="O188" s="75">
        <v>40</v>
      </c>
      <c r="P188" s="75">
        <v>40</v>
      </c>
      <c r="Q188" s="75">
        <v>40</v>
      </c>
      <c r="R188" s="75">
        <v>37</v>
      </c>
      <c r="S188" s="75">
        <v>44</v>
      </c>
      <c r="T188" s="75">
        <v>44</v>
      </c>
      <c r="U188" s="75">
        <v>44</v>
      </c>
      <c r="V188" s="75">
        <v>44</v>
      </c>
      <c r="W188" s="75">
        <v>44</v>
      </c>
      <c r="X188" s="75">
        <v>44</v>
      </c>
      <c r="Y188" s="75">
        <v>43</v>
      </c>
      <c r="Z188" s="75">
        <v>40</v>
      </c>
      <c r="AA188" s="75">
        <v>40</v>
      </c>
      <c r="AB188" s="75">
        <v>40</v>
      </c>
      <c r="AC188" s="75">
        <f>COUNTIF($N$9:$N170,"DESCANSO            ")</f>
        <v>56</v>
      </c>
      <c r="AD188" s="75">
        <v>40</v>
      </c>
      <c r="AE188" s="75">
        <v>40</v>
      </c>
      <c r="AF188" s="75">
        <f>COUNTIF($N$9:$N170,"DESCANSO            ")</f>
        <v>56</v>
      </c>
      <c r="AG188" s="75">
        <v>40</v>
      </c>
      <c r="AH188" s="75">
        <v>45</v>
      </c>
      <c r="AI188" s="75">
        <v>45</v>
      </c>
      <c r="AJ188" s="75">
        <v>45</v>
      </c>
      <c r="AK188" s="75">
        <v>56</v>
      </c>
      <c r="AL188" s="75">
        <v>56</v>
      </c>
      <c r="AM188" s="75">
        <v>59</v>
      </c>
      <c r="AN188" s="75">
        <v>57</v>
      </c>
      <c r="AO188" s="75">
        <v>57</v>
      </c>
      <c r="AP188" s="75">
        <v>56</v>
      </c>
      <c r="AQ188" s="75">
        <f>COUNTIF($N$9:$N170,"DESCANSO            ")</f>
        <v>56</v>
      </c>
      <c r="AR188" s="1"/>
      <c r="AS188" s="1"/>
      <c r="AT188" s="1"/>
      <c r="AU188" s="45"/>
      <c r="AV188" s="45"/>
      <c r="AW188" s="28"/>
      <c r="AX188" s="28"/>
      <c r="AY188" s="1"/>
    </row>
    <row r="189" spans="1:52" x14ac:dyDescent="0.25">
      <c r="A189" s="1"/>
      <c r="B189" s="1"/>
      <c r="D189" s="1"/>
      <c r="G189" s="44"/>
      <c r="H189" s="28"/>
      <c r="I189" s="28"/>
      <c r="J189" s="28"/>
      <c r="K189" s="45"/>
      <c r="N189" s="52" t="s">
        <v>460</v>
      </c>
      <c r="O189" s="75">
        <v>0</v>
      </c>
      <c r="P189" s="75">
        <v>0</v>
      </c>
      <c r="Q189" s="75">
        <v>0</v>
      </c>
      <c r="R189" s="75">
        <v>5</v>
      </c>
      <c r="S189" s="75">
        <v>11</v>
      </c>
      <c r="T189" s="75">
        <v>4</v>
      </c>
      <c r="U189" s="75">
        <v>4</v>
      </c>
      <c r="V189" s="75">
        <v>2</v>
      </c>
      <c r="W189" s="75">
        <v>2</v>
      </c>
      <c r="X189" s="75">
        <v>2</v>
      </c>
      <c r="Y189" s="75">
        <v>5</v>
      </c>
      <c r="Z189" s="75">
        <v>1</v>
      </c>
      <c r="AA189" s="75">
        <v>1</v>
      </c>
      <c r="AB189" s="75">
        <v>1</v>
      </c>
      <c r="AC189" s="75">
        <f>COUNTIF($N$9:$N170,"NUEVO MUNDO         ")</f>
        <v>4</v>
      </c>
      <c r="AD189" s="75">
        <v>0</v>
      </c>
      <c r="AE189" s="75">
        <v>0</v>
      </c>
      <c r="AF189" s="75">
        <f>COUNTIF($N$9:$N170,"NUEVO MUNDO         ")</f>
        <v>4</v>
      </c>
      <c r="AG189" s="75">
        <v>0</v>
      </c>
      <c r="AH189" s="75">
        <v>12</v>
      </c>
      <c r="AI189" s="75">
        <v>4</v>
      </c>
      <c r="AJ189" s="75">
        <v>10</v>
      </c>
      <c r="AK189" s="75">
        <v>6</v>
      </c>
      <c r="AL189" s="75">
        <v>6</v>
      </c>
      <c r="AM189" s="75">
        <v>13</v>
      </c>
      <c r="AN189" s="75">
        <v>18</v>
      </c>
      <c r="AO189" s="75">
        <v>16</v>
      </c>
      <c r="AP189" s="75">
        <v>8</v>
      </c>
      <c r="AQ189" s="75">
        <f>COUNTIF($N$9:$N170,"NUEVO MUNDO         ")</f>
        <v>4</v>
      </c>
      <c r="AR189" s="1"/>
      <c r="AS189" s="1"/>
      <c r="AT189" s="1"/>
      <c r="AU189" s="45"/>
      <c r="AV189" s="45"/>
      <c r="AW189" s="28"/>
      <c r="AX189" s="28"/>
      <c r="AY189" s="1"/>
    </row>
    <row r="190" spans="1:52" x14ac:dyDescent="0.25">
      <c r="A190" s="1"/>
      <c r="B190" s="1"/>
      <c r="D190" s="1"/>
      <c r="G190" s="44"/>
      <c r="H190" s="28"/>
      <c r="I190" s="28"/>
      <c r="J190" s="28"/>
      <c r="K190" s="45"/>
      <c r="N190" s="52" t="s">
        <v>456</v>
      </c>
      <c r="O190" s="75">
        <v>3</v>
      </c>
      <c r="P190" s="75">
        <v>3</v>
      </c>
      <c r="Q190" s="75">
        <v>3</v>
      </c>
      <c r="R190" s="75">
        <v>3</v>
      </c>
      <c r="S190" s="75">
        <v>3</v>
      </c>
      <c r="T190" s="75">
        <v>3</v>
      </c>
      <c r="U190" s="75">
        <v>3</v>
      </c>
      <c r="V190" s="75">
        <v>3</v>
      </c>
      <c r="W190" s="75">
        <v>3</v>
      </c>
      <c r="X190" s="75">
        <v>3</v>
      </c>
      <c r="Y190" s="75">
        <v>5</v>
      </c>
      <c r="Z190" s="75">
        <v>4</v>
      </c>
      <c r="AA190" s="75">
        <v>4</v>
      </c>
      <c r="AB190" s="75">
        <v>4</v>
      </c>
      <c r="AC190" s="75">
        <f>COUNTIF($N$9:$N170,"LIMA                ")</f>
        <v>3</v>
      </c>
      <c r="AD190" s="75">
        <v>4</v>
      </c>
      <c r="AE190" s="75">
        <v>4</v>
      </c>
      <c r="AF190" s="75">
        <f>COUNTIF($N$9:$N170,"LIMA                ")</f>
        <v>3</v>
      </c>
      <c r="AG190" s="75">
        <v>4</v>
      </c>
      <c r="AH190" s="75">
        <v>2</v>
      </c>
      <c r="AI190" s="75">
        <v>2</v>
      </c>
      <c r="AJ190" s="75">
        <v>2</v>
      </c>
      <c r="AK190" s="75">
        <v>2</v>
      </c>
      <c r="AL190" s="75">
        <v>2</v>
      </c>
      <c r="AM190" s="75">
        <v>2</v>
      </c>
      <c r="AN190" s="75">
        <v>3</v>
      </c>
      <c r="AO190" s="75">
        <v>3</v>
      </c>
      <c r="AP190" s="75">
        <v>3</v>
      </c>
      <c r="AQ190" s="75">
        <f>COUNTIF($N$9:$N170,"LIMA                ")</f>
        <v>3</v>
      </c>
      <c r="AR190" s="1"/>
      <c r="AS190" s="1"/>
      <c r="AT190" s="1"/>
      <c r="AU190" s="45"/>
      <c r="AV190" s="45"/>
      <c r="AW190" s="28"/>
      <c r="AX190" s="28"/>
      <c r="AY190" s="1"/>
    </row>
    <row r="191" spans="1:52" x14ac:dyDescent="0.25">
      <c r="A191" s="1"/>
      <c r="B191" s="1"/>
      <c r="D191" s="1"/>
      <c r="G191" s="44"/>
      <c r="H191" s="28"/>
      <c r="I191" s="28"/>
      <c r="J191" s="28"/>
      <c r="K191" s="45"/>
      <c r="N191" s="52" t="s">
        <v>484</v>
      </c>
      <c r="O191" s="75">
        <v>1</v>
      </c>
      <c r="P191" s="75">
        <v>1</v>
      </c>
      <c r="Q191" s="75">
        <v>1</v>
      </c>
      <c r="R191" s="75">
        <v>1</v>
      </c>
      <c r="S191" s="75">
        <v>1</v>
      </c>
      <c r="T191" s="75">
        <v>1</v>
      </c>
      <c r="U191" s="75">
        <v>1</v>
      </c>
      <c r="V191" s="75">
        <v>1</v>
      </c>
      <c r="W191" s="75">
        <v>1</v>
      </c>
      <c r="X191" s="75">
        <v>1</v>
      </c>
      <c r="Y191" s="75">
        <v>1</v>
      </c>
      <c r="Z191" s="75">
        <v>1</v>
      </c>
      <c r="AA191" s="75">
        <v>1</v>
      </c>
      <c r="AB191" s="75">
        <v>1</v>
      </c>
      <c r="AC191" s="75">
        <f>COUNTIF($N$9:$N170,"LURIN")</f>
        <v>1</v>
      </c>
      <c r="AD191" s="75">
        <v>1</v>
      </c>
      <c r="AE191" s="75">
        <v>1</v>
      </c>
      <c r="AF191" s="75">
        <f>COUNTIF($N$9:$N170,"LURIN")</f>
        <v>1</v>
      </c>
      <c r="AG191" s="75">
        <v>1</v>
      </c>
      <c r="AH191" s="75">
        <v>1</v>
      </c>
      <c r="AI191" s="75">
        <v>1</v>
      </c>
      <c r="AJ191" s="75">
        <v>1</v>
      </c>
      <c r="AK191" s="75">
        <v>1</v>
      </c>
      <c r="AL191" s="75">
        <v>1</v>
      </c>
      <c r="AM191" s="75">
        <v>1</v>
      </c>
      <c r="AN191" s="75">
        <v>1</v>
      </c>
      <c r="AO191" s="75">
        <v>1</v>
      </c>
      <c r="AP191" s="75">
        <v>1</v>
      </c>
      <c r="AQ191" s="75">
        <f>COUNTIF($N$9:$N170,"LURIN")</f>
        <v>1</v>
      </c>
      <c r="AR191" s="1"/>
      <c r="AS191" s="1"/>
      <c r="AT191" s="1"/>
      <c r="AU191" s="45"/>
      <c r="AV191" s="45"/>
      <c r="AW191" s="28"/>
      <c r="AX191" s="28"/>
      <c r="AY191" s="1"/>
    </row>
    <row r="192" spans="1:52" x14ac:dyDescent="0.25">
      <c r="A192" s="1"/>
      <c r="B192" s="1"/>
      <c r="D192" s="1"/>
      <c r="G192" s="44"/>
      <c r="H192" s="28"/>
      <c r="I192" s="28"/>
      <c r="J192" s="28"/>
      <c r="K192" s="45"/>
      <c r="N192" s="52" t="s">
        <v>453</v>
      </c>
      <c r="O192" s="75">
        <v>3</v>
      </c>
      <c r="P192" s="75">
        <v>3</v>
      </c>
      <c r="Q192" s="75">
        <v>3</v>
      </c>
      <c r="R192" s="75">
        <v>3</v>
      </c>
      <c r="S192" s="75">
        <v>3</v>
      </c>
      <c r="T192" s="75">
        <v>1</v>
      </c>
      <c r="U192" s="75">
        <v>1</v>
      </c>
      <c r="V192" s="75">
        <v>1</v>
      </c>
      <c r="W192" s="75">
        <v>1</v>
      </c>
      <c r="X192" s="75">
        <v>1</v>
      </c>
      <c r="Y192" s="75">
        <v>1</v>
      </c>
      <c r="Z192" s="75">
        <v>1</v>
      </c>
      <c r="AA192" s="75">
        <v>1</v>
      </c>
      <c r="AB192" s="75">
        <v>1</v>
      </c>
      <c r="AC192" s="75">
        <f>COUNTIF($N$9:$N170,"PUCALLPA            ")</f>
        <v>1</v>
      </c>
      <c r="AD192" s="75">
        <v>1</v>
      </c>
      <c r="AE192" s="75">
        <v>1</v>
      </c>
      <c r="AF192" s="75">
        <f>COUNTIF($N$9:$N170,"PUCALLPA            ")</f>
        <v>1</v>
      </c>
      <c r="AG192" s="75">
        <v>1</v>
      </c>
      <c r="AH192" s="75">
        <v>1</v>
      </c>
      <c r="AI192" s="75">
        <v>1</v>
      </c>
      <c r="AJ192" s="75">
        <f>COUNTIF($N$9:$N170,"PUCALLPA            ")</f>
        <v>1</v>
      </c>
      <c r="AK192" s="75">
        <v>1</v>
      </c>
      <c r="AL192" s="75">
        <v>1</v>
      </c>
      <c r="AM192" s="75">
        <v>1</v>
      </c>
      <c r="AN192" s="75">
        <v>1</v>
      </c>
      <c r="AO192" s="75">
        <v>1</v>
      </c>
      <c r="AP192" s="75">
        <v>1</v>
      </c>
      <c r="AQ192" s="75">
        <f>COUNTIF($N$9:$N170,"PUCALLPA            ")</f>
        <v>1</v>
      </c>
      <c r="AR192" s="1"/>
      <c r="AS192" s="1"/>
      <c r="AT192" s="1"/>
      <c r="AU192" s="45"/>
      <c r="AV192" s="45"/>
      <c r="AW192" s="28"/>
      <c r="AX192" s="28"/>
      <c r="AY192" s="1"/>
    </row>
    <row r="193" spans="1:54" x14ac:dyDescent="0.25">
      <c r="A193" s="1"/>
      <c r="B193" s="1"/>
      <c r="D193" s="1"/>
      <c r="G193" s="44"/>
      <c r="H193" s="28"/>
      <c r="I193" s="28"/>
      <c r="J193" s="28"/>
      <c r="K193" s="45"/>
      <c r="N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4" x14ac:dyDescent="0.25">
      <c r="A194" s="76" t="s">
        <v>614</v>
      </c>
      <c r="B194" s="77"/>
      <c r="C194" s="112"/>
      <c r="D194" s="77"/>
      <c r="E194" s="77"/>
      <c r="G194" s="44"/>
      <c r="H194" s="28"/>
      <c r="K194" s="45"/>
      <c r="N194" s="28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1"/>
      <c r="AP194" s="45"/>
      <c r="AQ194" s="45"/>
      <c r="AR194" s="45"/>
      <c r="AS194" s="45"/>
      <c r="AT194" s="28"/>
      <c r="AU194" s="28"/>
      <c r="AV194" s="28"/>
      <c r="AW194" s="28"/>
      <c r="AX194" s="28"/>
      <c r="AY194" s="28"/>
      <c r="AZ194" s="28"/>
    </row>
    <row r="195" spans="1:54" x14ac:dyDescent="0.25">
      <c r="A195" s="2">
        <v>1</v>
      </c>
      <c r="B195" s="2">
        <v>1</v>
      </c>
      <c r="C195" s="3" t="s">
        <v>379</v>
      </c>
      <c r="D195" s="3" t="s">
        <v>380</v>
      </c>
      <c r="E195" s="2" t="s">
        <v>381</v>
      </c>
      <c r="F195" s="2" t="s">
        <v>138</v>
      </c>
      <c r="G195" s="3" t="s">
        <v>382</v>
      </c>
      <c r="H195" s="4" t="s">
        <v>55</v>
      </c>
      <c r="I195" s="29"/>
      <c r="J195" s="30"/>
      <c r="K195" s="2" t="s">
        <v>118</v>
      </c>
      <c r="L195" s="2" t="s">
        <v>378</v>
      </c>
      <c r="M195" s="2" t="s">
        <v>57</v>
      </c>
      <c r="N195" s="2"/>
      <c r="O195" s="31" t="s">
        <v>626</v>
      </c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2">
        <f>COUNTIF(O195:AS195,"A")</f>
        <v>0</v>
      </c>
      <c r="AU195" s="2">
        <f>COUNTIF(O195:AS195,"D")</f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f>SUM(AT195:AY195)</f>
        <v>0</v>
      </c>
      <c r="BA195" s="52" t="s">
        <v>427</v>
      </c>
      <c r="BB195" s="52" t="s">
        <v>426</v>
      </c>
    </row>
    <row r="196" spans="1:54" x14ac:dyDescent="0.25">
      <c r="A196" s="2">
        <v>2</v>
      </c>
      <c r="B196" s="2">
        <v>2</v>
      </c>
      <c r="C196" s="3" t="s">
        <v>384</v>
      </c>
      <c r="D196" s="3" t="s">
        <v>385</v>
      </c>
      <c r="E196" s="2" t="s">
        <v>386</v>
      </c>
      <c r="F196" s="2" t="s">
        <v>138</v>
      </c>
      <c r="G196" s="3" t="s">
        <v>387</v>
      </c>
      <c r="H196" s="4" t="s">
        <v>55</v>
      </c>
      <c r="I196" s="29"/>
      <c r="J196" s="30"/>
      <c r="K196" s="2" t="s">
        <v>118</v>
      </c>
      <c r="L196" s="2" t="s">
        <v>378</v>
      </c>
      <c r="M196" s="2" t="s">
        <v>57</v>
      </c>
      <c r="N196" s="2"/>
      <c r="O196" s="31" t="s">
        <v>626</v>
      </c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2">
        <f>COUNTIF(O196:AS196,"A")</f>
        <v>0</v>
      </c>
      <c r="AU196" s="2">
        <f>COUNTIF(O196:AS196,"D")</f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f>SUM(AT196:AY196)</f>
        <v>0</v>
      </c>
      <c r="BA196" s="52" t="s">
        <v>427</v>
      </c>
      <c r="BB196" s="52" t="s">
        <v>426</v>
      </c>
    </row>
    <row r="197" spans="1:54" x14ac:dyDescent="0.25">
      <c r="A197" s="2">
        <v>3</v>
      </c>
      <c r="B197" s="2">
        <v>3</v>
      </c>
      <c r="C197" s="37"/>
      <c r="D197" s="119">
        <v>73178115</v>
      </c>
      <c r="E197" s="2" t="s">
        <v>630</v>
      </c>
      <c r="F197" s="2" t="s">
        <v>54</v>
      </c>
      <c r="G197" s="3" t="s">
        <v>631</v>
      </c>
      <c r="H197" s="4" t="s">
        <v>55</v>
      </c>
      <c r="I197" s="29"/>
      <c r="J197" s="30"/>
      <c r="K197" s="2" t="s">
        <v>632</v>
      </c>
      <c r="L197" s="2" t="s">
        <v>633</v>
      </c>
      <c r="M197" s="2" t="s">
        <v>57</v>
      </c>
      <c r="N197" s="2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 t="s">
        <v>424</v>
      </c>
      <c r="AG197" s="31" t="s">
        <v>58</v>
      </c>
      <c r="AH197" s="31" t="s">
        <v>420</v>
      </c>
      <c r="AI197" s="31" t="s">
        <v>626</v>
      </c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2">
        <f>COUNTIF(O197:AS197,"A")</f>
        <v>1</v>
      </c>
      <c r="AU197" s="2">
        <f>COUNTIF(O197:AS197,"D")</f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f>SUM(AT197:AY197)</f>
        <v>1</v>
      </c>
      <c r="BA197" s="52" t="s">
        <v>421</v>
      </c>
      <c r="BB197" s="52" t="s">
        <v>433</v>
      </c>
    </row>
    <row r="198" spans="1:54" x14ac:dyDescent="0.25">
      <c r="A198" s="2">
        <v>4</v>
      </c>
      <c r="B198" s="2">
        <v>4</v>
      </c>
      <c r="C198" s="3" t="s">
        <v>81</v>
      </c>
      <c r="D198" s="3" t="s">
        <v>82</v>
      </c>
      <c r="E198" s="2" t="s">
        <v>83</v>
      </c>
      <c r="F198" s="2" t="s">
        <v>54</v>
      </c>
      <c r="G198" s="3" t="s">
        <v>84</v>
      </c>
      <c r="H198" s="4" t="s">
        <v>55</v>
      </c>
      <c r="I198" s="29"/>
      <c r="J198" s="30"/>
      <c r="K198" s="2" t="s">
        <v>85</v>
      </c>
      <c r="L198" s="2" t="s">
        <v>80</v>
      </c>
      <c r="M198" s="2" t="s">
        <v>57</v>
      </c>
      <c r="N198" s="2"/>
      <c r="O198" s="31" t="s">
        <v>66</v>
      </c>
      <c r="P198" s="31" t="s">
        <v>66</v>
      </c>
      <c r="Q198" s="31" t="s">
        <v>66</v>
      </c>
      <c r="R198" s="31" t="s">
        <v>66</v>
      </c>
      <c r="S198" s="31" t="s">
        <v>66</v>
      </c>
      <c r="T198" s="31" t="s">
        <v>66</v>
      </c>
      <c r="U198" s="31" t="s">
        <v>66</v>
      </c>
      <c r="V198" s="31" t="s">
        <v>66</v>
      </c>
      <c r="W198" s="31" t="s">
        <v>66</v>
      </c>
      <c r="X198" s="31" t="s">
        <v>66</v>
      </c>
      <c r="Y198" s="31" t="s">
        <v>66</v>
      </c>
      <c r="Z198" s="31" t="s">
        <v>66</v>
      </c>
      <c r="AA198" s="31" t="s">
        <v>424</v>
      </c>
      <c r="AB198" s="31" t="s">
        <v>58</v>
      </c>
      <c r="AC198" s="31" t="s">
        <v>58</v>
      </c>
      <c r="AD198" s="31" t="s">
        <v>58</v>
      </c>
      <c r="AE198" s="31" t="s">
        <v>58</v>
      </c>
      <c r="AF198" s="31" t="s">
        <v>58</v>
      </c>
      <c r="AG198" s="31" t="s">
        <v>58</v>
      </c>
      <c r="AH198" s="31" t="s">
        <v>420</v>
      </c>
      <c r="AI198" s="31" t="s">
        <v>626</v>
      </c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2">
        <f>COUNTIF(O198:AS198,"A")</f>
        <v>6</v>
      </c>
      <c r="AU198" s="2">
        <f>COUNTIF(O198:AS198,"D")</f>
        <v>12</v>
      </c>
      <c r="AV198" s="2">
        <v>0</v>
      </c>
      <c r="AW198" s="2">
        <v>0</v>
      </c>
      <c r="AX198" s="2">
        <v>0</v>
      </c>
      <c r="AY198" s="2">
        <v>0</v>
      </c>
      <c r="AZ198" s="2">
        <f>SUM(AT198:AY198)</f>
        <v>18</v>
      </c>
      <c r="BA198" s="52" t="s">
        <v>421</v>
      </c>
      <c r="BB198" s="52" t="s">
        <v>422</v>
      </c>
    </row>
    <row r="199" spans="1:54" x14ac:dyDescent="0.25">
      <c r="A199" s="2">
        <v>5</v>
      </c>
      <c r="B199" s="2">
        <v>5</v>
      </c>
      <c r="C199" s="37" t="s">
        <v>140</v>
      </c>
      <c r="D199" s="3" t="s">
        <v>141</v>
      </c>
      <c r="E199" s="2" t="s">
        <v>142</v>
      </c>
      <c r="F199" s="2" t="s">
        <v>133</v>
      </c>
      <c r="G199" s="3" t="s">
        <v>84</v>
      </c>
      <c r="H199" s="4" t="s">
        <v>55</v>
      </c>
      <c r="I199" s="29"/>
      <c r="J199" s="30"/>
      <c r="K199" s="2" t="s">
        <v>143</v>
      </c>
      <c r="L199" s="2" t="s">
        <v>113</v>
      </c>
      <c r="M199" s="2" t="s">
        <v>57</v>
      </c>
      <c r="N199" s="2"/>
      <c r="O199" s="31" t="s">
        <v>66</v>
      </c>
      <c r="P199" s="31" t="s">
        <v>66</v>
      </c>
      <c r="Q199" s="31" t="s">
        <v>66</v>
      </c>
      <c r="R199" s="31" t="s">
        <v>424</v>
      </c>
      <c r="S199" s="31" t="s">
        <v>58</v>
      </c>
      <c r="T199" s="31" t="s">
        <v>58</v>
      </c>
      <c r="U199" s="31" t="s">
        <v>58</v>
      </c>
      <c r="V199" s="31" t="s">
        <v>58</v>
      </c>
      <c r="W199" s="31" t="s">
        <v>58</v>
      </c>
      <c r="X199" s="31" t="s">
        <v>58</v>
      </c>
      <c r="Y199" s="31" t="s">
        <v>58</v>
      </c>
      <c r="Z199" s="31" t="s">
        <v>58</v>
      </c>
      <c r="AA199" s="31" t="s">
        <v>58</v>
      </c>
      <c r="AB199" s="31" t="s">
        <v>58</v>
      </c>
      <c r="AC199" s="31" t="s">
        <v>58</v>
      </c>
      <c r="AD199" s="31" t="s">
        <v>58</v>
      </c>
      <c r="AE199" s="31" t="s">
        <v>58</v>
      </c>
      <c r="AF199" s="31" t="s">
        <v>58</v>
      </c>
      <c r="AG199" s="31" t="s">
        <v>58</v>
      </c>
      <c r="AH199" s="31" t="s">
        <v>420</v>
      </c>
      <c r="AI199" s="31" t="s">
        <v>66</v>
      </c>
      <c r="AJ199" s="31" t="s">
        <v>66</v>
      </c>
      <c r="AK199" s="31" t="s">
        <v>66</v>
      </c>
      <c r="AL199" s="31" t="s">
        <v>66</v>
      </c>
      <c r="AM199" s="31" t="s">
        <v>66</v>
      </c>
      <c r="AN199" s="31" t="s">
        <v>66</v>
      </c>
      <c r="AO199" s="31" t="s">
        <v>66</v>
      </c>
      <c r="AP199" s="31" t="s">
        <v>66</v>
      </c>
      <c r="AQ199" s="31" t="s">
        <v>66</v>
      </c>
      <c r="AR199" s="31" t="s">
        <v>66</v>
      </c>
      <c r="AS199" s="31" t="s">
        <v>66</v>
      </c>
      <c r="AT199" s="2">
        <f>COUNTIF(O199:AS199,"A")</f>
        <v>15</v>
      </c>
      <c r="AU199" s="2">
        <f>COUNTIF(O199:AS199,"D")</f>
        <v>14</v>
      </c>
      <c r="AV199" s="2">
        <v>0</v>
      </c>
      <c r="AW199" s="2">
        <v>0</v>
      </c>
      <c r="AX199" s="2">
        <v>0</v>
      </c>
      <c r="AY199" s="2">
        <v>0</v>
      </c>
      <c r="AZ199" s="2">
        <f>SUM(AT199:AY199)</f>
        <v>29</v>
      </c>
      <c r="BA199" s="52" t="s">
        <v>421</v>
      </c>
      <c r="BB199" s="52" t="s">
        <v>422</v>
      </c>
    </row>
    <row r="200" spans="1:54" x14ac:dyDescent="0.25">
      <c r="F200" s="28"/>
      <c r="G200" s="1"/>
      <c r="I200"/>
      <c r="J200"/>
      <c r="AM200" s="1"/>
      <c r="AQ200" s="28"/>
      <c r="AR200" s="28"/>
      <c r="AS200" s="28"/>
      <c r="AT200" s="28"/>
      <c r="AU200" s="28"/>
      <c r="AV200" s="28"/>
      <c r="AW200" s="28"/>
      <c r="AX200" s="28"/>
      <c r="AY200" s="1"/>
    </row>
    <row r="201" spans="1:54" x14ac:dyDescent="0.25">
      <c r="F201" s="28"/>
      <c r="G201" s="1"/>
      <c r="I201"/>
      <c r="J201"/>
      <c r="AM201" s="1"/>
      <c r="AQ201" s="28"/>
      <c r="AR201" s="28"/>
      <c r="AS201" s="28"/>
      <c r="AT201" s="28"/>
      <c r="AU201" s="28"/>
      <c r="AV201" s="28"/>
      <c r="AW201" s="28"/>
      <c r="AX201" s="28"/>
      <c r="AY201" s="1"/>
    </row>
    <row r="202" spans="1:54" x14ac:dyDescent="0.25">
      <c r="F202" s="28"/>
      <c r="G202" s="1"/>
      <c r="I202"/>
      <c r="J202"/>
      <c r="AM202" s="1"/>
      <c r="AQ202" s="28"/>
      <c r="AR202" s="28"/>
      <c r="AS202" s="28"/>
      <c r="AT202" s="28"/>
      <c r="AU202" s="28"/>
      <c r="AV202" s="28"/>
      <c r="AW202" s="28"/>
      <c r="AX202" s="28"/>
      <c r="AY202" s="1"/>
    </row>
    <row r="203" spans="1:54" x14ac:dyDescent="0.25">
      <c r="F203" s="28"/>
      <c r="G203" s="1"/>
      <c r="I203"/>
      <c r="J203"/>
      <c r="AM203" s="1"/>
      <c r="AQ203" s="28"/>
      <c r="AR203" s="28"/>
      <c r="AS203" s="28"/>
      <c r="AT203" s="28"/>
      <c r="AU203" s="28"/>
      <c r="AV203" s="28"/>
      <c r="AW203" s="28"/>
      <c r="AX203" s="28"/>
      <c r="AY203" s="1"/>
    </row>
    <row r="204" spans="1:54" x14ac:dyDescent="0.25">
      <c r="F204" s="28"/>
      <c r="G204" s="1"/>
      <c r="I204"/>
      <c r="J204"/>
      <c r="AM204" s="1"/>
      <c r="AQ204" s="28"/>
      <c r="AR204" s="28"/>
      <c r="AS204" s="28"/>
      <c r="AT204" s="28"/>
      <c r="AU204" s="28"/>
      <c r="AV204" s="28"/>
      <c r="AW204" s="28"/>
      <c r="AX204" s="28"/>
      <c r="AY204" s="1"/>
    </row>
    <row r="205" spans="1:54" x14ac:dyDescent="0.25">
      <c r="F205" s="28"/>
      <c r="G205" s="1"/>
      <c r="I205"/>
      <c r="J205"/>
      <c r="AM205" s="1"/>
      <c r="AQ205" s="28"/>
      <c r="AR205" s="28"/>
      <c r="AS205" s="28"/>
      <c r="AT205" s="28"/>
      <c r="AU205" s="28"/>
      <c r="AV205" s="28"/>
      <c r="AW205" s="28"/>
      <c r="AX205" s="28"/>
      <c r="AY205" s="1"/>
    </row>
    <row r="206" spans="1:54" x14ac:dyDescent="0.25">
      <c r="F206" s="28"/>
      <c r="G206" s="1"/>
      <c r="I206"/>
      <c r="J206"/>
      <c r="AM206" s="1"/>
      <c r="AQ206" s="28"/>
      <c r="AR206" s="28"/>
      <c r="AS206" s="28"/>
      <c r="AT206" s="28"/>
      <c r="AU206" s="28"/>
      <c r="AV206" s="28"/>
      <c r="AW206" s="28"/>
      <c r="AX206" s="28"/>
      <c r="AY206" s="1"/>
    </row>
    <row r="207" spans="1:54" x14ac:dyDescent="0.25">
      <c r="F207" s="28"/>
      <c r="G207" s="1"/>
      <c r="I207"/>
      <c r="J207"/>
      <c r="AM207" s="1"/>
      <c r="AQ207" s="28"/>
      <c r="AR207" s="28"/>
      <c r="AS207" s="28"/>
      <c r="AT207" s="28"/>
      <c r="AU207" s="28"/>
      <c r="AV207" s="28"/>
      <c r="AW207" s="28"/>
      <c r="AX207" s="28"/>
      <c r="AY207" s="1"/>
    </row>
    <row r="208" spans="1:54" x14ac:dyDescent="0.25">
      <c r="F208" s="1"/>
      <c r="G208" s="1"/>
      <c r="I208"/>
      <c r="J208"/>
    </row>
    <row r="209" spans="6:10" x14ac:dyDescent="0.25">
      <c r="F209" s="1"/>
      <c r="G209" s="1"/>
      <c r="I209"/>
      <c r="J209"/>
    </row>
    <row r="210" spans="6:10" x14ac:dyDescent="0.25">
      <c r="F210" s="1"/>
      <c r="G210" s="1"/>
      <c r="I210"/>
      <c r="J210"/>
    </row>
    <row r="211" spans="6:10" x14ac:dyDescent="0.25">
      <c r="F211" s="1"/>
      <c r="G211" s="1"/>
      <c r="I211"/>
      <c r="J211"/>
    </row>
    <row r="212" spans="6:10" x14ac:dyDescent="0.25">
      <c r="F212" s="1"/>
      <c r="G212" s="1"/>
      <c r="I212"/>
      <c r="J212"/>
    </row>
    <row r="213" spans="6:10" x14ac:dyDescent="0.25">
      <c r="F213" s="1"/>
      <c r="G213" s="1"/>
      <c r="I213"/>
      <c r="J213"/>
    </row>
    <row r="226" spans="4:4" x14ac:dyDescent="0.25">
      <c r="D226" s="113"/>
    </row>
    <row r="227" spans="4:4" x14ac:dyDescent="0.25">
      <c r="D227" s="113"/>
    </row>
    <row r="228" spans="4:4" x14ac:dyDescent="0.25">
      <c r="D228" s="113"/>
    </row>
    <row r="229" spans="4:4" x14ac:dyDescent="0.25">
      <c r="D229" s="113"/>
    </row>
    <row r="230" spans="4:4" x14ac:dyDescent="0.25">
      <c r="D230" s="113"/>
    </row>
    <row r="231" spans="4:4" x14ac:dyDescent="0.25">
      <c r="D231" s="113"/>
    </row>
    <row r="232" spans="4:4" x14ac:dyDescent="0.25">
      <c r="D232" s="113"/>
    </row>
    <row r="233" spans="4:4" x14ac:dyDescent="0.25">
      <c r="D233" s="113"/>
    </row>
    <row r="234" spans="4:4" x14ac:dyDescent="0.25">
      <c r="D234" s="113"/>
    </row>
    <row r="235" spans="4:4" x14ac:dyDescent="0.25">
      <c r="D235" s="113"/>
    </row>
    <row r="238" spans="4:4" x14ac:dyDescent="0.25">
      <c r="D238" s="113"/>
    </row>
    <row r="239" spans="4:4" x14ac:dyDescent="0.25">
      <c r="D239" s="113"/>
    </row>
    <row r="240" spans="4:4" x14ac:dyDescent="0.25">
      <c r="D240" s="113"/>
    </row>
    <row r="241" spans="4:4" x14ac:dyDescent="0.25">
      <c r="D241" s="113"/>
    </row>
    <row r="242" spans="4:4" x14ac:dyDescent="0.25">
      <c r="D242" s="113"/>
    </row>
    <row r="243" spans="4:4" x14ac:dyDescent="0.25">
      <c r="D243" s="113"/>
    </row>
    <row r="244" spans="4:4" x14ac:dyDescent="0.25">
      <c r="D244" s="113"/>
    </row>
    <row r="245" spans="4:4" x14ac:dyDescent="0.25">
      <c r="D245" s="113"/>
    </row>
    <row r="246" spans="4:4" x14ac:dyDescent="0.25">
      <c r="D246" s="113"/>
    </row>
    <row r="247" spans="4:4" x14ac:dyDescent="0.25">
      <c r="D247" s="113"/>
    </row>
    <row r="250" spans="4:4" x14ac:dyDescent="0.25">
      <c r="D250" s="113"/>
    </row>
    <row r="251" spans="4:4" x14ac:dyDescent="0.25">
      <c r="D251" s="113"/>
    </row>
    <row r="252" spans="4:4" x14ac:dyDescent="0.25">
      <c r="D252" s="113"/>
    </row>
    <row r="253" spans="4:4" x14ac:dyDescent="0.25">
      <c r="D253" s="113"/>
    </row>
    <row r="254" spans="4:4" x14ac:dyDescent="0.25">
      <c r="D254" s="113"/>
    </row>
    <row r="255" spans="4:4" x14ac:dyDescent="0.25">
      <c r="D255" s="113"/>
    </row>
    <row r="256" spans="4:4" x14ac:dyDescent="0.25">
      <c r="D256" s="113"/>
    </row>
    <row r="257" spans="4:4" x14ac:dyDescent="0.25">
      <c r="D257" s="113"/>
    </row>
    <row r="258" spans="4:4" x14ac:dyDescent="0.25">
      <c r="D258" s="113"/>
    </row>
    <row r="259" spans="4:4" x14ac:dyDescent="0.25">
      <c r="D259" s="113"/>
    </row>
    <row r="260" spans="4:4" x14ac:dyDescent="0.25">
      <c r="D260" s="113"/>
    </row>
    <row r="261" spans="4:4" x14ac:dyDescent="0.25">
      <c r="D261" s="113"/>
    </row>
    <row r="262" spans="4:4" x14ac:dyDescent="0.25">
      <c r="D262" s="113"/>
    </row>
    <row r="263" spans="4:4" x14ac:dyDescent="0.25">
      <c r="D263" s="113"/>
    </row>
    <row r="264" spans="4:4" x14ac:dyDescent="0.25">
      <c r="D264" s="113"/>
    </row>
    <row r="265" spans="4:4" x14ac:dyDescent="0.25">
      <c r="D265" s="113"/>
    </row>
    <row r="266" spans="4:4" x14ac:dyDescent="0.25">
      <c r="D266" s="113"/>
    </row>
    <row r="267" spans="4:4" x14ac:dyDescent="0.25">
      <c r="D267" s="113"/>
    </row>
    <row r="268" spans="4:4" x14ac:dyDescent="0.25">
      <c r="D268" s="113"/>
    </row>
    <row r="269" spans="4:4" x14ac:dyDescent="0.25">
      <c r="D269" s="113"/>
    </row>
    <row r="270" spans="4:4" x14ac:dyDescent="0.25">
      <c r="D270" s="113"/>
    </row>
    <row r="271" spans="4:4" x14ac:dyDescent="0.25">
      <c r="D271" s="113"/>
    </row>
    <row r="274" spans="4:4" x14ac:dyDescent="0.25">
      <c r="D274" s="113"/>
    </row>
    <row r="275" spans="4:4" x14ac:dyDescent="0.25">
      <c r="D275" s="113"/>
    </row>
    <row r="276" spans="4:4" x14ac:dyDescent="0.25">
      <c r="D276" s="113"/>
    </row>
    <row r="277" spans="4:4" x14ac:dyDescent="0.25">
      <c r="D277" s="113"/>
    </row>
    <row r="278" spans="4:4" x14ac:dyDescent="0.25">
      <c r="D278" s="113"/>
    </row>
    <row r="281" spans="4:4" x14ac:dyDescent="0.25">
      <c r="D281" s="113"/>
    </row>
    <row r="282" spans="4:4" x14ac:dyDescent="0.25">
      <c r="D282" s="113"/>
    </row>
    <row r="283" spans="4:4" x14ac:dyDescent="0.25">
      <c r="D283" s="113"/>
    </row>
    <row r="284" spans="4:4" x14ac:dyDescent="0.25">
      <c r="D284" s="113"/>
    </row>
    <row r="285" spans="4:4" x14ac:dyDescent="0.25">
      <c r="D285" s="113"/>
    </row>
    <row r="286" spans="4:4" x14ac:dyDescent="0.25">
      <c r="D286" s="113"/>
    </row>
    <row r="287" spans="4:4" x14ac:dyDescent="0.25">
      <c r="D287" s="113"/>
    </row>
    <row r="288" spans="4:4" x14ac:dyDescent="0.25">
      <c r="D288" s="113"/>
    </row>
    <row r="291" spans="4:4" x14ac:dyDescent="0.25">
      <c r="D291" s="113"/>
    </row>
    <row r="292" spans="4:4" x14ac:dyDescent="0.25">
      <c r="D292" s="113"/>
    </row>
    <row r="293" spans="4:4" x14ac:dyDescent="0.25">
      <c r="D293" s="113"/>
    </row>
    <row r="296" spans="4:4" x14ac:dyDescent="0.25">
      <c r="D296" s="113"/>
    </row>
    <row r="299" spans="4:4" x14ac:dyDescent="0.25">
      <c r="D299" s="113"/>
    </row>
    <row r="300" spans="4:4" x14ac:dyDescent="0.25">
      <c r="D300" s="113"/>
    </row>
    <row r="301" spans="4:4" x14ac:dyDescent="0.25">
      <c r="D301" s="113"/>
    </row>
    <row r="304" spans="4:4" x14ac:dyDescent="0.25">
      <c r="D304" s="113"/>
    </row>
    <row r="305" spans="4:4" x14ac:dyDescent="0.25">
      <c r="D305" s="113"/>
    </row>
    <row r="306" spans="4:4" x14ac:dyDescent="0.25">
      <c r="D306" s="113"/>
    </row>
    <row r="307" spans="4:4" x14ac:dyDescent="0.25">
      <c r="D307" s="113"/>
    </row>
    <row r="308" spans="4:4" x14ac:dyDescent="0.25">
      <c r="D308" s="113"/>
    </row>
    <row r="309" spans="4:4" x14ac:dyDescent="0.25">
      <c r="D309" s="113"/>
    </row>
    <row r="310" spans="4:4" x14ac:dyDescent="0.25">
      <c r="D310" s="113"/>
    </row>
    <row r="311" spans="4:4" x14ac:dyDescent="0.25">
      <c r="D311" s="113"/>
    </row>
    <row r="312" spans="4:4" x14ac:dyDescent="0.25">
      <c r="D312" s="113"/>
    </row>
    <row r="313" spans="4:4" x14ac:dyDescent="0.25">
      <c r="D313" s="113"/>
    </row>
  </sheetData>
  <autoFilter ref="A7:BB168" xr:uid="{AA9872F4-8BD9-4B60-82A8-7419332791B8}"/>
  <sortState xmlns:xlrd2="http://schemas.microsoft.com/office/spreadsheetml/2017/richdata2" ref="A114:BD122">
    <sortCondition ref="E114:E122"/>
  </sortState>
  <mergeCells count="5">
    <mergeCell ref="C5:F5"/>
    <mergeCell ref="L5:N5"/>
    <mergeCell ref="O5:AS5"/>
    <mergeCell ref="AT5:AZ5"/>
    <mergeCell ref="A8:E8"/>
  </mergeCells>
  <conditionalFormatting sqref="C204:C1048576 C1:C166 C168:C201">
    <cfRule type="duplicateValues" dxfId="1498" priority="26055"/>
  </conditionalFormatting>
  <conditionalFormatting sqref="C204:C1048576">
    <cfRule type="duplicateValues" dxfId="1497" priority="7648"/>
  </conditionalFormatting>
  <conditionalFormatting sqref="D1:D1048576">
    <cfRule type="duplicateValues" dxfId="1496" priority="2255"/>
    <cfRule type="duplicateValues" dxfId="1495" priority="2257"/>
    <cfRule type="duplicateValues" dxfId="1494" priority="2246"/>
    <cfRule type="duplicateValues" dxfId="1493" priority="2259"/>
    <cfRule type="duplicateValues" dxfId="1492" priority="2251"/>
  </conditionalFormatting>
  <conditionalFormatting sqref="D8">
    <cfRule type="duplicateValues" dxfId="1491" priority="24577"/>
    <cfRule type="duplicateValues" dxfId="1490" priority="24576"/>
    <cfRule type="duplicateValues" dxfId="1489" priority="24575"/>
  </conditionalFormatting>
  <conditionalFormatting sqref="D9">
    <cfRule type="duplicateValues" dxfId="1488" priority="24570"/>
    <cfRule type="duplicateValues" dxfId="1487" priority="24574"/>
    <cfRule type="duplicateValues" dxfId="1486" priority="24573"/>
    <cfRule type="duplicateValues" dxfId="1485" priority="24571"/>
    <cfRule type="duplicateValues" dxfId="1484" priority="24569"/>
    <cfRule type="duplicateValues" dxfId="1483" priority="24568"/>
    <cfRule type="duplicateValues" dxfId="1482" priority="24567"/>
    <cfRule type="duplicateValues" dxfId="1481" priority="24566"/>
    <cfRule type="duplicateValues" dxfId="1480" priority="24565"/>
    <cfRule type="duplicateValues" dxfId="1479" priority="24564"/>
    <cfRule type="duplicateValues" dxfId="1478" priority="24563"/>
    <cfRule type="duplicateValues" dxfId="1477" priority="24562"/>
  </conditionalFormatting>
  <conditionalFormatting sqref="D12">
    <cfRule type="duplicateValues" dxfId="1476" priority="16586"/>
    <cfRule type="duplicateValues" dxfId="1475" priority="16612"/>
    <cfRule type="duplicateValues" dxfId="1474" priority="16610"/>
    <cfRule type="duplicateValues" dxfId="1473" priority="16609"/>
    <cfRule type="duplicateValues" dxfId="1472" priority="16587"/>
    <cfRule type="duplicateValues" dxfId="1471" priority="16608"/>
    <cfRule type="duplicateValues" dxfId="1470" priority="16589"/>
    <cfRule type="duplicateValues" dxfId="1469" priority="16588"/>
    <cfRule type="duplicateValues" dxfId="1468" priority="16579"/>
    <cfRule type="duplicateValues" dxfId="1467" priority="16581"/>
    <cfRule type="duplicateValues" dxfId="1466" priority="16584"/>
    <cfRule type="duplicateValues" dxfId="1465" priority="16615"/>
    <cfRule type="duplicateValues" dxfId="1464" priority="16585"/>
    <cfRule type="duplicateValues" dxfId="1463" priority="16582"/>
    <cfRule type="duplicateValues" dxfId="1462" priority="16614"/>
    <cfRule type="duplicateValues" dxfId="1461" priority="16613"/>
  </conditionalFormatting>
  <conditionalFormatting sqref="D14">
    <cfRule type="duplicateValues" dxfId="1460" priority="24549"/>
    <cfRule type="duplicateValues" dxfId="1459" priority="24550"/>
    <cfRule type="duplicateValues" dxfId="1458" priority="24553"/>
    <cfRule type="duplicateValues" dxfId="1457" priority="24551"/>
    <cfRule type="duplicateValues" dxfId="1456" priority="24555"/>
    <cfRule type="duplicateValues" dxfId="1455" priority="24554"/>
    <cfRule type="duplicateValues" dxfId="1454" priority="24552"/>
    <cfRule type="duplicateValues" dxfId="1453" priority="24561"/>
    <cfRule type="duplicateValues" dxfId="1452" priority="24560"/>
    <cfRule type="duplicateValues" dxfId="1451" priority="24558"/>
    <cfRule type="duplicateValues" dxfId="1450" priority="24557"/>
    <cfRule type="duplicateValues" dxfId="1449" priority="24556"/>
  </conditionalFormatting>
  <conditionalFormatting sqref="D18">
    <cfRule type="duplicateValues" dxfId="1448" priority="24541"/>
    <cfRule type="duplicateValues" dxfId="1447" priority="24540"/>
    <cfRule type="duplicateValues" dxfId="1446" priority="24539"/>
    <cfRule type="duplicateValues" dxfId="1445" priority="24543"/>
    <cfRule type="duplicateValues" dxfId="1444" priority="24537"/>
    <cfRule type="duplicateValues" dxfId="1443" priority="24536"/>
    <cfRule type="duplicateValues" dxfId="1442" priority="24538"/>
    <cfRule type="duplicateValues" dxfId="1441" priority="24545"/>
    <cfRule type="duplicateValues" dxfId="1440" priority="24548"/>
    <cfRule type="duplicateValues" dxfId="1439" priority="24547"/>
    <cfRule type="duplicateValues" dxfId="1438" priority="24544"/>
    <cfRule type="duplicateValues" dxfId="1437" priority="24542"/>
  </conditionalFormatting>
  <conditionalFormatting sqref="D23">
    <cfRule type="duplicateValues" dxfId="1436" priority="24523"/>
    <cfRule type="duplicateValues" dxfId="1435" priority="24528"/>
    <cfRule type="duplicateValues" dxfId="1434" priority="24529"/>
    <cfRule type="duplicateValues" dxfId="1433" priority="24531"/>
    <cfRule type="duplicateValues" dxfId="1432" priority="24534"/>
    <cfRule type="duplicateValues" dxfId="1431" priority="24532"/>
    <cfRule type="duplicateValues" dxfId="1430" priority="24535"/>
    <cfRule type="duplicateValues" dxfId="1429" priority="24530"/>
    <cfRule type="duplicateValues" dxfId="1428" priority="24524"/>
    <cfRule type="duplicateValues" dxfId="1427" priority="24525"/>
    <cfRule type="duplicateValues" dxfId="1426" priority="24526"/>
    <cfRule type="duplicateValues" dxfId="1425" priority="24527"/>
  </conditionalFormatting>
  <conditionalFormatting sqref="D27">
    <cfRule type="duplicateValues" dxfId="1424" priority="24515"/>
    <cfRule type="duplicateValues" dxfId="1423" priority="24514"/>
    <cfRule type="duplicateValues" dxfId="1422" priority="24513"/>
    <cfRule type="duplicateValues" dxfId="1421" priority="24512"/>
    <cfRule type="duplicateValues" dxfId="1420" priority="24511"/>
    <cfRule type="duplicateValues" dxfId="1419" priority="24510"/>
    <cfRule type="duplicateValues" dxfId="1418" priority="24516"/>
    <cfRule type="duplicateValues" dxfId="1417" priority="24522"/>
    <cfRule type="duplicateValues" dxfId="1416" priority="24521"/>
    <cfRule type="duplicateValues" dxfId="1415" priority="24519"/>
    <cfRule type="duplicateValues" dxfId="1414" priority="24518"/>
    <cfRule type="duplicateValues" dxfId="1413" priority="24517"/>
  </conditionalFormatting>
  <conditionalFormatting sqref="D42">
    <cfRule type="duplicateValues" dxfId="1412" priority="24501"/>
    <cfRule type="duplicateValues" dxfId="1411" priority="24503"/>
    <cfRule type="duplicateValues" dxfId="1410" priority="24504"/>
    <cfRule type="duplicateValues" dxfId="1409" priority="24506"/>
    <cfRule type="duplicateValues" dxfId="1408" priority="24509"/>
    <cfRule type="duplicateValues" dxfId="1407" priority="24502"/>
    <cfRule type="duplicateValues" dxfId="1406" priority="24497"/>
    <cfRule type="duplicateValues" dxfId="1405" priority="24499"/>
    <cfRule type="duplicateValues" dxfId="1404" priority="24500"/>
    <cfRule type="duplicateValues" dxfId="1403" priority="24498"/>
    <cfRule type="duplicateValues" dxfId="1402" priority="24508"/>
    <cfRule type="duplicateValues" dxfId="1401" priority="24505"/>
  </conditionalFormatting>
  <conditionalFormatting sqref="D45">
    <cfRule type="duplicateValues" dxfId="1400" priority="24492"/>
    <cfRule type="duplicateValues" dxfId="1399" priority="24491"/>
    <cfRule type="duplicateValues" dxfId="1398" priority="24490"/>
    <cfRule type="duplicateValues" dxfId="1397" priority="24489"/>
    <cfRule type="duplicateValues" dxfId="1396" priority="24488"/>
    <cfRule type="duplicateValues" dxfId="1395" priority="24487"/>
    <cfRule type="duplicateValues" dxfId="1394" priority="24486"/>
    <cfRule type="duplicateValues" dxfId="1393" priority="24485"/>
    <cfRule type="duplicateValues" dxfId="1392" priority="24484"/>
    <cfRule type="duplicateValues" dxfId="1391" priority="24496"/>
    <cfRule type="duplicateValues" dxfId="1390" priority="24495"/>
    <cfRule type="duplicateValues" dxfId="1389" priority="24493"/>
  </conditionalFormatting>
  <conditionalFormatting sqref="D48">
    <cfRule type="duplicateValues" dxfId="1388" priority="24479"/>
    <cfRule type="duplicateValues" dxfId="1387" priority="24478"/>
    <cfRule type="duplicateValues" dxfId="1386" priority="24477"/>
    <cfRule type="duplicateValues" dxfId="1385" priority="24476"/>
    <cfRule type="duplicateValues" dxfId="1384" priority="24475"/>
    <cfRule type="duplicateValues" dxfId="1383" priority="24474"/>
    <cfRule type="duplicateValues" dxfId="1382" priority="24473"/>
    <cfRule type="duplicateValues" dxfId="1381" priority="24472"/>
    <cfRule type="duplicateValues" dxfId="1380" priority="24471"/>
    <cfRule type="duplicateValues" dxfId="1379" priority="24483"/>
    <cfRule type="duplicateValues" dxfId="1378" priority="24482"/>
    <cfRule type="duplicateValues" dxfId="1377" priority="24480"/>
  </conditionalFormatting>
  <conditionalFormatting sqref="D53">
    <cfRule type="duplicateValues" dxfId="1376" priority="24463"/>
    <cfRule type="duplicateValues" dxfId="1375" priority="24470"/>
    <cfRule type="duplicateValues" dxfId="1374" priority="24464"/>
    <cfRule type="duplicateValues" dxfId="1373" priority="24465"/>
    <cfRule type="duplicateValues" dxfId="1372" priority="24466"/>
    <cfRule type="duplicateValues" dxfId="1371" priority="24467"/>
    <cfRule type="duplicateValues" dxfId="1370" priority="24469"/>
    <cfRule type="duplicateValues" dxfId="1369" priority="24458"/>
    <cfRule type="duplicateValues" dxfId="1368" priority="24459"/>
    <cfRule type="duplicateValues" dxfId="1367" priority="24460"/>
    <cfRule type="duplicateValues" dxfId="1366" priority="24461"/>
    <cfRule type="duplicateValues" dxfId="1365" priority="24462"/>
  </conditionalFormatting>
  <conditionalFormatting sqref="D56">
    <cfRule type="duplicateValues" dxfId="1364" priority="24447"/>
    <cfRule type="duplicateValues" dxfId="1363" priority="24446"/>
    <cfRule type="duplicateValues" dxfId="1362" priority="24445"/>
    <cfRule type="duplicateValues" dxfId="1361" priority="24448"/>
    <cfRule type="duplicateValues" dxfId="1360" priority="24457"/>
    <cfRule type="duplicateValues" dxfId="1359" priority="24456"/>
    <cfRule type="duplicateValues" dxfId="1358" priority="24454"/>
    <cfRule type="duplicateValues" dxfId="1357" priority="24453"/>
    <cfRule type="duplicateValues" dxfId="1356" priority="24452"/>
    <cfRule type="duplicateValues" dxfId="1355" priority="24451"/>
    <cfRule type="duplicateValues" dxfId="1354" priority="24450"/>
    <cfRule type="duplicateValues" dxfId="1353" priority="24449"/>
  </conditionalFormatting>
  <conditionalFormatting sqref="D63">
    <cfRule type="duplicateValues" dxfId="1352" priority="18839"/>
    <cfRule type="duplicateValues" dxfId="1351" priority="18836"/>
    <cfRule type="duplicateValues" dxfId="1350" priority="18830"/>
    <cfRule type="duplicateValues" dxfId="1349" priority="18840"/>
    <cfRule type="duplicateValues" dxfId="1348" priority="18838"/>
    <cfRule type="duplicateValues" dxfId="1347" priority="18829"/>
    <cfRule type="duplicateValues" dxfId="1346" priority="18837"/>
    <cfRule type="duplicateValues" dxfId="1345" priority="18831"/>
    <cfRule type="duplicateValues" dxfId="1344" priority="18832"/>
    <cfRule type="duplicateValues" dxfId="1343" priority="18833"/>
    <cfRule type="duplicateValues" dxfId="1342" priority="18834"/>
    <cfRule type="duplicateValues" dxfId="1341" priority="18835"/>
  </conditionalFormatting>
  <conditionalFormatting sqref="D75">
    <cfRule type="duplicateValues" dxfId="1340" priority="24615"/>
    <cfRule type="duplicateValues" dxfId="1339" priority="24614"/>
    <cfRule type="duplicateValues" dxfId="1338" priority="24613"/>
    <cfRule type="duplicateValues" dxfId="1337" priority="24612"/>
    <cfRule type="duplicateValues" dxfId="1336" priority="24610"/>
    <cfRule type="duplicateValues" dxfId="1335" priority="24609"/>
    <cfRule type="duplicateValues" dxfId="1334" priority="24608"/>
    <cfRule type="duplicateValues" dxfId="1333" priority="24606"/>
    <cfRule type="duplicateValues" dxfId="1332" priority="24605"/>
    <cfRule type="duplicateValues" dxfId="1331" priority="24604"/>
    <cfRule type="duplicateValues" dxfId="1330" priority="24603"/>
    <cfRule type="duplicateValues" dxfId="1329" priority="24602"/>
    <cfRule type="duplicateValues" dxfId="1328" priority="24601"/>
    <cfRule type="duplicateValues" dxfId="1327" priority="24617"/>
    <cfRule type="duplicateValues" dxfId="1326" priority="24621"/>
    <cfRule type="duplicateValues" dxfId="1325" priority="24596"/>
    <cfRule type="duplicateValues" dxfId="1324" priority="24597"/>
    <cfRule type="duplicateValues" dxfId="1323" priority="24599"/>
    <cfRule type="duplicateValues" dxfId="1322" priority="24593"/>
    <cfRule type="duplicateValues" dxfId="1321" priority="24600"/>
    <cfRule type="duplicateValues" dxfId="1320" priority="24607"/>
    <cfRule type="duplicateValues" dxfId="1319" priority="24619"/>
    <cfRule type="duplicateValues" dxfId="1318" priority="24620"/>
    <cfRule type="duplicateValues" dxfId="1317" priority="24598"/>
    <cfRule type="duplicateValues" dxfId="1316" priority="24611"/>
    <cfRule type="duplicateValues" dxfId="1315" priority="24622"/>
    <cfRule type="duplicateValues" dxfId="1314" priority="24616"/>
    <cfRule type="duplicateValues" dxfId="1313" priority="24595"/>
    <cfRule type="duplicateValues" dxfId="1312" priority="24594"/>
    <cfRule type="duplicateValues" dxfId="1311" priority="24618"/>
  </conditionalFormatting>
  <conditionalFormatting sqref="D77">
    <cfRule type="duplicateValues" dxfId="1310" priority="24437"/>
    <cfRule type="duplicateValues" dxfId="1309" priority="24436"/>
    <cfRule type="duplicateValues" dxfId="1308" priority="24435"/>
    <cfRule type="duplicateValues" dxfId="1307" priority="24433"/>
    <cfRule type="duplicateValues" dxfId="1306" priority="24432"/>
    <cfRule type="duplicateValues" dxfId="1305" priority="24434"/>
    <cfRule type="duplicateValues" dxfId="1304" priority="24444"/>
    <cfRule type="duplicateValues" dxfId="1303" priority="24443"/>
    <cfRule type="duplicateValues" dxfId="1302" priority="24441"/>
    <cfRule type="duplicateValues" dxfId="1301" priority="24440"/>
    <cfRule type="duplicateValues" dxfId="1300" priority="24439"/>
    <cfRule type="duplicateValues" dxfId="1299" priority="24438"/>
  </conditionalFormatting>
  <conditionalFormatting sqref="D84:D88">
    <cfRule type="duplicateValues" dxfId="1298" priority="24803"/>
    <cfRule type="duplicateValues" dxfId="1297" priority="24804"/>
    <cfRule type="duplicateValues" dxfId="1296" priority="24805"/>
    <cfRule type="duplicateValues" dxfId="1295" priority="24807"/>
    <cfRule type="duplicateValues" dxfId="1294" priority="24808"/>
    <cfRule type="duplicateValues" dxfId="1293" priority="24809"/>
    <cfRule type="duplicateValues" dxfId="1292" priority="24806"/>
    <cfRule type="duplicateValues" dxfId="1291" priority="24810"/>
    <cfRule type="duplicateValues" dxfId="1290" priority="24811"/>
    <cfRule type="duplicateValues" dxfId="1289" priority="24812"/>
    <cfRule type="duplicateValues" dxfId="1288" priority="24813"/>
    <cfRule type="duplicateValues" dxfId="1287" priority="24814"/>
    <cfRule type="duplicateValues" dxfId="1286" priority="24815"/>
    <cfRule type="duplicateValues" dxfId="1285" priority="24816"/>
    <cfRule type="duplicateValues" dxfId="1284" priority="24817"/>
    <cfRule type="duplicateValues" dxfId="1283" priority="24818"/>
    <cfRule type="duplicateValues" dxfId="1282" priority="24820"/>
    <cfRule type="duplicateValues" dxfId="1281" priority="24799"/>
    <cfRule type="duplicateValues" dxfId="1280" priority="24819"/>
    <cfRule type="duplicateValues" dxfId="1279" priority="24798"/>
    <cfRule type="duplicateValues" dxfId="1278" priority="24797"/>
    <cfRule type="duplicateValues" dxfId="1277" priority="24800"/>
    <cfRule type="duplicateValues" dxfId="1276" priority="24822"/>
    <cfRule type="duplicateValues" dxfId="1275" priority="24823"/>
    <cfRule type="duplicateValues" dxfId="1274" priority="24824"/>
    <cfRule type="duplicateValues" dxfId="1273" priority="24825"/>
    <cfRule type="duplicateValues" dxfId="1272" priority="24826"/>
    <cfRule type="duplicateValues" dxfId="1271" priority="24821"/>
    <cfRule type="duplicateValues" dxfId="1270" priority="24801"/>
    <cfRule type="duplicateValues" dxfId="1269" priority="24802"/>
  </conditionalFormatting>
  <conditionalFormatting sqref="D90">
    <cfRule type="duplicateValues" dxfId="1268" priority="24424"/>
    <cfRule type="duplicateValues" dxfId="1267" priority="24423"/>
    <cfRule type="duplicateValues" dxfId="1266" priority="24422"/>
    <cfRule type="duplicateValues" dxfId="1265" priority="24421"/>
    <cfRule type="duplicateValues" dxfId="1264" priority="24420"/>
    <cfRule type="duplicateValues" dxfId="1263" priority="24419"/>
    <cfRule type="duplicateValues" dxfId="1262" priority="24430"/>
    <cfRule type="duplicateValues" dxfId="1261" priority="24428"/>
    <cfRule type="duplicateValues" dxfId="1260" priority="24427"/>
    <cfRule type="duplicateValues" dxfId="1259" priority="24426"/>
    <cfRule type="duplicateValues" dxfId="1258" priority="24425"/>
    <cfRule type="duplicateValues" dxfId="1257" priority="24431"/>
  </conditionalFormatting>
  <conditionalFormatting sqref="D113">
    <cfRule type="duplicateValues" dxfId="1256" priority="24417"/>
    <cfRule type="duplicateValues" dxfId="1255" priority="24415"/>
    <cfRule type="duplicateValues" dxfId="1254" priority="24414"/>
    <cfRule type="duplicateValues" dxfId="1253" priority="24413"/>
    <cfRule type="duplicateValues" dxfId="1252" priority="24412"/>
    <cfRule type="duplicateValues" dxfId="1251" priority="24411"/>
    <cfRule type="duplicateValues" dxfId="1250" priority="24410"/>
    <cfRule type="duplicateValues" dxfId="1249" priority="24409"/>
    <cfRule type="duplicateValues" dxfId="1248" priority="24408"/>
    <cfRule type="duplicateValues" dxfId="1247" priority="24407"/>
    <cfRule type="duplicateValues" dxfId="1246" priority="24418"/>
    <cfRule type="duplicateValues" dxfId="1245" priority="24406"/>
  </conditionalFormatting>
  <conditionalFormatting sqref="D114">
    <cfRule type="duplicateValues" dxfId="1244" priority="16658"/>
    <cfRule type="duplicateValues" dxfId="1243" priority="16657"/>
    <cfRule type="duplicateValues" dxfId="1242" priority="16656"/>
    <cfRule type="duplicateValues" dxfId="1241" priority="16654"/>
    <cfRule type="duplicateValues" dxfId="1240" priority="16653"/>
    <cfRule type="duplicateValues" dxfId="1239" priority="16652"/>
    <cfRule type="duplicateValues" dxfId="1238" priority="16651"/>
    <cfRule type="duplicateValues" dxfId="1237" priority="16650"/>
    <cfRule type="duplicateValues" dxfId="1236" priority="16649"/>
    <cfRule type="duplicateValues" dxfId="1235" priority="16647"/>
    <cfRule type="duplicateValues" dxfId="1234" priority="16646"/>
    <cfRule type="duplicateValues" dxfId="1233" priority="16655"/>
    <cfRule type="duplicateValues" dxfId="1232" priority="16665"/>
    <cfRule type="duplicateValues" dxfId="1231" priority="16664"/>
    <cfRule type="duplicateValues" dxfId="1230" priority="16663"/>
    <cfRule type="duplicateValues" dxfId="1229" priority="16662"/>
    <cfRule type="duplicateValues" dxfId="1228" priority="16661"/>
    <cfRule type="duplicateValues" dxfId="1227" priority="16660"/>
    <cfRule type="duplicateValues" dxfId="1226" priority="16659"/>
  </conditionalFormatting>
  <conditionalFormatting sqref="D125">
    <cfRule type="duplicateValues" dxfId="1225" priority="24400"/>
    <cfRule type="duplicateValues" dxfId="1224" priority="24405"/>
    <cfRule type="duplicateValues" dxfId="1223" priority="24397"/>
    <cfRule type="duplicateValues" dxfId="1222" priority="24396"/>
    <cfRule type="duplicateValues" dxfId="1221" priority="24401"/>
    <cfRule type="duplicateValues" dxfId="1220" priority="24402"/>
    <cfRule type="duplicateValues" dxfId="1219" priority="24398"/>
    <cfRule type="duplicateValues" dxfId="1218" priority="24394"/>
    <cfRule type="duplicateValues" dxfId="1217" priority="24393"/>
    <cfRule type="duplicateValues" dxfId="1216" priority="24404"/>
    <cfRule type="duplicateValues" dxfId="1215" priority="24399"/>
    <cfRule type="duplicateValues" dxfId="1214" priority="24395"/>
  </conditionalFormatting>
  <conditionalFormatting sqref="D136">
    <cfRule type="duplicateValues" dxfId="1213" priority="24186"/>
    <cfRule type="duplicateValues" dxfId="1212" priority="24185"/>
  </conditionalFormatting>
  <conditionalFormatting sqref="D136:D138">
    <cfRule type="duplicateValues" dxfId="1211" priority="24191"/>
    <cfRule type="duplicateValues" dxfId="1210" priority="24189"/>
    <cfRule type="duplicateValues" dxfId="1209" priority="24188"/>
    <cfRule type="duplicateValues" dxfId="1208" priority="24187"/>
    <cfRule type="duplicateValues" dxfId="1207" priority="24184"/>
    <cfRule type="duplicateValues" dxfId="1206" priority="24181"/>
    <cfRule type="duplicateValues" dxfId="1205" priority="24182"/>
    <cfRule type="duplicateValues" dxfId="1204" priority="24183"/>
    <cfRule type="duplicateValues" dxfId="1203" priority="24192"/>
  </conditionalFormatting>
  <conditionalFormatting sqref="D139">
    <cfRule type="duplicateValues" dxfId="1202" priority="24387"/>
    <cfRule type="duplicateValues" dxfId="1201" priority="24380"/>
    <cfRule type="duplicateValues" dxfId="1200" priority="24389"/>
    <cfRule type="duplicateValues" dxfId="1199" priority="24388"/>
    <cfRule type="duplicateValues" dxfId="1198" priority="24392"/>
    <cfRule type="duplicateValues" dxfId="1197" priority="24391"/>
    <cfRule type="duplicateValues" dxfId="1196" priority="24381"/>
    <cfRule type="duplicateValues" dxfId="1195" priority="24386"/>
    <cfRule type="duplicateValues" dxfId="1194" priority="24385"/>
    <cfRule type="duplicateValues" dxfId="1193" priority="24384"/>
    <cfRule type="duplicateValues" dxfId="1192" priority="24383"/>
    <cfRule type="duplicateValues" dxfId="1191" priority="24382"/>
  </conditionalFormatting>
  <conditionalFormatting sqref="D144">
    <cfRule type="duplicateValues" dxfId="1190" priority="18961"/>
    <cfRule type="duplicateValues" dxfId="1189" priority="18960"/>
    <cfRule type="duplicateValues" dxfId="1188" priority="18959"/>
    <cfRule type="duplicateValues" dxfId="1187" priority="18965"/>
    <cfRule type="duplicateValues" dxfId="1186" priority="18964"/>
    <cfRule type="duplicateValues" dxfId="1185" priority="18957"/>
    <cfRule type="duplicateValues" dxfId="1184" priority="18958"/>
    <cfRule type="duplicateValues" dxfId="1183" priority="18956"/>
    <cfRule type="duplicateValues" dxfId="1182" priority="18955"/>
    <cfRule type="duplicateValues" dxfId="1181" priority="18954"/>
    <cfRule type="duplicateValues" dxfId="1180" priority="18953"/>
    <cfRule type="duplicateValues" dxfId="1179" priority="18962"/>
  </conditionalFormatting>
  <conditionalFormatting sqref="D147">
    <cfRule type="duplicateValues" dxfId="1178" priority="24370"/>
    <cfRule type="duplicateValues" dxfId="1177" priority="24379"/>
    <cfRule type="duplicateValues" dxfId="1176" priority="24378"/>
    <cfRule type="duplicateValues" dxfId="1175" priority="24376"/>
    <cfRule type="duplicateValues" dxfId="1174" priority="24375"/>
    <cfRule type="duplicateValues" dxfId="1173" priority="24369"/>
    <cfRule type="duplicateValues" dxfId="1172" priority="24368"/>
    <cfRule type="duplicateValues" dxfId="1171" priority="24367"/>
    <cfRule type="duplicateValues" dxfId="1170" priority="24374"/>
    <cfRule type="duplicateValues" dxfId="1169" priority="24373"/>
    <cfRule type="duplicateValues" dxfId="1168" priority="24372"/>
    <cfRule type="duplicateValues" dxfId="1167" priority="24371"/>
  </conditionalFormatting>
  <conditionalFormatting sqref="D150">
    <cfRule type="duplicateValues" dxfId="1166" priority="24180"/>
  </conditionalFormatting>
  <conditionalFormatting sqref="D150:D152">
    <cfRule type="duplicateValues" dxfId="1165" priority="24173"/>
    <cfRule type="duplicateValues" dxfId="1164" priority="24166"/>
    <cfRule type="duplicateValues" dxfId="1163" priority="24167"/>
    <cfRule type="duplicateValues" dxfId="1162" priority="24179"/>
    <cfRule type="duplicateValues" dxfId="1161" priority="24177"/>
    <cfRule type="duplicateValues" dxfId="1160" priority="24175"/>
    <cfRule type="duplicateValues" dxfId="1159" priority="24174"/>
  </conditionalFormatting>
  <conditionalFormatting sqref="D151">
    <cfRule type="duplicateValues" dxfId="1158" priority="24178"/>
  </conditionalFormatting>
  <conditionalFormatting sqref="D152">
    <cfRule type="duplicateValues" dxfId="1157" priority="24168"/>
    <cfRule type="duplicateValues" dxfId="1156" priority="24169"/>
  </conditionalFormatting>
  <conditionalFormatting sqref="D153">
    <cfRule type="duplicateValues" dxfId="1155" priority="24357"/>
    <cfRule type="duplicateValues" dxfId="1154" priority="24365"/>
    <cfRule type="duplicateValues" dxfId="1153" priority="24363"/>
    <cfRule type="duplicateValues" dxfId="1152" priority="24358"/>
    <cfRule type="duplicateValues" dxfId="1151" priority="24359"/>
    <cfRule type="duplicateValues" dxfId="1150" priority="24360"/>
    <cfRule type="duplicateValues" dxfId="1149" priority="24366"/>
    <cfRule type="duplicateValues" dxfId="1148" priority="24361"/>
    <cfRule type="duplicateValues" dxfId="1147" priority="24362"/>
    <cfRule type="duplicateValues" dxfId="1146" priority="24356"/>
  </conditionalFormatting>
  <conditionalFormatting sqref="D161 D163:D166">
    <cfRule type="duplicateValues" dxfId="1145" priority="26198"/>
  </conditionalFormatting>
  <conditionalFormatting sqref="D162">
    <cfRule type="duplicateValues" dxfId="1144" priority="137"/>
    <cfRule type="duplicateValues" dxfId="1143" priority="138"/>
    <cfRule type="duplicateValues" dxfId="1142" priority="136"/>
  </conditionalFormatting>
  <conditionalFormatting sqref="D168:D183 D89:D107 D1:D11 D26:D50 D76:D83 D139:D149 D52:D72 D109:D113 D185:D196 D115:D135 D198:D1048576 D13:D24 D153:D160">
    <cfRule type="duplicateValues" dxfId="1141" priority="25761"/>
  </conditionalFormatting>
  <conditionalFormatting sqref="D168:D183 D185:D194">
    <cfRule type="duplicateValues" dxfId="1140" priority="24932"/>
    <cfRule type="duplicateValues" dxfId="1139" priority="25042"/>
    <cfRule type="duplicateValues" dxfId="1138" priority="24929"/>
    <cfRule type="duplicateValues" dxfId="1137" priority="24934"/>
    <cfRule type="duplicateValues" dxfId="1136" priority="24935"/>
    <cfRule type="duplicateValues" dxfId="1135" priority="24931"/>
    <cfRule type="duplicateValues" dxfId="1134" priority="24930"/>
    <cfRule type="duplicateValues" dxfId="1133" priority="24933"/>
  </conditionalFormatting>
  <conditionalFormatting sqref="D168:D194">
    <cfRule type="duplicateValues" dxfId="1132" priority="25966"/>
  </conditionalFormatting>
  <conditionalFormatting sqref="D168:D196 D1:D11 D13:D113 D198:D1048576 D115:D166">
    <cfRule type="duplicateValues" dxfId="1131" priority="25837"/>
  </conditionalFormatting>
  <conditionalFormatting sqref="D168:D196 D1:D11 D26:D50 D75:D107 D52:D72 D109:D113 D198:D1048576 D13:D24 D115:D160">
    <cfRule type="duplicateValues" dxfId="1130" priority="25736"/>
  </conditionalFormatting>
  <conditionalFormatting sqref="D168:D196 D1:D11 D52:D113 D13:D50 D198:D1048576 D115:D166">
    <cfRule type="duplicateValues" dxfId="1129" priority="25795"/>
    <cfRule type="duplicateValues" dxfId="1128" priority="25796"/>
    <cfRule type="duplicateValues" dxfId="1127" priority="25797"/>
    <cfRule type="duplicateValues" dxfId="1126" priority="25798"/>
    <cfRule type="duplicateValues" dxfId="1125" priority="25799"/>
    <cfRule type="duplicateValues" dxfId="1124" priority="25800"/>
  </conditionalFormatting>
  <conditionalFormatting sqref="D168:D196 D1:D166 D198:D1048576">
    <cfRule type="duplicateValues" dxfId="1123" priority="25846"/>
    <cfRule type="duplicateValues" dxfId="1122" priority="25847"/>
    <cfRule type="duplicateValues" dxfId="1121" priority="25848"/>
    <cfRule type="duplicateValues" dxfId="1120" priority="25849"/>
    <cfRule type="duplicateValues" dxfId="1119" priority="4760"/>
    <cfRule type="duplicateValues" dxfId="1118" priority="4986"/>
    <cfRule type="duplicateValues" dxfId="1117" priority="5097"/>
    <cfRule type="duplicateValues" dxfId="1116" priority="5853"/>
    <cfRule type="duplicateValues" dxfId="1115" priority="7647"/>
    <cfRule type="duplicateValues" dxfId="1114" priority="7641"/>
    <cfRule type="duplicateValues" dxfId="1113" priority="7416"/>
    <cfRule type="duplicateValues" dxfId="1112" priority="2931"/>
    <cfRule type="duplicateValues" dxfId="1111" priority="3077"/>
    <cfRule type="duplicateValues" dxfId="1110" priority="3711"/>
    <cfRule type="duplicateValues" dxfId="1109" priority="9811"/>
    <cfRule type="duplicateValues" dxfId="1108" priority="9768"/>
    <cfRule type="duplicateValues" dxfId="1107" priority="9766"/>
    <cfRule type="duplicateValues" dxfId="1106" priority="9534"/>
    <cfRule type="duplicateValues" dxfId="1105" priority="5147"/>
    <cfRule type="duplicateValues" dxfId="1104" priority="25843"/>
    <cfRule type="duplicateValues" dxfId="1103" priority="25844"/>
    <cfRule type="duplicateValues" dxfId="1102" priority="25845"/>
  </conditionalFormatting>
  <conditionalFormatting sqref="D168:D196 D75:D107 D26:D50 D1:D11 D52:D72 D109:D113 D198:D1048576 D13:D24 D115:D166">
    <cfRule type="duplicateValues" dxfId="1101" priority="25874"/>
    <cfRule type="duplicateValues" dxfId="1100" priority="25873"/>
    <cfRule type="duplicateValues" dxfId="1099" priority="25872"/>
    <cfRule type="duplicateValues" dxfId="1098" priority="25871"/>
  </conditionalFormatting>
  <conditionalFormatting sqref="D168:D196 D89:D107 D1:D11 D26:D50 D76:D83 D52:D72 D109:D113 D198:D1048576 D13:D24 D115:D160">
    <cfRule type="duplicateValues" dxfId="1097" priority="25748"/>
  </conditionalFormatting>
  <conditionalFormatting sqref="D170:D183 D185:D194">
    <cfRule type="duplicateValues" dxfId="1096" priority="24945"/>
    <cfRule type="duplicateValues" dxfId="1095" priority="24239"/>
    <cfRule type="duplicateValues" dxfId="1094" priority="24240"/>
  </conditionalFormatting>
  <conditionalFormatting sqref="D184">
    <cfRule type="containsText" dxfId="1093" priority="24207" operator="containsText" text="V">
      <formula>NOT(ISERROR(SEARCH("V",D184)))</formula>
    </cfRule>
    <cfRule type="containsText" dxfId="1092" priority="24206" operator="containsText" text="LSG">
      <formula>NOT(ISERROR(SEARCH("LSG",D184)))</formula>
    </cfRule>
    <cfRule type="containsText" dxfId="1091" priority="24205" operator="containsText" text="LP">
      <formula>NOT(ISERROR(SEARCH("LP",D184)))</formula>
    </cfRule>
    <cfRule type="containsText" dxfId="1090" priority="24204" operator="containsText" text="LCG">
      <formula>NOT(ISERROR(SEARCH("LCG",D184)))</formula>
    </cfRule>
    <cfRule type="containsText" dxfId="1089" priority="24195" stopIfTrue="1" operator="containsText" text="L">
      <formula>NOT(ISERROR(SEARCH("L",D184)))</formula>
    </cfRule>
    <cfRule type="containsText" dxfId="1088" priority="24196" stopIfTrue="1" operator="containsText" text="D">
      <formula>NOT(ISERROR(SEARCH("D",D184)))</formula>
    </cfRule>
    <cfRule type="containsText" dxfId="1087" priority="24202" operator="containsText" text="TTR">
      <formula>NOT(ISERROR(SEARCH("TTR",D184)))</formula>
    </cfRule>
    <cfRule type="containsText" dxfId="1086" priority="24199" stopIfTrue="1" operator="containsText" text="F">
      <formula>NOT(ISERROR(SEARCH("F",D184)))</formula>
    </cfRule>
    <cfRule type="containsText" dxfId="1085" priority="24208" stopIfTrue="1" operator="containsText" text="TS-S">
      <formula>NOT(ISERROR(SEARCH("TS-S",D184)))</formula>
    </cfRule>
    <cfRule type="containsText" dxfId="1084" priority="24201" stopIfTrue="1" operator="containsText" text="TI-S">
      <formula>NOT(ISERROR(SEARCH("TI-S",D184)))</formula>
    </cfRule>
    <cfRule type="containsText" dxfId="1083" priority="24200" stopIfTrue="1" operator="containsText" text="P">
      <formula>NOT(ISERROR(SEARCH("P",D184)))</formula>
    </cfRule>
    <cfRule type="containsText" dxfId="1082" priority="24198" stopIfTrue="1" operator="containsText" text="M">
      <formula>NOT(ISERROR(SEARCH("M",D184)))</formula>
    </cfRule>
    <cfRule type="containsText" dxfId="1081" priority="24197" stopIfTrue="1" operator="containsText" text="A">
      <formula>NOT(ISERROR(SEARCH("A",D184)))</formula>
    </cfRule>
    <cfRule type="containsText" dxfId="1080" priority="24193" stopIfTrue="1" operator="containsText" text="TS">
      <formula>NOT(ISERROR(SEARCH("TS",D184)))</formula>
    </cfRule>
    <cfRule type="containsText" dxfId="1079" priority="24194" stopIfTrue="1" operator="containsText" text="TI">
      <formula>NOT(ISERROR(SEARCH("TI",D184)))</formula>
    </cfRule>
    <cfRule type="containsText" dxfId="1078" priority="24203" operator="containsText" text="CRT">
      <formula>NOT(ISERROR(SEARCH("CRT",D184)))</formula>
    </cfRule>
  </conditionalFormatting>
  <conditionalFormatting sqref="D187">
    <cfRule type="duplicateValues" dxfId="1077" priority="24233"/>
    <cfRule type="duplicateValues" dxfId="1076" priority="24232"/>
  </conditionalFormatting>
  <conditionalFormatting sqref="D187:D188 D190:D191">
    <cfRule type="duplicateValues" dxfId="1075" priority="24229"/>
  </conditionalFormatting>
  <conditionalFormatting sqref="D188">
    <cfRule type="duplicateValues" dxfId="1074" priority="24228"/>
  </conditionalFormatting>
  <conditionalFormatting sqref="D190">
    <cfRule type="duplicateValues" dxfId="1073" priority="24230"/>
    <cfRule type="duplicateValues" dxfId="1072" priority="24231"/>
  </conditionalFormatting>
  <conditionalFormatting sqref="D191 D188">
    <cfRule type="duplicateValues" dxfId="1071" priority="24234"/>
  </conditionalFormatting>
  <conditionalFormatting sqref="D191">
    <cfRule type="duplicateValues" dxfId="1070" priority="24235"/>
  </conditionalFormatting>
  <conditionalFormatting sqref="D200:D224">
    <cfRule type="duplicateValues" dxfId="1069" priority="26521"/>
    <cfRule type="duplicateValues" dxfId="1068" priority="26522"/>
    <cfRule type="duplicateValues" dxfId="1067" priority="26523"/>
    <cfRule type="duplicateValues" dxfId="1066" priority="26524"/>
    <cfRule type="duplicateValues" dxfId="1065" priority="26525"/>
    <cfRule type="duplicateValues" dxfId="1064" priority="26526"/>
    <cfRule type="duplicateValues" dxfId="1063" priority="26527"/>
    <cfRule type="duplicateValues" dxfId="1062" priority="26528"/>
    <cfRule type="duplicateValues" dxfId="1061" priority="26529"/>
  </conditionalFormatting>
  <conditionalFormatting sqref="D201:D223">
    <cfRule type="duplicateValues" dxfId="1060" priority="26540"/>
    <cfRule type="duplicateValues" dxfId="1059" priority="26539"/>
  </conditionalFormatting>
  <conditionalFormatting sqref="D202">
    <cfRule type="duplicateValues" dxfId="1058" priority="2248"/>
  </conditionalFormatting>
  <conditionalFormatting sqref="D202:D204">
    <cfRule type="duplicateValues" dxfId="1057" priority="2250"/>
  </conditionalFormatting>
  <conditionalFormatting sqref="D203">
    <cfRule type="duplicateValues" dxfId="1056" priority="2247"/>
  </conditionalFormatting>
  <conditionalFormatting sqref="D204">
    <cfRule type="duplicateValues" dxfId="1055" priority="2249"/>
  </conditionalFormatting>
  <conditionalFormatting sqref="D224">
    <cfRule type="duplicateValues" dxfId="1054" priority="2252"/>
  </conditionalFormatting>
  <conditionalFormatting sqref="D225:D1048576">
    <cfRule type="duplicateValues" dxfId="1053" priority="18138"/>
    <cfRule type="duplicateValues" dxfId="1052" priority="2978"/>
  </conditionalFormatting>
  <conditionalFormatting sqref="D197:E197">
    <cfRule type="duplicateValues" dxfId="1051" priority="2881"/>
  </conditionalFormatting>
  <conditionalFormatting sqref="E9">
    <cfRule type="duplicateValues" dxfId="1050" priority="25637"/>
  </conditionalFormatting>
  <conditionalFormatting sqref="E12">
    <cfRule type="duplicateValues" dxfId="1049" priority="25640"/>
    <cfRule type="duplicateValues" dxfId="1048" priority="25639"/>
    <cfRule type="duplicateValues" dxfId="1047" priority="25638"/>
    <cfRule type="duplicateValues" dxfId="1046" priority="25641"/>
    <cfRule type="duplicateValues" dxfId="1045" priority="25642"/>
  </conditionalFormatting>
  <conditionalFormatting sqref="E14">
    <cfRule type="duplicateValues" dxfId="1044" priority="25643"/>
  </conditionalFormatting>
  <conditionalFormatting sqref="E18">
    <cfRule type="duplicateValues" dxfId="1043" priority="25644"/>
  </conditionalFormatting>
  <conditionalFormatting sqref="E23">
    <cfRule type="duplicateValues" dxfId="1042" priority="25645"/>
  </conditionalFormatting>
  <conditionalFormatting sqref="E27">
    <cfRule type="duplicateValues" dxfId="1041" priority="25653"/>
  </conditionalFormatting>
  <conditionalFormatting sqref="E42">
    <cfRule type="duplicateValues" dxfId="1040" priority="25654"/>
  </conditionalFormatting>
  <conditionalFormatting sqref="E45">
    <cfRule type="duplicateValues" dxfId="1039" priority="25655"/>
  </conditionalFormatting>
  <conditionalFormatting sqref="E48">
    <cfRule type="duplicateValues" dxfId="1038" priority="25656"/>
  </conditionalFormatting>
  <conditionalFormatting sqref="E53">
    <cfRule type="duplicateValues" dxfId="1037" priority="25657"/>
  </conditionalFormatting>
  <conditionalFormatting sqref="E56">
    <cfRule type="duplicateValues" dxfId="1036" priority="25658"/>
  </conditionalFormatting>
  <conditionalFormatting sqref="E63">
    <cfRule type="duplicateValues" dxfId="1035" priority="25659"/>
  </conditionalFormatting>
  <conditionalFormatting sqref="E75">
    <cfRule type="duplicateValues" dxfId="1034" priority="25666"/>
    <cfRule type="duplicateValues" dxfId="1033" priority="25665"/>
    <cfRule type="duplicateValues" dxfId="1032" priority="25663"/>
    <cfRule type="duplicateValues" dxfId="1031" priority="25664"/>
    <cfRule type="duplicateValues" dxfId="1030" priority="25662"/>
  </conditionalFormatting>
  <conditionalFormatting sqref="E77">
    <cfRule type="duplicateValues" dxfId="1029" priority="25660"/>
  </conditionalFormatting>
  <conditionalFormatting sqref="E90">
    <cfRule type="duplicateValues" dxfId="1028" priority="25661"/>
  </conditionalFormatting>
  <conditionalFormatting sqref="E108 E84:E88 E73:E75">
    <cfRule type="duplicateValues" dxfId="1027" priority="25699"/>
    <cfRule type="duplicateValues" dxfId="1026" priority="25700"/>
    <cfRule type="duplicateValues" dxfId="1025" priority="25696"/>
    <cfRule type="duplicateValues" dxfId="1024" priority="25697"/>
    <cfRule type="duplicateValues" dxfId="1023" priority="25698"/>
  </conditionalFormatting>
  <conditionalFormatting sqref="E113">
    <cfRule type="duplicateValues" dxfId="1022" priority="25667"/>
  </conditionalFormatting>
  <conditionalFormatting sqref="E114">
    <cfRule type="duplicateValues" dxfId="1021" priority="25669"/>
    <cfRule type="duplicateValues" dxfId="1020" priority="25668"/>
  </conditionalFormatting>
  <conditionalFormatting sqref="E125">
    <cfRule type="duplicateValues" dxfId="1019" priority="25670"/>
  </conditionalFormatting>
  <conditionalFormatting sqref="E136:E138">
    <cfRule type="duplicateValues" dxfId="1018" priority="25671"/>
  </conditionalFormatting>
  <conditionalFormatting sqref="E139">
    <cfRule type="duplicateValues" dxfId="1017" priority="25672"/>
  </conditionalFormatting>
  <conditionalFormatting sqref="E144">
    <cfRule type="duplicateValues" dxfId="1016" priority="25673"/>
  </conditionalFormatting>
  <conditionalFormatting sqref="E147">
    <cfRule type="duplicateValues" dxfId="1015" priority="25674"/>
  </conditionalFormatting>
  <conditionalFormatting sqref="E150">
    <cfRule type="duplicateValues" dxfId="1014" priority="25676"/>
    <cfRule type="duplicateValues" dxfId="1013" priority="25675"/>
    <cfRule type="duplicateValues" dxfId="1012" priority="25677"/>
  </conditionalFormatting>
  <conditionalFormatting sqref="E150:E152">
    <cfRule type="duplicateValues" dxfId="1011" priority="25678"/>
  </conditionalFormatting>
  <conditionalFormatting sqref="E153">
    <cfRule type="duplicateValues" dxfId="1010" priority="25679"/>
  </conditionalFormatting>
  <conditionalFormatting sqref="E161 E163:E166">
    <cfRule type="duplicateValues" dxfId="1009" priority="26250"/>
  </conditionalFormatting>
  <conditionalFormatting sqref="E168:E169">
    <cfRule type="duplicateValues" dxfId="1008" priority="25681"/>
    <cfRule type="duplicateValues" dxfId="1007" priority="25680"/>
    <cfRule type="duplicateValues" dxfId="1006" priority="25682"/>
  </conditionalFormatting>
  <conditionalFormatting sqref="E168:E183 E186:E194">
    <cfRule type="duplicateValues" dxfId="1005" priority="25683"/>
  </conditionalFormatting>
  <conditionalFormatting sqref="E168:E196 E1:E11 E26:E50 E52:E113 E198:E1048576 E13:E24 E115:E163">
    <cfRule type="duplicateValues" dxfId="1004" priority="25919"/>
  </conditionalFormatting>
  <conditionalFormatting sqref="E168:E196 E1:E11 E52:E113 E13:E50 E198:E1048576 E115:E166">
    <cfRule type="duplicateValues" dxfId="1003" priority="25930"/>
    <cfRule type="duplicateValues" dxfId="1002" priority="25929"/>
  </conditionalFormatting>
  <conditionalFormatting sqref="E168:E196 E1:E166 E198:E1048576">
    <cfRule type="duplicateValues" dxfId="1001" priority="9767"/>
    <cfRule type="duplicateValues" dxfId="1000" priority="9773"/>
  </conditionalFormatting>
  <conditionalFormatting sqref="E168:E196 E26:E50 E1:E11 E52:E113 E198:E1048576 E13:E24 E115:E166">
    <cfRule type="duplicateValues" dxfId="999" priority="25943"/>
  </conditionalFormatting>
  <conditionalFormatting sqref="J10:J166 J195:J199">
    <cfRule type="cellIs" dxfId="998" priority="16307" operator="between">
      <formula>22</formula>
      <formula>50</formula>
    </cfRule>
    <cfRule type="cellIs" dxfId="997" priority="16308" operator="between">
      <formula>1</formula>
      <formula>21</formula>
    </cfRule>
  </conditionalFormatting>
  <conditionalFormatting sqref="O15 AR19:AS34 AS35:AS54 AR35:AR74 AQ199:AS199">
    <cfRule type="containsText" dxfId="996" priority="199" stopIfTrue="1" operator="containsText" text="A">
      <formula>NOT(ISERROR(SEARCH("A",O15)))</formula>
    </cfRule>
    <cfRule type="containsText" dxfId="995" priority="204" operator="containsText" text="TTR">
      <formula>NOT(ISERROR(SEARCH("TTR",O15)))</formula>
    </cfRule>
    <cfRule type="containsText" dxfId="994" priority="205" operator="containsText" text="CRT">
      <formula>NOT(ISERROR(SEARCH("CRT",O15)))</formula>
    </cfRule>
    <cfRule type="containsText" dxfId="993" priority="206" operator="containsText" text="LCG">
      <formula>NOT(ISERROR(SEARCH("LCG",O15)))</formula>
    </cfRule>
    <cfRule type="containsText" dxfId="992" priority="207" operator="containsText" text="LP">
      <formula>NOT(ISERROR(SEARCH("LP",O15)))</formula>
    </cfRule>
    <cfRule type="containsText" dxfId="991" priority="198" stopIfTrue="1" operator="containsText" text="D">
      <formula>NOT(ISERROR(SEARCH("D",O15)))</formula>
    </cfRule>
    <cfRule type="containsText" dxfId="990" priority="200" stopIfTrue="1" operator="containsText" text="M">
      <formula>NOT(ISERROR(SEARCH("M",O15)))</formula>
    </cfRule>
    <cfRule type="containsText" dxfId="989" priority="201" stopIfTrue="1" operator="containsText" text="F">
      <formula>NOT(ISERROR(SEARCH("F",O15)))</formula>
    </cfRule>
    <cfRule type="containsText" dxfId="988" priority="208" operator="containsText" text="LSG">
      <formula>NOT(ISERROR(SEARCH("LSG",O15)))</formula>
    </cfRule>
    <cfRule type="containsText" dxfId="987" priority="209" operator="containsText" text="V">
      <formula>NOT(ISERROR(SEARCH("V",O15)))</formula>
    </cfRule>
    <cfRule type="containsText" dxfId="986" priority="210" stopIfTrue="1" operator="containsText" text="TS-S">
      <formula>NOT(ISERROR(SEARCH("TS-S",O15)))</formula>
    </cfRule>
  </conditionalFormatting>
  <conditionalFormatting sqref="O15 AR20:AS34 AS35:AS54 AR35:AR74 AQ199:AS199">
    <cfRule type="containsText" dxfId="985" priority="203" stopIfTrue="1" operator="containsText" text="TI-S">
      <formula>NOT(ISERROR(SEARCH("TI-S",O15)))</formula>
    </cfRule>
    <cfRule type="containsText" dxfId="984" priority="202" stopIfTrue="1" operator="containsText" text="P">
      <formula>NOT(ISERROR(SEARCH("P",O15)))</formula>
    </cfRule>
  </conditionalFormatting>
  <conditionalFormatting sqref="O15 AQ199:AS199 AR19:AS34 AS35:AS54 AR35:AR74">
    <cfRule type="containsText" dxfId="983" priority="197" stopIfTrue="1" operator="containsText" text="L">
      <formula>NOT(ISERROR(SEARCH("L",O15)))</formula>
    </cfRule>
  </conditionalFormatting>
  <conditionalFormatting sqref="O47:O54">
    <cfRule type="containsText" dxfId="982" priority="6652" stopIfTrue="1" operator="containsText" text="A">
      <formula>NOT(ISERROR(SEARCH("A",O47)))</formula>
    </cfRule>
    <cfRule type="containsText" dxfId="981" priority="6653" stopIfTrue="1" operator="containsText" text="M">
      <formula>NOT(ISERROR(SEARCH("M",O47)))</formula>
    </cfRule>
    <cfRule type="containsText" dxfId="980" priority="6654" stopIfTrue="1" operator="containsText" text="F">
      <formula>NOT(ISERROR(SEARCH("F",O47)))</formula>
    </cfRule>
    <cfRule type="containsText" dxfId="979" priority="6655" stopIfTrue="1" operator="containsText" text="P">
      <formula>NOT(ISERROR(SEARCH("P",O47)))</formula>
    </cfRule>
    <cfRule type="containsText" dxfId="978" priority="6657" operator="containsText" text="TTR">
      <formula>NOT(ISERROR(SEARCH("TTR",O47)))</formula>
    </cfRule>
    <cfRule type="containsText" dxfId="977" priority="6658" operator="containsText" text="CRT">
      <formula>NOT(ISERROR(SEARCH("CRT",O47)))</formula>
    </cfRule>
    <cfRule type="containsText" dxfId="976" priority="6659" operator="containsText" text="LCG">
      <formula>NOT(ISERROR(SEARCH("LCG",O47)))</formula>
    </cfRule>
    <cfRule type="containsText" dxfId="975" priority="6660" operator="containsText" text="LP">
      <formula>NOT(ISERROR(SEARCH("LP",O47)))</formula>
    </cfRule>
    <cfRule type="containsText" dxfId="974" priority="6661" operator="containsText" text="LSG">
      <formula>NOT(ISERROR(SEARCH("LSG",O47)))</formula>
    </cfRule>
    <cfRule type="containsText" dxfId="973" priority="6662" operator="containsText" text="V">
      <formula>NOT(ISERROR(SEARCH("V",O47)))</formula>
    </cfRule>
    <cfRule type="containsText" dxfId="972" priority="6663" stopIfTrue="1" operator="containsText" text="TS-S">
      <formula>NOT(ISERROR(SEARCH("TS-S",O47)))</formula>
    </cfRule>
    <cfRule type="containsText" dxfId="971" priority="6656" stopIfTrue="1" operator="containsText" text="TI-S">
      <formula>NOT(ISERROR(SEARCH("TI-S",O47)))</formula>
    </cfRule>
    <cfRule type="containsText" dxfId="970" priority="6650" stopIfTrue="1" operator="containsText" text="L">
      <formula>NOT(ISERROR(SEARCH("L",O47)))</formula>
    </cfRule>
    <cfRule type="containsText" dxfId="969" priority="6651" stopIfTrue="1" operator="containsText" text="D">
      <formula>NOT(ISERROR(SEARCH("D",O47)))</formula>
    </cfRule>
  </conditionalFormatting>
  <conditionalFormatting sqref="O47:O73 AR19:AS20 AR140:AS140 AR135:AR139 AR141:AR147">
    <cfRule type="containsText" dxfId="968" priority="6664" stopIfTrue="1" operator="containsText" text="TS">
      <formula>NOT(ISERROR(SEARCH("TS",O19)))</formula>
    </cfRule>
  </conditionalFormatting>
  <conditionalFormatting sqref="O93:O113 AR10:AS14 AR15 AR16:AS18 O195:AS198 O121:AS121">
    <cfRule type="containsText" dxfId="967" priority="6680" stopIfTrue="1" operator="containsText" text="TS">
      <formula>NOT(ISERROR(SEARCH("TS",O10)))</formula>
    </cfRule>
  </conditionalFormatting>
  <conditionalFormatting sqref="O55:P71 O75:P75 AR75:AS75 AR76:AR92 AR93:AS95 AR96:AR108 O97:P98 AS97:AS98 O100:P105 AS100:AS105 AS107 O109:P111 AR109:AS111 AR112:AR119 O120:P123 AR120:AS123 O134:P134 AR134:AS134 O197:P198 AI197:AR198 AI121:AQ121">
    <cfRule type="containsText" dxfId="966" priority="16491" stopIfTrue="1" operator="containsText" text="D">
      <formula>NOT(ISERROR(SEARCH("D",O55)))</formula>
    </cfRule>
  </conditionalFormatting>
  <conditionalFormatting sqref="O55:P71 O75:P75 AR75:AS75 AR76:AR92 AR93:AS95 AR96:AR108 O97:P98 AS97:AS98 O100:P105 AS100:AS105 AS107 O109:P111 AR109:AS111 AR112:AR119 O120:P123 AR120:AS123 O134:P134 AR134:AS134 AR124:AR133 AI121:AQ121">
    <cfRule type="containsText" dxfId="965" priority="16494" stopIfTrue="1" operator="containsText" text="F">
      <formula>NOT(ISERROR(SEARCH("F",O55)))</formula>
    </cfRule>
  </conditionalFormatting>
  <conditionalFormatting sqref="O55:P71 O75:P75 AR75:AS75 AR76:AR92 AR93:AS95 AR96:AR108 O97:P98 AS97:AS98 O100:P105 AS100:AS105 AS107 O109:P111 AR109:AS111 AR112:AR119 O120:P123 AR120:AS123 O134:P134 AR134:AS134 AI121:AQ121">
    <cfRule type="containsText" dxfId="964" priority="16493" stopIfTrue="1" operator="containsText" text="M">
      <formula>NOT(ISERROR(SEARCH("M",O55)))</formula>
    </cfRule>
    <cfRule type="containsText" dxfId="963" priority="16492" stopIfTrue="1" operator="containsText" text="A">
      <formula>NOT(ISERROR(SEARCH("A",O55)))</formula>
    </cfRule>
  </conditionalFormatting>
  <conditionalFormatting sqref="O55:P71 O75:P75 AR75:AS75 AR76:AR92 AR93:AS95 AR96:AR108 O97:P98 AS97:AS98 O100:P105 AS100:AS105 AS107 O109:P111 AR109:AS111 AR112:AR119 O120:P123 AR120:AS123 AR124:AR133 O134:P134 AR134:AS134 AI121:AQ121">
    <cfRule type="containsText" dxfId="962" priority="16497" operator="containsText" text="TTR">
      <formula>NOT(ISERROR(SEARCH("TTR",O55)))</formula>
    </cfRule>
    <cfRule type="containsText" dxfId="961" priority="16495" stopIfTrue="1" operator="containsText" text="P">
      <formula>NOT(ISERROR(SEARCH("P",O55)))</formula>
    </cfRule>
    <cfRule type="containsText" dxfId="960" priority="16501" operator="containsText" text="LSG">
      <formula>NOT(ISERROR(SEARCH("LSG",O55)))</formula>
    </cfRule>
    <cfRule type="containsText" dxfId="959" priority="16500" operator="containsText" text="LP">
      <formula>NOT(ISERROR(SEARCH("LP",O55)))</formula>
    </cfRule>
    <cfRule type="containsText" dxfId="958" priority="16499" operator="containsText" text="LCG">
      <formula>NOT(ISERROR(SEARCH("LCG",O55)))</formula>
    </cfRule>
    <cfRule type="containsText" dxfId="957" priority="16498" operator="containsText" text="CRT">
      <formula>NOT(ISERROR(SEARCH("CRT",O55)))</formula>
    </cfRule>
    <cfRule type="containsText" dxfId="956" priority="16496" stopIfTrue="1" operator="containsText" text="TI-S">
      <formula>NOT(ISERROR(SEARCH("TI-S",O55)))</formula>
    </cfRule>
    <cfRule type="containsText" dxfId="955" priority="16502" operator="containsText" text="V">
      <formula>NOT(ISERROR(SEARCH("V",O55)))</formula>
    </cfRule>
    <cfRule type="containsText" dxfId="954" priority="16503" stopIfTrue="1" operator="containsText" text="TS-S">
      <formula>NOT(ISERROR(SEARCH("TS-S",O55)))</formula>
    </cfRule>
  </conditionalFormatting>
  <conditionalFormatting sqref="O72:P81">
    <cfRule type="containsText" dxfId="953" priority="5954" stopIfTrue="1" operator="containsText" text="M">
      <formula>NOT(ISERROR(SEARCH("M",O72)))</formula>
    </cfRule>
    <cfRule type="containsText" dxfId="952" priority="5952" stopIfTrue="1" operator="containsText" text="D">
      <formula>NOT(ISERROR(SEARCH("D",O72)))</formula>
    </cfRule>
    <cfRule type="containsText" dxfId="951" priority="5951" stopIfTrue="1" operator="containsText" text="L">
      <formula>NOT(ISERROR(SEARCH("L",O72)))</formula>
    </cfRule>
    <cfRule type="containsText" dxfId="950" priority="5959" operator="containsText" text="CRT">
      <formula>NOT(ISERROR(SEARCH("CRT",O72)))</formula>
    </cfRule>
    <cfRule type="containsText" dxfId="949" priority="5950" stopIfTrue="1" operator="containsText" text="TI">
      <formula>NOT(ISERROR(SEARCH("TI",O72)))</formula>
    </cfRule>
    <cfRule type="containsText" dxfId="948" priority="5953" stopIfTrue="1" operator="containsText" text="A">
      <formula>NOT(ISERROR(SEARCH("A",O72)))</formula>
    </cfRule>
    <cfRule type="containsText" dxfId="947" priority="5964" stopIfTrue="1" operator="containsText" text="TS-S">
      <formula>NOT(ISERROR(SEARCH("TS-S",O72)))</formula>
    </cfRule>
    <cfRule type="containsText" dxfId="946" priority="5963" operator="containsText" text="V">
      <formula>NOT(ISERROR(SEARCH("V",O72)))</formula>
    </cfRule>
    <cfRule type="containsText" dxfId="945" priority="5962" operator="containsText" text="LSG">
      <formula>NOT(ISERROR(SEARCH("LSG",O72)))</formula>
    </cfRule>
    <cfRule type="containsText" dxfId="944" priority="5961" operator="containsText" text="LP">
      <formula>NOT(ISERROR(SEARCH("LP",O72)))</formula>
    </cfRule>
    <cfRule type="containsText" dxfId="943" priority="5960" operator="containsText" text="LCG">
      <formula>NOT(ISERROR(SEARCH("LCG",O72)))</formula>
    </cfRule>
    <cfRule type="containsText" dxfId="942" priority="5958" operator="containsText" text="TTR">
      <formula>NOT(ISERROR(SEARCH("TTR",O72)))</formula>
    </cfRule>
    <cfRule type="containsText" dxfId="941" priority="5957" stopIfTrue="1" operator="containsText" text="TI-S">
      <formula>NOT(ISERROR(SEARCH("TI-S",O72)))</formula>
    </cfRule>
    <cfRule type="containsText" dxfId="940" priority="5956" stopIfTrue="1" operator="containsText" text="P">
      <formula>NOT(ISERROR(SEARCH("P",O72)))</formula>
    </cfRule>
    <cfRule type="containsText" dxfId="939" priority="5955" stopIfTrue="1" operator="containsText" text="F">
      <formula>NOT(ISERROR(SEARCH("F",O72)))</formula>
    </cfRule>
  </conditionalFormatting>
  <conditionalFormatting sqref="O82:P92">
    <cfRule type="containsText" dxfId="938" priority="6728" stopIfTrue="1" operator="containsText" text="TS">
      <formula>NOT(ISERROR(SEARCH("TS",O82)))</formula>
    </cfRule>
  </conditionalFormatting>
  <conditionalFormatting sqref="O82:P95 O107:P113 AR10:AS14 O115:P126 AI198:AS198 AR16:AS19 AI121:AS121">
    <cfRule type="containsText" dxfId="937" priority="6719" stopIfTrue="1" operator="containsText" text="P">
      <formula>NOT(ISERROR(SEARCH("P",O10)))</formula>
    </cfRule>
  </conditionalFormatting>
  <conditionalFormatting sqref="O82:P95 O107:P113">
    <cfRule type="containsText" dxfId="936" priority="6724" operator="containsText" text="LP">
      <formula>NOT(ISERROR(SEARCH("LP",O82)))</formula>
    </cfRule>
    <cfRule type="containsText" dxfId="935" priority="6723" operator="containsText" text="LCG">
      <formula>NOT(ISERROR(SEARCH("LCG",O82)))</formula>
    </cfRule>
    <cfRule type="containsText" dxfId="934" priority="6722" operator="containsText" text="CRT">
      <formula>NOT(ISERROR(SEARCH("CRT",O82)))</formula>
    </cfRule>
    <cfRule type="containsText" dxfId="933" priority="6721" operator="containsText" text="TTR">
      <formula>NOT(ISERROR(SEARCH("TTR",O82)))</formula>
    </cfRule>
    <cfRule type="containsText" dxfId="932" priority="6718" stopIfTrue="1" operator="containsText" text="F">
      <formula>NOT(ISERROR(SEARCH("F",O82)))</formula>
    </cfRule>
    <cfRule type="containsText" dxfId="931" priority="6727" stopIfTrue="1" operator="containsText" text="TS-S">
      <formula>NOT(ISERROR(SEARCH("TS-S",O82)))</formula>
    </cfRule>
    <cfRule type="containsText" dxfId="930" priority="6726" operator="containsText" text="V">
      <formula>NOT(ISERROR(SEARCH("V",O82)))</formula>
    </cfRule>
    <cfRule type="containsText" dxfId="929" priority="6714" stopIfTrue="1" operator="containsText" text="L">
      <formula>NOT(ISERROR(SEARCH("L",O82)))</formula>
    </cfRule>
    <cfRule type="containsText" dxfId="928" priority="6715" stopIfTrue="1" operator="containsText" text="D">
      <formula>NOT(ISERROR(SEARCH("D",O82)))</formula>
    </cfRule>
    <cfRule type="containsText" dxfId="927" priority="6716" stopIfTrue="1" operator="containsText" text="A">
      <formula>NOT(ISERROR(SEARCH("A",O82)))</formula>
    </cfRule>
    <cfRule type="containsText" dxfId="926" priority="6717" stopIfTrue="1" operator="containsText" text="M">
      <formula>NOT(ISERROR(SEARCH("M",O82)))</formula>
    </cfRule>
    <cfRule type="containsText" dxfId="925" priority="6725" operator="containsText" text="LSG">
      <formula>NOT(ISERROR(SEARCH("LSG",O82)))</formula>
    </cfRule>
  </conditionalFormatting>
  <conditionalFormatting sqref="O96:P96 O99:P99 O106:P106">
    <cfRule type="containsText" dxfId="924" priority="6674" operator="containsText" text="CRT">
      <formula>NOT(ISERROR(SEARCH("CRT",O96)))</formula>
    </cfRule>
    <cfRule type="containsText" dxfId="923" priority="6675" operator="containsText" text="LCG">
      <formula>NOT(ISERROR(SEARCH("LCG",O96)))</formula>
    </cfRule>
    <cfRule type="containsText" dxfId="922" priority="6676" operator="containsText" text="LP">
      <formula>NOT(ISERROR(SEARCH("LP",O96)))</formula>
    </cfRule>
    <cfRule type="containsText" dxfId="921" priority="6677" operator="containsText" text="LSG">
      <formula>NOT(ISERROR(SEARCH("LSG",O96)))</formula>
    </cfRule>
    <cfRule type="containsText" dxfId="920" priority="6678" operator="containsText" text="V">
      <formula>NOT(ISERROR(SEARCH("V",O96)))</formula>
    </cfRule>
    <cfRule type="containsText" dxfId="919" priority="6679" stopIfTrue="1" operator="containsText" text="TS-S">
      <formula>NOT(ISERROR(SEARCH("TS-S",O96)))</formula>
    </cfRule>
    <cfRule type="containsText" dxfId="918" priority="6670" stopIfTrue="1" operator="containsText" text="F">
      <formula>NOT(ISERROR(SEARCH("F",O96)))</formula>
    </cfRule>
    <cfRule type="containsText" dxfId="917" priority="6673" operator="containsText" text="TTR">
      <formula>NOT(ISERROR(SEARCH("TTR",O96)))</formula>
    </cfRule>
    <cfRule type="containsText" dxfId="916" priority="6671" stopIfTrue="1" operator="containsText" text="P">
      <formula>NOT(ISERROR(SEARCH("P",O96)))</formula>
    </cfRule>
    <cfRule type="containsText" dxfId="915" priority="6672" stopIfTrue="1" operator="containsText" text="TI-S">
      <formula>NOT(ISERROR(SEARCH("TI-S",O96)))</formula>
    </cfRule>
    <cfRule type="containsText" dxfId="914" priority="6665" stopIfTrue="1" operator="containsText" text="TI">
      <formula>NOT(ISERROR(SEARCH("TI",O96)))</formula>
    </cfRule>
    <cfRule type="containsText" dxfId="913" priority="6667" stopIfTrue="1" operator="containsText" text="D">
      <formula>NOT(ISERROR(SEARCH("D",O96)))</formula>
    </cfRule>
    <cfRule type="containsText" dxfId="912" priority="6666" stopIfTrue="1" operator="containsText" text="L">
      <formula>NOT(ISERROR(SEARCH("L",O96)))</formula>
    </cfRule>
    <cfRule type="containsText" dxfId="911" priority="6668" stopIfTrue="1" operator="containsText" text="A">
      <formula>NOT(ISERROR(SEARCH("A",O96)))</formula>
    </cfRule>
    <cfRule type="containsText" dxfId="910" priority="6669" stopIfTrue="1" operator="containsText" text="M">
      <formula>NOT(ISERROR(SEARCH("M",O96)))</formula>
    </cfRule>
  </conditionalFormatting>
  <conditionalFormatting sqref="O109:P111 AR109:AS111 AR134:AS134 AR75:AS75 AR76:AR108 AR112:AR119">
    <cfRule type="containsText" dxfId="909" priority="16488" stopIfTrue="1" operator="containsText" text="TS">
      <formula>NOT(ISERROR(SEARCH("TS",O75)))</formula>
    </cfRule>
  </conditionalFormatting>
  <conditionalFormatting sqref="O114:P114 O121:P121 O127:P134 O197:P198">
    <cfRule type="containsText" dxfId="908" priority="6155" stopIfTrue="1" operator="containsText" text="M">
      <formula>NOT(ISERROR(SEARCH("M",O114)))</formula>
    </cfRule>
    <cfRule type="containsText" dxfId="907" priority="6157" stopIfTrue="1" operator="containsText" text="P">
      <formula>NOT(ISERROR(SEARCH("P",O114)))</formula>
    </cfRule>
    <cfRule type="containsText" dxfId="906" priority="6158" stopIfTrue="1" operator="containsText" text="TI-S">
      <formula>NOT(ISERROR(SEARCH("TI-S",O114)))</formula>
    </cfRule>
    <cfRule type="containsText" dxfId="905" priority="6156" stopIfTrue="1" operator="containsText" text="F">
      <formula>NOT(ISERROR(SEARCH("F",O114)))</formula>
    </cfRule>
  </conditionalFormatting>
  <conditionalFormatting sqref="O114:P114 O127:P132">
    <cfRule type="containsText" dxfId="904" priority="6151" stopIfTrue="1" operator="containsText" text="TI">
      <formula>NOT(ISERROR(SEARCH("TI",O114)))</formula>
    </cfRule>
  </conditionalFormatting>
  <conditionalFormatting sqref="O114:P114 O127:P134 O121:P121 O197:P198">
    <cfRule type="containsText" dxfId="903" priority="6154" stopIfTrue="1" operator="containsText" text="A">
      <formula>NOT(ISERROR(SEARCH("A",O114)))</formula>
    </cfRule>
  </conditionalFormatting>
  <conditionalFormatting sqref="O114:P114 O127:P134">
    <cfRule type="containsText" dxfId="902" priority="6153" stopIfTrue="1" operator="containsText" text="D">
      <formula>NOT(ISERROR(SEARCH("D",O114)))</formula>
    </cfRule>
    <cfRule type="containsText" dxfId="901" priority="6152" stopIfTrue="1" operator="containsText" text="L">
      <formula>NOT(ISERROR(SEARCH("L",O114)))</formula>
    </cfRule>
  </conditionalFormatting>
  <conditionalFormatting sqref="O114:P134 O195:AR198 AI198:AS198 AR10:AS14 AR16:AS18 O121:AS121">
    <cfRule type="containsText" dxfId="900" priority="6159" operator="containsText" text="TTR">
      <formula>NOT(ISERROR(SEARCH("TTR",O10)))</formula>
    </cfRule>
  </conditionalFormatting>
  <conditionalFormatting sqref="O114:P134">
    <cfRule type="containsText" dxfId="899" priority="6164" operator="containsText" text="V">
      <formula>NOT(ISERROR(SEARCH("V",O114)))</formula>
    </cfRule>
    <cfRule type="containsText" dxfId="898" priority="6163" operator="containsText" text="LSG">
      <formula>NOT(ISERROR(SEARCH("LSG",O114)))</formula>
    </cfRule>
    <cfRule type="containsText" dxfId="897" priority="6162" operator="containsText" text="LP">
      <formula>NOT(ISERROR(SEARCH("LP",O114)))</formula>
    </cfRule>
    <cfRule type="containsText" dxfId="896" priority="6161" operator="containsText" text="LCG">
      <formula>NOT(ISERROR(SEARCH("LCG",O114)))</formula>
    </cfRule>
    <cfRule type="containsText" dxfId="895" priority="6165" stopIfTrue="1" operator="containsText" text="TS-S">
      <formula>NOT(ISERROR(SEARCH("TS-S",O114)))</formula>
    </cfRule>
    <cfRule type="containsText" dxfId="894" priority="6160" operator="containsText" text="CRT">
      <formula>NOT(ISERROR(SEARCH("CRT",O114)))</formula>
    </cfRule>
  </conditionalFormatting>
  <conditionalFormatting sqref="O127:P164 O114:P115 O74:P81 O49:P49">
    <cfRule type="containsText" dxfId="893" priority="6648" stopIfTrue="1" operator="containsText" text="TS">
      <formula>NOT(ISERROR(SEARCH("TS",O49)))</formula>
    </cfRule>
  </conditionalFormatting>
  <conditionalFormatting sqref="O135:P164">
    <cfRule type="containsText" dxfId="892" priority="112" stopIfTrue="1" operator="containsText" text="L">
      <formula>NOT(ISERROR(SEARCH("L",O135)))</formula>
    </cfRule>
  </conditionalFormatting>
  <conditionalFormatting sqref="O158:P164">
    <cfRule type="containsText" dxfId="891" priority="111" stopIfTrue="1" operator="containsText" text="TI">
      <formula>NOT(ISERROR(SEARCH("TI",O158)))</formula>
    </cfRule>
  </conditionalFormatting>
  <conditionalFormatting sqref="O121:AH121 AS121 O197:AH198 AS197:AS198 AI199:AS199 AI34:AQ34">
    <cfRule type="containsText" dxfId="890" priority="6143" operator="containsText" text="TTR">
      <formula>NOT(ISERROR(SEARCH("TTR",O34)))</formula>
    </cfRule>
  </conditionalFormatting>
  <conditionalFormatting sqref="O121:AH121 AS121 AS197:AS198 O197:AH198">
    <cfRule type="containsText" dxfId="889" priority="6137" stopIfTrue="1" operator="containsText" text="D">
      <formula>NOT(ISERROR(SEARCH("D",O121)))</formula>
    </cfRule>
  </conditionalFormatting>
  <conditionalFormatting sqref="O195:AS199 AR10:AS34 AR35:AR74 AS35:AS92 AR121:AS121 O10:AQ166">
    <cfRule type="containsText" dxfId="888" priority="6649" stopIfTrue="1" operator="containsText" text="TI">
      <formula>NOT(ISERROR(SEARCH("TI",O10)))</formula>
    </cfRule>
  </conditionalFormatting>
  <conditionalFormatting sqref="O10:AP166 O199:AS199">
    <cfRule type="containsText" dxfId="887" priority="124" operator="containsText" text="V">
      <formula>NOT(ISERROR(SEARCH("V",O10)))</formula>
    </cfRule>
    <cfRule type="containsText" dxfId="886" priority="125" stopIfTrue="1" operator="containsText" text="TS-S">
      <formula>NOT(ISERROR(SEARCH("TS-S",O10)))</formula>
    </cfRule>
    <cfRule type="containsText" dxfId="885" priority="120" operator="containsText" text="CRT">
      <formula>NOT(ISERROR(SEARCH("CRT",O10)))</formula>
    </cfRule>
    <cfRule type="containsText" dxfId="884" priority="121" operator="containsText" text="LCG">
      <formula>NOT(ISERROR(SEARCH("LCG",O10)))</formula>
    </cfRule>
    <cfRule type="containsText" dxfId="883" priority="113" stopIfTrue="1" operator="containsText" text="D">
      <formula>NOT(ISERROR(SEARCH("D",O10)))</formula>
    </cfRule>
    <cfRule type="containsText" dxfId="882" priority="114" stopIfTrue="1" operator="containsText" text="A">
      <formula>NOT(ISERROR(SEARCH("A",O10)))</formula>
    </cfRule>
    <cfRule type="containsText" dxfId="881" priority="116" stopIfTrue="1" operator="containsText" text="F">
      <formula>NOT(ISERROR(SEARCH("F",O10)))</formula>
    </cfRule>
    <cfRule type="containsText" dxfId="880" priority="117" stopIfTrue="1" operator="containsText" text="P">
      <formula>NOT(ISERROR(SEARCH("P",O10)))</formula>
    </cfRule>
    <cfRule type="containsText" dxfId="879" priority="115" stopIfTrue="1" operator="containsText" text="M">
      <formula>NOT(ISERROR(SEARCH("M",O10)))</formula>
    </cfRule>
    <cfRule type="containsText" dxfId="878" priority="119" operator="containsText" text="TTR">
      <formula>NOT(ISERROR(SEARCH("TTR",O10)))</formula>
    </cfRule>
    <cfRule type="containsText" dxfId="877" priority="118" stopIfTrue="1" operator="containsText" text="TI-S">
      <formula>NOT(ISERROR(SEARCH("TI-S",O10)))</formula>
    </cfRule>
    <cfRule type="containsText" dxfId="876" priority="123" operator="containsText" text="LSG">
      <formula>NOT(ISERROR(SEARCH("LSG",O10)))</formula>
    </cfRule>
    <cfRule type="containsText" dxfId="875" priority="122" operator="containsText" text="LP">
      <formula>NOT(ISERROR(SEARCH("LP",O10)))</formula>
    </cfRule>
  </conditionalFormatting>
  <conditionalFormatting sqref="AR21:AS34 AS35:AS73 AR35:AR74 O199:AS199 AS15 O10:AQ166">
    <cfRule type="containsText" dxfId="874" priority="211" stopIfTrue="1" operator="containsText" text="TS">
      <formula>NOT(ISERROR(SEARCH("TS",O10)))</formula>
    </cfRule>
  </conditionalFormatting>
  <conditionalFormatting sqref="AR75:AS75 AR76:AR92 AR93:AS95 AR96:AR108 AS97:AS98 AS100:AS105 AS107 AR109:AS111 AR112:AR119 AR134:AS134 O195:AR198 AS197:AS198 O199:AS199 AR121:AS121 O10:AQ166">
    <cfRule type="containsText" dxfId="873" priority="16490" stopIfTrue="1" operator="containsText" text="L">
      <formula>NOT(ISERROR(SEARCH("L",O10)))</formula>
    </cfRule>
  </conditionalFormatting>
  <conditionalFormatting sqref="O195:AR198 AI199:AS199 O121:AR121 AI34:AQ34">
    <cfRule type="containsText" dxfId="872" priority="6249" stopIfTrue="1" operator="containsText" text="D">
      <formula>NOT(ISERROR(SEARCH("D",O34)))</formula>
    </cfRule>
  </conditionalFormatting>
  <conditionalFormatting sqref="O197:AS198 O121:AS121">
    <cfRule type="containsText" dxfId="871" priority="6141" stopIfTrue="1" operator="containsText" text="P">
      <formula>NOT(ISERROR(SEARCH("P",O121)))</formula>
    </cfRule>
    <cfRule type="containsText" dxfId="870" priority="6142" stopIfTrue="1" operator="containsText" text="TI-S">
      <formula>NOT(ISERROR(SEARCH("TI-S",O121)))</formula>
    </cfRule>
    <cfRule type="containsText" dxfId="869" priority="6138" stopIfTrue="1" operator="containsText" text="A">
      <formula>NOT(ISERROR(SEARCH("A",O121)))</formula>
    </cfRule>
    <cfRule type="containsText" dxfId="868" priority="6139" stopIfTrue="1" operator="containsText" text="M">
      <formula>NOT(ISERROR(SEARCH("M",O121)))</formula>
    </cfRule>
    <cfRule type="containsText" dxfId="867" priority="6140" stopIfTrue="1" operator="containsText" text="F">
      <formula>NOT(ISERROR(SEARCH("F",O121)))</formula>
    </cfRule>
  </conditionalFormatting>
  <conditionalFormatting sqref="P9:P14 AS108:AS166 O161:AN161 AB121:AQ121">
    <cfRule type="containsText" dxfId="866" priority="6597" operator="containsText" text="LSG">
      <formula>NOT(ISERROR(SEARCH("LSG",O9)))</formula>
    </cfRule>
    <cfRule type="containsText" dxfId="865" priority="6596" operator="containsText" text="LP">
      <formula>NOT(ISERROR(SEARCH("LP",O9)))</formula>
    </cfRule>
    <cfRule type="containsText" dxfId="864" priority="6595" operator="containsText" text="LCG">
      <formula>NOT(ISERROR(SEARCH("LCG",O9)))</formula>
    </cfRule>
    <cfRule type="containsText" dxfId="863" priority="6593" operator="containsText" text="TTR">
      <formula>NOT(ISERROR(SEARCH("TTR",O9)))</formula>
    </cfRule>
    <cfRule type="containsText" dxfId="862" priority="6592" stopIfTrue="1" operator="containsText" text="TI-S">
      <formula>NOT(ISERROR(SEARCH("TI-S",O9)))</formula>
    </cfRule>
    <cfRule type="containsText" dxfId="861" priority="6587" stopIfTrue="1" operator="containsText" text="D">
      <formula>NOT(ISERROR(SEARCH("D",O9)))</formula>
    </cfRule>
    <cfRule type="containsText" dxfId="860" priority="6588" stopIfTrue="1" operator="containsText" text="A">
      <formula>NOT(ISERROR(SEARCH("A",O9)))</formula>
    </cfRule>
    <cfRule type="containsText" dxfId="859" priority="6589" stopIfTrue="1" operator="containsText" text="M">
      <formula>NOT(ISERROR(SEARCH("M",O9)))</formula>
    </cfRule>
    <cfRule type="containsText" dxfId="858" priority="6590" stopIfTrue="1" operator="containsText" text="F">
      <formula>NOT(ISERROR(SEARCH("F",O9)))</formula>
    </cfRule>
    <cfRule type="containsText" dxfId="857" priority="6594" operator="containsText" text="CRT">
      <formula>NOT(ISERROR(SEARCH("CRT",O9)))</formula>
    </cfRule>
    <cfRule type="containsText" dxfId="856" priority="6591" stopIfTrue="1" operator="containsText" text="P">
      <formula>NOT(ISERROR(SEARCH("P",O9)))</formula>
    </cfRule>
    <cfRule type="containsText" dxfId="855" priority="6599" stopIfTrue="1" operator="containsText" text="TS-S">
      <formula>NOT(ISERROR(SEARCH("TS-S",O9)))</formula>
    </cfRule>
    <cfRule type="containsText" dxfId="854" priority="6598" operator="containsText" text="V">
      <formula>NOT(ISERROR(SEARCH("V",O9)))</formula>
    </cfRule>
  </conditionalFormatting>
  <conditionalFormatting sqref="P9:P14 AS114:AS147 AR120:AS123 AR148:AS159 AS160 AR161:AS161 AS162 AR163:AS166">
    <cfRule type="containsText" dxfId="853" priority="6600" stopIfTrue="1" operator="containsText" text="TS">
      <formula>NOT(ISERROR(SEARCH("TS",P9)))</formula>
    </cfRule>
  </conditionalFormatting>
  <conditionalFormatting sqref="P93:P113">
    <cfRule type="containsText" dxfId="852" priority="6405" stopIfTrue="1" operator="containsText" text="TS">
      <formula>NOT(ISERROR(SEARCH("TS",P93)))</formula>
    </cfRule>
  </conditionalFormatting>
  <conditionalFormatting sqref="AI12:AQ12 AI16:AQ16 AI20:AQ21 AI37:AQ37 AI61:AQ61 AI83:AQ83 AI91:AQ92 AI94:AQ94 AI142:AQ142 AI158:AQ158">
    <cfRule type="containsText" dxfId="851" priority="457" operator="containsText" text="V">
      <formula>NOT(ISERROR(SEARCH("V",AI12)))</formula>
    </cfRule>
    <cfRule type="containsText" dxfId="850" priority="455" operator="containsText" text="LP">
      <formula>NOT(ISERROR(SEARCH("LP",AI12)))</formula>
    </cfRule>
    <cfRule type="containsText" dxfId="849" priority="454" operator="containsText" text="LCG">
      <formula>NOT(ISERROR(SEARCH("LCG",AI12)))</formula>
    </cfRule>
    <cfRule type="containsText" dxfId="848" priority="453" operator="containsText" text="CRT">
      <formula>NOT(ISERROR(SEARCH("CRT",AI12)))</formula>
    </cfRule>
    <cfRule type="containsText" dxfId="847" priority="452" operator="containsText" text="TTR">
      <formula>NOT(ISERROR(SEARCH("TTR",AI12)))</formula>
    </cfRule>
    <cfRule type="containsText" dxfId="846" priority="451" stopIfTrue="1" operator="containsText" text="TI-S">
      <formula>NOT(ISERROR(SEARCH("TI-S",AI12)))</formula>
    </cfRule>
    <cfRule type="containsText" dxfId="845" priority="450" stopIfTrue="1" operator="containsText" text="P">
      <formula>NOT(ISERROR(SEARCH("P",AI12)))</formula>
    </cfRule>
    <cfRule type="containsText" dxfId="844" priority="458" stopIfTrue="1" operator="containsText" text="TS-S">
      <formula>NOT(ISERROR(SEARCH("TS-S",AI12)))</formula>
    </cfRule>
    <cfRule type="containsText" dxfId="843" priority="449" stopIfTrue="1" operator="containsText" text="F">
      <formula>NOT(ISERROR(SEARCH("F",AI12)))</formula>
    </cfRule>
    <cfRule type="containsText" dxfId="842" priority="448" stopIfTrue="1" operator="containsText" text="M">
      <formula>NOT(ISERROR(SEARCH("M",AI12)))</formula>
    </cfRule>
    <cfRule type="containsText" dxfId="841" priority="447" stopIfTrue="1" operator="containsText" text="A">
      <formula>NOT(ISERROR(SEARCH("A",AI12)))</formula>
    </cfRule>
    <cfRule type="containsText" dxfId="840" priority="456" operator="containsText" text="LSG">
      <formula>NOT(ISERROR(SEARCH("LSG",AI12)))</formula>
    </cfRule>
  </conditionalFormatting>
  <conditionalFormatting sqref="AI20:AQ21 AI37:AQ37 AI142:AQ142 AI158:AQ158 AI12:AQ12 AI16:AQ16 AI61:AQ61 AI83:AQ83 AI91:AQ92 AI94:AQ94">
    <cfRule type="containsText" dxfId="839" priority="446" stopIfTrue="1" operator="containsText" text="D">
      <formula>NOT(ISERROR(SEARCH("D",AI12)))</formula>
    </cfRule>
  </conditionalFormatting>
  <conditionalFormatting sqref="AI28:AQ28 AI31:AQ31 AI39:AQ39 AI58:AQ59 AI85:AQ86 AI96:AQ98 AI114:AQ114 AI118:AQ123 AI127:AQ127 AI129:AQ130 AI132:AQ134 AI155:AQ155 AI161:AQ161 AI106:AQ108">
    <cfRule type="containsText" dxfId="838" priority="444" operator="containsText" text="V">
      <formula>NOT(ISERROR(SEARCH("V",AI28)))</formula>
    </cfRule>
    <cfRule type="containsText" dxfId="837" priority="445" stopIfTrue="1" operator="containsText" text="TS-S">
      <formula>NOT(ISERROR(SEARCH("TS-S",AI28)))</formula>
    </cfRule>
    <cfRule type="containsText" dxfId="836" priority="440" operator="containsText" text="CRT">
      <formula>NOT(ISERROR(SEARCH("CRT",AI28)))</formula>
    </cfRule>
    <cfRule type="containsText" dxfId="835" priority="439" operator="containsText" text="TTR">
      <formula>NOT(ISERROR(SEARCH("TTR",AI28)))</formula>
    </cfRule>
    <cfRule type="containsText" dxfId="834" priority="441" operator="containsText" text="LCG">
      <formula>NOT(ISERROR(SEARCH("LCG",AI28)))</formula>
    </cfRule>
    <cfRule type="containsText" dxfId="833" priority="442" operator="containsText" text="LP">
      <formula>NOT(ISERROR(SEARCH("LP",AI28)))</formula>
    </cfRule>
    <cfRule type="containsText" dxfId="832" priority="443" operator="containsText" text="LSG">
      <formula>NOT(ISERROR(SEARCH("LSG",AI28)))</formula>
    </cfRule>
  </conditionalFormatting>
  <conditionalFormatting sqref="AI28:AQ28 AI31:AQ31 AI39:AQ39 AI58:AQ59 AI85:AQ86 AI96:AQ98 AI114:AQ114 AI118:AQ123 AI127:AQ127 AI129:AQ130 AI132:AQ134 AI155:AQ155 AI161:AR161 AI106:AQ108">
    <cfRule type="containsText" dxfId="831" priority="435" stopIfTrue="1" operator="containsText" text="M">
      <formula>NOT(ISERROR(SEARCH("M",AI28)))</formula>
    </cfRule>
    <cfRule type="containsText" dxfId="830" priority="438" stopIfTrue="1" operator="containsText" text="TI-S">
      <formula>NOT(ISERROR(SEARCH("TI-S",AI28)))</formula>
    </cfRule>
    <cfRule type="containsText" dxfId="829" priority="437" stopIfTrue="1" operator="containsText" text="P">
      <formula>NOT(ISERROR(SEARCH("P",AI28)))</formula>
    </cfRule>
    <cfRule type="containsText" dxfId="828" priority="436" stopIfTrue="1" operator="containsText" text="F">
      <formula>NOT(ISERROR(SEARCH("F",AI28)))</formula>
    </cfRule>
    <cfRule type="containsText" dxfId="827" priority="434" stopIfTrue="1" operator="containsText" text="A">
      <formula>NOT(ISERROR(SEARCH("A",AI28)))</formula>
    </cfRule>
  </conditionalFormatting>
  <conditionalFormatting sqref="O121:AH121 AS121 O197:AH198 AS197:AS198 AI199:AS199 AI34:AQ34">
    <cfRule type="containsText" dxfId="826" priority="6145" operator="containsText" text="LCG">
      <formula>NOT(ISERROR(SEARCH("LCG",O34)))</formula>
    </cfRule>
    <cfRule type="containsText" dxfId="825" priority="6144" operator="containsText" text="CRT">
      <formula>NOT(ISERROR(SEARCH("CRT",O34)))</formula>
    </cfRule>
    <cfRule type="containsText" dxfId="824" priority="6146" operator="containsText" text="LP">
      <formula>NOT(ISERROR(SEARCH("LP",O34)))</formula>
    </cfRule>
    <cfRule type="containsText" dxfId="823" priority="6147" operator="containsText" text="LSG">
      <formula>NOT(ISERROR(SEARCH("LSG",O34)))</formula>
    </cfRule>
    <cfRule type="containsText" dxfId="822" priority="6148" operator="containsText" text="V">
      <formula>NOT(ISERROR(SEARCH("V",O34)))</formula>
    </cfRule>
    <cfRule type="containsText" dxfId="821" priority="6149" stopIfTrue="1" operator="containsText" text="TS-S">
      <formula>NOT(ISERROR(SEARCH("TS-S",O34)))</formula>
    </cfRule>
  </conditionalFormatting>
  <conditionalFormatting sqref="O195:AR198 AI199:AS199 AI34:AQ34 O121:AR121">
    <cfRule type="containsText" dxfId="820" priority="6252" stopIfTrue="1" operator="containsText" text="F">
      <formula>NOT(ISERROR(SEARCH("F",O34)))</formula>
    </cfRule>
    <cfRule type="containsText" dxfId="819" priority="6254" stopIfTrue="1" operator="containsText" text="TI-S">
      <formula>NOT(ISERROR(SEARCH("TI-S",O34)))</formula>
    </cfRule>
    <cfRule type="containsText" dxfId="818" priority="6253" stopIfTrue="1" operator="containsText" text="P">
      <formula>NOT(ISERROR(SEARCH("P",O34)))</formula>
    </cfRule>
    <cfRule type="containsText" dxfId="817" priority="6250" stopIfTrue="1" operator="containsText" text="A">
      <formula>NOT(ISERROR(SEARCH("A",O34)))</formula>
    </cfRule>
    <cfRule type="containsText" dxfId="816" priority="6251" stopIfTrue="1" operator="containsText" text="M">
      <formula>NOT(ISERROR(SEARCH("M",O34)))</formula>
    </cfRule>
  </conditionalFormatting>
  <conditionalFormatting sqref="AI71:AQ73 AI75:AQ75 AI78:AQ81 AI100:AQ101 AI103:AQ104 AI111:AQ111 AI116:AQ116">
    <cfRule type="containsText" dxfId="815" priority="362" operator="containsText" text="CRT">
      <formula>NOT(ISERROR(SEARCH("CRT",AI71)))</formula>
    </cfRule>
    <cfRule type="containsText" dxfId="814" priority="361" operator="containsText" text="TTR">
      <formula>NOT(ISERROR(SEARCH("TTR",AI71)))</formula>
    </cfRule>
    <cfRule type="containsText" dxfId="813" priority="360" stopIfTrue="1" operator="containsText" text="TI-S">
      <formula>NOT(ISERROR(SEARCH("TI-S",AI71)))</formula>
    </cfRule>
    <cfRule type="containsText" dxfId="812" priority="359" stopIfTrue="1" operator="containsText" text="P">
      <formula>NOT(ISERROR(SEARCH("P",AI71)))</formula>
    </cfRule>
    <cfRule type="containsText" dxfId="811" priority="358" stopIfTrue="1" operator="containsText" text="F">
      <formula>NOT(ISERROR(SEARCH("F",AI71)))</formula>
    </cfRule>
    <cfRule type="containsText" dxfId="810" priority="356" stopIfTrue="1" operator="containsText" text="A">
      <formula>NOT(ISERROR(SEARCH("A",AI71)))</formula>
    </cfRule>
    <cfRule type="containsText" dxfId="809" priority="357" stopIfTrue="1" operator="containsText" text="M">
      <formula>NOT(ISERROR(SEARCH("M",AI71)))</formula>
    </cfRule>
    <cfRule type="containsText" dxfId="808" priority="367" stopIfTrue="1" operator="containsText" text="TS-S">
      <formula>NOT(ISERROR(SEARCH("TS-S",AI71)))</formula>
    </cfRule>
    <cfRule type="containsText" dxfId="807" priority="366" operator="containsText" text="V">
      <formula>NOT(ISERROR(SEARCH("V",AI71)))</formula>
    </cfRule>
    <cfRule type="containsText" dxfId="806" priority="365" operator="containsText" text="LSG">
      <formula>NOT(ISERROR(SEARCH("LSG",AI71)))</formula>
    </cfRule>
    <cfRule type="containsText" dxfId="805" priority="364" operator="containsText" text="LP">
      <formula>NOT(ISERROR(SEARCH("LP",AI71)))</formula>
    </cfRule>
    <cfRule type="containsText" dxfId="804" priority="363" operator="containsText" text="LCG">
      <formula>NOT(ISERROR(SEARCH("LCG",AI71)))</formula>
    </cfRule>
  </conditionalFormatting>
  <conditionalFormatting sqref="AI78:AQ81 AI116:AQ116 AI71:AQ73 AI75:AQ75 AI100:AQ101 AI103:AQ104 AI111:AQ111">
    <cfRule type="containsText" dxfId="803" priority="355" stopIfTrue="1" operator="containsText" text="D">
      <formula>NOT(ISERROR(SEARCH("D",AI71)))</formula>
    </cfRule>
  </conditionalFormatting>
  <conditionalFormatting sqref="AI155:AQ155 AI161:AR161 AI96:AQ98 AI28:AQ28 AI31:AQ31 AI39:AQ39 AI58:AQ59 AI85:AQ86 AI114:AQ114 AI118:AQ123 AI127:AQ127 AI129:AQ130 AI132:AQ134 AI106:AQ108">
    <cfRule type="containsText" dxfId="802" priority="433" stopIfTrue="1" operator="containsText" text="D">
      <formula>NOT(ISERROR(SEARCH("D",AI28)))</formula>
    </cfRule>
  </conditionalFormatting>
  <conditionalFormatting sqref="AI160:AQ160">
    <cfRule type="containsText" dxfId="801" priority="139" stopIfTrue="1" operator="containsText" text="D">
      <formula>NOT(ISERROR(SEARCH("D",AI160)))</formula>
    </cfRule>
    <cfRule type="containsText" dxfId="800" priority="149" operator="containsText" text="LSG">
      <formula>NOT(ISERROR(SEARCH("LSG",AI160)))</formula>
    </cfRule>
    <cfRule type="containsText" dxfId="799" priority="147" operator="containsText" text="LCG">
      <formula>NOT(ISERROR(SEARCH("LCG",AI160)))</formula>
    </cfRule>
    <cfRule type="containsText" dxfId="798" priority="150" operator="containsText" text="V">
      <formula>NOT(ISERROR(SEARCH("V",AI160)))</formula>
    </cfRule>
    <cfRule type="containsText" dxfId="797" priority="151" stopIfTrue="1" operator="containsText" text="TS-S">
      <formula>NOT(ISERROR(SEARCH("TS-S",AI160)))</formula>
    </cfRule>
    <cfRule type="containsText" dxfId="796" priority="146" operator="containsText" text="CRT">
      <formula>NOT(ISERROR(SEARCH("CRT",AI160)))</formula>
    </cfRule>
    <cfRule type="containsText" dxfId="795" priority="148" operator="containsText" text="LP">
      <formula>NOT(ISERROR(SEARCH("LP",AI160)))</formula>
    </cfRule>
    <cfRule type="containsText" dxfId="794" priority="145" operator="containsText" text="TTR">
      <formula>NOT(ISERROR(SEARCH("TTR",AI160)))</formula>
    </cfRule>
    <cfRule type="containsText" dxfId="793" priority="144" stopIfTrue="1" operator="containsText" text="TI-S">
      <formula>NOT(ISERROR(SEARCH("TI-S",AI160)))</formula>
    </cfRule>
    <cfRule type="containsText" dxfId="792" priority="143" stopIfTrue="1" operator="containsText" text="P">
      <formula>NOT(ISERROR(SEARCH("P",AI160)))</formula>
    </cfRule>
    <cfRule type="containsText" dxfId="791" priority="142" stopIfTrue="1" operator="containsText" text="F">
      <formula>NOT(ISERROR(SEARCH("F",AI160)))</formula>
    </cfRule>
    <cfRule type="containsText" dxfId="790" priority="141" stopIfTrue="1" operator="containsText" text="M">
      <formula>NOT(ISERROR(SEARCH("M",AI160)))</formula>
    </cfRule>
    <cfRule type="containsText" dxfId="789" priority="140" stopIfTrue="1" operator="containsText" text="A">
      <formula>NOT(ISERROR(SEARCH("A",AI160)))</formula>
    </cfRule>
  </conditionalFormatting>
  <conditionalFormatting sqref="AI162:AQ162">
    <cfRule type="containsText" dxfId="788" priority="103" operator="containsText" text="V">
      <formula>NOT(ISERROR(SEARCH("V",AI162)))</formula>
    </cfRule>
    <cfRule type="containsText" dxfId="787" priority="102" operator="containsText" text="LSG">
      <formula>NOT(ISERROR(SEARCH("LSG",AI162)))</formula>
    </cfRule>
    <cfRule type="containsText" dxfId="786" priority="100" operator="containsText" text="LCG">
      <formula>NOT(ISERROR(SEARCH("LCG",AI162)))</formula>
    </cfRule>
    <cfRule type="containsText" dxfId="785" priority="99" operator="containsText" text="CRT">
      <formula>NOT(ISERROR(SEARCH("CRT",AI162)))</formula>
    </cfRule>
    <cfRule type="containsText" dxfId="784" priority="101" operator="containsText" text="LP">
      <formula>NOT(ISERROR(SEARCH("LP",AI162)))</formula>
    </cfRule>
    <cfRule type="containsText" dxfId="783" priority="104" stopIfTrue="1" operator="containsText" text="TS-S">
      <formula>NOT(ISERROR(SEARCH("TS-S",AI162)))</formula>
    </cfRule>
    <cfRule type="containsText" dxfId="782" priority="98" operator="containsText" text="TTR">
      <formula>NOT(ISERROR(SEARCH("TTR",AI162)))</formula>
    </cfRule>
    <cfRule type="containsText" dxfId="781" priority="92" stopIfTrue="1" operator="containsText" text="D">
      <formula>NOT(ISERROR(SEARCH("D",AI162)))</formula>
    </cfRule>
    <cfRule type="containsText" dxfId="780" priority="93" stopIfTrue="1" operator="containsText" text="A">
      <formula>NOT(ISERROR(SEARCH("A",AI162)))</formula>
    </cfRule>
    <cfRule type="containsText" dxfId="779" priority="94" stopIfTrue="1" operator="containsText" text="M">
      <formula>NOT(ISERROR(SEARCH("M",AI162)))</formula>
    </cfRule>
    <cfRule type="containsText" dxfId="778" priority="95" stopIfTrue="1" operator="containsText" text="F">
      <formula>NOT(ISERROR(SEARCH("F",AI162)))</formula>
    </cfRule>
    <cfRule type="containsText" dxfId="777" priority="96" stopIfTrue="1" operator="containsText" text="P">
      <formula>NOT(ISERROR(SEARCH("P",AI162)))</formula>
    </cfRule>
    <cfRule type="containsText" dxfId="776" priority="97" stopIfTrue="1" operator="containsText" text="TI-S">
      <formula>NOT(ISERROR(SEARCH("TI-S",AI162)))</formula>
    </cfRule>
  </conditionalFormatting>
  <conditionalFormatting sqref="AI198:AS198 O115:P126 AR18:AS18 AI121:AS121">
    <cfRule type="containsText" dxfId="775" priority="3829" stopIfTrue="1" operator="containsText" text="L">
      <formula>NOT(ISERROR(SEARCH("L",O18)))</formula>
    </cfRule>
  </conditionalFormatting>
  <conditionalFormatting sqref="AL10:AQ10 AL19:AQ20 AL37:AQ37 AL49:AQ49 AL95:AQ95 AL105:AQ105 AL126:AQ126 AL131:AQ131 AL142:AQ142">
    <cfRule type="containsText" dxfId="774" priority="385" stopIfTrue="1" operator="containsText" text="P">
      <formula>NOT(ISERROR(SEARCH("P",AL10)))</formula>
    </cfRule>
    <cfRule type="containsText" dxfId="773" priority="384" stopIfTrue="1" operator="containsText" text="F">
      <formula>NOT(ISERROR(SEARCH("F",AL10)))</formula>
    </cfRule>
    <cfRule type="containsText" dxfId="772" priority="383" stopIfTrue="1" operator="containsText" text="M">
      <formula>NOT(ISERROR(SEARCH("M",AL10)))</formula>
    </cfRule>
    <cfRule type="containsText" dxfId="771" priority="382" stopIfTrue="1" operator="containsText" text="A">
      <formula>NOT(ISERROR(SEARCH("A",AL10)))</formula>
    </cfRule>
    <cfRule type="containsText" dxfId="770" priority="390" operator="containsText" text="LP">
      <formula>NOT(ISERROR(SEARCH("LP",AL10)))</formula>
    </cfRule>
    <cfRule type="containsText" dxfId="769" priority="391" operator="containsText" text="LSG">
      <formula>NOT(ISERROR(SEARCH("LSG",AL10)))</formula>
    </cfRule>
    <cfRule type="containsText" dxfId="768" priority="392" operator="containsText" text="V">
      <formula>NOT(ISERROR(SEARCH("V",AL10)))</formula>
    </cfRule>
    <cfRule type="containsText" dxfId="767" priority="387" operator="containsText" text="TTR">
      <formula>NOT(ISERROR(SEARCH("TTR",AL10)))</formula>
    </cfRule>
    <cfRule type="containsText" dxfId="766" priority="393" stopIfTrue="1" operator="containsText" text="TS-S">
      <formula>NOT(ISERROR(SEARCH("TS-S",AL10)))</formula>
    </cfRule>
    <cfRule type="containsText" dxfId="765" priority="386" stopIfTrue="1" operator="containsText" text="TI-S">
      <formula>NOT(ISERROR(SEARCH("TI-S",AL10)))</formula>
    </cfRule>
    <cfRule type="containsText" dxfId="764" priority="388" operator="containsText" text="CRT">
      <formula>NOT(ISERROR(SEARCH("CRT",AL10)))</formula>
    </cfRule>
    <cfRule type="containsText" dxfId="763" priority="389" operator="containsText" text="LCG">
      <formula>NOT(ISERROR(SEARCH("LCG",AL10)))</formula>
    </cfRule>
  </conditionalFormatting>
  <conditionalFormatting sqref="AL142:AQ142 AL19:AQ20 AL10:AQ10 AL37:AQ37 AL49:AQ49 AL95:AQ95 AL105:AQ105 AL126:AQ126 AL131:AQ131">
    <cfRule type="containsText" dxfId="762" priority="381" stopIfTrue="1" operator="containsText" text="D">
      <formula>NOT(ISERROR(SEARCH("D",AL10)))</formula>
    </cfRule>
  </conditionalFormatting>
  <conditionalFormatting sqref="AL142:AQ142">
    <cfRule type="containsText" dxfId="761" priority="344" stopIfTrue="1" operator="containsText" text="M">
      <formula>NOT(ISERROR(SEARCH("M",AL142)))</formula>
    </cfRule>
    <cfRule type="containsText" dxfId="760" priority="342" stopIfTrue="1" operator="containsText" text="D">
      <formula>NOT(ISERROR(SEARCH("D",AL142)))</formula>
    </cfRule>
    <cfRule type="containsText" dxfId="759" priority="343" stopIfTrue="1" operator="containsText" text="A">
      <formula>NOT(ISERROR(SEARCH("A",AL142)))</formula>
    </cfRule>
    <cfRule type="containsText" dxfId="758" priority="347" stopIfTrue="1" operator="containsText" text="TI-S">
      <formula>NOT(ISERROR(SEARCH("TI-S",AL142)))</formula>
    </cfRule>
    <cfRule type="containsText" dxfId="757" priority="349" operator="containsText" text="CRT">
      <formula>NOT(ISERROR(SEARCH("CRT",AL142)))</formula>
    </cfRule>
    <cfRule type="containsText" dxfId="756" priority="350" operator="containsText" text="LCG">
      <formula>NOT(ISERROR(SEARCH("LCG",AL142)))</formula>
    </cfRule>
    <cfRule type="containsText" dxfId="755" priority="351" operator="containsText" text="LP">
      <formula>NOT(ISERROR(SEARCH("LP",AL142)))</formula>
    </cfRule>
    <cfRule type="containsText" dxfId="754" priority="352" operator="containsText" text="LSG">
      <formula>NOT(ISERROR(SEARCH("LSG",AL142)))</formula>
    </cfRule>
    <cfRule type="containsText" dxfId="753" priority="353" operator="containsText" text="V">
      <formula>NOT(ISERROR(SEARCH("V",AL142)))</formula>
    </cfRule>
    <cfRule type="containsText" dxfId="752" priority="354" stopIfTrue="1" operator="containsText" text="TS-S">
      <formula>NOT(ISERROR(SEARCH("TS-S",AL142)))</formula>
    </cfRule>
    <cfRule type="containsText" dxfId="751" priority="345" stopIfTrue="1" operator="containsText" text="F">
      <formula>NOT(ISERROR(SEARCH("F",AL142)))</formula>
    </cfRule>
    <cfRule type="containsText" dxfId="750" priority="348" operator="containsText" text="TTR">
      <formula>NOT(ISERROR(SEARCH("TTR",AL142)))</formula>
    </cfRule>
    <cfRule type="containsText" dxfId="749" priority="346" stopIfTrue="1" operator="containsText" text="P">
      <formula>NOT(ISERROR(SEARCH("P",AL142)))</formula>
    </cfRule>
  </conditionalFormatting>
  <conditionalFormatting sqref="AM20:AQ20">
    <cfRule type="containsText" dxfId="748" priority="325" operator="containsText" text="LP">
      <formula>NOT(ISERROR(SEARCH("LP",AM20)))</formula>
    </cfRule>
    <cfRule type="containsText" dxfId="747" priority="326" operator="containsText" text="LSG">
      <formula>NOT(ISERROR(SEARCH("LSG",AM20)))</formula>
    </cfRule>
    <cfRule type="containsText" dxfId="746" priority="323" operator="containsText" text="CRT">
      <formula>NOT(ISERROR(SEARCH("CRT",AM20)))</formula>
    </cfRule>
    <cfRule type="containsText" dxfId="745" priority="324" operator="containsText" text="LCG">
      <formula>NOT(ISERROR(SEARCH("LCG",AM20)))</formula>
    </cfRule>
    <cfRule type="containsText" dxfId="744" priority="327" operator="containsText" text="V">
      <formula>NOT(ISERROR(SEARCH("V",AM20)))</formula>
    </cfRule>
    <cfRule type="containsText" dxfId="743" priority="328" stopIfTrue="1" operator="containsText" text="TS-S">
      <formula>NOT(ISERROR(SEARCH("TS-S",AM20)))</formula>
    </cfRule>
    <cfRule type="containsText" dxfId="742" priority="322" operator="containsText" text="TTR">
      <formula>NOT(ISERROR(SEARCH("TTR",AM20)))</formula>
    </cfRule>
    <cfRule type="containsText" dxfId="741" priority="316" stopIfTrue="1" operator="containsText" text="D">
      <formula>NOT(ISERROR(SEARCH("D",AM20)))</formula>
    </cfRule>
    <cfRule type="containsText" dxfId="740" priority="317" stopIfTrue="1" operator="containsText" text="A">
      <formula>NOT(ISERROR(SEARCH("A",AM20)))</formula>
    </cfRule>
    <cfRule type="containsText" dxfId="739" priority="318" stopIfTrue="1" operator="containsText" text="M">
      <formula>NOT(ISERROR(SEARCH("M",AM20)))</formula>
    </cfRule>
    <cfRule type="containsText" dxfId="738" priority="319" stopIfTrue="1" operator="containsText" text="F">
      <formula>NOT(ISERROR(SEARCH("F",AM20)))</formula>
    </cfRule>
    <cfRule type="containsText" dxfId="737" priority="320" stopIfTrue="1" operator="containsText" text="P">
      <formula>NOT(ISERROR(SEARCH("P",AM20)))</formula>
    </cfRule>
    <cfRule type="containsText" dxfId="736" priority="321" stopIfTrue="1" operator="containsText" text="TI-S">
      <formula>NOT(ISERROR(SEARCH("TI-S",AM20)))</formula>
    </cfRule>
  </conditionalFormatting>
  <conditionalFormatting sqref="AN11:AQ11 AN68:AQ68 AN80:AQ80">
    <cfRule type="containsText" dxfId="735" priority="301" operator="containsText" text="V">
      <formula>NOT(ISERROR(SEARCH("V",AN11)))</formula>
    </cfRule>
    <cfRule type="containsText" dxfId="734" priority="302" stopIfTrue="1" operator="containsText" text="TS-S">
      <formula>NOT(ISERROR(SEARCH("TS-S",AN11)))</formula>
    </cfRule>
    <cfRule type="containsText" dxfId="733" priority="300" operator="containsText" text="LSG">
      <formula>NOT(ISERROR(SEARCH("LSG",AN11)))</formula>
    </cfRule>
    <cfRule type="containsText" dxfId="732" priority="299" operator="containsText" text="LP">
      <formula>NOT(ISERROR(SEARCH("LP",AN11)))</formula>
    </cfRule>
    <cfRule type="containsText" dxfId="731" priority="298" operator="containsText" text="LCG">
      <formula>NOT(ISERROR(SEARCH("LCG",AN11)))</formula>
    </cfRule>
    <cfRule type="containsText" dxfId="730" priority="297" operator="containsText" text="CRT">
      <formula>NOT(ISERROR(SEARCH("CRT",AN11)))</formula>
    </cfRule>
    <cfRule type="containsText" dxfId="729" priority="296" operator="containsText" text="TTR">
      <formula>NOT(ISERROR(SEARCH("TTR",AN11)))</formula>
    </cfRule>
    <cfRule type="containsText" dxfId="728" priority="295" stopIfTrue="1" operator="containsText" text="TI-S">
      <formula>NOT(ISERROR(SEARCH("TI-S",AN11)))</formula>
    </cfRule>
    <cfRule type="containsText" dxfId="727" priority="294" stopIfTrue="1" operator="containsText" text="P">
      <formula>NOT(ISERROR(SEARCH("P",AN11)))</formula>
    </cfRule>
    <cfRule type="containsText" dxfId="726" priority="293" stopIfTrue="1" operator="containsText" text="F">
      <formula>NOT(ISERROR(SEARCH("F",AN11)))</formula>
    </cfRule>
    <cfRule type="containsText" dxfId="725" priority="292" stopIfTrue="1" operator="containsText" text="M">
      <formula>NOT(ISERROR(SEARCH("M",AN11)))</formula>
    </cfRule>
    <cfRule type="containsText" dxfId="724" priority="291" stopIfTrue="1" operator="containsText" text="A">
      <formula>NOT(ISERROR(SEARCH("A",AN11)))</formula>
    </cfRule>
    <cfRule type="containsText" dxfId="723" priority="290" stopIfTrue="1" operator="containsText" text="D">
      <formula>NOT(ISERROR(SEARCH("D",AN11)))</formula>
    </cfRule>
  </conditionalFormatting>
  <conditionalFormatting sqref="AN25:AQ25">
    <cfRule type="containsText" dxfId="722" priority="274" operator="containsText" text="LSG">
      <formula>NOT(ISERROR(SEARCH("LSG",AN25)))</formula>
    </cfRule>
    <cfRule type="containsText" dxfId="721" priority="265" stopIfTrue="1" operator="containsText" text="A">
      <formula>NOT(ISERROR(SEARCH("A",AN25)))</formula>
    </cfRule>
    <cfRule type="containsText" dxfId="720" priority="276" stopIfTrue="1" operator="containsText" text="TS-S">
      <formula>NOT(ISERROR(SEARCH("TS-S",AN25)))</formula>
    </cfRule>
    <cfRule type="containsText" dxfId="719" priority="275" operator="containsText" text="V">
      <formula>NOT(ISERROR(SEARCH("V",AN25)))</formula>
    </cfRule>
    <cfRule type="containsText" dxfId="718" priority="264" stopIfTrue="1" operator="containsText" text="D">
      <formula>NOT(ISERROR(SEARCH("D",AN25)))</formula>
    </cfRule>
    <cfRule type="containsText" dxfId="717" priority="273" operator="containsText" text="LP">
      <formula>NOT(ISERROR(SEARCH("LP",AN25)))</formula>
    </cfRule>
    <cfRule type="containsText" dxfId="716" priority="272" operator="containsText" text="LCG">
      <formula>NOT(ISERROR(SEARCH("LCG",AN25)))</formula>
    </cfRule>
    <cfRule type="containsText" dxfId="715" priority="271" operator="containsText" text="CRT">
      <formula>NOT(ISERROR(SEARCH("CRT",AN25)))</formula>
    </cfRule>
    <cfRule type="containsText" dxfId="714" priority="270" operator="containsText" text="TTR">
      <formula>NOT(ISERROR(SEARCH("TTR",AN25)))</formula>
    </cfRule>
    <cfRule type="containsText" dxfId="713" priority="269" stopIfTrue="1" operator="containsText" text="TI-S">
      <formula>NOT(ISERROR(SEARCH("TI-S",AN25)))</formula>
    </cfRule>
    <cfRule type="containsText" dxfId="712" priority="268" stopIfTrue="1" operator="containsText" text="P">
      <formula>NOT(ISERROR(SEARCH("P",AN25)))</formula>
    </cfRule>
    <cfRule type="containsText" dxfId="711" priority="267" stopIfTrue="1" operator="containsText" text="F">
      <formula>NOT(ISERROR(SEARCH("F",AN25)))</formula>
    </cfRule>
    <cfRule type="containsText" dxfId="710" priority="266" stopIfTrue="1" operator="containsText" text="M">
      <formula>NOT(ISERROR(SEARCH("M",AN25)))</formula>
    </cfRule>
  </conditionalFormatting>
  <conditionalFormatting sqref="AN29:AQ30 AN33:AQ33 AN46:AQ46 AN64:AQ64 AN74:AQ74 AN99:AQ99 AN116:AQ117 AN154:AQ154">
    <cfRule type="containsText" dxfId="709" priority="289" stopIfTrue="1" operator="containsText" text="TS-S">
      <formula>NOT(ISERROR(SEARCH("TS-S",AN29)))</formula>
    </cfRule>
    <cfRule type="containsText" dxfId="708" priority="288" operator="containsText" text="V">
      <formula>NOT(ISERROR(SEARCH("V",AN29)))</formula>
    </cfRule>
    <cfRule type="containsText" dxfId="707" priority="287" operator="containsText" text="LSG">
      <formula>NOT(ISERROR(SEARCH("LSG",AN29)))</formula>
    </cfRule>
    <cfRule type="containsText" dxfId="706" priority="286" operator="containsText" text="LP">
      <formula>NOT(ISERROR(SEARCH("LP",AN29)))</formula>
    </cfRule>
    <cfRule type="containsText" dxfId="705" priority="285" operator="containsText" text="LCG">
      <formula>NOT(ISERROR(SEARCH("LCG",AN29)))</formula>
    </cfRule>
    <cfRule type="containsText" dxfId="704" priority="284" operator="containsText" text="CRT">
      <formula>NOT(ISERROR(SEARCH("CRT",AN29)))</formula>
    </cfRule>
    <cfRule type="containsText" dxfId="703" priority="283" operator="containsText" text="TTR">
      <formula>NOT(ISERROR(SEARCH("TTR",AN29)))</formula>
    </cfRule>
    <cfRule type="containsText" dxfId="702" priority="282" stopIfTrue="1" operator="containsText" text="TI-S">
      <formula>NOT(ISERROR(SEARCH("TI-S",AN29)))</formula>
    </cfRule>
    <cfRule type="containsText" dxfId="701" priority="281" stopIfTrue="1" operator="containsText" text="P">
      <formula>NOT(ISERROR(SEARCH("P",AN29)))</formula>
    </cfRule>
    <cfRule type="containsText" dxfId="700" priority="280" stopIfTrue="1" operator="containsText" text="F">
      <formula>NOT(ISERROR(SEARCH("F",AN29)))</formula>
    </cfRule>
    <cfRule type="containsText" dxfId="699" priority="279" stopIfTrue="1" operator="containsText" text="M">
      <formula>NOT(ISERROR(SEARCH("M",AN29)))</formula>
    </cfRule>
    <cfRule type="containsText" dxfId="698" priority="278" stopIfTrue="1" operator="containsText" text="A">
      <formula>NOT(ISERROR(SEARCH("A",AN29)))</formula>
    </cfRule>
  </conditionalFormatting>
  <conditionalFormatting sqref="AN82:AQ82">
    <cfRule type="containsText" dxfId="697" priority="252" stopIfTrue="1" operator="containsText" text="A">
      <formula>NOT(ISERROR(SEARCH("A",AN82)))</formula>
    </cfRule>
    <cfRule type="containsText" dxfId="696" priority="262" operator="containsText" text="V">
      <formula>NOT(ISERROR(SEARCH("V",AN82)))</formula>
    </cfRule>
    <cfRule type="containsText" dxfId="695" priority="263" stopIfTrue="1" operator="containsText" text="TS-S">
      <formula>NOT(ISERROR(SEARCH("TS-S",AN82)))</formula>
    </cfRule>
    <cfRule type="containsText" dxfId="694" priority="251" stopIfTrue="1" operator="containsText" text="D">
      <formula>NOT(ISERROR(SEARCH("D",AN82)))</formula>
    </cfRule>
    <cfRule type="containsText" dxfId="693" priority="261" operator="containsText" text="LSG">
      <formula>NOT(ISERROR(SEARCH("LSG",AN82)))</formula>
    </cfRule>
    <cfRule type="containsText" dxfId="692" priority="260" operator="containsText" text="LP">
      <formula>NOT(ISERROR(SEARCH("LP",AN82)))</formula>
    </cfRule>
    <cfRule type="containsText" dxfId="691" priority="259" operator="containsText" text="LCG">
      <formula>NOT(ISERROR(SEARCH("LCG",AN82)))</formula>
    </cfRule>
    <cfRule type="containsText" dxfId="690" priority="258" operator="containsText" text="CRT">
      <formula>NOT(ISERROR(SEARCH("CRT",AN82)))</formula>
    </cfRule>
    <cfRule type="containsText" dxfId="689" priority="257" operator="containsText" text="TTR">
      <formula>NOT(ISERROR(SEARCH("TTR",AN82)))</formula>
    </cfRule>
    <cfRule type="containsText" dxfId="688" priority="256" stopIfTrue="1" operator="containsText" text="TI-S">
      <formula>NOT(ISERROR(SEARCH("TI-S",AN82)))</formula>
    </cfRule>
    <cfRule type="containsText" dxfId="687" priority="255" stopIfTrue="1" operator="containsText" text="P">
      <formula>NOT(ISERROR(SEARCH("P",AN82)))</formula>
    </cfRule>
    <cfRule type="containsText" dxfId="686" priority="254" stopIfTrue="1" operator="containsText" text="F">
      <formula>NOT(ISERROR(SEARCH("F",AN82)))</formula>
    </cfRule>
    <cfRule type="containsText" dxfId="685" priority="253" stopIfTrue="1" operator="containsText" text="M">
      <formula>NOT(ISERROR(SEARCH("M",AN82)))</formula>
    </cfRule>
  </conditionalFormatting>
  <conditionalFormatting sqref="AN154:AQ154 AN29:AQ30 AN33:AQ33 AN46:AQ46 AN64:AQ64 AN74:AQ74 AN99:AQ99 AN116:AQ117">
    <cfRule type="containsText" dxfId="684" priority="277" stopIfTrue="1" operator="containsText" text="D">
      <formula>NOT(ISERROR(SEARCH("D",AN29)))</formula>
    </cfRule>
  </conditionalFormatting>
  <conditionalFormatting sqref="AN154:AQ159 AN161:AQ161 AN163:AQ166">
    <cfRule type="containsText" dxfId="683" priority="237" stopIfTrue="1" operator="containsText" text="TS-S">
      <formula>NOT(ISERROR(SEARCH("TS-S",AN154)))</formula>
    </cfRule>
    <cfRule type="containsText" dxfId="682" priority="236" operator="containsText" text="V">
      <formula>NOT(ISERROR(SEARCH("V",AN154)))</formula>
    </cfRule>
    <cfRule type="containsText" dxfId="681" priority="235" operator="containsText" text="LSG">
      <formula>NOT(ISERROR(SEARCH("LSG",AN154)))</formula>
    </cfRule>
    <cfRule type="containsText" dxfId="680" priority="234" operator="containsText" text="LP">
      <formula>NOT(ISERROR(SEARCH("LP",AN154)))</formula>
    </cfRule>
    <cfRule type="containsText" dxfId="679" priority="233" operator="containsText" text="LCG">
      <formula>NOT(ISERROR(SEARCH("LCG",AN154)))</formula>
    </cfRule>
    <cfRule type="containsText" dxfId="678" priority="232" operator="containsText" text="CRT">
      <formula>NOT(ISERROR(SEARCH("CRT",AN154)))</formula>
    </cfRule>
    <cfRule type="containsText" dxfId="677" priority="231" operator="containsText" text="TTR">
      <formula>NOT(ISERROR(SEARCH("TTR",AN154)))</formula>
    </cfRule>
  </conditionalFormatting>
  <conditionalFormatting sqref="AN154:AQ159 AN161:AQ161 AN163:AR166">
    <cfRule type="containsText" dxfId="676" priority="230" stopIfTrue="1" operator="containsText" text="TI-S">
      <formula>NOT(ISERROR(SEARCH("TI-S",AN154)))</formula>
    </cfRule>
    <cfRule type="containsText" dxfId="675" priority="229" stopIfTrue="1" operator="containsText" text="P">
      <formula>NOT(ISERROR(SEARCH("P",AN154)))</formula>
    </cfRule>
    <cfRule type="containsText" dxfId="674" priority="228" stopIfTrue="1" operator="containsText" text="F">
      <formula>NOT(ISERROR(SEARCH("F",AN154)))</formula>
    </cfRule>
    <cfRule type="containsText" dxfId="673" priority="225" stopIfTrue="1" operator="containsText" text="D">
      <formula>NOT(ISERROR(SEARCH("D",AN154)))</formula>
    </cfRule>
    <cfRule type="containsText" dxfId="672" priority="227" stopIfTrue="1" operator="containsText" text="M">
      <formula>NOT(ISERROR(SEARCH("M",AN154)))</formula>
    </cfRule>
    <cfRule type="containsText" dxfId="671" priority="226" stopIfTrue="1" operator="containsText" text="A">
      <formula>NOT(ISERROR(SEARCH("A",AN154)))</formula>
    </cfRule>
  </conditionalFormatting>
  <conditionalFormatting sqref="AO40:AQ40 AO84:AQ84 AO86:AQ88 AO110:AQ110 AO115:AQ115 AO127:AQ129 AO166:AQ166 AO108:AQ108">
    <cfRule type="containsText" dxfId="670" priority="85" operator="containsText" text="TTR">
      <formula>NOT(ISERROR(SEARCH("TTR",AO40)))</formula>
    </cfRule>
    <cfRule type="containsText" dxfId="669" priority="91" stopIfTrue="1" operator="containsText" text="TS-S">
      <formula>NOT(ISERROR(SEARCH("TS-S",AO40)))</formula>
    </cfRule>
    <cfRule type="containsText" dxfId="668" priority="90" operator="containsText" text="V">
      <formula>NOT(ISERROR(SEARCH("V",AO40)))</formula>
    </cfRule>
    <cfRule type="containsText" dxfId="667" priority="89" operator="containsText" text="LSG">
      <formula>NOT(ISERROR(SEARCH("LSG",AO40)))</formula>
    </cfRule>
    <cfRule type="containsText" dxfId="666" priority="88" operator="containsText" text="LP">
      <formula>NOT(ISERROR(SEARCH("LP",AO40)))</formula>
    </cfRule>
    <cfRule type="containsText" dxfId="665" priority="87" operator="containsText" text="LCG">
      <formula>NOT(ISERROR(SEARCH("LCG",AO40)))</formula>
    </cfRule>
    <cfRule type="containsText" dxfId="664" priority="84" stopIfTrue="1" operator="containsText" text="TI-S">
      <formula>NOT(ISERROR(SEARCH("TI-S",AO40)))</formula>
    </cfRule>
    <cfRule type="containsText" dxfId="663" priority="83" stopIfTrue="1" operator="containsText" text="P">
      <formula>NOT(ISERROR(SEARCH("P",AO40)))</formula>
    </cfRule>
    <cfRule type="containsText" dxfId="662" priority="82" stopIfTrue="1" operator="containsText" text="F">
      <formula>NOT(ISERROR(SEARCH("F",AO40)))</formula>
    </cfRule>
    <cfRule type="containsText" dxfId="661" priority="81" stopIfTrue="1" operator="containsText" text="M">
      <formula>NOT(ISERROR(SEARCH("M",AO40)))</formula>
    </cfRule>
    <cfRule type="containsText" dxfId="660" priority="80" stopIfTrue="1" operator="containsText" text="A">
      <formula>NOT(ISERROR(SEARCH("A",AO40)))</formula>
    </cfRule>
    <cfRule type="containsText" dxfId="659" priority="86" operator="containsText" text="CRT">
      <formula>NOT(ISERROR(SEARCH("CRT",AO40)))</formula>
    </cfRule>
  </conditionalFormatting>
  <conditionalFormatting sqref="AO54:AQ54 AO57:AQ57 AO66:AQ66 AO73:AQ73 AO75:AQ75 AO78:AQ78 AO97:AQ97 AO160:AQ160">
    <cfRule type="containsText" dxfId="658" priority="224" stopIfTrue="1" operator="containsText" text="TS-S">
      <formula>NOT(ISERROR(SEARCH("TS-S",AO54)))</formula>
    </cfRule>
    <cfRule type="containsText" dxfId="657" priority="217" stopIfTrue="1" operator="containsText" text="TI-S">
      <formula>NOT(ISERROR(SEARCH("TI-S",AO54)))</formula>
    </cfRule>
    <cfRule type="containsText" dxfId="656" priority="212" stopIfTrue="1" operator="containsText" text="D">
      <formula>NOT(ISERROR(SEARCH("D",AO54)))</formula>
    </cfRule>
    <cfRule type="containsText" dxfId="655" priority="213" stopIfTrue="1" operator="containsText" text="A">
      <formula>NOT(ISERROR(SEARCH("A",AO54)))</formula>
    </cfRule>
    <cfRule type="containsText" dxfId="654" priority="214" stopIfTrue="1" operator="containsText" text="M">
      <formula>NOT(ISERROR(SEARCH("M",AO54)))</formula>
    </cfRule>
    <cfRule type="containsText" dxfId="653" priority="215" stopIfTrue="1" operator="containsText" text="F">
      <formula>NOT(ISERROR(SEARCH("F",AO54)))</formula>
    </cfRule>
    <cfRule type="containsText" dxfId="652" priority="216" stopIfTrue="1" operator="containsText" text="P">
      <formula>NOT(ISERROR(SEARCH("P",AO54)))</formula>
    </cfRule>
    <cfRule type="containsText" dxfId="651" priority="218" operator="containsText" text="TTR">
      <formula>NOT(ISERROR(SEARCH("TTR",AO54)))</formula>
    </cfRule>
    <cfRule type="containsText" dxfId="650" priority="219" operator="containsText" text="CRT">
      <formula>NOT(ISERROR(SEARCH("CRT",AO54)))</formula>
    </cfRule>
    <cfRule type="containsText" dxfId="649" priority="220" operator="containsText" text="LCG">
      <formula>NOT(ISERROR(SEARCH("LCG",AO54)))</formula>
    </cfRule>
    <cfRule type="containsText" dxfId="648" priority="221" operator="containsText" text="LP">
      <formula>NOT(ISERROR(SEARCH("LP",AO54)))</formula>
    </cfRule>
    <cfRule type="containsText" dxfId="647" priority="222" operator="containsText" text="LSG">
      <formula>NOT(ISERROR(SEARCH("LSG",AO54)))</formula>
    </cfRule>
    <cfRule type="containsText" dxfId="646" priority="223" operator="containsText" text="V">
      <formula>NOT(ISERROR(SEARCH("V",AO54)))</formula>
    </cfRule>
  </conditionalFormatting>
  <conditionalFormatting sqref="AO84:AQ84 AO86:AQ88 AO166:AQ166 AO40:AQ40 AO110:AQ110 AO115:AQ115 AO127:AQ129 AO108:AQ108">
    <cfRule type="containsText" dxfId="645" priority="79" stopIfTrue="1" operator="containsText" text="D">
      <formula>NOT(ISERROR(SEARCH("D",AO40)))</formula>
    </cfRule>
  </conditionalFormatting>
  <conditionalFormatting sqref="AO162:AR162">
    <cfRule type="containsText" dxfId="644" priority="130" operator="containsText" text="CRT">
      <formula>NOT(ISERROR(SEARCH("CRT",AO162)))</formula>
    </cfRule>
    <cfRule type="containsText" dxfId="643" priority="135" stopIfTrue="1" operator="containsText" text="TS-S">
      <formula>NOT(ISERROR(SEARCH("TS-S",AO162)))</formula>
    </cfRule>
    <cfRule type="containsText" dxfId="642" priority="134" operator="containsText" text="V">
      <formula>NOT(ISERROR(SEARCH("V",AO162)))</formula>
    </cfRule>
    <cfRule type="containsText" dxfId="641" priority="131" operator="containsText" text="LCG">
      <formula>NOT(ISERROR(SEARCH("LCG",AO162)))</formula>
    </cfRule>
    <cfRule type="containsText" dxfId="640" priority="129" operator="containsText" text="TTR">
      <formula>NOT(ISERROR(SEARCH("TTR",AO162)))</formula>
    </cfRule>
    <cfRule type="containsText" dxfId="639" priority="128" stopIfTrue="1" operator="containsText" text="TI-S">
      <formula>NOT(ISERROR(SEARCH("TI-S",AO162)))</formula>
    </cfRule>
    <cfRule type="containsText" dxfId="638" priority="127" stopIfTrue="1" operator="containsText" text="P">
      <formula>NOT(ISERROR(SEARCH("P",AO162)))</formula>
    </cfRule>
    <cfRule type="containsText" dxfId="637" priority="133" operator="containsText" text="LSG">
      <formula>NOT(ISERROR(SEARCH("LSG",AO162)))</formula>
    </cfRule>
    <cfRule type="containsText" dxfId="636" priority="108" stopIfTrue="1" operator="containsText" text="D">
      <formula>NOT(ISERROR(SEARCH("D",AO162)))</formula>
    </cfRule>
    <cfRule type="containsText" dxfId="635" priority="109" stopIfTrue="1" operator="containsText" text="A">
      <formula>NOT(ISERROR(SEARCH("A",AO162)))</formula>
    </cfRule>
    <cfRule type="containsText" dxfId="634" priority="110" stopIfTrue="1" operator="containsText" text="M">
      <formula>NOT(ISERROR(SEARCH("M",AO162)))</formula>
    </cfRule>
    <cfRule type="containsText" dxfId="633" priority="132" operator="containsText" text="LP">
      <formula>NOT(ISERROR(SEARCH("LP",AO162)))</formula>
    </cfRule>
    <cfRule type="containsText" dxfId="632" priority="126" stopIfTrue="1" operator="containsText" text="F">
      <formula>NOT(ISERROR(SEARCH("F",AO162)))</formula>
    </cfRule>
  </conditionalFormatting>
  <conditionalFormatting sqref="AO15:AS15">
    <cfRule type="containsText" dxfId="631" priority="184" stopIfTrue="1" operator="containsText" text="D">
      <formula>NOT(ISERROR(SEARCH("D",AO15)))</formula>
    </cfRule>
    <cfRule type="containsText" dxfId="630" priority="186" stopIfTrue="1" operator="containsText" text="M">
      <formula>NOT(ISERROR(SEARCH("M",AO15)))</formula>
    </cfRule>
    <cfRule type="containsText" dxfId="629" priority="191" operator="containsText" text="CRT">
      <formula>NOT(ISERROR(SEARCH("CRT",AO15)))</formula>
    </cfRule>
    <cfRule type="containsText" dxfId="628" priority="187" stopIfTrue="1" operator="containsText" text="F">
      <formula>NOT(ISERROR(SEARCH("F",AO15)))</formula>
    </cfRule>
    <cfRule type="containsText" dxfId="627" priority="185" stopIfTrue="1" operator="containsText" text="A">
      <formula>NOT(ISERROR(SEARCH("A",AO15)))</formula>
    </cfRule>
    <cfRule type="containsText" dxfId="626" priority="188" stopIfTrue="1" operator="containsText" text="P">
      <formula>NOT(ISERROR(SEARCH("P",AO15)))</formula>
    </cfRule>
    <cfRule type="containsText" dxfId="625" priority="196" stopIfTrue="1" operator="containsText" text="TS-S">
      <formula>NOT(ISERROR(SEARCH("TS-S",AO15)))</formula>
    </cfRule>
    <cfRule type="containsText" dxfId="624" priority="192" operator="containsText" text="LCG">
      <formula>NOT(ISERROR(SEARCH("LCG",AO15)))</formula>
    </cfRule>
    <cfRule type="containsText" dxfId="623" priority="195" operator="containsText" text="V">
      <formula>NOT(ISERROR(SEARCH("V",AO15)))</formula>
    </cfRule>
    <cfRule type="containsText" dxfId="622" priority="194" operator="containsText" text="LSG">
      <formula>NOT(ISERROR(SEARCH("LSG",AO15)))</formula>
    </cfRule>
    <cfRule type="containsText" dxfId="621" priority="193" operator="containsText" text="LP">
      <formula>NOT(ISERROR(SEARCH("LP",AO15)))</formula>
    </cfRule>
    <cfRule type="containsText" dxfId="620" priority="189" stopIfTrue="1" operator="containsText" text="TI-S">
      <formula>NOT(ISERROR(SEARCH("TI-S",AO15)))</formula>
    </cfRule>
    <cfRule type="containsText" dxfId="619" priority="190" operator="containsText" text="TTR">
      <formula>NOT(ISERROR(SEARCH("TTR",AO15)))</formula>
    </cfRule>
  </conditionalFormatting>
  <conditionalFormatting sqref="AP15:AQ15 AP54:AQ54 AP66:AQ66 AP75:AQ75 AP78:AQ78 AP160:AQ160 AP162:AQ162">
    <cfRule type="containsText" dxfId="618" priority="62" operator="containsText" text="LP">
      <formula>NOT(ISERROR(SEARCH("LP",AP15)))</formula>
    </cfRule>
    <cfRule type="containsText" dxfId="617" priority="61" operator="containsText" text="LCG">
      <formula>NOT(ISERROR(SEARCH("LCG",AP15)))</formula>
    </cfRule>
    <cfRule type="containsText" dxfId="616" priority="60" operator="containsText" text="CRT">
      <formula>NOT(ISERROR(SEARCH("CRT",AP15)))</formula>
    </cfRule>
    <cfRule type="containsText" dxfId="615" priority="59" operator="containsText" text="TTR">
      <formula>NOT(ISERROR(SEARCH("TTR",AP15)))</formula>
    </cfRule>
    <cfRule type="containsText" dxfId="614" priority="58" stopIfTrue="1" operator="containsText" text="TI-S">
      <formula>NOT(ISERROR(SEARCH("TI-S",AP15)))</formula>
    </cfRule>
    <cfRule type="containsText" dxfId="613" priority="57" stopIfTrue="1" operator="containsText" text="P">
      <formula>NOT(ISERROR(SEARCH("P",AP15)))</formula>
    </cfRule>
    <cfRule type="containsText" dxfId="612" priority="56" stopIfTrue="1" operator="containsText" text="F">
      <formula>NOT(ISERROR(SEARCH("F",AP15)))</formula>
    </cfRule>
    <cfRule type="containsText" dxfId="611" priority="55" stopIfTrue="1" operator="containsText" text="M">
      <formula>NOT(ISERROR(SEARCH("M",AP15)))</formula>
    </cfRule>
    <cfRule type="containsText" dxfId="610" priority="53" stopIfTrue="1" operator="containsText" text="D">
      <formula>NOT(ISERROR(SEARCH("D",AP15)))</formula>
    </cfRule>
    <cfRule type="containsText" dxfId="609" priority="65" stopIfTrue="1" operator="containsText" text="TS-S">
      <formula>NOT(ISERROR(SEARCH("TS-S",AP15)))</formula>
    </cfRule>
    <cfRule type="containsText" dxfId="608" priority="54" stopIfTrue="1" operator="containsText" text="A">
      <formula>NOT(ISERROR(SEARCH("A",AP15)))</formula>
    </cfRule>
    <cfRule type="containsText" dxfId="607" priority="63" operator="containsText" text="LSG">
      <formula>NOT(ISERROR(SEARCH("LSG",AP15)))</formula>
    </cfRule>
    <cfRule type="containsText" dxfId="606" priority="64" operator="containsText" text="V">
      <formula>NOT(ISERROR(SEARCH("V",AP15)))</formula>
    </cfRule>
  </conditionalFormatting>
  <conditionalFormatting sqref="AP28:AQ28 AP31:AQ31 AP36:AQ36 AP39:AQ40 AP57:AQ58 AP71:AQ73 AP81:AQ82 AP88:AQ88 AP96:AQ98 AP101:AQ101 AP103:AQ104 AP110:AQ111 AP114:AQ115 AP120:AQ121 AP123:AQ123 AP127:AQ130 AP134:AQ134 AP106:AQ108">
    <cfRule type="containsText" dxfId="605" priority="34" operator="containsText" text="CRT">
      <formula>NOT(ISERROR(SEARCH("CRT",AP28)))</formula>
    </cfRule>
    <cfRule type="containsText" dxfId="604" priority="28" stopIfTrue="1" operator="containsText" text="A">
      <formula>NOT(ISERROR(SEARCH("A",AP28)))</formula>
    </cfRule>
    <cfRule type="containsText" dxfId="603" priority="35" operator="containsText" text="LCG">
      <formula>NOT(ISERROR(SEARCH("LCG",AP28)))</formula>
    </cfRule>
    <cfRule type="containsText" dxfId="602" priority="27" stopIfTrue="1" operator="containsText" text="D">
      <formula>NOT(ISERROR(SEARCH("D",AP28)))</formula>
    </cfRule>
    <cfRule type="containsText" dxfId="601" priority="33" operator="containsText" text="TTR">
      <formula>NOT(ISERROR(SEARCH("TTR",AP28)))</formula>
    </cfRule>
    <cfRule type="containsText" dxfId="600" priority="36" operator="containsText" text="LP">
      <formula>NOT(ISERROR(SEARCH("LP",AP28)))</formula>
    </cfRule>
    <cfRule type="containsText" dxfId="599" priority="29" stopIfTrue="1" operator="containsText" text="M">
      <formula>NOT(ISERROR(SEARCH("M",AP28)))</formula>
    </cfRule>
    <cfRule type="containsText" dxfId="598" priority="37" operator="containsText" text="LSG">
      <formula>NOT(ISERROR(SEARCH("LSG",AP28)))</formula>
    </cfRule>
    <cfRule type="containsText" dxfId="597" priority="38" operator="containsText" text="V">
      <formula>NOT(ISERROR(SEARCH("V",AP28)))</formula>
    </cfRule>
    <cfRule type="containsText" dxfId="596" priority="39" stopIfTrue="1" operator="containsText" text="TS-S">
      <formula>NOT(ISERROR(SEARCH("TS-S",AP28)))</formula>
    </cfRule>
    <cfRule type="containsText" dxfId="595" priority="30" stopIfTrue="1" operator="containsText" text="F">
      <formula>NOT(ISERROR(SEARCH("F",AP28)))</formula>
    </cfRule>
    <cfRule type="containsText" dxfId="594" priority="32" stopIfTrue="1" operator="containsText" text="TI-S">
      <formula>NOT(ISERROR(SEARCH("TI-S",AP28)))</formula>
    </cfRule>
    <cfRule type="containsText" dxfId="593" priority="31" stopIfTrue="1" operator="containsText" text="P">
      <formula>NOT(ISERROR(SEARCH("P",AP28)))</formula>
    </cfRule>
  </conditionalFormatting>
  <conditionalFormatting sqref="AP84:AQ84 AP86:AQ88 AP166:AQ166">
    <cfRule type="containsText" dxfId="592" priority="50" operator="containsText" text="LSG">
      <formula>NOT(ISERROR(SEARCH("LSG",AP84)))</formula>
    </cfRule>
    <cfRule type="containsText" dxfId="591" priority="49" operator="containsText" text="LP">
      <formula>NOT(ISERROR(SEARCH("LP",AP84)))</formula>
    </cfRule>
    <cfRule type="containsText" dxfId="590" priority="48" operator="containsText" text="LCG">
      <formula>NOT(ISERROR(SEARCH("LCG",AP84)))</formula>
    </cfRule>
    <cfRule type="containsText" dxfId="589" priority="47" operator="containsText" text="CRT">
      <formula>NOT(ISERROR(SEARCH("CRT",AP84)))</formula>
    </cfRule>
    <cfRule type="containsText" dxfId="588" priority="46" operator="containsText" text="TTR">
      <formula>NOT(ISERROR(SEARCH("TTR",AP84)))</formula>
    </cfRule>
    <cfRule type="containsText" dxfId="587" priority="45" stopIfTrue="1" operator="containsText" text="TI-S">
      <formula>NOT(ISERROR(SEARCH("TI-S",AP84)))</formula>
    </cfRule>
    <cfRule type="containsText" dxfId="586" priority="44" stopIfTrue="1" operator="containsText" text="P">
      <formula>NOT(ISERROR(SEARCH("P",AP84)))</formula>
    </cfRule>
    <cfRule type="containsText" dxfId="585" priority="43" stopIfTrue="1" operator="containsText" text="F">
      <formula>NOT(ISERROR(SEARCH("F",AP84)))</formula>
    </cfRule>
    <cfRule type="containsText" dxfId="584" priority="42" stopIfTrue="1" operator="containsText" text="M">
      <formula>NOT(ISERROR(SEARCH("M",AP84)))</formula>
    </cfRule>
    <cfRule type="containsText" dxfId="583" priority="41" stopIfTrue="1" operator="containsText" text="A">
      <formula>NOT(ISERROR(SEARCH("A",AP84)))</formula>
    </cfRule>
    <cfRule type="containsText" dxfId="582" priority="52" stopIfTrue="1" operator="containsText" text="TS-S">
      <formula>NOT(ISERROR(SEARCH("TS-S",AP84)))</formula>
    </cfRule>
    <cfRule type="containsText" dxfId="581" priority="51" operator="containsText" text="V">
      <formula>NOT(ISERROR(SEARCH("V",AP84)))</formula>
    </cfRule>
  </conditionalFormatting>
  <conditionalFormatting sqref="AP86:AQ88 AP84:AQ84 AP166:AQ166">
    <cfRule type="containsText" dxfId="580" priority="40" stopIfTrue="1" operator="containsText" text="D">
      <formula>NOT(ISERROR(SEARCH("D",AP84)))</formula>
    </cfRule>
  </conditionalFormatting>
  <conditionalFormatting sqref="AR124:AR133">
    <cfRule type="containsText" dxfId="579" priority="6120" stopIfTrue="1" operator="containsText" text="D">
      <formula>NOT(ISERROR(SEARCH("D",AR124)))</formula>
    </cfRule>
    <cfRule type="containsText" dxfId="578" priority="6118" stopIfTrue="1" operator="containsText" text="TI">
      <formula>NOT(ISERROR(SEARCH("TI",AR124)))</formula>
    </cfRule>
    <cfRule type="containsText" dxfId="577" priority="6119" stopIfTrue="1" operator="containsText" text="L">
      <formula>NOT(ISERROR(SEARCH("L",AR124)))</formula>
    </cfRule>
    <cfRule type="containsText" dxfId="576" priority="6122" stopIfTrue="1" operator="containsText" text="M">
      <formula>NOT(ISERROR(SEARCH("M",AR124)))</formula>
    </cfRule>
    <cfRule type="containsText" dxfId="575" priority="6121" stopIfTrue="1" operator="containsText" text="A">
      <formula>NOT(ISERROR(SEARCH("A",AR124)))</formula>
    </cfRule>
  </conditionalFormatting>
  <conditionalFormatting sqref="AR124:AR134">
    <cfRule type="containsText" dxfId="574" priority="3797" stopIfTrue="1" operator="containsText" text="TS">
      <formula>NOT(ISERROR(SEARCH("TS",AR124)))</formula>
    </cfRule>
  </conditionalFormatting>
  <conditionalFormatting sqref="AR135:AR159 AR161 AR163:AR166 O195:AR198 AI198:AS198 AR10:AS14 AR16:AS18 O121:AS121">
    <cfRule type="containsText" dxfId="573" priority="6256" operator="containsText" text="CRT">
      <formula>NOT(ISERROR(SEARCH("CRT",O10)))</formula>
    </cfRule>
  </conditionalFormatting>
  <conditionalFormatting sqref="AR135:AR159 AR161 AR163:AR166">
    <cfRule type="containsText" dxfId="572" priority="6255" operator="containsText" text="TTR">
      <formula>NOT(ISERROR(SEARCH("TTR",AR135)))</formula>
    </cfRule>
  </conditionalFormatting>
  <conditionalFormatting sqref="AR135:AR160">
    <cfRule type="containsText" dxfId="571" priority="155" stopIfTrue="1" operator="containsText" text="D">
      <formula>NOT(ISERROR(SEARCH("D",AR135)))</formula>
    </cfRule>
    <cfRule type="containsText" dxfId="570" priority="156" stopIfTrue="1" operator="containsText" text="A">
      <formula>NOT(ISERROR(SEARCH("A",AR135)))</formula>
    </cfRule>
    <cfRule type="containsText" dxfId="569" priority="157" stopIfTrue="1" operator="containsText" text="M">
      <formula>NOT(ISERROR(SEARCH("M",AR135)))</formula>
    </cfRule>
    <cfRule type="containsText" dxfId="568" priority="173" stopIfTrue="1" operator="containsText" text="F">
      <formula>NOT(ISERROR(SEARCH("F",AR135)))</formula>
    </cfRule>
    <cfRule type="containsText" dxfId="567" priority="174" stopIfTrue="1" operator="containsText" text="P">
      <formula>NOT(ISERROR(SEARCH("P",AR135)))</formula>
    </cfRule>
    <cfRule type="containsText" dxfId="566" priority="175" stopIfTrue="1" operator="containsText" text="TI-S">
      <formula>NOT(ISERROR(SEARCH("TI-S",AR135)))</formula>
    </cfRule>
  </conditionalFormatting>
  <conditionalFormatting sqref="AR160">
    <cfRule type="containsText" dxfId="565" priority="178" operator="containsText" text="LCG">
      <formula>NOT(ISERROR(SEARCH("LCG",AR160)))</formula>
    </cfRule>
    <cfRule type="containsText" dxfId="564" priority="152" stopIfTrue="1" operator="containsText" text="TS">
      <formula>NOT(ISERROR(SEARCH("TS",AR160)))</formula>
    </cfRule>
    <cfRule type="containsText" dxfId="563" priority="153" stopIfTrue="1" operator="containsText" text="TI">
      <formula>NOT(ISERROR(SEARCH("TI",AR160)))</formula>
    </cfRule>
    <cfRule type="containsText" dxfId="562" priority="154" stopIfTrue="1" operator="containsText" text="L">
      <formula>NOT(ISERROR(SEARCH("L",AR160)))</formula>
    </cfRule>
    <cfRule type="containsText" dxfId="561" priority="176" operator="containsText" text="TTR">
      <formula>NOT(ISERROR(SEARCH("TTR",AR160)))</formula>
    </cfRule>
    <cfRule type="containsText" dxfId="560" priority="179" operator="containsText" text="LP">
      <formula>NOT(ISERROR(SEARCH("LP",AR160)))</formula>
    </cfRule>
    <cfRule type="containsText" dxfId="559" priority="181" operator="containsText" text="V">
      <formula>NOT(ISERROR(SEARCH("V",AR160)))</formula>
    </cfRule>
    <cfRule type="containsText" dxfId="558" priority="182" stopIfTrue="1" operator="containsText" text="TS-S">
      <formula>NOT(ISERROR(SEARCH("TS-S",AR160)))</formula>
    </cfRule>
    <cfRule type="containsText" dxfId="557" priority="177" operator="containsText" text="CRT">
      <formula>NOT(ISERROR(SEARCH("CRT",AR160)))</formula>
    </cfRule>
    <cfRule type="containsText" dxfId="556" priority="180" operator="containsText" text="LSG">
      <formula>NOT(ISERROR(SEARCH("LSG",AR160)))</formula>
    </cfRule>
  </conditionalFormatting>
  <conditionalFormatting sqref="AR161 AR163:AR166 O165:P166 AR135:AR159">
    <cfRule type="containsText" dxfId="555" priority="6248" stopIfTrue="1" operator="containsText" text="L">
      <formula>NOT(ISERROR(SEARCH("L",O135)))</formula>
    </cfRule>
  </conditionalFormatting>
  <conditionalFormatting sqref="AR162">
    <cfRule type="containsText" dxfId="554" priority="105" stopIfTrue="1" operator="containsText" text="TS">
      <formula>NOT(ISERROR(SEARCH("TS",AR162)))</formula>
    </cfRule>
    <cfRule type="containsText" dxfId="553" priority="106" stopIfTrue="1" operator="containsText" text="TI">
      <formula>NOT(ISERROR(SEARCH("TI",AR162)))</formula>
    </cfRule>
    <cfRule type="containsText" dxfId="552" priority="107" stopIfTrue="1" operator="containsText" text="L">
      <formula>NOT(ISERROR(SEARCH("L",AR162)))</formula>
    </cfRule>
  </conditionalFormatting>
  <conditionalFormatting sqref="AR10:AS14 AR16:AS18 O115:P126 AI198:AS198 AI121:AS121">
    <cfRule type="containsText" dxfId="551" priority="3833" stopIfTrue="1" operator="containsText" text="F">
      <formula>NOT(ISERROR(SEARCH("F",O10)))</formula>
    </cfRule>
    <cfRule type="containsText" dxfId="550" priority="3832" stopIfTrue="1" operator="containsText" text="M">
      <formula>NOT(ISERROR(SEARCH("M",O10)))</formula>
    </cfRule>
    <cfRule type="containsText" dxfId="549" priority="3831" stopIfTrue="1" operator="containsText" text="A">
      <formula>NOT(ISERROR(SEARCH("A",O10)))</formula>
    </cfRule>
  </conditionalFormatting>
  <conditionalFormatting sqref="AR10:AS14 AR16:AS18 AR135:AR159 AR161 AR163:AR166 O195:AR198 AI198:AS198 O121:AS121">
    <cfRule type="containsText" dxfId="548" priority="6259" operator="containsText" text="LSG">
      <formula>NOT(ISERROR(SEARCH("LSG",O10)))</formula>
    </cfRule>
    <cfRule type="containsText" dxfId="547" priority="6258" operator="containsText" text="LP">
      <formula>NOT(ISERROR(SEARCH("LP",O10)))</formula>
    </cfRule>
    <cfRule type="containsText" dxfId="546" priority="6257" operator="containsText" text="LCG">
      <formula>NOT(ISERROR(SEARCH("LCG",O10)))</formula>
    </cfRule>
    <cfRule type="containsText" dxfId="545" priority="6261" stopIfTrue="1" operator="containsText" text="TS-S">
      <formula>NOT(ISERROR(SEARCH("TS-S",O10)))</formula>
    </cfRule>
    <cfRule type="containsText" dxfId="544" priority="6260" operator="containsText" text="V">
      <formula>NOT(ISERROR(SEARCH("V",O10)))</formula>
    </cfRule>
  </conditionalFormatting>
  <conditionalFormatting sqref="AR10:AS14 AR16:AS19 O82:P95 O107:P113 O115:P126 AI198:AS198 AI121:AS121">
    <cfRule type="containsText" dxfId="543" priority="6720" stopIfTrue="1" operator="containsText" text="TI-S">
      <formula>NOT(ISERROR(SEARCH("TI-S",O10)))</formula>
    </cfRule>
  </conditionalFormatting>
  <conditionalFormatting sqref="AR10:AS17">
    <cfRule type="containsText" dxfId="542" priority="183" stopIfTrue="1" operator="containsText" text="L">
      <formula>NOT(ISERROR(SEARCH("L",AR10)))</formula>
    </cfRule>
  </conditionalFormatting>
  <conditionalFormatting sqref="AR75:AS75 AR76:AR92 AR93:AS95 AR96:AR108 O109:P111 AR109:AS111 AR112:AR119 AR134:AS134 AS97:AS98 AS100:AS105 AS107 O97:P98 O100:P105 O55:P71 O75:P75 O134:P134">
    <cfRule type="containsText" dxfId="541" priority="16489" stopIfTrue="1" operator="containsText" text="TI">
      <formula>NOT(ISERROR(SEARCH("TI",O55)))</formula>
    </cfRule>
  </conditionalFormatting>
  <conditionalFormatting sqref="O115:P126 AI198:AS198 AR10:AS14 AR16:AS18 AI121:AS121">
    <cfRule type="containsText" dxfId="540" priority="3830" stopIfTrue="1" operator="containsText" text="D">
      <formula>NOT(ISERROR(SEARCH("D",O10)))</formula>
    </cfRule>
  </conditionalFormatting>
  <conditionalFormatting sqref="AS55:AS92">
    <cfRule type="containsText" dxfId="539" priority="6694" operator="containsText" text="V">
      <formula>NOT(ISERROR(SEARCH("V",AS55)))</formula>
    </cfRule>
    <cfRule type="containsText" dxfId="538" priority="6695" stopIfTrue="1" operator="containsText" text="TS-S">
      <formula>NOT(ISERROR(SEARCH("TS-S",AS55)))</formula>
    </cfRule>
    <cfRule type="containsText" dxfId="537" priority="6684" stopIfTrue="1" operator="containsText" text="A">
      <formula>NOT(ISERROR(SEARCH("A",AS55)))</formula>
    </cfRule>
    <cfRule type="containsText" dxfId="536" priority="6685" stopIfTrue="1" operator="containsText" text="M">
      <formula>NOT(ISERROR(SEARCH("M",AS55)))</formula>
    </cfRule>
    <cfRule type="containsText" dxfId="535" priority="6686" stopIfTrue="1" operator="containsText" text="F">
      <formula>NOT(ISERROR(SEARCH("F",AS55)))</formula>
    </cfRule>
    <cfRule type="containsText" dxfId="534" priority="6687" stopIfTrue="1" operator="containsText" text="P">
      <formula>NOT(ISERROR(SEARCH("P",AS55)))</formula>
    </cfRule>
    <cfRule type="containsText" dxfId="533" priority="6688" stopIfTrue="1" operator="containsText" text="TI-S">
      <formula>NOT(ISERROR(SEARCH("TI-S",AS55)))</formula>
    </cfRule>
    <cfRule type="containsText" dxfId="532" priority="6689" operator="containsText" text="TTR">
      <formula>NOT(ISERROR(SEARCH("TTR",AS55)))</formula>
    </cfRule>
    <cfRule type="containsText" dxfId="531" priority="6690" operator="containsText" text="CRT">
      <formula>NOT(ISERROR(SEARCH("CRT",AS55)))</formula>
    </cfRule>
    <cfRule type="containsText" dxfId="530" priority="6691" operator="containsText" text="LCG">
      <formula>NOT(ISERROR(SEARCH("LCG",AS55)))</formula>
    </cfRule>
    <cfRule type="containsText" dxfId="529" priority="6692" operator="containsText" text="LP">
      <formula>NOT(ISERROR(SEARCH("LP",AS55)))</formula>
    </cfRule>
    <cfRule type="containsText" dxfId="528" priority="6693" operator="containsText" text="LSG">
      <formula>NOT(ISERROR(SEARCH("LSG",AS55)))</formula>
    </cfRule>
    <cfRule type="containsText" dxfId="527" priority="6683" stopIfTrue="1" operator="containsText" text="D">
      <formula>NOT(ISERROR(SEARCH("D",AS55)))</formula>
    </cfRule>
    <cfRule type="containsText" dxfId="526" priority="6682" stopIfTrue="1" operator="containsText" text="L">
      <formula>NOT(ISERROR(SEARCH("L",AS55)))</formula>
    </cfRule>
  </conditionalFormatting>
  <conditionalFormatting sqref="AS74:AS92">
    <cfRule type="containsText" dxfId="525" priority="6696" stopIfTrue="1" operator="containsText" text="TS">
      <formula>NOT(ISERROR(SEARCH("TS",AS74)))</formula>
    </cfRule>
  </conditionalFormatting>
  <conditionalFormatting sqref="AS93:AS113">
    <cfRule type="containsText" dxfId="524" priority="6744" stopIfTrue="1" operator="containsText" text="TS">
      <formula>NOT(ISERROR(SEARCH("TS",AS93)))</formula>
    </cfRule>
  </conditionalFormatting>
  <conditionalFormatting sqref="AS96 AS99 AS106">
    <cfRule type="containsText" dxfId="523" priority="6743" stopIfTrue="1" operator="containsText" text="TS-S">
      <formula>NOT(ISERROR(SEARCH("TS-S",AS96)))</formula>
    </cfRule>
    <cfRule type="containsText" dxfId="522" priority="6739" operator="containsText" text="LCG">
      <formula>NOT(ISERROR(SEARCH("LCG",AS96)))</formula>
    </cfRule>
    <cfRule type="containsText" dxfId="521" priority="6737" operator="containsText" text="TTR">
      <formula>NOT(ISERROR(SEARCH("TTR",AS96)))</formula>
    </cfRule>
    <cfRule type="containsText" dxfId="520" priority="6738" operator="containsText" text="CRT">
      <formula>NOT(ISERROR(SEARCH("CRT",AS96)))</formula>
    </cfRule>
    <cfRule type="containsText" dxfId="519" priority="6730" stopIfTrue="1" operator="containsText" text="L">
      <formula>NOT(ISERROR(SEARCH("L",AS96)))</formula>
    </cfRule>
    <cfRule type="containsText" dxfId="518" priority="6729" stopIfTrue="1" operator="containsText" text="TI">
      <formula>NOT(ISERROR(SEARCH("TI",AS96)))</formula>
    </cfRule>
    <cfRule type="containsText" dxfId="517" priority="6740" operator="containsText" text="LP">
      <formula>NOT(ISERROR(SEARCH("LP",AS96)))</formula>
    </cfRule>
    <cfRule type="containsText" dxfId="516" priority="6731" stopIfTrue="1" operator="containsText" text="D">
      <formula>NOT(ISERROR(SEARCH("D",AS96)))</formula>
    </cfRule>
    <cfRule type="containsText" dxfId="515" priority="6742" operator="containsText" text="V">
      <formula>NOT(ISERROR(SEARCH("V",AS96)))</formula>
    </cfRule>
    <cfRule type="containsText" dxfId="514" priority="6732" stopIfTrue="1" operator="containsText" text="A">
      <formula>NOT(ISERROR(SEARCH("A",AS96)))</formula>
    </cfRule>
    <cfRule type="containsText" dxfId="513" priority="6733" stopIfTrue="1" operator="containsText" text="M">
      <formula>NOT(ISERROR(SEARCH("M",AS96)))</formula>
    </cfRule>
    <cfRule type="containsText" dxfId="512" priority="6734" stopIfTrue="1" operator="containsText" text="F">
      <formula>NOT(ISERROR(SEARCH("F",AS96)))</formula>
    </cfRule>
    <cfRule type="containsText" dxfId="511" priority="6736" stopIfTrue="1" operator="containsText" text="TI-S">
      <formula>NOT(ISERROR(SEARCH("TI-S",AS96)))</formula>
    </cfRule>
    <cfRule type="containsText" dxfId="510" priority="6735" stopIfTrue="1" operator="containsText" text="P">
      <formula>NOT(ISERROR(SEARCH("P",AS96)))</formula>
    </cfRule>
    <cfRule type="containsText" dxfId="509" priority="6741" operator="containsText" text="LSG">
      <formula>NOT(ISERROR(SEARCH("LSG",AS96)))</formula>
    </cfRule>
  </conditionalFormatting>
  <conditionalFormatting sqref="AS108:AS160 AR120:AS123 AR135:AR159 P9:P14 AR161:AS161 AS162 AR163:AS166">
    <cfRule type="containsText" dxfId="508" priority="6713" stopIfTrue="1" operator="containsText" text="TI">
      <formula>NOT(ISERROR(SEARCH("TI",P9)))</formula>
    </cfRule>
  </conditionalFormatting>
  <conditionalFormatting sqref="AS108:AS166 AR120:AS123 P9:P14">
    <cfRule type="containsText" dxfId="507" priority="6586" stopIfTrue="1" operator="containsText" text="L">
      <formula>NOT(ISERROR(SEARCH("L",P9)))</formula>
    </cfRule>
  </conditionalFormatting>
  <conditionalFormatting sqref="AS121 AS195:AS198">
    <cfRule type="containsText" dxfId="506" priority="476" stopIfTrue="1" operator="containsText" text="F">
      <formula>NOT(ISERROR(SEARCH("F",AS121)))</formula>
    </cfRule>
    <cfRule type="containsText" dxfId="505" priority="477" stopIfTrue="1" operator="containsText" text="P">
      <formula>NOT(ISERROR(SEARCH("P",AS121)))</formula>
    </cfRule>
    <cfRule type="containsText" dxfId="504" priority="478" stopIfTrue="1" operator="containsText" text="TI-S">
      <formula>NOT(ISERROR(SEARCH("TI-S",AS121)))</formula>
    </cfRule>
    <cfRule type="containsText" dxfId="503" priority="479" operator="containsText" text="TTR">
      <formula>NOT(ISERROR(SEARCH("TTR",AS121)))</formula>
    </cfRule>
    <cfRule type="containsText" dxfId="502" priority="480" operator="containsText" text="CRT">
      <formula>NOT(ISERROR(SEARCH("CRT",AS121)))</formula>
    </cfRule>
    <cfRule type="containsText" dxfId="501" priority="481" operator="containsText" text="LCG">
      <formula>NOT(ISERROR(SEARCH("LCG",AS121)))</formula>
    </cfRule>
    <cfRule type="containsText" dxfId="500" priority="483" operator="containsText" text="LSG">
      <formula>NOT(ISERROR(SEARCH("LSG",AS121)))</formula>
    </cfRule>
    <cfRule type="containsText" dxfId="499" priority="482" operator="containsText" text="LP">
      <formula>NOT(ISERROR(SEARCH("LP",AS121)))</formula>
    </cfRule>
    <cfRule type="containsText" dxfId="498" priority="472" stopIfTrue="1" operator="containsText" text="L">
      <formula>NOT(ISERROR(SEARCH("L",AS121)))</formula>
    </cfRule>
    <cfRule type="containsText" dxfId="497" priority="473" stopIfTrue="1" operator="containsText" text="D">
      <formula>NOT(ISERROR(SEARCH("D",AS121)))</formula>
    </cfRule>
    <cfRule type="containsText" dxfId="496" priority="485" stopIfTrue="1" operator="containsText" text="TS-S">
      <formula>NOT(ISERROR(SEARCH("TS-S",AS121)))</formula>
    </cfRule>
    <cfRule type="containsText" dxfId="495" priority="474" stopIfTrue="1" operator="containsText" text="A">
      <formula>NOT(ISERROR(SEARCH("A",AS121)))</formula>
    </cfRule>
    <cfRule type="containsText" dxfId="494" priority="475" stopIfTrue="1" operator="containsText" text="M">
      <formula>NOT(ISERROR(SEARCH("M",AS121)))</formula>
    </cfRule>
    <cfRule type="containsText" dxfId="493" priority="484" operator="containsText" text="V">
      <formula>NOT(ISERROR(SEARCH("V",AS121)))</formula>
    </cfRule>
  </conditionalFormatting>
  <conditionalFormatting sqref="AQ10:AQ166">
    <cfRule type="containsText" dxfId="488" priority="14" stopIfTrue="1" operator="containsText" text="D">
      <formula>NOT(ISERROR(SEARCH("D",AQ10)))</formula>
    </cfRule>
    <cfRule type="containsText" dxfId="487" priority="15" stopIfTrue="1" operator="containsText" text="A">
      <formula>NOT(ISERROR(SEARCH("A",AQ10)))</formula>
    </cfRule>
    <cfRule type="containsText" dxfId="484" priority="16" stopIfTrue="1" operator="containsText" text="M">
      <formula>NOT(ISERROR(SEARCH("M",AQ10)))</formula>
    </cfRule>
    <cfRule type="containsText" dxfId="486" priority="17" stopIfTrue="1" operator="containsText" text="F">
      <formula>NOT(ISERROR(SEARCH("F",AQ10)))</formula>
    </cfRule>
    <cfRule type="containsText" dxfId="485" priority="18" stopIfTrue="1" operator="containsText" text="P">
      <formula>NOT(ISERROR(SEARCH("P",AQ10)))</formula>
    </cfRule>
    <cfRule type="containsText" dxfId="482" priority="19" stopIfTrue="1" operator="containsText" text="TI-S">
      <formula>NOT(ISERROR(SEARCH("TI-S",AQ10)))</formula>
    </cfRule>
    <cfRule type="containsText" dxfId="483" priority="20" operator="containsText" text="TTR">
      <formula>NOT(ISERROR(SEARCH("TTR",AQ10)))</formula>
    </cfRule>
    <cfRule type="containsText" dxfId="490" priority="21" operator="containsText" text="CRT">
      <formula>NOT(ISERROR(SEARCH("CRT",AQ10)))</formula>
    </cfRule>
    <cfRule type="containsText" dxfId="489" priority="22" operator="containsText" text="LCG">
      <formula>NOT(ISERROR(SEARCH("LCG",AQ10)))</formula>
    </cfRule>
    <cfRule type="containsText" dxfId="480" priority="23" operator="containsText" text="LP">
      <formula>NOT(ISERROR(SEARCH("LP",AQ10)))</formula>
    </cfRule>
    <cfRule type="containsText" dxfId="481" priority="24" operator="containsText" text="LSG">
      <formula>NOT(ISERROR(SEARCH("LSG",AQ10)))</formula>
    </cfRule>
    <cfRule type="containsText" dxfId="492" priority="25" operator="containsText" text="V">
      <formula>NOT(ISERROR(SEARCH("V",AQ10)))</formula>
    </cfRule>
    <cfRule type="containsText" dxfId="491" priority="26" stopIfTrue="1" operator="containsText" text="TS-S">
      <formula>NOT(ISERROR(SEARCH("TS-S",AQ10)))</formula>
    </cfRule>
  </conditionalFormatting>
  <conditionalFormatting sqref="AQ108">
    <cfRule type="containsText" dxfId="475" priority="1" stopIfTrue="1" operator="containsText" text="D">
      <formula>NOT(ISERROR(SEARCH("D",AQ108)))</formula>
    </cfRule>
    <cfRule type="containsText" dxfId="474" priority="2" stopIfTrue="1" operator="containsText" text="A">
      <formula>NOT(ISERROR(SEARCH("A",AQ108)))</formula>
    </cfRule>
    <cfRule type="containsText" dxfId="471" priority="3" stopIfTrue="1" operator="containsText" text="M">
      <formula>NOT(ISERROR(SEARCH("M",AQ108)))</formula>
    </cfRule>
    <cfRule type="containsText" dxfId="473" priority="4" stopIfTrue="1" operator="containsText" text="F">
      <formula>NOT(ISERROR(SEARCH("F",AQ108)))</formula>
    </cfRule>
    <cfRule type="containsText" dxfId="472" priority="5" stopIfTrue="1" operator="containsText" text="P">
      <formula>NOT(ISERROR(SEARCH("P",AQ108)))</formula>
    </cfRule>
    <cfRule type="containsText" dxfId="469" priority="6" stopIfTrue="1" operator="containsText" text="TI-S">
      <formula>NOT(ISERROR(SEARCH("TI-S",AQ108)))</formula>
    </cfRule>
    <cfRule type="containsText" dxfId="470" priority="7" operator="containsText" text="TTR">
      <formula>NOT(ISERROR(SEARCH("TTR",AQ108)))</formula>
    </cfRule>
    <cfRule type="containsText" dxfId="477" priority="8" operator="containsText" text="CRT">
      <formula>NOT(ISERROR(SEARCH("CRT",AQ108)))</formula>
    </cfRule>
    <cfRule type="containsText" dxfId="476" priority="9" operator="containsText" text="LCG">
      <formula>NOT(ISERROR(SEARCH("LCG",AQ108)))</formula>
    </cfRule>
    <cfRule type="containsText" dxfId="467" priority="10" operator="containsText" text="LP">
      <formula>NOT(ISERROR(SEARCH("LP",AQ108)))</formula>
    </cfRule>
    <cfRule type="containsText" dxfId="468" priority="11" operator="containsText" text="LSG">
      <formula>NOT(ISERROR(SEARCH("LSG",AQ108)))</formula>
    </cfRule>
    <cfRule type="containsText" dxfId="479" priority="12" operator="containsText" text="V">
      <formula>NOT(ISERROR(SEARCH("V",AQ108)))</formula>
    </cfRule>
    <cfRule type="containsText" dxfId="478" priority="13" stopIfTrue="1" operator="containsText" text="TS-S">
      <formula>NOT(ISERROR(SEARCH("TS-S",AQ108)))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Rosa</vt:lpstr>
      <vt:lpstr>Resumen</vt:lpstr>
      <vt:lpstr>SEPCON S.A.C.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2024-05-09T22:31:19Z</dcterms:created>
  <dcterms:modified xsi:type="dcterms:W3CDTF">2024-07-29T22:15:59Z</dcterms:modified>
</cp:coreProperties>
</file>