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13_ncr:1_{36C0F91C-AB36-274A-B78C-D1AA8F8089E6}" xr6:coauthVersionLast="47" xr6:coauthVersionMax="47" xr10:uidLastSave="{00000000-0000-0000-0000-000000000000}"/>
  <bookViews>
    <workbookView xWindow="280" yWindow="500" windowWidth="28800" windowHeight="15880" activeTab="7" xr2:uid="{B8D6AE7B-FE76-4E4F-8B74-D534FC90F89E}"/>
  </bookViews>
  <sheets>
    <sheet name="SW Barbati" sheetId="2" r:id="rId1"/>
    <sheet name="SW femei" sheetId="3" r:id="rId2"/>
    <sheet name="X2 pearson barbati" sheetId="5" r:id="rId3"/>
    <sheet name="X2 pearson femei" sheetId="7" r:id="rId4"/>
    <sheet name="SW total populatie" sheetId="10" r:id="rId5"/>
    <sheet name="SW apta de munca" sheetId="11" r:id="rId6"/>
    <sheet name="SW pensionar" sheetId="12" r:id="rId7"/>
    <sheet name="KS" sheetId="1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3" l="1"/>
  <c r="L4" i="13"/>
  <c r="I6" i="13"/>
  <c r="D6" i="13"/>
  <c r="I5" i="13"/>
  <c r="J5" i="13" s="1"/>
  <c r="J6" i="13" s="1"/>
  <c r="D5" i="13"/>
  <c r="I4" i="13"/>
  <c r="D4" i="13"/>
  <c r="E5" i="13" l="1"/>
  <c r="E6" i="13"/>
  <c r="L6" i="13" l="1"/>
  <c r="B7" i="12" l="1"/>
  <c r="E7" i="12" s="1"/>
  <c r="H5" i="12"/>
  <c r="I5" i="12" s="1"/>
  <c r="I8" i="12" s="1"/>
  <c r="E8" i="12" s="1"/>
  <c r="B7" i="11"/>
  <c r="E7" i="11" s="1"/>
  <c r="H5" i="11"/>
  <c r="I5" i="11" s="1"/>
  <c r="I8" i="11" s="1"/>
  <c r="E8" i="11" s="1"/>
  <c r="E8" i="10"/>
  <c r="I8" i="10"/>
  <c r="H5" i="10"/>
  <c r="E7" i="10"/>
  <c r="B7" i="10"/>
  <c r="I5" i="10"/>
  <c r="B25" i="7"/>
  <c r="B25" i="5"/>
  <c r="H5" i="3"/>
  <c r="B27" i="3"/>
  <c r="E19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I5" i="3"/>
  <c r="E19" i="2"/>
  <c r="B27" i="2"/>
  <c r="I17" i="2"/>
  <c r="E20" i="2" s="1"/>
  <c r="I6" i="2"/>
  <c r="I7" i="2"/>
  <c r="I8" i="2"/>
  <c r="I9" i="2"/>
  <c r="I10" i="2"/>
  <c r="I11" i="2"/>
  <c r="I12" i="2"/>
  <c r="I13" i="2"/>
  <c r="I14" i="2"/>
  <c r="I15" i="2"/>
  <c r="I5" i="2"/>
  <c r="H15" i="2"/>
  <c r="H14" i="2"/>
  <c r="H13" i="2"/>
  <c r="H12" i="2"/>
  <c r="H11" i="2"/>
  <c r="H10" i="2"/>
  <c r="H9" i="2"/>
  <c r="H8" i="2"/>
  <c r="H7" i="2"/>
  <c r="H6" i="2"/>
  <c r="H5" i="2"/>
  <c r="I17" i="3" l="1"/>
  <c r="E20" i="3" s="1"/>
  <c r="B8" i="13"/>
  <c r="G8" i="13"/>
</calcChain>
</file>

<file path=xl/sharedStrings.xml><?xml version="1.0" encoding="utf-8"?>
<sst xmlns="http://schemas.openxmlformats.org/spreadsheetml/2006/main" count="136" uniqueCount="53">
  <si>
    <t>Media=</t>
  </si>
  <si>
    <t>W=b^2/SS</t>
  </si>
  <si>
    <t>b=</t>
  </si>
  <si>
    <t>SS=SUM(x-media)^2</t>
  </si>
  <si>
    <t>SUM(a*diff)</t>
  </si>
  <si>
    <t>a5=</t>
  </si>
  <si>
    <t>a4=</t>
  </si>
  <si>
    <t>a3=</t>
  </si>
  <si>
    <t>a2=</t>
  </si>
  <si>
    <t>a1=</t>
  </si>
  <si>
    <t>a*diff</t>
  </si>
  <si>
    <t>diff</t>
  </si>
  <si>
    <t>n=</t>
  </si>
  <si>
    <t>Nr.barbati sortat</t>
  </si>
  <si>
    <t>Nr.barbati</t>
  </si>
  <si>
    <t>Testul Shapiro-Wilk</t>
  </si>
  <si>
    <t>a6</t>
  </si>
  <si>
    <t>a7</t>
  </si>
  <si>
    <t>a8</t>
  </si>
  <si>
    <t>a9</t>
  </si>
  <si>
    <t>a10</t>
  </si>
  <si>
    <t>a11</t>
  </si>
  <si>
    <t>x22-x1</t>
  </si>
  <si>
    <t>x21-x2</t>
  </si>
  <si>
    <t>x20-x3</t>
  </si>
  <si>
    <t>x19-x4</t>
  </si>
  <si>
    <t>x18-x5</t>
  </si>
  <si>
    <t>x17-x6</t>
  </si>
  <si>
    <t>x16-x7</t>
  </si>
  <si>
    <t>x15-x8</t>
  </si>
  <si>
    <t>x14-x9</t>
  </si>
  <si>
    <t>x13-x10</t>
  </si>
  <si>
    <t>x12-x11</t>
  </si>
  <si>
    <t>55 067</t>
  </si>
  <si>
    <t>Testul χ2 (chi-pătrat) Pearson (în cazul bărbaților)</t>
  </si>
  <si>
    <t>Frecventa primita Hi</t>
  </si>
  <si>
    <t>Frecventa asteptata Oi</t>
  </si>
  <si>
    <t>Total</t>
  </si>
  <si>
    <t>Total=</t>
  </si>
  <si>
    <t>x3-x1</t>
  </si>
  <si>
    <t>Testul Kolmogorov-Smirnov</t>
  </si>
  <si>
    <t>Frecventa proportionala</t>
  </si>
  <si>
    <t>Frecventa cumulativa</t>
  </si>
  <si>
    <t>Diferenta frecventei cumulative</t>
  </si>
  <si>
    <t>Observata</t>
  </si>
  <si>
    <t>Teoretica</t>
  </si>
  <si>
    <t>Apta de munca</t>
  </si>
  <si>
    <t>Pensionar</t>
  </si>
  <si>
    <t>Nr.pop.totala</t>
  </si>
  <si>
    <t>Nr.pop.totala sortat</t>
  </si>
  <si>
    <t>Nr.pop.apta de lucru</t>
  </si>
  <si>
    <t>Nr.pop. Apta de lucru</t>
  </si>
  <si>
    <t>Nr.pop.pensionar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</si>
</sst>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0" xfId="1"/>
    <xf numFmtId="0" fontId="1" fillId="0" borderId="1" xfId="1" applyBorder="1"/>
    <xf numFmtId="0" fontId="1" fillId="0" borderId="0" xfId="1" applyAlignment="1">
      <alignment horizontal="center"/>
    </xf>
    <xf numFmtId="3" fontId="4" fillId="0" borderId="2" xfId="0" applyNumberFormat="1" applyFont="1" applyBorder="1" applyAlignment="1">
      <alignment vertical="center" wrapText="1"/>
    </xf>
    <xf numFmtId="3" fontId="1" fillId="0" borderId="1" xfId="1" applyNumberFormat="1" applyBorder="1"/>
    <xf numFmtId="2" fontId="1" fillId="0" borderId="0" xfId="1" applyNumberFormat="1"/>
    <xf numFmtId="0" fontId="1" fillId="0" borderId="0" xfId="1" applyNumberFormat="1"/>
    <xf numFmtId="0" fontId="1" fillId="0" borderId="1" xfId="1" applyNumberFormat="1" applyBorder="1"/>
    <xf numFmtId="0" fontId="1" fillId="0" borderId="0" xfId="1" applyNumberFormat="1" applyAlignment="1">
      <alignment horizontal="center"/>
    </xf>
    <xf numFmtId="0" fontId="4" fillId="0" borderId="2" xfId="0" applyNumberFormat="1" applyFont="1" applyBorder="1" applyAlignment="1">
      <alignment vertical="center" wrapText="1"/>
    </xf>
    <xf numFmtId="0" fontId="0" fillId="0" borderId="0" xfId="0" applyNumberFormat="1" applyAlignment="1">
      <alignment horizontal="right" vertical="center"/>
    </xf>
    <xf numFmtId="0" fontId="0" fillId="0" borderId="0" xfId="0" applyNumberFormat="1"/>
    <xf numFmtId="0" fontId="1" fillId="0" borderId="0" xfId="1" applyNumberFormat="1" applyAlignment="1">
      <alignment horizontal="right"/>
    </xf>
    <xf numFmtId="0" fontId="2" fillId="0" borderId="0" xfId="1" applyNumberFormat="1" applyFont="1" applyAlignment="1">
      <alignment horizontal="left" vertical="center" wrapText="1"/>
    </xf>
    <xf numFmtId="0" fontId="3" fillId="0" borderId="0" xfId="1" applyNumberFormat="1" applyFont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/>
    </xf>
    <xf numFmtId="0" fontId="3" fillId="0" borderId="1" xfId="1" applyFont="1" applyBorder="1" applyAlignment="1">
      <alignment horizontal="left"/>
    </xf>
    <xf numFmtId="0" fontId="1" fillId="0" borderId="0" xfId="1" applyBorder="1"/>
    <xf numFmtId="0" fontId="4" fillId="0" borderId="3" xfId="0" applyNumberFormat="1" applyFont="1" applyBorder="1" applyAlignment="1">
      <alignment vertical="center" wrapText="1"/>
    </xf>
    <xf numFmtId="0" fontId="1" fillId="0" borderId="4" xfId="1" applyBorder="1"/>
    <xf numFmtId="0" fontId="1" fillId="0" borderId="2" xfId="1" applyBorder="1"/>
    <xf numFmtId="0" fontId="5" fillId="0" borderId="2" xfId="0" applyFont="1" applyBorder="1" applyAlignment="1">
      <alignment vertical="center" wrapText="1"/>
    </xf>
    <xf numFmtId="0" fontId="1" fillId="0" borderId="5" xfId="1" applyNumberFormat="1" applyBorder="1"/>
    <xf numFmtId="0" fontId="1" fillId="0" borderId="0" xfId="1" applyNumberFormat="1" applyBorder="1"/>
    <xf numFmtId="0" fontId="4" fillId="0" borderId="0" xfId="0" applyNumberFormat="1" applyFont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5" fillId="0" borderId="1" xfId="0" applyFont="1" applyBorder="1"/>
    <xf numFmtId="0" fontId="5" fillId="0" borderId="2" xfId="0" applyFont="1" applyBorder="1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/>
    <xf numFmtId="0" fontId="3" fillId="0" borderId="5" xfId="1" applyFont="1" applyBorder="1" applyAlignment="1">
      <alignment horizontal="center" vertical="center"/>
    </xf>
    <xf numFmtId="0" fontId="3" fillId="2" borderId="1" xfId="1" applyFont="1" applyFill="1" applyBorder="1"/>
    <xf numFmtId="0" fontId="3" fillId="0" borderId="5" xfId="1" applyFont="1" applyBorder="1"/>
    <xf numFmtId="0" fontId="3" fillId="0" borderId="0" xfId="1" applyFont="1" applyBorder="1"/>
    <xf numFmtId="0" fontId="2" fillId="0" borderId="0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3" borderId="1" xfId="1" applyFont="1" applyFill="1" applyBorder="1"/>
  </cellXfs>
  <cellStyles count="2">
    <cellStyle name="Обычный" xfId="0" builtinId="0"/>
    <cellStyle name="Обычный 2" xfId="1" xr:uid="{2CDF34F0-542C-594E-8585-31DE7105E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1</xdr:row>
      <xdr:rowOff>25400</xdr:rowOff>
    </xdr:from>
    <xdr:to>
      <xdr:col>18</xdr:col>
      <xdr:colOff>482600</xdr:colOff>
      <xdr:row>12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A7281A-DF0F-81C3-EF53-2C3E62EFC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0100" y="215900"/>
          <a:ext cx="6108700" cy="2349500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508000</xdr:colOff>
      <xdr:row>10</xdr:row>
      <xdr:rowOff>177800</xdr:rowOff>
    </xdr:from>
    <xdr:to>
      <xdr:col>18</xdr:col>
      <xdr:colOff>266700</xdr:colOff>
      <xdr:row>35</xdr:row>
      <xdr:rowOff>165100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9220C45-48F0-2FE2-53D4-B9288F354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66300" y="2273300"/>
          <a:ext cx="5816600" cy="516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</xdr:row>
      <xdr:rowOff>12700</xdr:rowOff>
    </xdr:from>
    <xdr:to>
      <xdr:col>5</xdr:col>
      <xdr:colOff>219075</xdr:colOff>
      <xdr:row>3</xdr:row>
      <xdr:rowOff>155725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275756-34EB-5249-B669-A31B7BFB8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1425" y="203200"/>
          <a:ext cx="1479550" cy="562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</xdr:row>
      <xdr:rowOff>12700</xdr:rowOff>
    </xdr:from>
    <xdr:to>
      <xdr:col>5</xdr:col>
      <xdr:colOff>219075</xdr:colOff>
      <xdr:row>3</xdr:row>
      <xdr:rowOff>155725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97946-1C82-F54D-B06F-1843B5B0F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1425" y="203200"/>
          <a:ext cx="1479550" cy="56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CDB7-C46A-F342-8AF0-7666891C39D8}">
  <dimension ref="A1:I28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9" style="7" customWidth="1"/>
    <col min="2" max="2" width="21.83203125" style="7" customWidth="1"/>
    <col min="3" max="3" width="8.83203125" style="7"/>
    <col min="4" max="4" width="19.83203125" style="7" customWidth="1"/>
    <col min="5" max="5" width="13.5" style="7" customWidth="1"/>
    <col min="6" max="8" width="8.83203125" style="7"/>
    <col min="9" max="9" width="12" style="7" customWidth="1"/>
    <col min="10" max="16384" width="8.83203125" style="7"/>
  </cols>
  <sheetData>
    <row r="1" spans="1:9" x14ac:dyDescent="0.2">
      <c r="A1" s="9" t="s">
        <v>15</v>
      </c>
      <c r="B1" s="9"/>
    </row>
    <row r="2" spans="1:9" x14ac:dyDescent="0.2">
      <c r="A2" s="9"/>
      <c r="B2" s="9"/>
    </row>
    <row r="3" spans="1:9" ht="16" thickBot="1" x14ac:dyDescent="0.25">
      <c r="A3" s="8" t="s">
        <v>14</v>
      </c>
      <c r="B3" s="8" t="s">
        <v>13</v>
      </c>
      <c r="D3" s="7" t="s">
        <v>12</v>
      </c>
      <c r="E3" s="8">
        <v>22</v>
      </c>
    </row>
    <row r="4" spans="1:9" ht="17" thickBot="1" x14ac:dyDescent="0.25">
      <c r="A4" s="10">
        <v>34578</v>
      </c>
      <c r="B4" s="10">
        <v>23572</v>
      </c>
      <c r="H4" s="8" t="s">
        <v>11</v>
      </c>
      <c r="I4" s="8" t="s">
        <v>10</v>
      </c>
    </row>
    <row r="5" spans="1:9" ht="17" thickBot="1" x14ac:dyDescent="0.25">
      <c r="A5" s="10">
        <v>36905</v>
      </c>
      <c r="B5" s="10">
        <v>24590</v>
      </c>
      <c r="D5" s="7" t="s">
        <v>9</v>
      </c>
      <c r="E5" s="8">
        <v>0.45900000000000002</v>
      </c>
      <c r="G5" s="8" t="s">
        <v>22</v>
      </c>
      <c r="H5" s="8">
        <f>(B25-B4)</f>
        <v>30258</v>
      </c>
      <c r="I5" s="8">
        <f>E5*H5</f>
        <v>13888.422</v>
      </c>
    </row>
    <row r="6" spans="1:9" ht="17" thickBot="1" x14ac:dyDescent="0.25">
      <c r="A6" s="10">
        <v>41151</v>
      </c>
      <c r="B6" s="10">
        <v>24598</v>
      </c>
      <c r="D6" s="7" t="s">
        <v>8</v>
      </c>
      <c r="E6" s="8">
        <v>0.31559999999999999</v>
      </c>
      <c r="G6" s="8" t="s">
        <v>23</v>
      </c>
      <c r="H6" s="8">
        <f>(B24-B5)</f>
        <v>28530</v>
      </c>
      <c r="I6" s="8">
        <f t="shared" ref="I6:I15" si="0">E6*H6</f>
        <v>9004.0679999999993</v>
      </c>
    </row>
    <row r="7" spans="1:9" ht="17" thickBot="1" x14ac:dyDescent="0.25">
      <c r="A7" s="10">
        <v>43981</v>
      </c>
      <c r="B7" s="10">
        <v>25517</v>
      </c>
      <c r="D7" s="7" t="s">
        <v>7</v>
      </c>
      <c r="E7" s="8">
        <v>0.2571</v>
      </c>
      <c r="G7" s="8" t="s">
        <v>24</v>
      </c>
      <c r="H7" s="8">
        <f>(B23-B6)</f>
        <v>25969</v>
      </c>
      <c r="I7" s="8">
        <f t="shared" si="0"/>
        <v>6676.6298999999999</v>
      </c>
    </row>
    <row r="8" spans="1:9" ht="17" thickBot="1" x14ac:dyDescent="0.25">
      <c r="A8" s="10">
        <v>46325</v>
      </c>
      <c r="B8" s="10">
        <v>27489</v>
      </c>
      <c r="D8" s="7" t="s">
        <v>6</v>
      </c>
      <c r="E8" s="8">
        <v>0.21310000000000001</v>
      </c>
      <c r="G8" s="8" t="s">
        <v>25</v>
      </c>
      <c r="H8" s="8">
        <f>(B22-B7)</f>
        <v>22976</v>
      </c>
      <c r="I8" s="8">
        <f t="shared" si="0"/>
        <v>4896.1856000000007</v>
      </c>
    </row>
    <row r="9" spans="1:9" ht="17" thickBot="1" x14ac:dyDescent="0.25">
      <c r="A9" s="10">
        <v>53120</v>
      </c>
      <c r="B9" s="10">
        <v>31898</v>
      </c>
      <c r="D9" s="7" t="s">
        <v>5</v>
      </c>
      <c r="E9" s="8">
        <v>0.1764</v>
      </c>
      <c r="G9" s="8" t="s">
        <v>26</v>
      </c>
      <c r="H9" s="8">
        <f>(B21-B8)</f>
        <v>20388</v>
      </c>
      <c r="I9" s="8">
        <f t="shared" si="0"/>
        <v>3596.4432000000002</v>
      </c>
    </row>
    <row r="10" spans="1:9" ht="17" thickBot="1" x14ac:dyDescent="0.25">
      <c r="A10" s="10">
        <v>53830</v>
      </c>
      <c r="B10" s="10">
        <v>34452</v>
      </c>
      <c r="D10" s="7" t="s">
        <v>16</v>
      </c>
      <c r="E10" s="7">
        <v>0.14430000000000001</v>
      </c>
      <c r="G10" s="7" t="s">
        <v>27</v>
      </c>
      <c r="H10" s="8">
        <f>(B20-B9)</f>
        <v>14713</v>
      </c>
      <c r="I10" s="8">
        <f t="shared" si="0"/>
        <v>2123.0859</v>
      </c>
    </row>
    <row r="11" spans="1:9" ht="17" thickBot="1" x14ac:dyDescent="0.25">
      <c r="A11" s="10">
        <v>50567</v>
      </c>
      <c r="B11" s="10">
        <v>34578</v>
      </c>
      <c r="D11" s="7" t="s">
        <v>17</v>
      </c>
      <c r="E11" s="7">
        <v>0.115</v>
      </c>
      <c r="G11" s="7" t="s">
        <v>28</v>
      </c>
      <c r="H11" s="8">
        <f>(B19-B10)</f>
        <v>11873</v>
      </c>
      <c r="I11" s="8">
        <f t="shared" si="0"/>
        <v>1365.395</v>
      </c>
    </row>
    <row r="12" spans="1:9" ht="17" thickBot="1" x14ac:dyDescent="0.25">
      <c r="A12" s="10">
        <v>48493</v>
      </c>
      <c r="B12" s="10">
        <v>36905</v>
      </c>
      <c r="D12" s="7" t="s">
        <v>18</v>
      </c>
      <c r="E12" s="8">
        <v>8.7800000000000003E-2</v>
      </c>
      <c r="G12" s="7" t="s">
        <v>29</v>
      </c>
      <c r="H12" s="8">
        <f>(B18-B11)</f>
        <v>10802</v>
      </c>
      <c r="I12" s="8">
        <f t="shared" si="0"/>
        <v>948.41560000000004</v>
      </c>
    </row>
    <row r="13" spans="1:9" ht="17" thickBot="1" x14ac:dyDescent="0.25">
      <c r="A13" s="10">
        <v>47877</v>
      </c>
      <c r="B13" s="10">
        <v>38033</v>
      </c>
      <c r="D13" s="7" t="s">
        <v>19</v>
      </c>
      <c r="E13" s="8">
        <v>6.1800000000000001E-2</v>
      </c>
      <c r="G13" s="7" t="s">
        <v>30</v>
      </c>
      <c r="H13" s="8">
        <f>(B17-B12)</f>
        <v>8182</v>
      </c>
      <c r="I13" s="8">
        <f t="shared" si="0"/>
        <v>505.64760000000001</v>
      </c>
    </row>
    <row r="14" spans="1:9" ht="17" thickBot="1" x14ac:dyDescent="0.25">
      <c r="A14" s="10">
        <v>46611</v>
      </c>
      <c r="B14" s="10">
        <v>41151</v>
      </c>
      <c r="D14" s="7" t="s">
        <v>20</v>
      </c>
      <c r="E14" s="7">
        <v>3.6799999999999999E-2</v>
      </c>
      <c r="G14" s="7" t="s">
        <v>31</v>
      </c>
      <c r="H14" s="8">
        <f>(B16-B13)</f>
        <v>5948</v>
      </c>
      <c r="I14" s="8">
        <f t="shared" si="0"/>
        <v>218.88640000000001</v>
      </c>
    </row>
    <row r="15" spans="1:9" ht="17" thickBot="1" x14ac:dyDescent="0.25">
      <c r="A15" s="10">
        <v>45380</v>
      </c>
      <c r="B15" s="10">
        <v>42218</v>
      </c>
      <c r="D15" s="7" t="s">
        <v>21</v>
      </c>
      <c r="E15" s="7">
        <v>1.2200000000000001E-2</v>
      </c>
      <c r="G15" s="7" t="s">
        <v>32</v>
      </c>
      <c r="H15" s="8">
        <f>(B15-B14)</f>
        <v>1067</v>
      </c>
      <c r="I15" s="8">
        <f t="shared" si="0"/>
        <v>13.0174</v>
      </c>
    </row>
    <row r="16" spans="1:9" ht="17" thickBot="1" x14ac:dyDescent="0.25">
      <c r="A16" s="10">
        <v>45087</v>
      </c>
      <c r="B16" s="10">
        <v>43981</v>
      </c>
      <c r="H16" s="11" t="s">
        <v>2</v>
      </c>
      <c r="I16" s="12" t="s">
        <v>4</v>
      </c>
    </row>
    <row r="17" spans="1:9" ht="17" thickBot="1" x14ac:dyDescent="0.25">
      <c r="A17" s="10">
        <v>42218</v>
      </c>
      <c r="B17" s="10">
        <v>45087</v>
      </c>
      <c r="H17" s="13" t="s">
        <v>2</v>
      </c>
      <c r="I17" s="7">
        <f>SUM(I5:I16)</f>
        <v>43236.196599999996</v>
      </c>
    </row>
    <row r="18" spans="1:9" ht="17" thickBot="1" x14ac:dyDescent="0.25">
      <c r="A18" s="10">
        <v>38033</v>
      </c>
      <c r="B18" s="10">
        <v>45380</v>
      </c>
    </row>
    <row r="19" spans="1:9" ht="17" thickBot="1" x14ac:dyDescent="0.25">
      <c r="A19" s="10">
        <v>34452</v>
      </c>
      <c r="B19" s="10">
        <v>46325</v>
      </c>
      <c r="D19" s="12" t="s">
        <v>3</v>
      </c>
      <c r="E19" s="7">
        <f>SUM(B4-B27)^2+(B5-B27)^2+(B6-B27)^2+(B7-B27)^2+(B8-B27)^2+(B9-B27)^2+(B10-B27)^2+(B11-B27)^2+(B12-B27)^2+(B13-B27)+(B14-B27)^2+(B15-B27)^2+(B16-B27)^2+(B17-B27)^2+(B18-B27)^2+(B19-B27)^2+(B20-B27)^2+(B21-B27)^2+(B22-B27)^2+(B23-B27)^2+(B24-B27)^2+(B25-B27)^2</f>
        <v>2009617508</v>
      </c>
      <c r="G19" s="14"/>
    </row>
    <row r="20" spans="1:9" ht="17" thickBot="1" x14ac:dyDescent="0.25">
      <c r="A20" s="10">
        <v>31898</v>
      </c>
      <c r="B20" s="10">
        <v>46611</v>
      </c>
      <c r="D20" t="s">
        <v>1</v>
      </c>
      <c r="E20" s="7">
        <f>(I17)^2/E19</f>
        <v>0.9302111914292952</v>
      </c>
      <c r="G20" s="15"/>
    </row>
    <row r="21" spans="1:9" ht="17" thickBot="1" x14ac:dyDescent="0.25">
      <c r="A21" s="10">
        <v>27489</v>
      </c>
      <c r="B21" s="10">
        <v>47877</v>
      </c>
      <c r="G21" s="14"/>
    </row>
    <row r="22" spans="1:9" ht="17" thickBot="1" x14ac:dyDescent="0.25">
      <c r="A22" s="10">
        <v>25517</v>
      </c>
      <c r="B22" s="10">
        <v>48493</v>
      </c>
      <c r="G22" s="14"/>
    </row>
    <row r="23" spans="1:9" ht="17" thickBot="1" x14ac:dyDescent="0.25">
      <c r="A23" s="10">
        <v>23572</v>
      </c>
      <c r="B23" s="10">
        <v>50567</v>
      </c>
      <c r="G23" s="14"/>
    </row>
    <row r="24" spans="1:9" ht="17" thickBot="1" x14ac:dyDescent="0.25">
      <c r="A24" s="10">
        <v>24590</v>
      </c>
      <c r="B24" s="10">
        <v>53120</v>
      </c>
      <c r="G24" s="14"/>
    </row>
    <row r="25" spans="1:9" ht="17" thickBot="1" x14ac:dyDescent="0.25">
      <c r="A25" s="10">
        <v>24598</v>
      </c>
      <c r="B25" s="10">
        <v>53830</v>
      </c>
      <c r="G25" s="14"/>
    </row>
    <row r="26" spans="1:9" ht="16" x14ac:dyDescent="0.2">
      <c r="G26" s="14"/>
    </row>
    <row r="27" spans="1:9" ht="16" x14ac:dyDescent="0.2">
      <c r="A27" s="7" t="s">
        <v>0</v>
      </c>
      <c r="B27" s="7">
        <f>AVERAGE(B4:B26)</f>
        <v>39376</v>
      </c>
      <c r="G27" s="14"/>
    </row>
    <row r="28" spans="1:9" ht="16" x14ac:dyDescent="0.2">
      <c r="G28" s="14"/>
    </row>
  </sheetData>
  <sortState xmlns:xlrd2="http://schemas.microsoft.com/office/spreadsheetml/2017/richdata2" ref="B4:B25">
    <sortCondition ref="B4:B25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  <ignoredErrors>
    <ignoredError sqref="I5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CD11-52B6-C74E-AA64-7E3FAD30E8CE}">
  <dimension ref="A1:I28"/>
  <sheetViews>
    <sheetView workbookViewId="0">
      <selection activeCell="A4" sqref="A4:A25"/>
    </sheetView>
  </sheetViews>
  <sheetFormatPr baseColWidth="10" defaultColWidth="8.83203125" defaultRowHeight="15" x14ac:dyDescent="0.2"/>
  <cols>
    <col min="1" max="1" width="19" style="7" customWidth="1"/>
    <col min="2" max="2" width="21.83203125" style="7" customWidth="1"/>
    <col min="3" max="3" width="8.83203125" style="7"/>
    <col min="4" max="4" width="19.83203125" style="7" customWidth="1"/>
    <col min="5" max="5" width="13.5" style="7" customWidth="1"/>
    <col min="6" max="8" width="8.83203125" style="7"/>
    <col min="9" max="9" width="12" style="7" customWidth="1"/>
    <col min="10" max="16384" width="8.83203125" style="7"/>
  </cols>
  <sheetData>
    <row r="1" spans="1:9" x14ac:dyDescent="0.2">
      <c r="A1" s="9" t="s">
        <v>15</v>
      </c>
      <c r="B1" s="9"/>
    </row>
    <row r="2" spans="1:9" x14ac:dyDescent="0.2">
      <c r="A2" s="9"/>
      <c r="B2" s="9"/>
    </row>
    <row r="3" spans="1:9" ht="16" thickBot="1" x14ac:dyDescent="0.25">
      <c r="A3" s="8" t="s">
        <v>14</v>
      </c>
      <c r="B3" s="8" t="s">
        <v>13</v>
      </c>
      <c r="D3" s="7" t="s">
        <v>12</v>
      </c>
      <c r="E3" s="8">
        <v>22</v>
      </c>
    </row>
    <row r="4" spans="1:9" ht="17" thickBot="1" x14ac:dyDescent="0.25">
      <c r="A4" s="4">
        <v>44504</v>
      </c>
      <c r="B4" s="4">
        <v>33268</v>
      </c>
      <c r="H4" s="8" t="s">
        <v>11</v>
      </c>
      <c r="I4" s="8" t="s">
        <v>10</v>
      </c>
    </row>
    <row r="5" spans="1:9" ht="17" thickBot="1" x14ac:dyDescent="0.25">
      <c r="A5" s="4">
        <v>49509</v>
      </c>
      <c r="B5" s="4">
        <v>34443</v>
      </c>
      <c r="D5" s="7" t="s">
        <v>9</v>
      </c>
      <c r="E5" s="8">
        <v>0.45900000000000002</v>
      </c>
      <c r="G5" s="8" t="s">
        <v>22</v>
      </c>
      <c r="H5" s="5">
        <f>(B25-B4)</f>
        <v>21799</v>
      </c>
      <c r="I5" s="8">
        <f>E5*H5</f>
        <v>10005.741</v>
      </c>
    </row>
    <row r="6" spans="1:9" ht="17" thickBot="1" x14ac:dyDescent="0.25">
      <c r="A6" s="4">
        <v>53888</v>
      </c>
      <c r="B6" s="4">
        <v>35049</v>
      </c>
      <c r="D6" s="7" t="s">
        <v>8</v>
      </c>
      <c r="E6" s="8">
        <v>0.31559999999999999</v>
      </c>
      <c r="G6" s="8" t="s">
        <v>23</v>
      </c>
      <c r="H6" s="8">
        <f>(B24-B5)</f>
        <v>39724</v>
      </c>
      <c r="I6" s="8">
        <f t="shared" ref="I6:I15" si="0">E6*H6</f>
        <v>12536.894399999999</v>
      </c>
    </row>
    <row r="7" spans="1:9" ht="17" thickBot="1" x14ac:dyDescent="0.25">
      <c r="A7" s="4">
        <v>60048</v>
      </c>
      <c r="B7" s="4">
        <v>35091</v>
      </c>
      <c r="D7" s="7" t="s">
        <v>7</v>
      </c>
      <c r="E7" s="8">
        <v>0.25779999999999997</v>
      </c>
      <c r="G7" s="8" t="s">
        <v>24</v>
      </c>
      <c r="H7" s="8">
        <f>(B23-B6)</f>
        <v>37963</v>
      </c>
      <c r="I7" s="8">
        <f t="shared" si="0"/>
        <v>9786.8613999999998</v>
      </c>
    </row>
    <row r="8" spans="1:9" ht="17" thickBot="1" x14ac:dyDescent="0.25">
      <c r="A8" s="4">
        <v>68227</v>
      </c>
      <c r="B8" s="4">
        <v>38054</v>
      </c>
      <c r="D8" s="7" t="s">
        <v>6</v>
      </c>
      <c r="E8" s="8">
        <v>0.21310000000000001</v>
      </c>
      <c r="G8" s="8" t="s">
        <v>25</v>
      </c>
      <c r="H8" s="8">
        <f>(B22-B7)</f>
        <v>37281</v>
      </c>
      <c r="I8" s="8">
        <f t="shared" si="0"/>
        <v>7944.5811000000003</v>
      </c>
    </row>
    <row r="9" spans="1:9" ht="17" thickBot="1" x14ac:dyDescent="0.25">
      <c r="A9" s="4">
        <v>73012</v>
      </c>
      <c r="B9" s="4">
        <v>42828</v>
      </c>
      <c r="D9" s="7" t="s">
        <v>5</v>
      </c>
      <c r="E9" s="8">
        <v>0.1764</v>
      </c>
      <c r="G9" s="8" t="s">
        <v>26</v>
      </c>
      <c r="H9" s="8">
        <f>(B21-B8)</f>
        <v>30173</v>
      </c>
      <c r="I9" s="8">
        <f t="shared" si="0"/>
        <v>5322.5172000000002</v>
      </c>
    </row>
    <row r="10" spans="1:9" ht="17" thickBot="1" x14ac:dyDescent="0.25">
      <c r="A10" s="4">
        <v>74167</v>
      </c>
      <c r="B10" s="4">
        <v>44504</v>
      </c>
      <c r="D10" s="7" t="s">
        <v>16</v>
      </c>
      <c r="E10" s="7">
        <v>0.14430000000000001</v>
      </c>
      <c r="G10" s="7" t="s">
        <v>27</v>
      </c>
      <c r="H10" s="8">
        <f>(B20-B9)</f>
        <v>23544</v>
      </c>
      <c r="I10" s="8">
        <f t="shared" si="0"/>
        <v>3397.3992000000003</v>
      </c>
    </row>
    <row r="11" spans="1:9" ht="17" thickBot="1" x14ac:dyDescent="0.25">
      <c r="A11" s="4">
        <v>72372</v>
      </c>
      <c r="B11" s="4">
        <v>47217</v>
      </c>
      <c r="D11" s="7" t="s">
        <v>17</v>
      </c>
      <c r="E11" s="7">
        <v>0.115</v>
      </c>
      <c r="G11" s="7" t="s">
        <v>28</v>
      </c>
      <c r="H11" s="8">
        <f>(B19-B10)</f>
        <v>17511</v>
      </c>
      <c r="I11" s="8">
        <f t="shared" si="0"/>
        <v>2013.7650000000001</v>
      </c>
    </row>
    <row r="12" spans="1:9" ht="17" thickBot="1" x14ac:dyDescent="0.25">
      <c r="A12" s="4">
        <v>66372</v>
      </c>
      <c r="B12" s="4">
        <v>49509</v>
      </c>
      <c r="D12" s="7" t="s">
        <v>18</v>
      </c>
      <c r="E12" s="8">
        <v>8.7800000000000003E-2</v>
      </c>
      <c r="G12" s="7" t="s">
        <v>29</v>
      </c>
      <c r="H12" s="8">
        <f>(B18-B11)</f>
        <v>13985</v>
      </c>
      <c r="I12" s="8">
        <f t="shared" si="0"/>
        <v>1227.883</v>
      </c>
    </row>
    <row r="13" spans="1:9" ht="17" thickBot="1" x14ac:dyDescent="0.25">
      <c r="A13" s="4">
        <v>62015</v>
      </c>
      <c r="B13" s="4">
        <v>51496</v>
      </c>
      <c r="D13" s="7" t="s">
        <v>19</v>
      </c>
      <c r="E13" s="8">
        <v>6.1800000000000001E-2</v>
      </c>
      <c r="G13" s="7" t="s">
        <v>30</v>
      </c>
      <c r="H13" s="8">
        <f>(B17-B12)</f>
        <v>10539</v>
      </c>
      <c r="I13" s="8">
        <f t="shared" si="0"/>
        <v>651.31020000000001</v>
      </c>
    </row>
    <row r="14" spans="1:9" ht="17" thickBot="1" x14ac:dyDescent="0.25">
      <c r="A14" s="4">
        <v>61202</v>
      </c>
      <c r="B14" s="4">
        <v>53888</v>
      </c>
      <c r="D14" s="7" t="s">
        <v>20</v>
      </c>
      <c r="E14" s="7">
        <v>3.6799999999999999E-2</v>
      </c>
      <c r="G14" s="7" t="s">
        <v>31</v>
      </c>
      <c r="H14" s="8">
        <f>(B16-B13)</f>
        <v>7080</v>
      </c>
      <c r="I14" s="8">
        <f t="shared" si="0"/>
        <v>260.54399999999998</v>
      </c>
    </row>
    <row r="15" spans="1:9" ht="17" thickBot="1" x14ac:dyDescent="0.25">
      <c r="A15" s="4">
        <v>58576</v>
      </c>
      <c r="B15" s="4">
        <v>57371</v>
      </c>
      <c r="D15" s="7" t="s">
        <v>21</v>
      </c>
      <c r="E15" s="7">
        <v>1.2200000000000001E-2</v>
      </c>
      <c r="G15" s="7" t="s">
        <v>32</v>
      </c>
      <c r="H15" s="8">
        <f>(B15-B14)</f>
        <v>3483</v>
      </c>
      <c r="I15" s="8">
        <f t="shared" si="0"/>
        <v>42.492600000000003</v>
      </c>
    </row>
    <row r="16" spans="1:9" ht="17" thickBot="1" x14ac:dyDescent="0.25">
      <c r="A16" s="4">
        <v>57371</v>
      </c>
      <c r="B16" s="4">
        <v>58576</v>
      </c>
      <c r="H16" s="11" t="s">
        <v>2</v>
      </c>
      <c r="I16" s="12" t="s">
        <v>4</v>
      </c>
    </row>
    <row r="17" spans="1:9" ht="18" thickBot="1" x14ac:dyDescent="0.25">
      <c r="A17" s="16" t="s">
        <v>33</v>
      </c>
      <c r="B17" s="4">
        <v>60048</v>
      </c>
      <c r="H17" s="13" t="s">
        <v>2</v>
      </c>
      <c r="I17" s="7">
        <f>SUM(I5:I16)</f>
        <v>53189.989100000006</v>
      </c>
    </row>
    <row r="18" spans="1:9" ht="17" thickBot="1" x14ac:dyDescent="0.25">
      <c r="A18" s="4">
        <v>51496</v>
      </c>
      <c r="B18" s="4">
        <v>61202</v>
      </c>
    </row>
    <row r="19" spans="1:9" ht="17" thickBot="1" x14ac:dyDescent="0.25">
      <c r="A19" s="4">
        <v>47217</v>
      </c>
      <c r="B19" s="4">
        <v>62015</v>
      </c>
      <c r="D19" s="12" t="s">
        <v>3</v>
      </c>
      <c r="E19" s="7">
        <f>SUM(B4-B27)^2+(B5-B27)^2+(B6-B27)^2+(B7-B27)^2+(B8-B27)^2+(B9-B27)^2+(B10-B27)^2+(B11-B27)^2+(B12-B27)^2+(B13-B27)+(B14-B27)^2+(B15-B27)^2+(B16-B27)^2+(B17-B27)^2+(B18-B27)^2+(B19-B27)^2+(B20-B27)^2+(B21-B27)^2+(B22-B27)^2+(B23-B27)^2+(B24-B27)^2+(B25-B27)^2</f>
        <v>3705355112.6115694</v>
      </c>
      <c r="G19" s="14"/>
    </row>
    <row r="20" spans="1:9" ht="17" thickBot="1" x14ac:dyDescent="0.25">
      <c r="A20" s="4">
        <v>42828</v>
      </c>
      <c r="B20" s="4">
        <v>66372</v>
      </c>
      <c r="D20" t="s">
        <v>1</v>
      </c>
      <c r="E20" s="7">
        <f>(I17)^2/E19</f>
        <v>0.7635367878314071</v>
      </c>
      <c r="G20" s="15"/>
    </row>
    <row r="21" spans="1:9" ht="17" thickBot="1" x14ac:dyDescent="0.25">
      <c r="A21" s="4">
        <v>38054</v>
      </c>
      <c r="B21" s="4">
        <v>68227</v>
      </c>
      <c r="G21" s="14"/>
    </row>
    <row r="22" spans="1:9" ht="17" thickBot="1" x14ac:dyDescent="0.25">
      <c r="A22" s="4">
        <v>35091</v>
      </c>
      <c r="B22" s="4">
        <v>72372</v>
      </c>
      <c r="G22" s="14"/>
    </row>
    <row r="23" spans="1:9" ht="17" thickBot="1" x14ac:dyDescent="0.25">
      <c r="A23" s="4">
        <v>33268</v>
      </c>
      <c r="B23" s="4">
        <v>73012</v>
      </c>
      <c r="G23" s="14"/>
    </row>
    <row r="24" spans="1:9" ht="17" thickBot="1" x14ac:dyDescent="0.25">
      <c r="A24" s="4">
        <v>34443</v>
      </c>
      <c r="B24" s="4">
        <v>74167</v>
      </c>
      <c r="G24" s="14"/>
    </row>
    <row r="25" spans="1:9" ht="17" thickBot="1" x14ac:dyDescent="0.25">
      <c r="A25" s="4">
        <v>35049</v>
      </c>
      <c r="B25" s="17">
        <v>55067</v>
      </c>
      <c r="G25" s="14"/>
    </row>
    <row r="26" spans="1:9" ht="16" x14ac:dyDescent="0.2">
      <c r="G26" s="14"/>
    </row>
    <row r="27" spans="1:9" ht="16" x14ac:dyDescent="0.2">
      <c r="A27" s="7" t="s">
        <v>0</v>
      </c>
      <c r="B27" s="6">
        <f>AVERAGE(B4:B26)</f>
        <v>53353.454545454544</v>
      </c>
      <c r="G27" s="14"/>
    </row>
    <row r="28" spans="1:9" ht="16" x14ac:dyDescent="0.2">
      <c r="G28" s="14"/>
    </row>
  </sheetData>
  <sortState xmlns:xlrd2="http://schemas.microsoft.com/office/spreadsheetml/2017/richdata2" ref="B4:B25">
    <sortCondition ref="B4:B25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9FA6-2379-774C-90A8-B2AF96CC16DA}">
  <dimension ref="A1:C26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19.33203125" style="1" customWidth="1"/>
    <col min="2" max="2" width="21.33203125" style="1" customWidth="1"/>
    <col min="3" max="3" width="24.5" style="1" customWidth="1"/>
    <col min="4" max="16384" width="8.83203125" style="1"/>
  </cols>
  <sheetData>
    <row r="1" spans="1:3" x14ac:dyDescent="0.2">
      <c r="A1" s="3" t="s">
        <v>34</v>
      </c>
      <c r="B1" s="3"/>
      <c r="C1" s="3"/>
    </row>
    <row r="2" spans="1:3" ht="16" thickBot="1" x14ac:dyDescent="0.25">
      <c r="B2" s="2" t="s">
        <v>35</v>
      </c>
      <c r="C2" s="2" t="s">
        <v>36</v>
      </c>
    </row>
    <row r="3" spans="1:3" ht="17" thickBot="1" x14ac:dyDescent="0.25">
      <c r="B3" s="10">
        <v>34578</v>
      </c>
      <c r="C3" s="2">
        <v>39376</v>
      </c>
    </row>
    <row r="4" spans="1:3" ht="17" thickBot="1" x14ac:dyDescent="0.25">
      <c r="B4" s="10">
        <v>36905</v>
      </c>
      <c r="C4" s="2">
        <v>39376</v>
      </c>
    </row>
    <row r="5" spans="1:3" ht="17" thickBot="1" x14ac:dyDescent="0.25">
      <c r="B5" s="10">
        <v>41151</v>
      </c>
      <c r="C5" s="2">
        <v>39376</v>
      </c>
    </row>
    <row r="6" spans="1:3" ht="17" thickBot="1" x14ac:dyDescent="0.25">
      <c r="B6" s="10">
        <v>43981</v>
      </c>
      <c r="C6" s="2">
        <v>39376</v>
      </c>
    </row>
    <row r="7" spans="1:3" ht="17" thickBot="1" x14ac:dyDescent="0.25">
      <c r="B7" s="10">
        <v>46325</v>
      </c>
      <c r="C7" s="2">
        <v>39376</v>
      </c>
    </row>
    <row r="8" spans="1:3" ht="17" thickBot="1" x14ac:dyDescent="0.25">
      <c r="B8" s="10">
        <v>53120</v>
      </c>
      <c r="C8" s="2">
        <v>39376</v>
      </c>
    </row>
    <row r="9" spans="1:3" ht="17" thickBot="1" x14ac:dyDescent="0.25">
      <c r="B9" s="10">
        <v>53830</v>
      </c>
      <c r="C9" s="2">
        <v>39376</v>
      </c>
    </row>
    <row r="10" spans="1:3" ht="17" thickBot="1" x14ac:dyDescent="0.25">
      <c r="B10" s="10">
        <v>50567</v>
      </c>
      <c r="C10" s="2">
        <v>39376</v>
      </c>
    </row>
    <row r="11" spans="1:3" ht="17" thickBot="1" x14ac:dyDescent="0.25">
      <c r="B11" s="10">
        <v>48493</v>
      </c>
      <c r="C11" s="2">
        <v>39376</v>
      </c>
    </row>
    <row r="12" spans="1:3" ht="17" thickBot="1" x14ac:dyDescent="0.25">
      <c r="B12" s="10">
        <v>47877</v>
      </c>
      <c r="C12" s="2">
        <v>39376</v>
      </c>
    </row>
    <row r="13" spans="1:3" ht="17" thickBot="1" x14ac:dyDescent="0.25">
      <c r="A13" s="19"/>
      <c r="B13" s="10">
        <v>46611</v>
      </c>
      <c r="C13" s="2">
        <v>39376</v>
      </c>
    </row>
    <row r="14" spans="1:3" ht="17" thickBot="1" x14ac:dyDescent="0.25">
      <c r="B14" s="10">
        <v>45380</v>
      </c>
      <c r="C14" s="2">
        <v>39376</v>
      </c>
    </row>
    <row r="15" spans="1:3" ht="17" thickBot="1" x14ac:dyDescent="0.25">
      <c r="B15" s="10">
        <v>45087</v>
      </c>
      <c r="C15" s="2">
        <v>39376</v>
      </c>
    </row>
    <row r="16" spans="1:3" ht="17" thickBot="1" x14ac:dyDescent="0.25">
      <c r="B16" s="10">
        <v>42218</v>
      </c>
      <c r="C16" s="2">
        <v>39376</v>
      </c>
    </row>
    <row r="17" spans="1:3" ht="17" thickBot="1" x14ac:dyDescent="0.25">
      <c r="B17" s="10">
        <v>38033</v>
      </c>
      <c r="C17" s="2">
        <v>39376</v>
      </c>
    </row>
    <row r="18" spans="1:3" ht="17" thickBot="1" x14ac:dyDescent="0.25">
      <c r="B18" s="10">
        <v>34452</v>
      </c>
      <c r="C18" s="2">
        <v>39376</v>
      </c>
    </row>
    <row r="19" spans="1:3" ht="17" thickBot="1" x14ac:dyDescent="0.25">
      <c r="B19" s="10">
        <v>31898</v>
      </c>
      <c r="C19" s="2">
        <v>39376</v>
      </c>
    </row>
    <row r="20" spans="1:3" ht="17" thickBot="1" x14ac:dyDescent="0.25">
      <c r="B20" s="10">
        <v>27489</v>
      </c>
      <c r="C20" s="2">
        <v>39376</v>
      </c>
    </row>
    <row r="21" spans="1:3" ht="17" thickBot="1" x14ac:dyDescent="0.25">
      <c r="B21" s="10">
        <v>25517</v>
      </c>
      <c r="C21" s="2">
        <v>39376</v>
      </c>
    </row>
    <row r="22" spans="1:3" ht="17" thickBot="1" x14ac:dyDescent="0.25">
      <c r="B22" s="10">
        <v>23572</v>
      </c>
      <c r="C22" s="2">
        <v>39376</v>
      </c>
    </row>
    <row r="23" spans="1:3" ht="17" thickBot="1" x14ac:dyDescent="0.25">
      <c r="B23" s="10">
        <v>24590</v>
      </c>
      <c r="C23" s="2">
        <v>39376</v>
      </c>
    </row>
    <row r="24" spans="1:3" ht="17" thickBot="1" x14ac:dyDescent="0.25">
      <c r="B24" s="20">
        <v>24598</v>
      </c>
      <c r="C24" s="2">
        <v>39376</v>
      </c>
    </row>
    <row r="25" spans="1:3" ht="16" thickBot="1" x14ac:dyDescent="0.25">
      <c r="A25" s="21" t="s">
        <v>38</v>
      </c>
      <c r="B25" s="22">
        <f>SUM(B3:B24)/B26</f>
        <v>39376</v>
      </c>
      <c r="C25" s="2">
        <v>39376</v>
      </c>
    </row>
    <row r="26" spans="1:3" x14ac:dyDescent="0.2">
      <c r="A26" s="1" t="s">
        <v>12</v>
      </c>
      <c r="B26" s="1">
        <v>22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C37F-1C65-4E44-BEE1-54EB5C8FDD80}">
  <dimension ref="A1:C26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19.33203125" style="1" customWidth="1"/>
    <col min="2" max="2" width="21.33203125" style="1" customWidth="1"/>
    <col min="3" max="3" width="24.5" style="1" customWidth="1"/>
    <col min="4" max="16384" width="8.83203125" style="1"/>
  </cols>
  <sheetData>
    <row r="1" spans="1:3" x14ac:dyDescent="0.2">
      <c r="A1" s="3" t="s">
        <v>34</v>
      </c>
      <c r="B1" s="3"/>
      <c r="C1" s="3"/>
    </row>
    <row r="2" spans="1:3" ht="16" thickBot="1" x14ac:dyDescent="0.25">
      <c r="B2" s="2" t="s">
        <v>35</v>
      </c>
      <c r="C2" s="2" t="s">
        <v>36</v>
      </c>
    </row>
    <row r="3" spans="1:3" ht="17" thickBot="1" x14ac:dyDescent="0.25">
      <c r="B3" s="4">
        <v>44504</v>
      </c>
      <c r="C3" s="2">
        <v>50850.409090909088</v>
      </c>
    </row>
    <row r="4" spans="1:3" ht="17" thickBot="1" x14ac:dyDescent="0.25">
      <c r="B4" s="4">
        <v>49509</v>
      </c>
      <c r="C4" s="2">
        <v>50850.409090909088</v>
      </c>
    </row>
    <row r="5" spans="1:3" ht="17" thickBot="1" x14ac:dyDescent="0.25">
      <c r="B5" s="4">
        <v>53888</v>
      </c>
      <c r="C5" s="2">
        <v>50850.409090909088</v>
      </c>
    </row>
    <row r="6" spans="1:3" ht="17" thickBot="1" x14ac:dyDescent="0.25">
      <c r="B6" s="4">
        <v>60048</v>
      </c>
      <c r="C6" s="2">
        <v>50850.409090909088</v>
      </c>
    </row>
    <row r="7" spans="1:3" ht="17" thickBot="1" x14ac:dyDescent="0.25">
      <c r="B7" s="4">
        <v>68227</v>
      </c>
      <c r="C7" s="2">
        <v>50850.409090909088</v>
      </c>
    </row>
    <row r="8" spans="1:3" ht="17" thickBot="1" x14ac:dyDescent="0.25">
      <c r="B8" s="4">
        <v>73012</v>
      </c>
      <c r="C8" s="2">
        <v>50850.409090909088</v>
      </c>
    </row>
    <row r="9" spans="1:3" ht="17" thickBot="1" x14ac:dyDescent="0.25">
      <c r="B9" s="4">
        <v>74167</v>
      </c>
      <c r="C9" s="2">
        <v>50850.409090909088</v>
      </c>
    </row>
    <row r="10" spans="1:3" ht="17" thickBot="1" x14ac:dyDescent="0.25">
      <c r="B10" s="4">
        <v>72372</v>
      </c>
      <c r="C10" s="2">
        <v>50850.409090909088</v>
      </c>
    </row>
    <row r="11" spans="1:3" ht="17" thickBot="1" x14ac:dyDescent="0.25">
      <c r="B11" s="4">
        <v>66372</v>
      </c>
      <c r="C11" s="2">
        <v>50850.409090909088</v>
      </c>
    </row>
    <row r="12" spans="1:3" ht="17" thickBot="1" x14ac:dyDescent="0.25">
      <c r="B12" s="4">
        <v>62015</v>
      </c>
      <c r="C12" s="2">
        <v>50850.409090909088</v>
      </c>
    </row>
    <row r="13" spans="1:3" ht="17" thickBot="1" x14ac:dyDescent="0.25">
      <c r="A13" s="19"/>
      <c r="B13" s="4">
        <v>61202</v>
      </c>
      <c r="C13" s="2">
        <v>50850.409090909088</v>
      </c>
    </row>
    <row r="14" spans="1:3" ht="17" thickBot="1" x14ac:dyDescent="0.25">
      <c r="B14" s="4">
        <v>58576</v>
      </c>
      <c r="C14" s="2">
        <v>50850.409090909088</v>
      </c>
    </row>
    <row r="15" spans="1:3" ht="17" thickBot="1" x14ac:dyDescent="0.25">
      <c r="B15" s="4">
        <v>57371</v>
      </c>
      <c r="C15" s="2">
        <v>50850.409090909088</v>
      </c>
    </row>
    <row r="16" spans="1:3" ht="18" thickBot="1" x14ac:dyDescent="0.25">
      <c r="B16" s="16" t="s">
        <v>33</v>
      </c>
      <c r="C16" s="2">
        <v>50850.409090909088</v>
      </c>
    </row>
    <row r="17" spans="1:3" ht="17" thickBot="1" x14ac:dyDescent="0.25">
      <c r="B17" s="4">
        <v>51496</v>
      </c>
      <c r="C17" s="2">
        <v>50850.409090909088</v>
      </c>
    </row>
    <row r="18" spans="1:3" ht="17" thickBot="1" x14ac:dyDescent="0.25">
      <c r="B18" s="4">
        <v>47217</v>
      </c>
      <c r="C18" s="2">
        <v>50850.409090909088</v>
      </c>
    </row>
    <row r="19" spans="1:3" ht="17" thickBot="1" x14ac:dyDescent="0.25">
      <c r="B19" s="4">
        <v>42828</v>
      </c>
      <c r="C19" s="2">
        <v>50850.409090909088</v>
      </c>
    </row>
    <row r="20" spans="1:3" ht="17" thickBot="1" x14ac:dyDescent="0.25">
      <c r="B20" s="4">
        <v>38054</v>
      </c>
      <c r="C20" s="2">
        <v>50850.409090909088</v>
      </c>
    </row>
    <row r="21" spans="1:3" ht="17" thickBot="1" x14ac:dyDescent="0.25">
      <c r="B21" s="4">
        <v>35091</v>
      </c>
      <c r="C21" s="2">
        <v>50850.409090909088</v>
      </c>
    </row>
    <row r="22" spans="1:3" ht="17" thickBot="1" x14ac:dyDescent="0.25">
      <c r="B22" s="4">
        <v>33268</v>
      </c>
      <c r="C22" s="2">
        <v>50850.409090909088</v>
      </c>
    </row>
    <row r="23" spans="1:3" ht="17" thickBot="1" x14ac:dyDescent="0.25">
      <c r="B23" s="4">
        <v>34443</v>
      </c>
      <c r="C23" s="2">
        <v>50850.409090909088</v>
      </c>
    </row>
    <row r="24" spans="1:3" ht="17" thickBot="1" x14ac:dyDescent="0.25">
      <c r="B24" s="4">
        <v>35049</v>
      </c>
      <c r="C24" s="2">
        <v>50850.409090909088</v>
      </c>
    </row>
    <row r="25" spans="1:3" ht="16" thickBot="1" x14ac:dyDescent="0.25">
      <c r="A25" s="21" t="s">
        <v>38</v>
      </c>
      <c r="B25" s="22">
        <f>SUM(B3:B24)/B26</f>
        <v>50850.409090909088</v>
      </c>
      <c r="C25" s="2">
        <v>50850.409090909088</v>
      </c>
    </row>
    <row r="26" spans="1:3" x14ac:dyDescent="0.2">
      <c r="A26" s="1" t="s">
        <v>12</v>
      </c>
      <c r="B26" s="1">
        <v>22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C4CA-23D2-F14C-BE60-0C7BAA14C77B}">
  <dimension ref="A1:I2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" style="7" customWidth="1"/>
    <col min="2" max="2" width="21.83203125" style="7" customWidth="1"/>
    <col min="3" max="3" width="8.83203125" style="7"/>
    <col min="4" max="4" width="19.83203125" style="7" customWidth="1"/>
    <col min="5" max="5" width="13.5" style="7" customWidth="1"/>
    <col min="6" max="8" width="8.83203125" style="7"/>
    <col min="9" max="9" width="12" style="7" customWidth="1"/>
    <col min="10" max="16384" width="8.83203125" style="7"/>
  </cols>
  <sheetData>
    <row r="1" spans="1:9" x14ac:dyDescent="0.2">
      <c r="A1" s="9" t="s">
        <v>15</v>
      </c>
      <c r="B1" s="9"/>
    </row>
    <row r="2" spans="1:9" x14ac:dyDescent="0.2">
      <c r="A2" s="9"/>
      <c r="B2" s="9"/>
    </row>
    <row r="3" spans="1:9" ht="16" thickBot="1" x14ac:dyDescent="0.25">
      <c r="A3" s="8" t="s">
        <v>48</v>
      </c>
      <c r="B3" s="8" t="s">
        <v>49</v>
      </c>
      <c r="D3" s="7" t="s">
        <v>12</v>
      </c>
      <c r="E3" s="8">
        <v>3</v>
      </c>
    </row>
    <row r="4" spans="1:9" ht="16" thickBot="1" x14ac:dyDescent="0.25">
      <c r="A4" s="23">
        <v>2031.2</v>
      </c>
      <c r="B4" s="23">
        <v>2031.2</v>
      </c>
      <c r="H4" s="8" t="s">
        <v>11</v>
      </c>
      <c r="I4" s="8" t="s">
        <v>10</v>
      </c>
    </row>
    <row r="5" spans="1:9" ht="16" thickBot="1" x14ac:dyDescent="0.25">
      <c r="A5" s="23">
        <v>2088.4</v>
      </c>
      <c r="B5" s="23">
        <v>2088.4</v>
      </c>
      <c r="D5" s="7" t="s">
        <v>9</v>
      </c>
      <c r="E5" s="8">
        <v>0.70709999999999995</v>
      </c>
      <c r="G5" s="8" t="s">
        <v>39</v>
      </c>
      <c r="H5" s="8">
        <f>(B6-B4)</f>
        <v>122.79999999999995</v>
      </c>
      <c r="I5" s="8">
        <f>E5*H5</f>
        <v>86.831879999999956</v>
      </c>
    </row>
    <row r="6" spans="1:9" ht="16" thickBot="1" x14ac:dyDescent="0.25">
      <c r="A6" s="23">
        <v>2154</v>
      </c>
      <c r="B6" s="23">
        <v>2154</v>
      </c>
      <c r="D6" s="25"/>
      <c r="E6" s="25"/>
      <c r="F6" s="25"/>
      <c r="G6" s="25"/>
      <c r="H6" s="25"/>
      <c r="I6" s="25"/>
    </row>
    <row r="7" spans="1:9" ht="18" thickBot="1" x14ac:dyDescent="0.25">
      <c r="A7" s="10" t="s">
        <v>0</v>
      </c>
      <c r="B7" s="10">
        <f>AVERAGE(B4:B6)</f>
        <v>2091.2000000000003</v>
      </c>
      <c r="D7" s="12" t="s">
        <v>3</v>
      </c>
      <c r="E7" s="7">
        <f>SUM(B4-B7)^2+(B5-B7)^2+(B6-B7)^2</f>
        <v>7551.6799999999939</v>
      </c>
      <c r="F7" s="25"/>
      <c r="G7" s="25"/>
      <c r="H7" s="11" t="s">
        <v>2</v>
      </c>
      <c r="I7" s="12" t="s">
        <v>4</v>
      </c>
    </row>
    <row r="8" spans="1:9" ht="16" x14ac:dyDescent="0.2">
      <c r="A8" s="26"/>
      <c r="B8" s="26"/>
      <c r="D8" t="s">
        <v>1</v>
      </c>
      <c r="E8" s="7">
        <f>(I8)^2/E7</f>
        <v>0.99842358049260549</v>
      </c>
      <c r="F8" s="25"/>
      <c r="G8" s="25"/>
      <c r="H8" s="13" t="s">
        <v>2</v>
      </c>
      <c r="I8" s="7">
        <f>SUM(I5)</f>
        <v>86.831879999999956</v>
      </c>
    </row>
    <row r="9" spans="1:9" ht="16" x14ac:dyDescent="0.2">
      <c r="A9" s="26"/>
      <c r="B9" s="26"/>
      <c r="D9" s="25"/>
      <c r="E9" s="25"/>
      <c r="F9" s="25"/>
      <c r="G9" s="25"/>
      <c r="H9" s="25"/>
      <c r="I9" s="25"/>
    </row>
    <row r="10" spans="1:9" ht="16" x14ac:dyDescent="0.2">
      <c r="A10" s="26"/>
      <c r="B10" s="26"/>
      <c r="D10" s="25"/>
      <c r="E10" s="25"/>
      <c r="F10" s="25"/>
      <c r="G10" s="25"/>
      <c r="H10" s="25"/>
      <c r="I10" s="25"/>
    </row>
    <row r="11" spans="1:9" ht="16" x14ac:dyDescent="0.2">
      <c r="A11" s="26"/>
      <c r="B11" s="26"/>
      <c r="D11" s="25"/>
      <c r="E11" s="25"/>
      <c r="F11" s="25"/>
      <c r="G11" s="25"/>
      <c r="H11" s="25"/>
      <c r="I11" s="25"/>
    </row>
    <row r="12" spans="1:9" ht="16" x14ac:dyDescent="0.2">
      <c r="A12" s="26"/>
      <c r="B12" s="26"/>
      <c r="D12" s="25"/>
      <c r="E12" s="25"/>
      <c r="F12" s="25"/>
      <c r="G12" s="25"/>
      <c r="H12" s="25"/>
      <c r="I12" s="25"/>
    </row>
    <row r="13" spans="1:9" ht="16" x14ac:dyDescent="0.2">
      <c r="A13" s="26"/>
      <c r="B13" s="26"/>
      <c r="D13" s="25"/>
      <c r="E13" s="25"/>
      <c r="F13" s="25"/>
      <c r="G13" s="25"/>
      <c r="H13" s="25"/>
      <c r="I13" s="25"/>
    </row>
    <row r="14" spans="1:9" ht="16" x14ac:dyDescent="0.2">
      <c r="A14" s="26"/>
      <c r="B14" s="26"/>
      <c r="D14" s="25"/>
      <c r="E14" s="25"/>
      <c r="F14" s="25"/>
      <c r="G14" s="25"/>
      <c r="H14" s="25"/>
      <c r="I14" s="25"/>
    </row>
    <row r="15" spans="1:9" ht="16" x14ac:dyDescent="0.2">
      <c r="A15" s="26"/>
      <c r="B15" s="26"/>
      <c r="D15" s="25"/>
      <c r="E15" s="25"/>
      <c r="F15" s="25"/>
      <c r="G15" s="25"/>
      <c r="H15" s="25"/>
      <c r="I15" s="25"/>
    </row>
    <row r="16" spans="1:9" ht="16" x14ac:dyDescent="0.2">
      <c r="A16" s="26"/>
      <c r="B16" s="26"/>
      <c r="H16" s="11"/>
      <c r="I16" s="12"/>
    </row>
    <row r="17" spans="1:8" ht="16" x14ac:dyDescent="0.2">
      <c r="A17" s="26"/>
      <c r="B17" s="26"/>
      <c r="H17" s="13"/>
    </row>
    <row r="18" spans="1:8" ht="16" x14ac:dyDescent="0.2">
      <c r="A18" s="26"/>
      <c r="B18" s="26"/>
    </row>
    <row r="19" spans="1:8" ht="16" x14ac:dyDescent="0.2">
      <c r="A19" s="26"/>
      <c r="B19" s="26"/>
      <c r="G19" s="14"/>
    </row>
    <row r="20" spans="1:8" ht="16" x14ac:dyDescent="0.2">
      <c r="A20" s="26"/>
      <c r="B20" s="26"/>
      <c r="G20" s="15"/>
    </row>
    <row r="21" spans="1:8" ht="16" x14ac:dyDescent="0.2">
      <c r="A21" s="26"/>
      <c r="B21" s="26"/>
      <c r="G21" s="14"/>
    </row>
    <row r="22" spans="1:8" ht="16" x14ac:dyDescent="0.2">
      <c r="A22" s="26"/>
      <c r="B22" s="26"/>
      <c r="G22" s="14"/>
    </row>
    <row r="23" spans="1:8" ht="16" x14ac:dyDescent="0.2">
      <c r="A23" s="26"/>
      <c r="B23" s="26"/>
      <c r="G23" s="14"/>
    </row>
    <row r="24" spans="1:8" ht="16" x14ac:dyDescent="0.2">
      <c r="A24" s="26"/>
      <c r="B24" s="26"/>
      <c r="G24" s="14"/>
    </row>
    <row r="25" spans="1:8" ht="16" x14ac:dyDescent="0.2">
      <c r="A25" s="26"/>
      <c r="B25" s="26"/>
      <c r="G25" s="14"/>
    </row>
    <row r="26" spans="1:8" ht="16" x14ac:dyDescent="0.2">
      <c r="G26" s="14"/>
    </row>
    <row r="27" spans="1:8" ht="16" x14ac:dyDescent="0.2">
      <c r="G27" s="14"/>
    </row>
    <row r="28" spans="1:8" ht="16" x14ac:dyDescent="0.2">
      <c r="G28" s="14"/>
    </row>
  </sheetData>
  <sortState xmlns:xlrd2="http://schemas.microsoft.com/office/spreadsheetml/2017/richdata2" ref="B4:B6">
    <sortCondition ref="B4:B6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2D09-AB50-3043-8053-1EC2211EBACF}">
  <dimension ref="A1:I2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" style="7" customWidth="1"/>
    <col min="2" max="2" width="21.83203125" style="7" customWidth="1"/>
    <col min="3" max="3" width="8.83203125" style="7"/>
    <col min="4" max="4" width="19.83203125" style="7" customWidth="1"/>
    <col min="5" max="5" width="13.5" style="7" customWidth="1"/>
    <col min="6" max="8" width="8.83203125" style="7"/>
    <col min="9" max="9" width="12" style="7" customWidth="1"/>
    <col min="10" max="16384" width="8.83203125" style="7"/>
  </cols>
  <sheetData>
    <row r="1" spans="1:9" x14ac:dyDescent="0.2">
      <c r="A1" s="9" t="s">
        <v>15</v>
      </c>
      <c r="B1" s="9"/>
    </row>
    <row r="2" spans="1:9" x14ac:dyDescent="0.2">
      <c r="A2" s="9"/>
      <c r="B2" s="9"/>
    </row>
    <row r="3" spans="1:9" ht="16" thickBot="1" x14ac:dyDescent="0.25">
      <c r="A3" s="24" t="s">
        <v>50</v>
      </c>
      <c r="B3" s="24" t="s">
        <v>51</v>
      </c>
      <c r="D3" s="7" t="s">
        <v>12</v>
      </c>
      <c r="E3" s="8">
        <v>3</v>
      </c>
    </row>
    <row r="4" spans="1:9" ht="16" thickBot="1" x14ac:dyDescent="0.25">
      <c r="A4" s="29">
        <v>2194</v>
      </c>
      <c r="B4" s="29">
        <v>2194</v>
      </c>
      <c r="H4" s="8" t="s">
        <v>11</v>
      </c>
      <c r="I4" s="8" t="s">
        <v>10</v>
      </c>
    </row>
    <row r="5" spans="1:9" ht="16" thickBot="1" x14ac:dyDescent="0.25">
      <c r="A5" s="29">
        <v>2247.6</v>
      </c>
      <c r="B5" s="29">
        <v>2247.6</v>
      </c>
      <c r="D5" s="7" t="s">
        <v>9</v>
      </c>
      <c r="E5" s="8">
        <v>0.70709999999999995</v>
      </c>
      <c r="G5" s="8" t="s">
        <v>39</v>
      </c>
      <c r="H5" s="8">
        <f>(B6-B4)</f>
        <v>116.5</v>
      </c>
      <c r="I5" s="8">
        <f>E5*H5</f>
        <v>82.37715</v>
      </c>
    </row>
    <row r="6" spans="1:9" ht="16" thickBot="1" x14ac:dyDescent="0.25">
      <c r="A6" s="29">
        <v>2310.5</v>
      </c>
      <c r="B6" s="29">
        <v>2310.5</v>
      </c>
      <c r="D6" s="25"/>
      <c r="E6" s="25"/>
      <c r="F6" s="25"/>
      <c r="G6" s="25"/>
      <c r="H6" s="25"/>
      <c r="I6" s="25"/>
    </row>
    <row r="7" spans="1:9" ht="18" thickBot="1" x14ac:dyDescent="0.25">
      <c r="A7" s="27" t="s">
        <v>0</v>
      </c>
      <c r="B7" s="27">
        <f>AVERAGE(B4:B6)</f>
        <v>2250.7000000000003</v>
      </c>
      <c r="D7" s="12" t="s">
        <v>3</v>
      </c>
      <c r="E7" s="7">
        <f>SUM(B4-B7)^2+(B5-B7)^2+(B6-B7)^2</f>
        <v>6800.5400000000009</v>
      </c>
      <c r="F7" s="25"/>
      <c r="G7" s="25"/>
      <c r="H7" s="11" t="s">
        <v>2</v>
      </c>
      <c r="I7" s="12" t="s">
        <v>4</v>
      </c>
    </row>
    <row r="8" spans="1:9" ht="16" x14ac:dyDescent="0.2">
      <c r="A8" s="26"/>
      <c r="B8" s="26"/>
      <c r="D8" t="s">
        <v>1</v>
      </c>
      <c r="E8" s="7">
        <f>(I8)^2/E7</f>
        <v>0.99786117604226998</v>
      </c>
      <c r="F8" s="25"/>
      <c r="G8" s="25"/>
      <c r="H8" s="13" t="s">
        <v>2</v>
      </c>
      <c r="I8" s="7">
        <f>SUM(I5)</f>
        <v>82.37715</v>
      </c>
    </row>
    <row r="9" spans="1:9" ht="16" x14ac:dyDescent="0.2">
      <c r="A9" s="26"/>
      <c r="B9" s="26"/>
      <c r="D9" s="25"/>
      <c r="E9" s="25"/>
      <c r="F9" s="25"/>
      <c r="G9" s="25"/>
      <c r="H9" s="25"/>
      <c r="I9" s="25"/>
    </row>
    <row r="10" spans="1:9" ht="16" x14ac:dyDescent="0.2">
      <c r="A10" s="26"/>
      <c r="B10" s="26"/>
      <c r="D10" s="25"/>
      <c r="E10" s="25"/>
      <c r="F10" s="25"/>
      <c r="G10" s="25"/>
      <c r="H10" s="25"/>
      <c r="I10" s="25"/>
    </row>
    <row r="11" spans="1:9" ht="16" x14ac:dyDescent="0.2">
      <c r="A11" s="26"/>
      <c r="B11" s="26"/>
      <c r="D11" s="25"/>
      <c r="E11" s="25"/>
      <c r="F11" s="25"/>
      <c r="G11" s="25"/>
      <c r="H11" s="25"/>
      <c r="I11" s="25"/>
    </row>
    <row r="12" spans="1:9" ht="16" x14ac:dyDescent="0.2">
      <c r="A12" s="26"/>
      <c r="B12" s="26"/>
      <c r="D12" s="25"/>
      <c r="E12" s="25"/>
      <c r="F12" s="25"/>
      <c r="G12" s="25"/>
      <c r="H12" s="25"/>
      <c r="I12" s="25"/>
    </row>
    <row r="13" spans="1:9" ht="16" x14ac:dyDescent="0.2">
      <c r="A13" s="26"/>
      <c r="B13" s="26"/>
      <c r="D13" s="25"/>
      <c r="E13" s="25"/>
      <c r="F13" s="25"/>
      <c r="G13" s="25"/>
      <c r="H13" s="25"/>
      <c r="I13" s="25"/>
    </row>
    <row r="14" spans="1:9" ht="16" x14ac:dyDescent="0.2">
      <c r="A14" s="26"/>
      <c r="B14" s="26"/>
      <c r="D14" s="25"/>
      <c r="E14" s="25"/>
      <c r="F14" s="25"/>
      <c r="G14" s="25"/>
      <c r="H14" s="25"/>
      <c r="I14" s="25"/>
    </row>
    <row r="15" spans="1:9" ht="16" x14ac:dyDescent="0.2">
      <c r="A15" s="26"/>
      <c r="B15" s="26"/>
      <c r="D15" s="25"/>
      <c r="E15" s="25"/>
      <c r="F15" s="25"/>
      <c r="G15" s="25"/>
      <c r="H15" s="25"/>
      <c r="I15" s="25"/>
    </row>
    <row r="16" spans="1:9" ht="16" x14ac:dyDescent="0.2">
      <c r="A16" s="26"/>
      <c r="B16" s="26"/>
      <c r="H16" s="11"/>
      <c r="I16" s="12"/>
    </row>
    <row r="17" spans="1:8" ht="16" x14ac:dyDescent="0.2">
      <c r="A17" s="26"/>
      <c r="B17" s="26"/>
      <c r="H17" s="13"/>
    </row>
    <row r="18" spans="1:8" ht="16" x14ac:dyDescent="0.2">
      <c r="A18" s="26"/>
      <c r="B18" s="26"/>
    </row>
    <row r="19" spans="1:8" ht="16" x14ac:dyDescent="0.2">
      <c r="A19" s="26"/>
      <c r="B19" s="26"/>
      <c r="G19" s="14"/>
    </row>
    <row r="20" spans="1:8" ht="16" x14ac:dyDescent="0.2">
      <c r="A20" s="26"/>
      <c r="B20" s="26"/>
      <c r="G20" s="15"/>
    </row>
    <row r="21" spans="1:8" ht="16" x14ac:dyDescent="0.2">
      <c r="A21" s="26"/>
      <c r="B21" s="26"/>
      <c r="G21" s="14"/>
    </row>
    <row r="22" spans="1:8" ht="16" x14ac:dyDescent="0.2">
      <c r="A22" s="26"/>
      <c r="B22" s="26"/>
      <c r="G22" s="14"/>
    </row>
    <row r="23" spans="1:8" ht="16" x14ac:dyDescent="0.2">
      <c r="A23" s="26"/>
      <c r="B23" s="26"/>
      <c r="G23" s="14"/>
    </row>
    <row r="24" spans="1:8" ht="16" x14ac:dyDescent="0.2">
      <c r="A24" s="26"/>
      <c r="B24" s="26"/>
      <c r="G24" s="14"/>
    </row>
    <row r="25" spans="1:8" ht="16" x14ac:dyDescent="0.2">
      <c r="A25" s="26"/>
      <c r="B25" s="26"/>
      <c r="G25" s="14"/>
    </row>
    <row r="26" spans="1:8" ht="16" x14ac:dyDescent="0.2">
      <c r="G26" s="14"/>
    </row>
    <row r="27" spans="1:8" ht="16" x14ac:dyDescent="0.2">
      <c r="G27" s="14"/>
    </row>
    <row r="28" spans="1:8" ht="16" x14ac:dyDescent="0.2">
      <c r="G28" s="14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84B5-EF39-5A41-9262-F0BA56882626}">
  <dimension ref="A1:I2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" style="7" customWidth="1"/>
    <col min="2" max="2" width="21.83203125" style="7" customWidth="1"/>
    <col min="3" max="3" width="8.83203125" style="7"/>
    <col min="4" max="4" width="19.83203125" style="7" customWidth="1"/>
    <col min="5" max="5" width="13.5" style="7" customWidth="1"/>
    <col min="6" max="8" width="8.83203125" style="7"/>
    <col min="9" max="9" width="12" style="7" customWidth="1"/>
    <col min="10" max="16384" width="8.83203125" style="7"/>
  </cols>
  <sheetData>
    <row r="1" spans="1:9" x14ac:dyDescent="0.2">
      <c r="A1" s="9" t="s">
        <v>15</v>
      </c>
      <c r="B1" s="9"/>
    </row>
    <row r="2" spans="1:9" x14ac:dyDescent="0.2">
      <c r="A2" s="9"/>
      <c r="B2" s="9"/>
    </row>
    <row r="3" spans="1:9" ht="16" thickBot="1" x14ac:dyDescent="0.25">
      <c r="A3" s="24" t="s">
        <v>52</v>
      </c>
      <c r="B3" s="24" t="s">
        <v>52</v>
      </c>
      <c r="D3" s="7" t="s">
        <v>12</v>
      </c>
      <c r="E3" s="8">
        <v>3</v>
      </c>
    </row>
    <row r="4" spans="1:9" ht="16" thickBot="1" x14ac:dyDescent="0.25">
      <c r="A4" s="29">
        <v>1707.4</v>
      </c>
      <c r="B4" s="29">
        <v>1707.4</v>
      </c>
      <c r="H4" s="8" t="s">
        <v>11</v>
      </c>
      <c r="I4" s="8" t="s">
        <v>10</v>
      </c>
    </row>
    <row r="5" spans="1:9" ht="16" thickBot="1" x14ac:dyDescent="0.25">
      <c r="A5" s="29">
        <v>1759.8</v>
      </c>
      <c r="B5" s="29">
        <v>1759.8</v>
      </c>
      <c r="D5" s="7" t="s">
        <v>9</v>
      </c>
      <c r="E5" s="8">
        <v>0.70709999999999995</v>
      </c>
      <c r="G5" s="8" t="s">
        <v>39</v>
      </c>
      <c r="H5" s="8">
        <f>(B6-B4)</f>
        <v>104.29999999999995</v>
      </c>
      <c r="I5" s="8">
        <f>E5*H5</f>
        <v>73.750529999999969</v>
      </c>
    </row>
    <row r="6" spans="1:9" ht="16" thickBot="1" x14ac:dyDescent="0.25">
      <c r="A6" s="29">
        <v>1811.7</v>
      </c>
      <c r="B6" s="29">
        <v>1811.7</v>
      </c>
      <c r="D6" s="25"/>
      <c r="E6" s="25"/>
      <c r="F6" s="25"/>
      <c r="G6" s="25"/>
      <c r="H6" s="25"/>
      <c r="I6" s="25"/>
    </row>
    <row r="7" spans="1:9" ht="18" thickBot="1" x14ac:dyDescent="0.25">
      <c r="A7" s="27" t="s">
        <v>0</v>
      </c>
      <c r="B7" s="27">
        <f>AVERAGE(B4:B6)</f>
        <v>1759.6333333333332</v>
      </c>
      <c r="D7" s="12" t="s">
        <v>3</v>
      </c>
      <c r="E7" s="7">
        <f>SUM(B4-B7)^2+(B5-B7)^2+(B6-B7)^2</f>
        <v>5439.2866666666614</v>
      </c>
      <c r="F7" s="25"/>
      <c r="G7" s="25"/>
      <c r="H7" s="11" t="s">
        <v>2</v>
      </c>
      <c r="I7" s="12" t="s">
        <v>4</v>
      </c>
    </row>
    <row r="8" spans="1:9" ht="16" x14ac:dyDescent="0.2">
      <c r="A8" s="26"/>
      <c r="B8" s="26"/>
      <c r="D8" t="s">
        <v>1</v>
      </c>
      <c r="E8" s="7">
        <f>(I8)^2/E7</f>
        <v>0.99997315982872148</v>
      </c>
      <c r="F8" s="25"/>
      <c r="G8" s="25"/>
      <c r="H8" s="13" t="s">
        <v>2</v>
      </c>
      <c r="I8" s="7">
        <f>SUM(I5)</f>
        <v>73.750529999999969</v>
      </c>
    </row>
    <row r="9" spans="1:9" ht="16" x14ac:dyDescent="0.2">
      <c r="A9" s="26"/>
      <c r="B9" s="26"/>
      <c r="D9" s="25"/>
      <c r="E9" s="25"/>
      <c r="F9" s="25"/>
      <c r="G9" s="25"/>
      <c r="H9" s="25"/>
      <c r="I9" s="25"/>
    </row>
    <row r="10" spans="1:9" ht="16" x14ac:dyDescent="0.2">
      <c r="A10" s="26"/>
      <c r="B10" s="26"/>
      <c r="D10" s="25"/>
      <c r="E10" s="25"/>
      <c r="F10" s="25"/>
      <c r="G10" s="25"/>
      <c r="H10" s="25"/>
      <c r="I10" s="25"/>
    </row>
    <row r="11" spans="1:9" ht="16" x14ac:dyDescent="0.2">
      <c r="A11" s="26"/>
      <c r="B11" s="26"/>
      <c r="D11" s="25"/>
      <c r="E11" s="25"/>
      <c r="F11" s="25"/>
      <c r="G11" s="25"/>
      <c r="H11" s="25"/>
      <c r="I11" s="25"/>
    </row>
    <row r="12" spans="1:9" ht="16" x14ac:dyDescent="0.2">
      <c r="A12" s="26"/>
      <c r="B12" s="26"/>
      <c r="D12" s="25"/>
      <c r="E12" s="25"/>
      <c r="F12" s="25"/>
      <c r="G12" s="25"/>
      <c r="H12" s="25"/>
      <c r="I12" s="25"/>
    </row>
    <row r="13" spans="1:9" ht="16" x14ac:dyDescent="0.2">
      <c r="A13" s="26"/>
      <c r="B13" s="26"/>
      <c r="D13" s="25"/>
      <c r="E13" s="25"/>
      <c r="F13" s="25"/>
      <c r="G13" s="25"/>
      <c r="H13" s="25"/>
      <c r="I13" s="25"/>
    </row>
    <row r="14" spans="1:9" ht="16" x14ac:dyDescent="0.2">
      <c r="A14" s="26"/>
      <c r="B14" s="26"/>
      <c r="D14" s="25"/>
      <c r="E14" s="25"/>
      <c r="F14" s="25"/>
      <c r="G14" s="25"/>
      <c r="H14" s="25"/>
      <c r="I14" s="25"/>
    </row>
    <row r="15" spans="1:9" ht="16" x14ac:dyDescent="0.2">
      <c r="A15" s="26"/>
      <c r="B15" s="26"/>
      <c r="D15" s="25"/>
      <c r="E15" s="25"/>
      <c r="F15" s="25"/>
      <c r="G15" s="25"/>
      <c r="H15" s="25"/>
      <c r="I15" s="25"/>
    </row>
    <row r="16" spans="1:9" ht="16" x14ac:dyDescent="0.2">
      <c r="A16" s="26"/>
      <c r="B16" s="26"/>
      <c r="H16" s="11"/>
      <c r="I16" s="12"/>
    </row>
    <row r="17" spans="1:8" ht="16" x14ac:dyDescent="0.2">
      <c r="A17" s="26"/>
      <c r="B17" s="26"/>
      <c r="H17" s="13"/>
    </row>
    <row r="18" spans="1:8" ht="16" x14ac:dyDescent="0.2">
      <c r="A18" s="26"/>
      <c r="B18" s="26"/>
    </row>
    <row r="19" spans="1:8" ht="16" x14ac:dyDescent="0.2">
      <c r="A19" s="26"/>
      <c r="B19" s="26"/>
      <c r="G19" s="14"/>
    </row>
    <row r="20" spans="1:8" ht="16" x14ac:dyDescent="0.2">
      <c r="A20" s="26"/>
      <c r="B20" s="26"/>
      <c r="G20" s="15"/>
    </row>
    <row r="21" spans="1:8" ht="16" x14ac:dyDescent="0.2">
      <c r="A21" s="26"/>
      <c r="B21" s="26"/>
      <c r="G21" s="14"/>
    </row>
    <row r="22" spans="1:8" ht="16" x14ac:dyDescent="0.2">
      <c r="A22" s="26"/>
      <c r="B22" s="26"/>
      <c r="G22" s="14"/>
    </row>
    <row r="23" spans="1:8" ht="16" x14ac:dyDescent="0.2">
      <c r="A23" s="26"/>
      <c r="B23" s="26"/>
      <c r="G23" s="14"/>
    </row>
    <row r="24" spans="1:8" ht="16" x14ac:dyDescent="0.2">
      <c r="A24" s="26"/>
      <c r="B24" s="26"/>
      <c r="G24" s="14"/>
    </row>
    <row r="25" spans="1:8" ht="16" x14ac:dyDescent="0.2">
      <c r="A25" s="26"/>
      <c r="B25" s="26"/>
      <c r="G25" s="14"/>
    </row>
    <row r="26" spans="1:8" ht="16" x14ac:dyDescent="0.2">
      <c r="G26" s="14"/>
    </row>
    <row r="27" spans="1:8" ht="16" x14ac:dyDescent="0.2">
      <c r="G27" s="14"/>
    </row>
    <row r="28" spans="1:8" ht="16" x14ac:dyDescent="0.2">
      <c r="G28" s="14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338D-EA2E-FF47-8DC1-5DCA90D0A28F}">
  <dimension ref="A1:L14"/>
  <sheetViews>
    <sheetView tabSelected="1" topLeftCell="A2" workbookViewId="0">
      <selection activeCell="J15" sqref="J15"/>
    </sheetView>
  </sheetViews>
  <sheetFormatPr baseColWidth="10" defaultColWidth="9.1640625" defaultRowHeight="16" x14ac:dyDescent="0.2"/>
  <cols>
    <col min="1" max="1" width="15" style="31" customWidth="1"/>
    <col min="2" max="2" width="17.83203125" style="31" customWidth="1"/>
    <col min="3" max="3" width="16.5" style="31" customWidth="1"/>
    <col min="4" max="4" width="34.6640625" style="31" customWidth="1"/>
    <col min="5" max="5" width="27.33203125" style="31" customWidth="1"/>
    <col min="6" max="6" width="9.1640625" style="31"/>
    <col min="7" max="7" width="19" style="31" customWidth="1"/>
    <col min="8" max="8" width="20.6640625" style="31" customWidth="1"/>
    <col min="9" max="9" width="25.83203125" style="31" customWidth="1"/>
    <col min="10" max="10" width="25.1640625" style="31" customWidth="1"/>
    <col min="11" max="11" width="9.1640625" style="31"/>
    <col min="12" max="12" width="21.5" style="31" customWidth="1"/>
    <col min="13" max="16384" width="9.1640625" style="31"/>
  </cols>
  <sheetData>
    <row r="1" spans="1:12" x14ac:dyDescent="0.2">
      <c r="A1" s="30" t="s">
        <v>40</v>
      </c>
      <c r="B1" s="30"/>
      <c r="C1" s="30"/>
    </row>
    <row r="2" spans="1:12" x14ac:dyDescent="0.2">
      <c r="B2" s="32" t="s">
        <v>47</v>
      </c>
      <c r="C2" s="32"/>
      <c r="D2" s="33" t="s">
        <v>41</v>
      </c>
      <c r="E2" s="33" t="s">
        <v>42</v>
      </c>
      <c r="G2" s="33" t="s">
        <v>46</v>
      </c>
      <c r="H2" s="33"/>
      <c r="I2" s="33" t="s">
        <v>41</v>
      </c>
      <c r="J2" s="33" t="s">
        <v>42</v>
      </c>
      <c r="L2" s="34" t="s">
        <v>43</v>
      </c>
    </row>
    <row r="3" spans="1:12" x14ac:dyDescent="0.2">
      <c r="B3" s="38" t="s">
        <v>44</v>
      </c>
      <c r="C3" s="38" t="s">
        <v>45</v>
      </c>
      <c r="D3" s="36"/>
      <c r="E3" s="36"/>
      <c r="G3" s="42" t="s">
        <v>44</v>
      </c>
      <c r="H3" s="42" t="s">
        <v>45</v>
      </c>
      <c r="I3" s="33"/>
      <c r="J3" s="33"/>
      <c r="L3" s="34"/>
    </row>
    <row r="4" spans="1:12" x14ac:dyDescent="0.2">
      <c r="B4" s="28">
        <v>1707.4</v>
      </c>
      <c r="C4" s="35">
        <v>5278.9</v>
      </c>
      <c r="D4" s="35">
        <f>(B4/C4)</f>
        <v>0.3234385951618709</v>
      </c>
      <c r="E4" s="35">
        <v>0.3234385951618709</v>
      </c>
      <c r="G4" s="28">
        <v>2194</v>
      </c>
      <c r="H4" s="35">
        <v>6752.1</v>
      </c>
      <c r="I4" s="35">
        <f>(G4/H4)</f>
        <v>0.32493594585388247</v>
      </c>
      <c r="J4" s="35">
        <v>0.32493594585388247</v>
      </c>
      <c r="L4" s="37">
        <f>(J4-E4)</f>
        <v>1.4973506920115676E-3</v>
      </c>
    </row>
    <row r="5" spans="1:12" x14ac:dyDescent="0.2">
      <c r="B5" s="28">
        <v>1759.8</v>
      </c>
      <c r="C5" s="35">
        <v>5278.9</v>
      </c>
      <c r="D5" s="35">
        <f t="shared" ref="D5:D13" si="0">(B5/C5)</f>
        <v>0.3333649055674478</v>
      </c>
      <c r="E5" s="35">
        <f>(E4+D5)</f>
        <v>0.6568035007293187</v>
      </c>
      <c r="G5" s="28">
        <v>2247.6</v>
      </c>
      <c r="H5" s="35">
        <v>6752.1</v>
      </c>
      <c r="I5" s="35">
        <f t="shared" ref="I5:I13" si="1">(G5/H5)</f>
        <v>0.33287421691029456</v>
      </c>
      <c r="J5" s="35">
        <f>(J4+I5)</f>
        <v>0.65781016276417703</v>
      </c>
      <c r="L5" s="43">
        <f>(J5-E5)</f>
        <v>1.0066620348583299E-3</v>
      </c>
    </row>
    <row r="6" spans="1:12" x14ac:dyDescent="0.2">
      <c r="B6" s="28">
        <v>1811.7</v>
      </c>
      <c r="C6" s="35">
        <v>5278.9</v>
      </c>
      <c r="D6" s="35">
        <f t="shared" si="0"/>
        <v>0.34319649927068141</v>
      </c>
      <c r="E6" s="35">
        <f t="shared" ref="E6:E13" si="2">(E5+D6)</f>
        <v>1</v>
      </c>
      <c r="G6" s="28">
        <v>2310.5</v>
      </c>
      <c r="H6" s="35">
        <v>6752.1</v>
      </c>
      <c r="I6" s="35">
        <f t="shared" si="1"/>
        <v>0.34218983723582291</v>
      </c>
      <c r="J6" s="35">
        <f t="shared" ref="J6:J13" si="3">(J5+I6)</f>
        <v>1</v>
      </c>
      <c r="L6" s="35">
        <f t="shared" ref="L5:L13" si="4">(E6-J6)</f>
        <v>0</v>
      </c>
    </row>
    <row r="7" spans="1:12" x14ac:dyDescent="0.2">
      <c r="B7" s="40"/>
      <c r="C7" s="39"/>
      <c r="D7" s="39"/>
      <c r="E7" s="39"/>
      <c r="G7" s="40"/>
      <c r="H7" s="39"/>
      <c r="I7" s="39"/>
      <c r="J7" s="39"/>
      <c r="L7" s="39"/>
    </row>
    <row r="8" spans="1:12" x14ac:dyDescent="0.2">
      <c r="A8" s="35" t="s">
        <v>37</v>
      </c>
      <c r="B8" s="18">
        <f ca="1">SUM(B4:B13)</f>
        <v>5278.9</v>
      </c>
      <c r="C8" s="35">
        <v>5278.9</v>
      </c>
      <c r="D8" s="39"/>
      <c r="E8" s="39"/>
      <c r="F8" s="35" t="s">
        <v>37</v>
      </c>
      <c r="G8" s="35">
        <f ca="1">SUM(G4:G13)</f>
        <v>6752.1</v>
      </c>
      <c r="H8" s="35">
        <v>6752.1</v>
      </c>
      <c r="J8" s="39"/>
      <c r="L8" s="39"/>
    </row>
    <row r="9" spans="1:12" x14ac:dyDescent="0.2">
      <c r="B9" s="40"/>
      <c r="C9" s="39"/>
      <c r="D9" s="39"/>
      <c r="E9" s="39"/>
      <c r="G9" s="40"/>
      <c r="H9" s="39"/>
      <c r="I9" s="39"/>
      <c r="J9" s="39"/>
      <c r="L9" s="39"/>
    </row>
    <row r="10" spans="1:12" x14ac:dyDescent="0.2">
      <c r="B10" s="40"/>
      <c r="C10" s="39"/>
      <c r="D10" s="39"/>
      <c r="E10" s="39"/>
      <c r="G10" s="40"/>
      <c r="H10" s="39"/>
      <c r="I10" s="39"/>
      <c r="J10" s="39"/>
      <c r="L10" s="39"/>
    </row>
    <row r="11" spans="1:12" x14ac:dyDescent="0.2">
      <c r="B11" s="40"/>
      <c r="C11" s="39"/>
      <c r="D11" s="39"/>
      <c r="E11" s="39"/>
      <c r="G11" s="40"/>
      <c r="H11" s="39"/>
      <c r="I11" s="39"/>
      <c r="J11" s="39"/>
      <c r="L11" s="39"/>
    </row>
    <row r="12" spans="1:12" x14ac:dyDescent="0.2">
      <c r="B12" s="40"/>
      <c r="C12" s="39"/>
      <c r="D12" s="39"/>
      <c r="E12" s="39"/>
      <c r="G12" s="41"/>
      <c r="H12" s="39"/>
      <c r="I12" s="39"/>
      <c r="J12" s="39"/>
      <c r="L12" s="39"/>
    </row>
    <row r="13" spans="1:12" x14ac:dyDescent="0.2">
      <c r="B13" s="40"/>
      <c r="C13" s="39"/>
      <c r="D13" s="39"/>
      <c r="E13" s="39"/>
      <c r="G13" s="41"/>
      <c r="H13" s="39"/>
      <c r="I13" s="39"/>
      <c r="J13" s="39"/>
      <c r="L13" s="39"/>
    </row>
    <row r="14" spans="1:12" x14ac:dyDescent="0.2">
      <c r="C14" s="39"/>
    </row>
  </sheetData>
  <mergeCells count="8">
    <mergeCell ref="J2:J3"/>
    <mergeCell ref="L2:L3"/>
    <mergeCell ref="A1:C1"/>
    <mergeCell ref="B2:C2"/>
    <mergeCell ref="D2:D3"/>
    <mergeCell ref="E2:E3"/>
    <mergeCell ref="G2:H2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SW Barbati</vt:lpstr>
      <vt:lpstr>SW femei</vt:lpstr>
      <vt:lpstr>X2 pearson barbati</vt:lpstr>
      <vt:lpstr>X2 pearson femei</vt:lpstr>
      <vt:lpstr>SW total populatie</vt:lpstr>
      <vt:lpstr>SW apta de munca</vt:lpstr>
      <vt:lpstr>SW pensionar</vt:lpstr>
      <vt:lpstr>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Calancea</dc:creator>
  <cp:lastModifiedBy>Catalin Calancea</cp:lastModifiedBy>
  <dcterms:created xsi:type="dcterms:W3CDTF">2022-11-23T07:55:10Z</dcterms:created>
  <dcterms:modified xsi:type="dcterms:W3CDTF">2022-11-23T09:24:54Z</dcterms:modified>
</cp:coreProperties>
</file>