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PSA/"/>
    </mc:Choice>
  </mc:AlternateContent>
  <xr:revisionPtr revIDLastSave="0" documentId="13_ncr:1_{EAD5B8C9-C244-F042-87E7-566525318B24}" xr6:coauthVersionLast="47" xr6:coauthVersionMax="47" xr10:uidLastSave="{00000000-0000-0000-0000-000000000000}"/>
  <bookViews>
    <workbookView xWindow="0" yWindow="820" windowWidth="28040" windowHeight="15820" activeTab="2" xr2:uid="{8827CD80-4C79-9B47-B6BE-4F75DCA1B421}"/>
  </bookViews>
  <sheets>
    <sheet name="SW total populatie" sheetId="2" r:id="rId1"/>
    <sheet name="SW populatie apta de munca" sheetId="3" r:id="rId2"/>
    <sheet name="SW populatie pensionari" sheetId="4" r:id="rId3"/>
    <sheet name="KS" sheetId="6" r:id="rId4"/>
    <sheet name="SW de institutii" sheetId="8" r:id="rId5"/>
    <sheet name="t-Student institutii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7" i="9" l="1"/>
  <c r="B26" i="9"/>
  <c r="C24" i="9"/>
  <c r="B24" i="9"/>
  <c r="B29" i="9"/>
  <c r="B28" i="9" l="1"/>
  <c r="E19" i="8" l="1"/>
  <c r="I15" i="8"/>
  <c r="H15" i="8"/>
  <c r="H14" i="8"/>
  <c r="I14" i="8" s="1"/>
  <c r="H13" i="8"/>
  <c r="I13" i="8" s="1"/>
  <c r="H12" i="8"/>
  <c r="I12" i="8" s="1"/>
  <c r="H11" i="8"/>
  <c r="I11" i="8" s="1"/>
  <c r="H10" i="8"/>
  <c r="H9" i="8"/>
  <c r="H8" i="8"/>
  <c r="I8" i="8" s="1"/>
  <c r="H7" i="8"/>
  <c r="I7" i="8" s="1"/>
  <c r="H6" i="8"/>
  <c r="I6" i="8" s="1"/>
  <c r="H5" i="8"/>
  <c r="B26" i="8"/>
  <c r="I10" i="8"/>
  <c r="I9" i="8"/>
  <c r="I5" i="8"/>
  <c r="I17" i="8" l="1"/>
  <c r="E20" i="8" s="1"/>
  <c r="L4" i="6"/>
  <c r="I4" i="6"/>
  <c r="D6" i="6"/>
  <c r="D5" i="6"/>
  <c r="D4" i="6"/>
  <c r="I6" i="6"/>
  <c r="I5" i="6"/>
  <c r="J5" i="6" l="1"/>
  <c r="J6" i="6" s="1"/>
  <c r="E5" i="6"/>
  <c r="L5" i="6" s="1"/>
  <c r="E6" i="6"/>
  <c r="L6" i="6" l="1"/>
  <c r="B8" i="4"/>
  <c r="E12" i="4" s="1"/>
  <c r="H5" i="4"/>
  <c r="I5" i="4" s="1"/>
  <c r="I11" i="4" s="1"/>
  <c r="B8" i="3"/>
  <c r="E12" i="3" s="1"/>
  <c r="H5" i="3"/>
  <c r="I5" i="3" s="1"/>
  <c r="I11" i="3" s="1"/>
  <c r="E12" i="2"/>
  <c r="H5" i="2"/>
  <c r="I5" i="2" s="1"/>
  <c r="B8" i="2"/>
  <c r="E14" i="4" l="1"/>
  <c r="E14" i="3"/>
  <c r="I11" i="2"/>
  <c r="E14" i="2" l="1"/>
  <c r="G7" i="6"/>
  <c r="B7" i="6"/>
</calcChain>
</file>

<file path=xl/sharedStrings.xml><?xml version="1.0" encoding="utf-8"?>
<sst xmlns="http://schemas.openxmlformats.org/spreadsheetml/2006/main" count="101" uniqueCount="55">
  <si>
    <t>Testul Shapiro-Wilk</t>
  </si>
  <si>
    <t>n=</t>
  </si>
  <si>
    <t>diff</t>
  </si>
  <si>
    <t>a*diff</t>
  </si>
  <si>
    <t>a1=</t>
  </si>
  <si>
    <t>a2=</t>
  </si>
  <si>
    <t>a3=</t>
  </si>
  <si>
    <t>a4=</t>
  </si>
  <si>
    <t>a5=</t>
  </si>
  <si>
    <t>b=</t>
  </si>
  <si>
    <t>SUM(a*diff)</t>
  </si>
  <si>
    <t>SS=SUM(x-media)^2</t>
  </si>
  <si>
    <t>W=b^2/SS</t>
  </si>
  <si>
    <t>Media=</t>
  </si>
  <si>
    <t>Nr.total populatie</t>
  </si>
  <si>
    <t>Nr.total populatie  sortat</t>
  </si>
  <si>
    <t>x3-x1</t>
  </si>
  <si>
    <t>Nr.pop.apta de munca</t>
  </si>
  <si>
    <t>Nr.pop. Apta de munca  sortat</t>
  </si>
  <si>
    <t>Nr.pensionari</t>
  </si>
  <si>
    <t>Nr.pensionari  sortat</t>
  </si>
  <si>
    <t>Testul Kolmogorov-Smirnov</t>
  </si>
  <si>
    <t>Frecventa proportionala</t>
  </si>
  <si>
    <t>Frecventa cumulativa</t>
  </si>
  <si>
    <t>Diferenta frecventei cumulative</t>
  </si>
  <si>
    <t>Observata</t>
  </si>
  <si>
    <t>Teoretica</t>
  </si>
  <si>
    <t>Total</t>
  </si>
  <si>
    <t>Frecventa apta de munca</t>
  </si>
  <si>
    <t>Frecventa pensionari</t>
  </si>
  <si>
    <t>a6=</t>
  </si>
  <si>
    <t>a7=</t>
  </si>
  <si>
    <t>a8=</t>
  </si>
  <si>
    <t>a9=</t>
  </si>
  <si>
    <t>a10=</t>
  </si>
  <si>
    <t xml:space="preserve">Nr. De institutii </t>
  </si>
  <si>
    <t>Nr.De institutii Sortat</t>
  </si>
  <si>
    <t>a11=</t>
  </si>
  <si>
    <t>x22-x1</t>
  </si>
  <si>
    <t>x21-x2</t>
  </si>
  <si>
    <t>x20-x3</t>
  </si>
  <si>
    <t>x19-x4</t>
  </si>
  <si>
    <t>x18-x5</t>
  </si>
  <si>
    <t>x17-x6</t>
  </si>
  <si>
    <t>x16-x7</t>
  </si>
  <si>
    <t>x15-x8</t>
  </si>
  <si>
    <t>x14-x9</t>
  </si>
  <si>
    <t>x13-x10</t>
  </si>
  <si>
    <t>x12-x11</t>
  </si>
  <si>
    <t>t_e</t>
  </si>
  <si>
    <t>df</t>
  </si>
  <si>
    <t>Nr. De institutii total</t>
  </si>
  <si>
    <t>Nr. De institutii publice</t>
  </si>
  <si>
    <t>σ_total=</t>
  </si>
  <si>
    <t>σ_publice=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</si>
</sst>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1" fillId="0" borderId="0" xfId="1" applyAlignment="1">
      <alignment horizontal="center"/>
    </xf>
    <xf numFmtId="0" fontId="1" fillId="0" borderId="0" xfId="1"/>
    <xf numFmtId="0" fontId="1" fillId="0" borderId="1" xfId="1" applyBorder="1"/>
    <xf numFmtId="0" fontId="2" fillId="0" borderId="1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left" vertical="center" wrapText="1"/>
    </xf>
    <xf numFmtId="0" fontId="1" fillId="0" borderId="0" xfId="1" applyAlignment="1">
      <alignment horizontal="right" vertical="center"/>
    </xf>
    <xf numFmtId="0" fontId="1" fillId="0" borderId="0" xfId="1" applyAlignment="1">
      <alignment horizontal="right"/>
    </xf>
    <xf numFmtId="0" fontId="2" fillId="0" borderId="0" xfId="1" applyFont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1" fillId="0" borderId="2" xfId="1" applyBorder="1"/>
    <xf numFmtId="0" fontId="1" fillId="0" borderId="0" xfId="1" applyBorder="1"/>
    <xf numFmtId="0" fontId="3" fillId="0" borderId="0" xfId="1" applyFont="1" applyAlignment="1">
      <alignment horizontal="center"/>
    </xf>
    <xf numFmtId="0" fontId="3" fillId="0" borderId="0" xfId="1" applyFont="1"/>
    <xf numFmtId="0" fontId="3" fillId="0" borderId="1" xfId="1" applyFont="1" applyBorder="1" applyAlignment="1">
      <alignment horizontal="center"/>
    </xf>
    <xf numFmtId="0" fontId="3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wrapText="1"/>
    </xf>
    <xf numFmtId="0" fontId="3" fillId="0" borderId="1" xfId="1" applyFont="1" applyBorder="1"/>
    <xf numFmtId="0" fontId="3" fillId="0" borderId="2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2" borderId="1" xfId="1" applyFont="1" applyFill="1" applyBorder="1"/>
    <xf numFmtId="0" fontId="3" fillId="0" borderId="1" xfId="1" applyFont="1" applyBorder="1" applyAlignment="1">
      <alignment horizontal="left"/>
    </xf>
    <xf numFmtId="0" fontId="3" fillId="0" borderId="2" xfId="1" applyFont="1" applyBorder="1"/>
    <xf numFmtId="0" fontId="3" fillId="0" borderId="3" xfId="1" applyFont="1" applyBorder="1" applyAlignment="1">
      <alignment horizontal="left"/>
    </xf>
    <xf numFmtId="0" fontId="3" fillId="0" borderId="3" xfId="1" applyFont="1" applyBorder="1"/>
    <xf numFmtId="0" fontId="3" fillId="0" borderId="0" xfId="1" applyFont="1" applyBorder="1"/>
    <xf numFmtId="0" fontId="2" fillId="0" borderId="0" xfId="1" applyFont="1" applyBorder="1" applyAlignment="1">
      <alignment horizontal="left" vertical="center"/>
    </xf>
    <xf numFmtId="0" fontId="3" fillId="0" borderId="1" xfId="1" applyFont="1" applyFill="1" applyBorder="1"/>
    <xf numFmtId="0" fontId="4" fillId="3" borderId="1" xfId="0" applyFont="1" applyFill="1" applyBorder="1" applyAlignment="1">
      <alignment horizontal="right" vertical="center"/>
    </xf>
    <xf numFmtId="0" fontId="4" fillId="0" borderId="1" xfId="0" applyFont="1" applyBorder="1" applyAlignment="1">
      <alignment horizontal="right"/>
    </xf>
    <xf numFmtId="0" fontId="0" fillId="0" borderId="1" xfId="0" applyBorder="1"/>
    <xf numFmtId="0" fontId="1" fillId="0" borderId="1" xfId="1" applyBorder="1" applyAlignment="1">
      <alignment horizontal="right"/>
    </xf>
    <xf numFmtId="0" fontId="0" fillId="0" borderId="3" xfId="0" applyBorder="1" applyAlignment="1">
      <alignment horizontal="right" vertical="center"/>
    </xf>
    <xf numFmtId="0" fontId="0" fillId="0" borderId="3" xfId="0" applyBorder="1"/>
    <xf numFmtId="0" fontId="3" fillId="0" borderId="4" xfId="1" applyFont="1" applyBorder="1"/>
    <xf numFmtId="0" fontId="2" fillId="0" borderId="2" xfId="1" applyFont="1" applyBorder="1" applyAlignment="1">
      <alignment horizontal="right" vertical="center" wrapText="1"/>
    </xf>
  </cellXfs>
  <cellStyles count="2">
    <cellStyle name="Обычный" xfId="0" builtinId="0"/>
    <cellStyle name="Обычный 2" xfId="1" xr:uid="{2ACE2A94-F2A0-DC4A-BC17-621803041F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8CA6E-0F86-964D-9E66-7D03E9238F9A}">
  <dimension ref="A1:I28"/>
  <sheetViews>
    <sheetView workbookViewId="0">
      <selection activeCell="E12" sqref="E12"/>
    </sheetView>
  </sheetViews>
  <sheetFormatPr baseColWidth="10" defaultColWidth="8.83203125" defaultRowHeight="15" x14ac:dyDescent="0.2"/>
  <cols>
    <col min="1" max="1" width="19" style="2" customWidth="1"/>
    <col min="2" max="2" width="21.83203125" style="2" customWidth="1"/>
    <col min="3" max="3" width="8.83203125" style="2"/>
    <col min="4" max="4" width="19.83203125" style="2" customWidth="1"/>
    <col min="5" max="5" width="13.5" style="2" customWidth="1"/>
    <col min="6" max="8" width="8.83203125" style="2"/>
    <col min="9" max="9" width="12" style="2" customWidth="1"/>
    <col min="10" max="16384" width="8.83203125" style="2"/>
  </cols>
  <sheetData>
    <row r="1" spans="1:9" x14ac:dyDescent="0.2">
      <c r="A1" s="1" t="s">
        <v>0</v>
      </c>
      <c r="B1" s="1"/>
    </row>
    <row r="2" spans="1:9" x14ac:dyDescent="0.2">
      <c r="A2" s="1"/>
      <c r="B2" s="1"/>
    </row>
    <row r="3" spans="1:9" x14ac:dyDescent="0.2">
      <c r="A3" s="3" t="s">
        <v>14</v>
      </c>
      <c r="B3" s="3" t="s">
        <v>15</v>
      </c>
      <c r="D3" s="2" t="s">
        <v>1</v>
      </c>
      <c r="E3" s="3">
        <v>3</v>
      </c>
    </row>
    <row r="4" spans="1:9" ht="16" x14ac:dyDescent="0.2">
      <c r="A4" s="4">
        <v>2031.2</v>
      </c>
      <c r="B4" s="4">
        <v>2031.2</v>
      </c>
      <c r="H4" s="3" t="s">
        <v>2</v>
      </c>
      <c r="I4" s="3" t="s">
        <v>3</v>
      </c>
    </row>
    <row r="5" spans="1:9" ht="16" x14ac:dyDescent="0.2">
      <c r="A5" s="5">
        <v>2088.4</v>
      </c>
      <c r="B5" s="5">
        <v>2088.4</v>
      </c>
      <c r="D5" s="2" t="s">
        <v>4</v>
      </c>
      <c r="E5" s="3">
        <v>0.70709999999999995</v>
      </c>
      <c r="G5" s="3" t="s">
        <v>16</v>
      </c>
      <c r="H5" s="3">
        <f>(B6-B4)</f>
        <v>122.79999999999995</v>
      </c>
      <c r="I5" s="3">
        <f>(H5*E5)</f>
        <v>86.831879999999956</v>
      </c>
    </row>
    <row r="6" spans="1:9" ht="16" x14ac:dyDescent="0.2">
      <c r="A6" s="4">
        <v>2154</v>
      </c>
      <c r="B6" s="4">
        <v>2154</v>
      </c>
      <c r="E6" s="12"/>
      <c r="G6" s="12"/>
      <c r="H6" s="12"/>
      <c r="I6" s="12"/>
    </row>
    <row r="7" spans="1:9" ht="16" x14ac:dyDescent="0.2">
      <c r="A7" s="10"/>
      <c r="B7" s="10"/>
      <c r="E7" s="12"/>
      <c r="G7" s="12"/>
      <c r="H7" s="12"/>
      <c r="I7" s="12"/>
    </row>
    <row r="8" spans="1:9" x14ac:dyDescent="0.2">
      <c r="A8" s="2" t="s">
        <v>13</v>
      </c>
      <c r="B8" s="3">
        <f>SUM(B4:B7)</f>
        <v>6273.6</v>
      </c>
      <c r="E8" s="12"/>
      <c r="G8" s="12"/>
      <c r="H8" s="12"/>
      <c r="I8" s="12"/>
    </row>
    <row r="9" spans="1:9" ht="16" x14ac:dyDescent="0.2">
      <c r="A9" s="10"/>
      <c r="B9" s="10"/>
      <c r="E9" s="12"/>
      <c r="G9" s="12"/>
      <c r="H9" s="12"/>
      <c r="I9" s="12"/>
    </row>
    <row r="10" spans="1:9" ht="16" x14ac:dyDescent="0.2">
      <c r="A10" s="10"/>
      <c r="B10" s="10"/>
      <c r="H10" s="6" t="s">
        <v>9</v>
      </c>
      <c r="I10" s="2" t="s">
        <v>10</v>
      </c>
    </row>
    <row r="11" spans="1:9" ht="16" x14ac:dyDescent="0.2">
      <c r="A11" s="10"/>
      <c r="B11" s="10"/>
      <c r="H11" s="7" t="s">
        <v>9</v>
      </c>
      <c r="I11" s="2">
        <f>SUM(I5:I9)</f>
        <v>86.831879999999956</v>
      </c>
    </row>
    <row r="12" spans="1:9" ht="16" x14ac:dyDescent="0.2">
      <c r="A12" s="10"/>
      <c r="B12" s="10"/>
      <c r="D12" s="2" t="s">
        <v>11</v>
      </c>
      <c r="E12" s="3">
        <f>SUM(B4-B8)^2+(B5-B8)^2+(B6-B8)^2</f>
        <v>52484960.960000016</v>
      </c>
    </row>
    <row r="13" spans="1:9" ht="16" x14ac:dyDescent="0.2">
      <c r="A13" s="10"/>
      <c r="B13" s="10"/>
      <c r="D13" s="2" t="s">
        <v>9</v>
      </c>
      <c r="E13" s="3">
        <v>86.831879999999956</v>
      </c>
    </row>
    <row r="14" spans="1:9" x14ac:dyDescent="0.2">
      <c r="D14" s="2" t="s">
        <v>12</v>
      </c>
      <c r="E14" s="2">
        <f>(I11)^2/E12</f>
        <v>1.4365592059943852E-4</v>
      </c>
    </row>
    <row r="19" spans="7:7" ht="16" x14ac:dyDescent="0.2">
      <c r="G19" s="8"/>
    </row>
    <row r="20" spans="7:7" ht="16" x14ac:dyDescent="0.2">
      <c r="G20" s="9"/>
    </row>
    <row r="21" spans="7:7" ht="16" x14ac:dyDescent="0.2">
      <c r="G21" s="8"/>
    </row>
    <row r="22" spans="7:7" ht="16" x14ac:dyDescent="0.2">
      <c r="G22" s="8"/>
    </row>
    <row r="23" spans="7:7" ht="16" x14ac:dyDescent="0.2">
      <c r="G23" s="8"/>
    </row>
    <row r="24" spans="7:7" ht="16" x14ac:dyDescent="0.2">
      <c r="G24" s="8"/>
    </row>
    <row r="25" spans="7:7" ht="16" x14ac:dyDescent="0.2">
      <c r="G25" s="8"/>
    </row>
    <row r="26" spans="7:7" ht="16" x14ac:dyDescent="0.2">
      <c r="G26" s="8"/>
    </row>
    <row r="27" spans="7:7" ht="16" x14ac:dyDescent="0.2">
      <c r="G27" s="8"/>
    </row>
    <row r="28" spans="7:7" ht="16" x14ac:dyDescent="0.2">
      <c r="G28" s="8"/>
    </row>
  </sheetData>
  <sortState xmlns:xlrd2="http://schemas.microsoft.com/office/spreadsheetml/2017/richdata2" ref="B5:B6">
    <sortCondition ref="B4:B6"/>
  </sortState>
  <mergeCells count="2">
    <mergeCell ref="A1:B1"/>
    <mergeCell ref="A2:B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888B8-180D-7643-BD56-6E0CA7D98567}">
  <dimension ref="A1:I28"/>
  <sheetViews>
    <sheetView workbookViewId="0">
      <selection activeCell="A4" sqref="A4:A6"/>
    </sheetView>
  </sheetViews>
  <sheetFormatPr baseColWidth="10" defaultColWidth="8.83203125" defaultRowHeight="15" x14ac:dyDescent="0.2"/>
  <cols>
    <col min="1" max="1" width="19" style="2" customWidth="1"/>
    <col min="2" max="2" width="24.5" style="2" customWidth="1"/>
    <col min="3" max="3" width="8.83203125" style="2"/>
    <col min="4" max="4" width="19.83203125" style="2" customWidth="1"/>
    <col min="5" max="5" width="13.5" style="2" customWidth="1"/>
    <col min="6" max="8" width="8.83203125" style="2"/>
    <col min="9" max="9" width="12" style="2" customWidth="1"/>
    <col min="10" max="16384" width="8.83203125" style="2"/>
  </cols>
  <sheetData>
    <row r="1" spans="1:9" x14ac:dyDescent="0.2">
      <c r="A1" s="1" t="s">
        <v>0</v>
      </c>
      <c r="B1" s="1"/>
    </row>
    <row r="2" spans="1:9" x14ac:dyDescent="0.2">
      <c r="A2" s="1"/>
      <c r="B2" s="1"/>
    </row>
    <row r="3" spans="1:9" x14ac:dyDescent="0.2">
      <c r="A3" s="3" t="s">
        <v>17</v>
      </c>
      <c r="B3" s="3" t="s">
        <v>18</v>
      </c>
      <c r="D3" s="2" t="s">
        <v>1</v>
      </c>
      <c r="E3" s="3">
        <v>3</v>
      </c>
    </row>
    <row r="4" spans="1:9" ht="16" x14ac:dyDescent="0.2">
      <c r="A4" s="4">
        <v>2194</v>
      </c>
      <c r="B4" s="4">
        <v>2194</v>
      </c>
      <c r="H4" s="3" t="s">
        <v>2</v>
      </c>
      <c r="I4" s="3" t="s">
        <v>3</v>
      </c>
    </row>
    <row r="5" spans="1:9" ht="16" x14ac:dyDescent="0.2">
      <c r="A5" s="5">
        <v>2247.6</v>
      </c>
      <c r="B5" s="5">
        <v>2247.6</v>
      </c>
      <c r="D5" s="2" t="s">
        <v>4</v>
      </c>
      <c r="E5" s="3">
        <v>0.70709999999999995</v>
      </c>
      <c r="G5" s="3" t="s">
        <v>16</v>
      </c>
      <c r="H5" s="3">
        <f>(B6-B4)</f>
        <v>116.5</v>
      </c>
      <c r="I5" s="3">
        <f>(H5*E5)</f>
        <v>82.37715</v>
      </c>
    </row>
    <row r="6" spans="1:9" ht="16" x14ac:dyDescent="0.2">
      <c r="A6" s="4">
        <v>2310.5</v>
      </c>
      <c r="B6" s="4">
        <v>2310.5</v>
      </c>
      <c r="E6" s="12"/>
      <c r="G6" s="12"/>
      <c r="H6" s="12"/>
      <c r="I6" s="12"/>
    </row>
    <row r="7" spans="1:9" ht="16" x14ac:dyDescent="0.2">
      <c r="A7" s="10"/>
      <c r="B7" s="10"/>
      <c r="E7" s="12"/>
      <c r="G7" s="12"/>
      <c r="H7" s="12"/>
      <c r="I7" s="12"/>
    </row>
    <row r="8" spans="1:9" x14ac:dyDescent="0.2">
      <c r="A8" s="2" t="s">
        <v>13</v>
      </c>
      <c r="B8" s="3">
        <f>SUM(B4:B7)</f>
        <v>6752.1</v>
      </c>
      <c r="E8" s="12"/>
      <c r="G8" s="12"/>
      <c r="H8" s="12"/>
      <c r="I8" s="12"/>
    </row>
    <row r="9" spans="1:9" ht="16" x14ac:dyDescent="0.2">
      <c r="A9" s="10"/>
      <c r="B9" s="10"/>
      <c r="E9" s="12"/>
      <c r="G9" s="12"/>
      <c r="H9" s="12"/>
      <c r="I9" s="12"/>
    </row>
    <row r="10" spans="1:9" ht="16" x14ac:dyDescent="0.2">
      <c r="A10" s="10"/>
      <c r="B10" s="10"/>
      <c r="H10" s="6" t="s">
        <v>9</v>
      </c>
      <c r="I10" s="2" t="s">
        <v>10</v>
      </c>
    </row>
    <row r="11" spans="1:9" ht="16" x14ac:dyDescent="0.2">
      <c r="A11" s="10"/>
      <c r="B11" s="10"/>
      <c r="H11" s="7" t="s">
        <v>9</v>
      </c>
      <c r="I11" s="2">
        <f>SUM(I5:I9)</f>
        <v>82.37715</v>
      </c>
    </row>
    <row r="12" spans="1:9" ht="16" x14ac:dyDescent="0.2">
      <c r="A12" s="10"/>
      <c r="B12" s="10"/>
      <c r="D12" s="2" t="s">
        <v>11</v>
      </c>
      <c r="E12" s="3">
        <f>SUM(B4-B8)^2+(B5-B8)^2+(B6-B8)^2</f>
        <v>60794606.420000002</v>
      </c>
    </row>
    <row r="13" spans="1:9" ht="16" x14ac:dyDescent="0.2">
      <c r="A13" s="10"/>
      <c r="B13" s="10"/>
      <c r="D13" s="2" t="s">
        <v>9</v>
      </c>
      <c r="E13" s="3">
        <v>82.37715</v>
      </c>
    </row>
    <row r="14" spans="1:9" x14ac:dyDescent="0.2">
      <c r="D14" s="2" t="s">
        <v>12</v>
      </c>
      <c r="E14" s="2">
        <f>(I11)^2/E12</f>
        <v>1.116216592511744E-4</v>
      </c>
    </row>
    <row r="19" spans="7:7" ht="16" x14ac:dyDescent="0.2">
      <c r="G19" s="8"/>
    </row>
    <row r="20" spans="7:7" ht="16" x14ac:dyDescent="0.2">
      <c r="G20" s="9"/>
    </row>
    <row r="21" spans="7:7" ht="16" x14ac:dyDescent="0.2">
      <c r="G21" s="8"/>
    </row>
    <row r="22" spans="7:7" ht="16" x14ac:dyDescent="0.2">
      <c r="G22" s="8"/>
    </row>
    <row r="23" spans="7:7" ht="16" x14ac:dyDescent="0.2">
      <c r="G23" s="8"/>
    </row>
    <row r="24" spans="7:7" ht="16" x14ac:dyDescent="0.2">
      <c r="G24" s="8"/>
    </row>
    <row r="25" spans="7:7" ht="16" x14ac:dyDescent="0.2">
      <c r="G25" s="8"/>
    </row>
    <row r="26" spans="7:7" ht="16" x14ac:dyDescent="0.2">
      <c r="G26" s="8"/>
    </row>
    <row r="27" spans="7:7" ht="16" x14ac:dyDescent="0.2">
      <c r="G27" s="8"/>
    </row>
    <row r="28" spans="7:7" ht="16" x14ac:dyDescent="0.2">
      <c r="G28" s="8"/>
    </row>
  </sheetData>
  <sortState xmlns:xlrd2="http://schemas.microsoft.com/office/spreadsheetml/2017/richdata2" ref="B5:B6">
    <sortCondition ref="B4:B6"/>
  </sortState>
  <mergeCells count="2">
    <mergeCell ref="A1:B1"/>
    <mergeCell ref="A2:B2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4004A-FF7B-7A4B-A44C-4C5D858A16CC}">
  <dimension ref="A1:I28"/>
  <sheetViews>
    <sheetView tabSelected="1" workbookViewId="0">
      <selection activeCell="A4" sqref="A4:A6"/>
    </sheetView>
  </sheetViews>
  <sheetFormatPr baseColWidth="10" defaultColWidth="8.83203125" defaultRowHeight="15" x14ac:dyDescent="0.2"/>
  <cols>
    <col min="1" max="1" width="19" style="2" customWidth="1"/>
    <col min="2" max="2" width="24.5" style="2" customWidth="1"/>
    <col min="3" max="3" width="8.83203125" style="2"/>
    <col min="4" max="4" width="19.83203125" style="2" customWidth="1"/>
    <col min="5" max="5" width="13.5" style="2" customWidth="1"/>
    <col min="6" max="8" width="8.83203125" style="2"/>
    <col min="9" max="9" width="12" style="2" customWidth="1"/>
    <col min="10" max="16384" width="8.83203125" style="2"/>
  </cols>
  <sheetData>
    <row r="1" spans="1:9" x14ac:dyDescent="0.2">
      <c r="A1" s="1" t="s">
        <v>0</v>
      </c>
      <c r="B1" s="1"/>
    </row>
    <row r="2" spans="1:9" x14ac:dyDescent="0.2">
      <c r="A2" s="1"/>
      <c r="B2" s="1"/>
    </row>
    <row r="3" spans="1:9" x14ac:dyDescent="0.2">
      <c r="A3" s="3" t="s">
        <v>19</v>
      </c>
      <c r="B3" s="3" t="s">
        <v>20</v>
      </c>
      <c r="D3" s="2" t="s">
        <v>1</v>
      </c>
      <c r="E3" s="3">
        <v>3</v>
      </c>
    </row>
    <row r="4" spans="1:9" ht="16" x14ac:dyDescent="0.2">
      <c r="A4" s="4">
        <v>1707.4</v>
      </c>
      <c r="B4" s="4">
        <v>1707.4</v>
      </c>
      <c r="H4" s="3" t="s">
        <v>2</v>
      </c>
      <c r="I4" s="3" t="s">
        <v>3</v>
      </c>
    </row>
    <row r="5" spans="1:9" ht="16" x14ac:dyDescent="0.2">
      <c r="A5" s="5">
        <v>1759.8</v>
      </c>
      <c r="B5" s="5">
        <v>1759.8</v>
      </c>
      <c r="D5" s="2" t="s">
        <v>4</v>
      </c>
      <c r="E5" s="3">
        <v>0.70709999999999995</v>
      </c>
      <c r="G5" s="3" t="s">
        <v>16</v>
      </c>
      <c r="H5" s="3">
        <f>(B6-B4)</f>
        <v>104.29999999999995</v>
      </c>
      <c r="I5" s="3">
        <f>(H5*E5)</f>
        <v>73.750529999999969</v>
      </c>
    </row>
    <row r="6" spans="1:9" ht="16" x14ac:dyDescent="0.2">
      <c r="A6" s="4">
        <v>1811.7</v>
      </c>
      <c r="B6" s="4">
        <v>1811.7</v>
      </c>
      <c r="E6" s="12"/>
      <c r="G6" s="12"/>
      <c r="H6" s="12"/>
      <c r="I6" s="12"/>
    </row>
    <row r="7" spans="1:9" ht="16" x14ac:dyDescent="0.2">
      <c r="A7" s="10"/>
      <c r="B7" s="10"/>
      <c r="E7" s="12"/>
      <c r="G7" s="12"/>
      <c r="H7" s="12"/>
      <c r="I7" s="12"/>
    </row>
    <row r="8" spans="1:9" x14ac:dyDescent="0.2">
      <c r="A8" s="2" t="s">
        <v>13</v>
      </c>
      <c r="B8" s="3">
        <f>SUM(B4:B7)</f>
        <v>5278.9</v>
      </c>
      <c r="E8" s="12"/>
      <c r="G8" s="12"/>
      <c r="H8" s="12"/>
      <c r="I8" s="12"/>
    </row>
    <row r="9" spans="1:9" ht="16" x14ac:dyDescent="0.2">
      <c r="A9" s="10"/>
      <c r="B9" s="10"/>
      <c r="E9" s="12"/>
      <c r="G9" s="12"/>
      <c r="H9" s="12"/>
      <c r="I9" s="12"/>
    </row>
    <row r="10" spans="1:9" ht="16" x14ac:dyDescent="0.2">
      <c r="A10" s="10"/>
      <c r="B10" s="10"/>
      <c r="H10" s="6" t="s">
        <v>9</v>
      </c>
      <c r="I10" s="2" t="s">
        <v>10</v>
      </c>
    </row>
    <row r="11" spans="1:9" ht="16" x14ac:dyDescent="0.2">
      <c r="A11" s="10"/>
      <c r="B11" s="10"/>
      <c r="H11" s="7" t="s">
        <v>9</v>
      </c>
      <c r="I11" s="2">
        <f>SUM(I5:I9)</f>
        <v>73.750529999999969</v>
      </c>
    </row>
    <row r="12" spans="1:9" ht="16" x14ac:dyDescent="0.2">
      <c r="A12" s="10"/>
      <c r="B12" s="10"/>
      <c r="D12" s="2" t="s">
        <v>11</v>
      </c>
      <c r="E12" s="3">
        <f>SUM(B4-B8)^2+(B5-B8)^2+(B6-B8)^2</f>
        <v>37161152.899999991</v>
      </c>
    </row>
    <row r="13" spans="1:9" ht="16" x14ac:dyDescent="0.2">
      <c r="A13" s="10"/>
      <c r="B13" s="10"/>
      <c r="D13" s="2" t="s">
        <v>9</v>
      </c>
      <c r="E13" s="3">
        <v>73.750529999999969</v>
      </c>
    </row>
    <row r="14" spans="1:9" x14ac:dyDescent="0.2">
      <c r="D14" s="2" t="s">
        <v>12</v>
      </c>
      <c r="E14" s="2">
        <f>(I11)^2/E12</f>
        <v>1.4636630596250678E-4</v>
      </c>
    </row>
    <row r="19" spans="7:7" ht="16" x14ac:dyDescent="0.2">
      <c r="G19" s="8"/>
    </row>
    <row r="20" spans="7:7" ht="16" x14ac:dyDescent="0.2">
      <c r="G20" s="9"/>
    </row>
    <row r="21" spans="7:7" ht="16" x14ac:dyDescent="0.2">
      <c r="G21" s="8"/>
    </row>
    <row r="22" spans="7:7" ht="16" x14ac:dyDescent="0.2">
      <c r="G22" s="8"/>
    </row>
    <row r="23" spans="7:7" ht="16" x14ac:dyDescent="0.2">
      <c r="G23" s="8"/>
    </row>
    <row r="24" spans="7:7" ht="16" x14ac:dyDescent="0.2">
      <c r="G24" s="8"/>
    </row>
    <row r="25" spans="7:7" ht="16" x14ac:dyDescent="0.2">
      <c r="G25" s="8"/>
    </row>
    <row r="26" spans="7:7" ht="16" x14ac:dyDescent="0.2">
      <c r="G26" s="8"/>
    </row>
    <row r="27" spans="7:7" ht="16" x14ac:dyDescent="0.2">
      <c r="G27" s="8"/>
    </row>
    <row r="28" spans="7:7" ht="16" x14ac:dyDescent="0.2">
      <c r="G28" s="8"/>
    </row>
  </sheetData>
  <sortState xmlns:xlrd2="http://schemas.microsoft.com/office/spreadsheetml/2017/richdata2" ref="B5:B6">
    <sortCondition ref="B4:B6"/>
  </sortState>
  <mergeCells count="2">
    <mergeCell ref="A1:B1"/>
    <mergeCell ref="A2:B2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19DF6-1CD5-2740-8EE9-39ADDC317371}">
  <dimension ref="A1:L13"/>
  <sheetViews>
    <sheetView workbookViewId="0">
      <selection activeCell="L5" sqref="L5"/>
    </sheetView>
  </sheetViews>
  <sheetFormatPr baseColWidth="10" defaultColWidth="9.1640625" defaultRowHeight="16" x14ac:dyDescent="0.2"/>
  <cols>
    <col min="1" max="1" width="15" style="14" customWidth="1"/>
    <col min="2" max="2" width="17.83203125" style="14" customWidth="1"/>
    <col min="3" max="3" width="16.5" style="14" customWidth="1"/>
    <col min="4" max="4" width="34.6640625" style="14" customWidth="1"/>
    <col min="5" max="5" width="27.33203125" style="14" customWidth="1"/>
    <col min="6" max="6" width="9.1640625" style="14"/>
    <col min="7" max="7" width="19" style="14" customWidth="1"/>
    <col min="8" max="8" width="20.6640625" style="14" customWidth="1"/>
    <col min="9" max="9" width="25.83203125" style="14" customWidth="1"/>
    <col min="10" max="10" width="25.1640625" style="14" customWidth="1"/>
    <col min="11" max="11" width="9.1640625" style="14"/>
    <col min="12" max="12" width="21.5" style="14" customWidth="1"/>
    <col min="13" max="16384" width="9.1640625" style="14"/>
  </cols>
  <sheetData>
    <row r="1" spans="1:12" x14ac:dyDescent="0.2">
      <c r="A1" s="13" t="s">
        <v>21</v>
      </c>
      <c r="B1" s="13"/>
      <c r="C1" s="13"/>
    </row>
    <row r="2" spans="1:12" x14ac:dyDescent="0.2">
      <c r="B2" s="15" t="s">
        <v>28</v>
      </c>
      <c r="C2" s="15"/>
      <c r="D2" s="16" t="s">
        <v>22</v>
      </c>
      <c r="E2" s="16" t="s">
        <v>23</v>
      </c>
      <c r="G2" s="16" t="s">
        <v>29</v>
      </c>
      <c r="H2" s="16"/>
      <c r="I2" s="16" t="s">
        <v>22</v>
      </c>
      <c r="J2" s="16" t="s">
        <v>23</v>
      </c>
      <c r="L2" s="17" t="s">
        <v>24</v>
      </c>
    </row>
    <row r="3" spans="1:12" x14ac:dyDescent="0.2">
      <c r="B3" s="18" t="s">
        <v>25</v>
      </c>
      <c r="C3" s="18" t="s">
        <v>26</v>
      </c>
      <c r="D3" s="19"/>
      <c r="E3" s="16"/>
      <c r="G3" s="20" t="s">
        <v>25</v>
      </c>
      <c r="H3" s="20" t="s">
        <v>26</v>
      </c>
      <c r="I3" s="16"/>
      <c r="J3" s="16"/>
      <c r="L3" s="17"/>
    </row>
    <row r="4" spans="1:12" x14ac:dyDescent="0.2">
      <c r="B4" s="4">
        <v>2194</v>
      </c>
      <c r="C4" s="18">
        <v>6752.1</v>
      </c>
      <c r="D4" s="18">
        <f>(B4/C4)</f>
        <v>0.32493594585388247</v>
      </c>
      <c r="E4" s="18">
        <v>0.32493594585388247</v>
      </c>
      <c r="G4" s="4">
        <v>1707.4</v>
      </c>
      <c r="H4" s="18">
        <v>5278.9</v>
      </c>
      <c r="I4" s="18">
        <f>(G4/H4)</f>
        <v>0.3234385951618709</v>
      </c>
      <c r="J4" s="18">
        <v>0.3234385951618709</v>
      </c>
      <c r="L4" s="21">
        <f>(E4-J4)</f>
        <v>1.4973506920115676E-3</v>
      </c>
    </row>
    <row r="5" spans="1:12" x14ac:dyDescent="0.2">
      <c r="B5" s="5">
        <v>2247.6</v>
      </c>
      <c r="C5" s="18">
        <v>6752.1</v>
      </c>
      <c r="D5" s="18">
        <f t="shared" ref="D5:D13" si="0">(B5/C5)</f>
        <v>0.33287421691029456</v>
      </c>
      <c r="E5" s="18">
        <f>(E4+D5)</f>
        <v>0.65781016276417703</v>
      </c>
      <c r="G5" s="5">
        <v>1759.8</v>
      </c>
      <c r="H5" s="18">
        <v>5278.9</v>
      </c>
      <c r="I5" s="18">
        <f t="shared" ref="I5:I13" si="1">(G5/H5)</f>
        <v>0.3333649055674478</v>
      </c>
      <c r="J5" s="18">
        <f>(J4+I5)</f>
        <v>0.6568035007293187</v>
      </c>
      <c r="L5" s="28">
        <f t="shared" ref="L5:L13" si="2">(E5-J5)</f>
        <v>1.0066620348583299E-3</v>
      </c>
    </row>
    <row r="6" spans="1:12" x14ac:dyDescent="0.2">
      <c r="B6" s="4">
        <v>2310.5</v>
      </c>
      <c r="C6" s="23">
        <v>6752.1</v>
      </c>
      <c r="D6" s="18">
        <f t="shared" si="0"/>
        <v>0.34218983723582291</v>
      </c>
      <c r="E6" s="18">
        <f t="shared" ref="E6:E13" si="3">(E5+D6)</f>
        <v>1</v>
      </c>
      <c r="G6" s="4">
        <v>1811.7</v>
      </c>
      <c r="H6" s="18">
        <v>5278.9</v>
      </c>
      <c r="I6" s="18">
        <f t="shared" si="1"/>
        <v>0.34319649927068141</v>
      </c>
      <c r="J6" s="18">
        <f t="shared" ref="J6:J13" si="4">(J5+I6)</f>
        <v>1</v>
      </c>
      <c r="L6" s="18">
        <f t="shared" si="2"/>
        <v>0</v>
      </c>
    </row>
    <row r="7" spans="1:12" x14ac:dyDescent="0.2">
      <c r="A7" s="18" t="s">
        <v>27</v>
      </c>
      <c r="B7" s="24">
        <f ca="1">SUM(B4:B13)</f>
        <v>6752.1</v>
      </c>
      <c r="C7" s="18">
        <v>6752.1</v>
      </c>
      <c r="D7" s="26"/>
      <c r="E7" s="26"/>
      <c r="F7" s="18" t="s">
        <v>27</v>
      </c>
      <c r="G7" s="25">
        <f ca="1">SUM(G4:G13)</f>
        <v>5278.9</v>
      </c>
      <c r="H7" s="18">
        <v>5278.9</v>
      </c>
      <c r="I7" s="26"/>
      <c r="J7" s="26"/>
      <c r="L7" s="26"/>
    </row>
    <row r="8" spans="1:12" x14ac:dyDescent="0.2">
      <c r="B8" s="10"/>
      <c r="C8" s="26"/>
      <c r="D8" s="26"/>
      <c r="E8" s="26"/>
      <c r="G8" s="10"/>
      <c r="H8" s="26"/>
      <c r="I8" s="26"/>
      <c r="J8" s="26"/>
      <c r="L8" s="26"/>
    </row>
    <row r="9" spans="1:12" x14ac:dyDescent="0.2">
      <c r="B9" s="10"/>
      <c r="C9" s="26"/>
      <c r="D9" s="26"/>
      <c r="E9" s="26"/>
      <c r="G9" s="10"/>
      <c r="H9" s="26"/>
      <c r="I9" s="26"/>
      <c r="J9" s="26"/>
      <c r="L9" s="26"/>
    </row>
    <row r="10" spans="1:12" x14ac:dyDescent="0.2">
      <c r="B10" s="10"/>
      <c r="C10" s="26"/>
      <c r="D10" s="26"/>
      <c r="E10" s="26"/>
      <c r="G10" s="10"/>
      <c r="H10" s="26"/>
      <c r="I10" s="26"/>
      <c r="J10" s="26"/>
      <c r="L10" s="26"/>
    </row>
    <row r="11" spans="1:12" x14ac:dyDescent="0.2">
      <c r="B11" s="10"/>
      <c r="C11" s="26"/>
      <c r="D11" s="26"/>
      <c r="E11" s="26"/>
      <c r="G11" s="10"/>
      <c r="H11" s="26"/>
      <c r="I11" s="26"/>
      <c r="J11" s="26"/>
      <c r="L11" s="26"/>
    </row>
    <row r="12" spans="1:12" x14ac:dyDescent="0.2">
      <c r="B12" s="10"/>
      <c r="C12" s="26"/>
      <c r="D12" s="26"/>
      <c r="E12" s="26"/>
      <c r="G12" s="27"/>
      <c r="H12" s="26"/>
      <c r="I12" s="26"/>
      <c r="J12" s="26"/>
      <c r="L12" s="26"/>
    </row>
    <row r="13" spans="1:12" x14ac:dyDescent="0.2">
      <c r="B13" s="10"/>
      <c r="C13" s="26"/>
      <c r="D13" s="26"/>
      <c r="E13" s="26"/>
      <c r="G13" s="27"/>
      <c r="H13" s="26"/>
      <c r="I13" s="26"/>
      <c r="J13" s="26"/>
      <c r="L13" s="26"/>
    </row>
  </sheetData>
  <mergeCells count="8">
    <mergeCell ref="J2:J3"/>
    <mergeCell ref="L2:L3"/>
    <mergeCell ref="A1:C1"/>
    <mergeCell ref="B2:C2"/>
    <mergeCell ref="D2:D3"/>
    <mergeCell ref="E2:E3"/>
    <mergeCell ref="G2:H2"/>
    <mergeCell ref="I2:I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B468B-D0F0-D14C-9884-78AE98A871E0}">
  <dimension ref="A1:I28"/>
  <sheetViews>
    <sheetView workbookViewId="0">
      <selection activeCell="L26" sqref="L26"/>
    </sheetView>
  </sheetViews>
  <sheetFormatPr baseColWidth="10" defaultColWidth="8.83203125" defaultRowHeight="15" x14ac:dyDescent="0.2"/>
  <cols>
    <col min="1" max="1" width="19" style="2" customWidth="1"/>
    <col min="2" max="2" width="21.83203125" style="2" customWidth="1"/>
    <col min="3" max="3" width="8.83203125" style="2"/>
    <col min="4" max="4" width="19.83203125" style="2" customWidth="1"/>
    <col min="5" max="5" width="13.5" style="2" customWidth="1"/>
    <col min="6" max="8" width="8.83203125" style="2"/>
    <col min="9" max="9" width="12" style="2" customWidth="1"/>
    <col min="10" max="16384" width="8.83203125" style="2"/>
  </cols>
  <sheetData>
    <row r="1" spans="1:9" x14ac:dyDescent="0.2">
      <c r="A1" s="1" t="s">
        <v>0</v>
      </c>
      <c r="B1" s="1"/>
    </row>
    <row r="2" spans="1:9" x14ac:dyDescent="0.2">
      <c r="A2" s="1"/>
      <c r="B2" s="1"/>
    </row>
    <row r="3" spans="1:9" x14ac:dyDescent="0.2">
      <c r="A3" s="11" t="s">
        <v>35</v>
      </c>
      <c r="B3" s="11" t="s">
        <v>36</v>
      </c>
      <c r="D3" s="2" t="s">
        <v>1</v>
      </c>
      <c r="E3" s="3">
        <v>22</v>
      </c>
    </row>
    <row r="4" spans="1:9" ht="16" x14ac:dyDescent="0.2">
      <c r="A4" s="29">
        <v>47</v>
      </c>
      <c r="B4" s="3">
        <v>24</v>
      </c>
      <c r="H4" s="3" t="s">
        <v>2</v>
      </c>
      <c r="I4" s="3" t="s">
        <v>3</v>
      </c>
    </row>
    <row r="5" spans="1:9" ht="16" x14ac:dyDescent="0.2">
      <c r="A5" s="30">
        <v>47</v>
      </c>
      <c r="B5" s="3">
        <v>24</v>
      </c>
      <c r="D5" s="2" t="s">
        <v>4</v>
      </c>
      <c r="E5" s="3">
        <v>0.45900000000000002</v>
      </c>
      <c r="G5" s="3" t="s">
        <v>38</v>
      </c>
      <c r="H5" s="3">
        <f>(B25-B4)</f>
        <v>23</v>
      </c>
      <c r="I5" s="3">
        <f>E5*H5</f>
        <v>10.557</v>
      </c>
    </row>
    <row r="6" spans="1:9" ht="16" x14ac:dyDescent="0.2">
      <c r="A6" s="29">
        <v>45</v>
      </c>
      <c r="B6" s="29">
        <v>27</v>
      </c>
      <c r="D6" s="2" t="s">
        <v>5</v>
      </c>
      <c r="E6" s="3">
        <v>0.31559999999999999</v>
      </c>
      <c r="G6" s="3" t="s">
        <v>39</v>
      </c>
      <c r="H6" s="3">
        <f>(B24-B5)</f>
        <v>23</v>
      </c>
      <c r="I6" s="3">
        <f t="shared" ref="I6:I13" si="0">E6*H6</f>
        <v>7.2587999999999999</v>
      </c>
    </row>
    <row r="7" spans="1:9" ht="16" x14ac:dyDescent="0.2">
      <c r="A7" s="30">
        <v>40</v>
      </c>
      <c r="B7" s="29">
        <v>29</v>
      </c>
      <c r="D7" s="2" t="s">
        <v>6</v>
      </c>
      <c r="E7" s="3">
        <v>0.2571</v>
      </c>
      <c r="G7" s="3" t="s">
        <v>40</v>
      </c>
      <c r="H7" s="3">
        <f>(B23-B6)</f>
        <v>18</v>
      </c>
      <c r="I7" s="3">
        <f t="shared" si="0"/>
        <v>4.6277999999999997</v>
      </c>
    </row>
    <row r="8" spans="1:9" ht="16" x14ac:dyDescent="0.2">
      <c r="A8" s="29">
        <v>35</v>
      </c>
      <c r="B8" s="29">
        <v>29</v>
      </c>
      <c r="D8" s="2" t="s">
        <v>7</v>
      </c>
      <c r="E8" s="3">
        <v>0.21310000000000001</v>
      </c>
      <c r="G8" s="3" t="s">
        <v>41</v>
      </c>
      <c r="H8" s="3">
        <f>(B22-B7)</f>
        <v>11</v>
      </c>
      <c r="I8" s="3">
        <f t="shared" si="0"/>
        <v>2.3441000000000001</v>
      </c>
    </row>
    <row r="9" spans="1:9" ht="16" x14ac:dyDescent="0.2">
      <c r="A9" s="29">
        <v>35</v>
      </c>
      <c r="B9" s="29">
        <v>30</v>
      </c>
      <c r="D9" s="2" t="s">
        <v>8</v>
      </c>
      <c r="E9" s="3">
        <v>0.1764</v>
      </c>
      <c r="G9" s="3" t="s">
        <v>42</v>
      </c>
      <c r="H9" s="3">
        <f>(B21-B8)</f>
        <v>6</v>
      </c>
      <c r="I9" s="3">
        <f t="shared" si="0"/>
        <v>1.0584</v>
      </c>
    </row>
    <row r="10" spans="1:9" ht="16" x14ac:dyDescent="0.2">
      <c r="A10" s="29">
        <v>31</v>
      </c>
      <c r="B10" s="29">
        <v>31</v>
      </c>
      <c r="D10" s="2" t="s">
        <v>30</v>
      </c>
      <c r="E10" s="3">
        <v>0.14430000000000001</v>
      </c>
      <c r="G10" s="3" t="s">
        <v>43</v>
      </c>
      <c r="H10" s="3">
        <f>(B20-B9)</f>
        <v>5</v>
      </c>
      <c r="I10" s="3">
        <f t="shared" si="0"/>
        <v>0.72150000000000003</v>
      </c>
    </row>
    <row r="11" spans="1:9" ht="16" x14ac:dyDescent="0.2">
      <c r="A11" s="29">
        <v>31</v>
      </c>
      <c r="B11" s="29">
        <v>31</v>
      </c>
      <c r="D11" s="2" t="s">
        <v>31</v>
      </c>
      <c r="E11" s="3">
        <v>0.115</v>
      </c>
      <c r="G11" s="3" t="s">
        <v>44</v>
      </c>
      <c r="H11" s="3">
        <f>(B19-B10)</f>
        <v>3</v>
      </c>
      <c r="I11" s="3">
        <f t="shared" si="0"/>
        <v>0.34500000000000003</v>
      </c>
    </row>
    <row r="12" spans="1:9" ht="16" x14ac:dyDescent="0.2">
      <c r="A12" s="29">
        <v>31</v>
      </c>
      <c r="B12" s="29">
        <v>31</v>
      </c>
      <c r="D12" s="2" t="s">
        <v>32</v>
      </c>
      <c r="E12" s="3">
        <v>8.7800000000000003E-2</v>
      </c>
      <c r="G12" s="3" t="s">
        <v>45</v>
      </c>
      <c r="H12" s="3">
        <f>(B18-B11)</f>
        <v>3</v>
      </c>
      <c r="I12" s="3">
        <f t="shared" si="0"/>
        <v>0.26340000000000002</v>
      </c>
    </row>
    <row r="13" spans="1:9" ht="16" x14ac:dyDescent="0.2">
      <c r="A13" s="29">
        <v>33</v>
      </c>
      <c r="B13" s="29">
        <v>31</v>
      </c>
      <c r="D13" s="2" t="s">
        <v>33</v>
      </c>
      <c r="E13" s="3">
        <v>6.1800000000000001E-2</v>
      </c>
      <c r="G13" s="3" t="s">
        <v>46</v>
      </c>
      <c r="H13" s="3">
        <f>(B17-B12)</f>
        <v>2</v>
      </c>
      <c r="I13" s="3">
        <f t="shared" si="0"/>
        <v>0.1236</v>
      </c>
    </row>
    <row r="14" spans="1:9" ht="16" x14ac:dyDescent="0.2">
      <c r="A14" s="29">
        <v>33</v>
      </c>
      <c r="B14" s="29">
        <v>31</v>
      </c>
      <c r="D14" s="2" t="s">
        <v>34</v>
      </c>
      <c r="E14" s="3">
        <v>3.6799999999999999E-2</v>
      </c>
      <c r="G14" s="3" t="s">
        <v>47</v>
      </c>
      <c r="H14" s="3">
        <f>(B16-B13)</f>
        <v>2</v>
      </c>
      <c r="I14" s="3">
        <f>E14*H14</f>
        <v>7.3599999999999999E-2</v>
      </c>
    </row>
    <row r="15" spans="1:9" ht="16" x14ac:dyDescent="0.2">
      <c r="A15" s="29">
        <v>34</v>
      </c>
      <c r="B15" s="29">
        <v>32</v>
      </c>
      <c r="D15" s="2" t="s">
        <v>37</v>
      </c>
      <c r="E15" s="3">
        <v>1.2200000000000001E-2</v>
      </c>
      <c r="G15" s="3" t="s">
        <v>48</v>
      </c>
      <c r="H15" s="3">
        <f>(B15-B14)</f>
        <v>1</v>
      </c>
      <c r="I15" s="3">
        <f>E15*H15</f>
        <v>1.2200000000000001E-2</v>
      </c>
    </row>
    <row r="16" spans="1:9" ht="16" x14ac:dyDescent="0.2">
      <c r="A16" s="29">
        <v>34</v>
      </c>
      <c r="B16" s="29">
        <v>33</v>
      </c>
      <c r="H16" s="33" t="s">
        <v>9</v>
      </c>
      <c r="I16" s="34" t="s">
        <v>10</v>
      </c>
    </row>
    <row r="17" spans="1:9" ht="16" x14ac:dyDescent="0.2">
      <c r="A17" s="29">
        <v>32</v>
      </c>
      <c r="B17" s="29">
        <v>33</v>
      </c>
      <c r="H17" s="32" t="s">
        <v>9</v>
      </c>
      <c r="I17" s="3">
        <f>SUM(I5:I16)</f>
        <v>27.385399999999997</v>
      </c>
    </row>
    <row r="18" spans="1:9" ht="16" x14ac:dyDescent="0.2">
      <c r="A18" s="29">
        <v>31</v>
      </c>
      <c r="B18" s="29">
        <v>34</v>
      </c>
    </row>
    <row r="19" spans="1:9" ht="16" x14ac:dyDescent="0.2">
      <c r="A19" s="29">
        <v>31</v>
      </c>
      <c r="B19" s="29">
        <v>34</v>
      </c>
      <c r="D19" s="31" t="s">
        <v>11</v>
      </c>
      <c r="E19" s="3">
        <f>SUM(B4-B26)^2+(B5-B26)^2+(B6-B26)^2+(B7-B26)^2+(B8-B26)^2+(B9-B26)^2+(B10-B26)^2+(B11-B26)^2+(B12-B26)^2+(B13-B26)^2+(B14-B26)^2+(B15-B26)^2+(B16-B26)^2+(B17-B26)^2+(B17-B26)^2+(B18-B26)^2+(B19-B26)^2+(B20-B26)^2+(B21-B26)^2+(B22-B26)^2+(B23-B26)^2+(B24-B26)^2+(B25-B26)^2</f>
        <v>895.05750000000012</v>
      </c>
      <c r="G19" s="8"/>
    </row>
    <row r="20" spans="1:9" ht="16" x14ac:dyDescent="0.2">
      <c r="A20" s="29">
        <v>30</v>
      </c>
      <c r="B20" s="29">
        <v>35</v>
      </c>
      <c r="D20" s="31" t="s">
        <v>12</v>
      </c>
      <c r="E20" s="3">
        <f>(I17)^2/E19</f>
        <v>0.83789045190951394</v>
      </c>
      <c r="G20" s="9"/>
    </row>
    <row r="21" spans="1:9" ht="16" x14ac:dyDescent="0.2">
      <c r="A21" s="29">
        <v>29</v>
      </c>
      <c r="B21" s="29">
        <v>35</v>
      </c>
      <c r="G21" s="8"/>
    </row>
    <row r="22" spans="1:9" ht="16" x14ac:dyDescent="0.2">
      <c r="A22" s="29">
        <v>29</v>
      </c>
      <c r="B22" s="30">
        <v>40</v>
      </c>
      <c r="G22" s="8"/>
    </row>
    <row r="23" spans="1:9" ht="16" x14ac:dyDescent="0.2">
      <c r="A23" s="29">
        <v>27</v>
      </c>
      <c r="B23" s="29">
        <v>45</v>
      </c>
      <c r="G23" s="8"/>
    </row>
    <row r="24" spans="1:9" ht="16" x14ac:dyDescent="0.2">
      <c r="A24" s="3">
        <v>24</v>
      </c>
      <c r="B24" s="29">
        <v>47</v>
      </c>
      <c r="G24" s="8"/>
    </row>
    <row r="25" spans="1:9" ht="16" x14ac:dyDescent="0.2">
      <c r="A25" s="3">
        <v>24</v>
      </c>
      <c r="B25" s="30">
        <v>47</v>
      </c>
      <c r="G25" s="8"/>
    </row>
    <row r="26" spans="1:9" ht="16" x14ac:dyDescent="0.2">
      <c r="A26" s="3" t="s">
        <v>13</v>
      </c>
      <c r="B26" s="3">
        <f>AVERAGE(B4:B23)</f>
        <v>31.95</v>
      </c>
      <c r="G26" s="8"/>
    </row>
    <row r="27" spans="1:9" ht="16" x14ac:dyDescent="0.2">
      <c r="G27" s="8"/>
    </row>
    <row r="28" spans="1:9" ht="16" x14ac:dyDescent="0.2">
      <c r="G28" s="8"/>
    </row>
  </sheetData>
  <sortState xmlns:xlrd2="http://schemas.microsoft.com/office/spreadsheetml/2017/richdata2" ref="B4:B25">
    <sortCondition ref="B3:B25"/>
  </sortState>
  <mergeCells count="2">
    <mergeCell ref="A1:B1"/>
    <mergeCell ref="A2:B2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9928C-981D-5E45-B01E-472387296F9E}">
  <dimension ref="A1:C29"/>
  <sheetViews>
    <sheetView workbookViewId="0">
      <selection activeCell="B28" sqref="B28"/>
    </sheetView>
  </sheetViews>
  <sheetFormatPr baseColWidth="10" defaultColWidth="9.1640625" defaultRowHeight="16" x14ac:dyDescent="0.2"/>
  <cols>
    <col min="1" max="1" width="15.83203125" style="14" customWidth="1"/>
    <col min="2" max="2" width="20.5" style="14" customWidth="1"/>
    <col min="3" max="3" width="31.6640625" style="14" customWidth="1"/>
    <col min="4" max="16384" width="9.1640625" style="14"/>
  </cols>
  <sheetData>
    <row r="1" spans="1:3" x14ac:dyDescent="0.2">
      <c r="B1" s="18" t="s">
        <v>51</v>
      </c>
      <c r="C1" s="18" t="s">
        <v>52</v>
      </c>
    </row>
    <row r="2" spans="1:3" x14ac:dyDescent="0.2">
      <c r="A2" s="8"/>
      <c r="B2" s="29">
        <v>47</v>
      </c>
      <c r="C2" s="29">
        <v>15</v>
      </c>
    </row>
    <row r="3" spans="1:3" x14ac:dyDescent="0.2">
      <c r="A3" s="9"/>
      <c r="B3" s="30">
        <v>47</v>
      </c>
      <c r="C3" s="29">
        <v>16</v>
      </c>
    </row>
    <row r="4" spans="1:3" x14ac:dyDescent="0.2">
      <c r="A4" s="8"/>
      <c r="B4" s="29">
        <v>45</v>
      </c>
      <c r="C4" s="29">
        <v>17</v>
      </c>
    </row>
    <row r="5" spans="1:3" x14ac:dyDescent="0.2">
      <c r="A5" s="8"/>
      <c r="B5" s="30">
        <v>40</v>
      </c>
      <c r="C5" s="29">
        <v>17</v>
      </c>
    </row>
    <row r="6" spans="1:3" x14ac:dyDescent="0.2">
      <c r="A6" s="8"/>
      <c r="B6" s="29">
        <v>35</v>
      </c>
      <c r="C6" s="29">
        <v>18</v>
      </c>
    </row>
    <row r="7" spans="1:3" x14ac:dyDescent="0.2">
      <c r="A7" s="8"/>
      <c r="B7" s="29">
        <v>35</v>
      </c>
      <c r="C7" s="29">
        <v>18</v>
      </c>
    </row>
    <row r="8" spans="1:3" x14ac:dyDescent="0.2">
      <c r="A8" s="8"/>
      <c r="B8" s="29">
        <v>31</v>
      </c>
      <c r="C8" s="29">
        <v>17</v>
      </c>
    </row>
    <row r="9" spans="1:3" x14ac:dyDescent="0.2">
      <c r="A9" s="8"/>
      <c r="B9" s="29">
        <v>31</v>
      </c>
      <c r="C9" s="29">
        <v>17</v>
      </c>
    </row>
    <row r="10" spans="1:3" x14ac:dyDescent="0.2">
      <c r="A10" s="8"/>
      <c r="B10" s="29">
        <v>31</v>
      </c>
      <c r="C10" s="29">
        <v>17</v>
      </c>
    </row>
    <row r="11" spans="1:3" x14ac:dyDescent="0.2">
      <c r="A11" s="8"/>
      <c r="B11" s="29">
        <v>33</v>
      </c>
      <c r="C11" s="29">
        <v>19</v>
      </c>
    </row>
    <row r="12" spans="1:3" x14ac:dyDescent="0.2">
      <c r="B12" s="29">
        <v>33</v>
      </c>
      <c r="C12" s="29">
        <v>19</v>
      </c>
    </row>
    <row r="13" spans="1:3" x14ac:dyDescent="0.2">
      <c r="B13" s="29">
        <v>34</v>
      </c>
      <c r="C13" s="29">
        <v>19</v>
      </c>
    </row>
    <row r="14" spans="1:3" x14ac:dyDescent="0.2">
      <c r="B14" s="29">
        <v>34</v>
      </c>
      <c r="C14" s="29">
        <v>19</v>
      </c>
    </row>
    <row r="15" spans="1:3" x14ac:dyDescent="0.2">
      <c r="B15" s="29">
        <v>32</v>
      </c>
      <c r="C15" s="29">
        <v>19</v>
      </c>
    </row>
    <row r="16" spans="1:3" x14ac:dyDescent="0.2">
      <c r="B16" s="29">
        <v>31</v>
      </c>
      <c r="C16" s="29">
        <v>19</v>
      </c>
    </row>
    <row r="17" spans="1:3" x14ac:dyDescent="0.2">
      <c r="B17" s="29">
        <v>31</v>
      </c>
      <c r="C17" s="29">
        <v>19</v>
      </c>
    </row>
    <row r="18" spans="1:3" x14ac:dyDescent="0.2">
      <c r="B18" s="29">
        <v>30</v>
      </c>
      <c r="C18" s="29">
        <v>19</v>
      </c>
    </row>
    <row r="19" spans="1:3" x14ac:dyDescent="0.2">
      <c r="B19" s="29">
        <v>29</v>
      </c>
      <c r="C19" s="29">
        <v>19</v>
      </c>
    </row>
    <row r="20" spans="1:3" x14ac:dyDescent="0.2">
      <c r="B20" s="29">
        <v>29</v>
      </c>
      <c r="C20" s="29">
        <v>1.9</v>
      </c>
    </row>
    <row r="21" spans="1:3" x14ac:dyDescent="0.2">
      <c r="B21" s="29">
        <v>27</v>
      </c>
      <c r="C21" s="29">
        <v>18</v>
      </c>
    </row>
    <row r="22" spans="1:3" x14ac:dyDescent="0.2">
      <c r="B22" s="3">
        <v>24</v>
      </c>
      <c r="C22" s="18">
        <v>16</v>
      </c>
    </row>
    <row r="23" spans="1:3" x14ac:dyDescent="0.2">
      <c r="B23" s="3">
        <v>24</v>
      </c>
      <c r="C23" s="18">
        <v>16</v>
      </c>
    </row>
    <row r="24" spans="1:3" x14ac:dyDescent="0.2">
      <c r="A24" s="18" t="s">
        <v>13</v>
      </c>
      <c r="B24" s="35">
        <f>AVERAGE(B2:B23)</f>
        <v>33.31818181818182</v>
      </c>
      <c r="C24" s="18">
        <f>AVERAGE(C2:C23)</f>
        <v>17.040909090909089</v>
      </c>
    </row>
    <row r="25" spans="1:3" x14ac:dyDescent="0.2">
      <c r="A25" s="18" t="s">
        <v>1</v>
      </c>
      <c r="B25" s="36">
        <v>22</v>
      </c>
    </row>
    <row r="26" spans="1:3" x14ac:dyDescent="0.2">
      <c r="A26" s="22" t="s">
        <v>53</v>
      </c>
      <c r="B26" s="18">
        <f>SQRT((B2-B24)^2+(B3-B24)^2+(B4-B24)^2+(B5-B24)^2+(B6-B24)^2+(B7-B24)^2+(B8-B24)^2+(B9-B24)^2+(B10-B24)^2+(B11-B24)^2+(B12-B24)^2+(B13-B24)^2+(B14-B24)^2+(B15-B24)^2+(B16-B24)^2+(B17-B24)^2+(B18-B24)^2+(B19-B24)^2+(B20-B24)^2+(B21-B24)^2+(B22-B24)^2+(B23-B24)^2)/(B25-1)</f>
        <v>1.3905844113729942</v>
      </c>
    </row>
    <row r="27" spans="1:3" x14ac:dyDescent="0.2">
      <c r="A27" s="18" t="s">
        <v>54</v>
      </c>
      <c r="B27" s="18">
        <f>SQRT((C2-C24)^2+(C3-C24)^2+(C4-C24)^2+(C5-C24)^2+(C6-C24)^2+(C7-C24)^2+(C8-C24)^2+(C9-C24)^2+(C10-C24)^2+(C11-C24)^2+(C12-C24)^2+(C13-C24)^2+(C14-C24)^2+(C15-C24)^2+(C16-C24)^2+(C17-C24)^2+(C18-C24)^2+(C19-C24)^2+(C20-C24)^2+(C21-C24)^2+(C21-C24)^2+(C22-C24)^2+(C23-C24)^2)/(B25-1)</f>
        <v>0.78951898038341972</v>
      </c>
    </row>
    <row r="28" spans="1:3" x14ac:dyDescent="0.2">
      <c r="A28" s="18" t="s">
        <v>49</v>
      </c>
      <c r="B28" s="18">
        <f>ABS(B24-C24)/SQRT((B26^2)/B25+(B27^2)/B25)</f>
        <v>47.7443601554765</v>
      </c>
    </row>
    <row r="29" spans="1:3" x14ac:dyDescent="0.2">
      <c r="A29" s="18" t="s">
        <v>50</v>
      </c>
      <c r="B29" s="18">
        <f>B25+B25-2</f>
        <v>42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SW total populatie</vt:lpstr>
      <vt:lpstr>SW populatie apta de munca</vt:lpstr>
      <vt:lpstr>SW populatie pensionari</vt:lpstr>
      <vt:lpstr>KS</vt:lpstr>
      <vt:lpstr>SW de institutii</vt:lpstr>
      <vt:lpstr>t-Student institutii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Catalin Calancea</dc:creator>
  <cp:lastModifiedBy>Catalin Calancea</cp:lastModifiedBy>
  <dcterms:created xsi:type="dcterms:W3CDTF">2022-12-07T07:54:32Z</dcterms:created>
  <dcterms:modified xsi:type="dcterms:W3CDTF">2022-12-07T08:51:25Z</dcterms:modified>
</cp:coreProperties>
</file>