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9" i="1" l="1"/>
  <c r="B40" i="1" s="1"/>
  <c r="B41" i="1" s="1"/>
  <c r="B38" i="1"/>
  <c r="B36" i="1"/>
  <c r="C39" i="1"/>
  <c r="C40" i="1" s="1"/>
  <c r="C41" i="1" s="1"/>
  <c r="C38" i="1"/>
  <c r="C35" i="1"/>
  <c r="B69" i="1" l="1"/>
  <c r="B67" i="1"/>
  <c r="B51" i="1"/>
  <c r="B53" i="1"/>
  <c r="B54" i="1"/>
  <c r="B55" i="1" s="1"/>
  <c r="B56" i="1" s="1"/>
  <c r="G38" i="1"/>
  <c r="F38" i="1"/>
  <c r="E38" i="1"/>
  <c r="D38" i="1"/>
  <c r="G35" i="1"/>
  <c r="F35" i="1"/>
  <c r="E35" i="1"/>
  <c r="D35" i="1"/>
  <c r="G39" i="1"/>
  <c r="G40" i="1" s="1"/>
  <c r="G41" i="1" s="1"/>
  <c r="F39" i="1"/>
  <c r="F40" i="1" s="1"/>
  <c r="F41" i="1" s="1"/>
  <c r="E39" i="1"/>
  <c r="E40" i="1" s="1"/>
  <c r="E41" i="1" s="1"/>
  <c r="D40" i="1" l="1"/>
  <c r="D41" i="1" s="1"/>
  <c r="D39" i="1"/>
  <c r="B70" i="1"/>
  <c r="B71" i="1" s="1"/>
  <c r="B72" i="1" s="1"/>
  <c r="E22" i="1"/>
  <c r="D22" i="1"/>
  <c r="C22" i="1"/>
  <c r="B22" i="1"/>
  <c r="E21" i="1"/>
  <c r="D21" i="1"/>
  <c r="C21" i="1"/>
  <c r="B21" i="1"/>
  <c r="E15" i="1"/>
  <c r="E23" i="1" s="1"/>
  <c r="E24" i="1" s="1"/>
  <c r="E25" i="1" s="1"/>
  <c r="D15" i="1"/>
  <c r="D23" i="1" s="1"/>
  <c r="D24" i="1" s="1"/>
  <c r="D25" i="1" s="1"/>
  <c r="C15" i="1"/>
  <c r="C23" i="1" s="1"/>
  <c r="C24" i="1" s="1"/>
  <c r="C25" i="1" s="1"/>
  <c r="B15" i="1"/>
  <c r="B23" i="1" s="1"/>
  <c r="B24" i="1" s="1"/>
  <c r="B25" i="1" s="1"/>
  <c r="E9" i="1"/>
  <c r="D9" i="1"/>
  <c r="C9" i="1"/>
  <c r="B9" i="1"/>
  <c r="E8" i="1"/>
  <c r="E10" i="1" s="1"/>
  <c r="E11" i="1" s="1"/>
  <c r="E12" i="1" s="1"/>
  <c r="D8" i="1"/>
  <c r="D10" i="1" s="1"/>
  <c r="D11" i="1" s="1"/>
  <c r="D12" i="1" s="1"/>
  <c r="C8" i="1"/>
  <c r="C10" i="1" s="1"/>
  <c r="C11" i="1" s="1"/>
  <c r="C12" i="1" s="1"/>
  <c r="B8" i="1"/>
  <c r="B10" i="1" s="1"/>
  <c r="B11" i="1" s="1"/>
  <c r="B12" i="1" s="1"/>
</calcChain>
</file>

<file path=xl/sharedStrings.xml><?xml version="1.0" encoding="utf-8"?>
<sst xmlns="http://schemas.openxmlformats.org/spreadsheetml/2006/main" count="81" uniqueCount="41">
  <si>
    <t>f/hig437a/dm/comorb2</t>
  </si>
  <si>
    <t>m/hig437a/dm/comorb2</t>
  </si>
  <si>
    <t>m/hig437a/dm/comorb0</t>
  </si>
  <si>
    <t>m/hig437a/dm/comorb1</t>
  </si>
  <si>
    <t>int</t>
  </si>
  <si>
    <t>hig=437a</t>
  </si>
  <si>
    <t>gender=f</t>
  </si>
  <si>
    <t>comorb_index=0</t>
  </si>
  <si>
    <t>comorb_index=1</t>
  </si>
  <si>
    <t>fiscal_qtr</t>
  </si>
  <si>
    <t>agegroupn=11</t>
  </si>
  <si>
    <t>calendar_year=2014</t>
  </si>
  <si>
    <t>sum</t>
  </si>
  <si>
    <t>odds</t>
  </si>
  <si>
    <t>prob</t>
  </si>
  <si>
    <t>f/hig248/gi/comorb2</t>
  </si>
  <si>
    <t>m/hig248/gi/comorb2</t>
  </si>
  <si>
    <t>hig248/gi/comorb0</t>
  </si>
  <si>
    <t>hig248/gi/comorb1</t>
  </si>
  <si>
    <t>hig=248</t>
  </si>
  <si>
    <t>f/hig26/cva/comorb2</t>
  </si>
  <si>
    <t>hig26/cva/comorb1</t>
  </si>
  <si>
    <t>hig26/cva/comorb0</t>
  </si>
  <si>
    <t>hig26/cva/comorb2</t>
  </si>
  <si>
    <t>hig=26</t>
  </si>
  <si>
    <t>agegroupn=10</t>
  </si>
  <si>
    <t>prev_admit_index=0</t>
  </si>
  <si>
    <t>f/hig25/cva/comorb2</t>
  </si>
  <si>
    <t>hig=25</t>
  </si>
  <si>
    <t>agegroupn=18</t>
  </si>
  <si>
    <t>card</t>
  </si>
  <si>
    <t>f/hig208a/card/comorb2</t>
  </si>
  <si>
    <t>hig=208a</t>
  </si>
  <si>
    <t>pneu-hig138</t>
  </si>
  <si>
    <t>gi-hig288</t>
  </si>
  <si>
    <t>cva-25</t>
  </si>
  <si>
    <t>cva-26</t>
  </si>
  <si>
    <t>fiscal_qtr=1</t>
  </si>
  <si>
    <t>agegroupn=13</t>
  </si>
  <si>
    <t>f/hig26/cva/comorb0</t>
  </si>
  <si>
    <t>m/hig26/cva/comorb2/age60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</si>
</sst>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topLeftCell="A2" zoomScaleNormal="100" workbookViewId="0">
      <selection activeCell="A2" sqref="A2"/>
    </sheetView>
  </sheetViews>
  <sheetFormatPr defaultRowHeight="15" x14ac:dyDescent="0.25"/>
  <cols>
    <col min="1" max="1" width="18.7109375" bestFit="1" customWidth="1"/>
    <col min="2" max="2" width="22" bestFit="1" customWidth="1"/>
    <col min="3" max="5" width="23" bestFit="1" customWidth="1"/>
    <col min="6" max="6" width="18.285156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-26.5547</v>
      </c>
      <c r="C2" s="1">
        <v>-26.5547</v>
      </c>
      <c r="D2" s="1">
        <v>-26.5547</v>
      </c>
      <c r="E2" s="1">
        <v>-26.5547</v>
      </c>
    </row>
    <row r="3" spans="1:5" x14ac:dyDescent="0.25">
      <c r="A3" t="s">
        <v>5</v>
      </c>
      <c r="B3" s="1">
        <v>0.21690000000000001</v>
      </c>
      <c r="C3" s="1">
        <v>0.21690000000000001</v>
      </c>
      <c r="D3" s="1">
        <v>0.21690000000000001</v>
      </c>
      <c r="E3" s="1">
        <v>0.21690000000000001</v>
      </c>
    </row>
    <row r="4" spans="1:5" x14ac:dyDescent="0.25">
      <c r="A4" t="s">
        <v>6</v>
      </c>
      <c r="B4" s="1">
        <v>6.9000000000000006E-2</v>
      </c>
    </row>
    <row r="5" spans="1:5" x14ac:dyDescent="0.25">
      <c r="A5" t="s">
        <v>7</v>
      </c>
      <c r="D5" s="1">
        <v>-0.3982</v>
      </c>
    </row>
    <row r="6" spans="1:5" x14ac:dyDescent="0.25">
      <c r="A6" t="s">
        <v>8</v>
      </c>
      <c r="E6" s="1">
        <v>-6.7799999999999999E-2</v>
      </c>
    </row>
    <row r="7" spans="1:5" x14ac:dyDescent="0.25">
      <c r="A7" t="s">
        <v>9</v>
      </c>
      <c r="B7" s="1">
        <v>7.6899999999999996E-2</v>
      </c>
      <c r="C7" s="1">
        <v>7.6899999999999996E-2</v>
      </c>
      <c r="D7" s="1">
        <v>7.6899999999999996E-2</v>
      </c>
      <c r="E7" s="1">
        <v>7.6899999999999996E-2</v>
      </c>
    </row>
    <row r="8" spans="1:5" x14ac:dyDescent="0.25">
      <c r="A8" t="s">
        <v>10</v>
      </c>
      <c r="B8">
        <f>0.0146*11</f>
        <v>0.16059999999999999</v>
      </c>
      <c r="C8">
        <f>0.0146*11</f>
        <v>0.16059999999999999</v>
      </c>
      <c r="D8">
        <f>0.0146*11</f>
        <v>0.16059999999999999</v>
      </c>
      <c r="E8">
        <f>0.0146*11</f>
        <v>0.16059999999999999</v>
      </c>
    </row>
    <row r="9" spans="1:5" x14ac:dyDescent="0.25">
      <c r="A9" t="s">
        <v>11</v>
      </c>
      <c r="B9">
        <f>2014*0.0128</f>
        <v>25.779200000000003</v>
      </c>
      <c r="C9">
        <f>2014*0.0128</f>
        <v>25.779200000000003</v>
      </c>
      <c r="D9">
        <f>2014*0.0128</f>
        <v>25.779200000000003</v>
      </c>
      <c r="E9">
        <f>2014*0.0128</f>
        <v>25.779200000000003</v>
      </c>
    </row>
    <row r="10" spans="1:5" x14ac:dyDescent="0.25">
      <c r="A10" t="s">
        <v>12</v>
      </c>
      <c r="B10">
        <f>SUM(B2:B9)</f>
        <v>-0.25210000000000221</v>
      </c>
      <c r="C10">
        <f t="shared" ref="C10:E10" si="0">SUM(C2:C9)</f>
        <v>-0.32110000000000127</v>
      </c>
      <c r="D10">
        <f t="shared" si="0"/>
        <v>-0.71930000000000049</v>
      </c>
      <c r="E10">
        <f t="shared" si="0"/>
        <v>-0.38889999999999958</v>
      </c>
    </row>
    <row r="11" spans="1:5" x14ac:dyDescent="0.25">
      <c r="A11" t="s">
        <v>13</v>
      </c>
      <c r="B11">
        <f>EXP(B10)</f>
        <v>0.77716701748123174</v>
      </c>
      <c r="C11">
        <f t="shared" ref="C11:E11" si="1">EXP(C10)</f>
        <v>0.72535071229203663</v>
      </c>
      <c r="D11">
        <f t="shared" si="1"/>
        <v>0.48709310182127696</v>
      </c>
      <c r="E11">
        <f t="shared" si="1"/>
        <v>0.67780204682975709</v>
      </c>
    </row>
    <row r="12" spans="1:5" x14ac:dyDescent="0.25">
      <c r="A12" t="s">
        <v>14</v>
      </c>
      <c r="B12">
        <f>B11/(B11+1)</f>
        <v>0.43730668521110971</v>
      </c>
      <c r="C12">
        <f t="shared" ref="C12:E12" si="2">C11/(C11+1)</f>
        <v>0.42040769283854573</v>
      </c>
      <c r="D12">
        <f t="shared" si="2"/>
        <v>0.32754714632508408</v>
      </c>
      <c r="E12">
        <f t="shared" si="2"/>
        <v>0.40398213133097466</v>
      </c>
    </row>
    <row r="14" spans="1:5" x14ac:dyDescent="0.25">
      <c r="B14" t="s">
        <v>15</v>
      </c>
      <c r="C14" t="s">
        <v>16</v>
      </c>
      <c r="D14" t="s">
        <v>17</v>
      </c>
      <c r="E14" t="s">
        <v>18</v>
      </c>
    </row>
    <row r="15" spans="1:5" x14ac:dyDescent="0.25">
      <c r="A15" t="s">
        <v>4</v>
      </c>
      <c r="B15">
        <f>-36.5028</f>
        <v>-36.502800000000001</v>
      </c>
      <c r="C15">
        <f>-36.5028</f>
        <v>-36.502800000000001</v>
      </c>
      <c r="D15">
        <f>-36.5028</f>
        <v>-36.502800000000001</v>
      </c>
      <c r="E15">
        <f>-36.5028</f>
        <v>-36.502800000000001</v>
      </c>
    </row>
    <row r="16" spans="1:5" x14ac:dyDescent="0.25">
      <c r="A16" t="s">
        <v>19</v>
      </c>
      <c r="B16">
        <v>-7.9899999999999999E-2</v>
      </c>
      <c r="C16">
        <v>-7.9899999999999999E-2</v>
      </c>
      <c r="D16">
        <v>-7.9899999999999999E-2</v>
      </c>
      <c r="E16">
        <v>-7.9899999999999999E-2</v>
      </c>
    </row>
    <row r="17" spans="1:7" x14ac:dyDescent="0.25">
      <c r="A17" t="s">
        <v>6</v>
      </c>
      <c r="B17" s="1">
        <v>-1.1900000000000001E-2</v>
      </c>
    </row>
    <row r="18" spans="1:7" x14ac:dyDescent="0.25">
      <c r="A18" t="s">
        <v>7</v>
      </c>
      <c r="D18" s="1">
        <v>-0.57979999999999998</v>
      </c>
    </row>
    <row r="19" spans="1:7" x14ac:dyDescent="0.25">
      <c r="A19" t="s">
        <v>8</v>
      </c>
      <c r="E19" s="1">
        <v>-0.1885</v>
      </c>
    </row>
    <row r="20" spans="1:7" x14ac:dyDescent="0.25">
      <c r="A20" t="s">
        <v>9</v>
      </c>
      <c r="B20" s="1">
        <v>-9.8899999999999995E-3</v>
      </c>
      <c r="C20" s="1">
        <v>-9.8899999999999995E-3</v>
      </c>
      <c r="D20" s="1">
        <v>-9.8899999999999995E-3</v>
      </c>
      <c r="E20" s="1">
        <v>-9.8899999999999995E-3</v>
      </c>
    </row>
    <row r="21" spans="1:7" x14ac:dyDescent="0.25">
      <c r="A21" t="s">
        <v>10</v>
      </c>
      <c r="B21">
        <f>0.0215*11</f>
        <v>0.23649999999999999</v>
      </c>
      <c r="C21">
        <f>0.0215*11</f>
        <v>0.23649999999999999</v>
      </c>
      <c r="D21">
        <f>0.0215*11</f>
        <v>0.23649999999999999</v>
      </c>
      <c r="E21">
        <f>0.0215*11</f>
        <v>0.23649999999999999</v>
      </c>
    </row>
    <row r="22" spans="1:7" x14ac:dyDescent="0.25">
      <c r="A22" t="s">
        <v>11</v>
      </c>
      <c r="B22">
        <f>2014*0.0179</f>
        <v>36.050599999999996</v>
      </c>
      <c r="C22">
        <f>2014*0.0179</f>
        <v>36.050599999999996</v>
      </c>
      <c r="D22">
        <f>2014*0.0179</f>
        <v>36.050599999999996</v>
      </c>
      <c r="E22">
        <f>2014*0.0179</f>
        <v>36.050599999999996</v>
      </c>
    </row>
    <row r="23" spans="1:7" x14ac:dyDescent="0.25">
      <c r="A23" t="s">
        <v>12</v>
      </c>
      <c r="B23">
        <f>SUM(B15:B22)</f>
        <v>-0.31739000000000317</v>
      </c>
      <c r="C23">
        <f t="shared" ref="C23:E23" si="3">SUM(C15:C22)</f>
        <v>-0.30549000000000603</v>
      </c>
      <c r="D23">
        <f t="shared" si="3"/>
        <v>-0.8852900000000048</v>
      </c>
      <c r="E23">
        <f t="shared" si="3"/>
        <v>-0.4939900000000037</v>
      </c>
    </row>
    <row r="24" spans="1:7" x14ac:dyDescent="0.25">
      <c r="A24" t="s">
        <v>13</v>
      </c>
      <c r="B24">
        <f>EXP(B23)</f>
        <v>0.72804676151355441</v>
      </c>
      <c r="C24">
        <f t="shared" ref="C24:E24" si="4">EXP(C23)</f>
        <v>0.73676227241538061</v>
      </c>
      <c r="D24">
        <f t="shared" si="4"/>
        <v>0.41259450352175026</v>
      </c>
      <c r="E24">
        <f t="shared" si="4"/>
        <v>0.61018688492901763</v>
      </c>
    </row>
    <row r="25" spans="1:7" x14ac:dyDescent="0.25">
      <c r="A25" t="s">
        <v>14</v>
      </c>
      <c r="B25">
        <f>B24/(B24+1)</f>
        <v>0.42131195620879835</v>
      </c>
      <c r="C25">
        <f t="shared" ref="C25:E25" si="5">C24/(C24+1)</f>
        <v>0.42421595869349327</v>
      </c>
      <c r="D25">
        <f t="shared" si="5"/>
        <v>0.29208276153779994</v>
      </c>
      <c r="E25">
        <f t="shared" si="5"/>
        <v>0.37895407709516693</v>
      </c>
    </row>
    <row r="27" spans="1:7" x14ac:dyDescent="0.25">
      <c r="A27" t="s">
        <v>36</v>
      </c>
    </row>
    <row r="28" spans="1:7" x14ac:dyDescent="0.25">
      <c r="B28" t="s">
        <v>40</v>
      </c>
      <c r="C28" t="s">
        <v>39</v>
      </c>
      <c r="D28" t="s">
        <v>20</v>
      </c>
      <c r="E28" t="s">
        <v>23</v>
      </c>
      <c r="F28" t="s">
        <v>22</v>
      </c>
      <c r="G28" t="s">
        <v>21</v>
      </c>
    </row>
    <row r="29" spans="1:7" x14ac:dyDescent="0.25">
      <c r="A29" t="s">
        <v>4</v>
      </c>
      <c r="B29" s="2">
        <v>10.478199999999999</v>
      </c>
      <c r="C29" s="2">
        <v>10.478199999999999</v>
      </c>
      <c r="D29" s="2">
        <v>10.478199999999999</v>
      </c>
      <c r="E29" s="2">
        <v>10.478199999999999</v>
      </c>
      <c r="F29" s="2">
        <v>10.478199999999999</v>
      </c>
      <c r="G29" s="2">
        <v>10.478199999999999</v>
      </c>
    </row>
    <row r="30" spans="1:7" x14ac:dyDescent="0.25">
      <c r="A30" t="s">
        <v>24</v>
      </c>
      <c r="B30" s="2">
        <v>-1.18E-2</v>
      </c>
      <c r="C30" s="2">
        <v>-1.18E-2</v>
      </c>
      <c r="D30" s="2">
        <v>-1.18E-2</v>
      </c>
      <c r="E30" s="2">
        <v>-1.18E-2</v>
      </c>
      <c r="F30" s="2">
        <v>-1.18E-2</v>
      </c>
      <c r="G30" s="2">
        <v>-1.18E-2</v>
      </c>
    </row>
    <row r="31" spans="1:7" x14ac:dyDescent="0.25">
      <c r="A31" t="s">
        <v>6</v>
      </c>
      <c r="B31" s="2"/>
      <c r="C31" s="2">
        <v>-4.36E-2</v>
      </c>
      <c r="D31" s="2">
        <v>-4.36E-2</v>
      </c>
    </row>
    <row r="32" spans="1:7" x14ac:dyDescent="0.25">
      <c r="A32" t="s">
        <v>7</v>
      </c>
      <c r="C32" s="2">
        <v>-0.61140000000000005</v>
      </c>
      <c r="F32" s="2">
        <v>-0.61140000000000005</v>
      </c>
    </row>
    <row r="33" spans="1:7" x14ac:dyDescent="0.25">
      <c r="A33" t="s">
        <v>8</v>
      </c>
      <c r="G33" s="2">
        <v>-0.4551</v>
      </c>
    </row>
    <row r="34" spans="1:7" x14ac:dyDescent="0.25">
      <c r="A34" t="s">
        <v>37</v>
      </c>
      <c r="B34" s="2">
        <v>8.3199999999999993E-3</v>
      </c>
      <c r="C34" s="2">
        <v>8.3199999999999993E-3</v>
      </c>
      <c r="D34" s="2">
        <v>8.3199999999999993E-3</v>
      </c>
      <c r="E34" s="2">
        <v>8.3199999999999993E-3</v>
      </c>
      <c r="F34" s="2">
        <v>8.3199999999999993E-3</v>
      </c>
      <c r="G34" s="2">
        <v>8.3199999999999993E-3</v>
      </c>
    </row>
    <row r="35" spans="1:7" x14ac:dyDescent="0.25">
      <c r="A35" t="s">
        <v>25</v>
      </c>
      <c r="C35">
        <f>0.0569*10</f>
        <v>0.56899999999999995</v>
      </c>
      <c r="D35">
        <f>0.0569*10</f>
        <v>0.56899999999999995</v>
      </c>
      <c r="E35">
        <f t="shared" ref="E35:G35" si="6">0.0569*10</f>
        <v>0.56899999999999995</v>
      </c>
      <c r="F35">
        <f t="shared" si="6"/>
        <v>0.56899999999999995</v>
      </c>
      <c r="G35">
        <f t="shared" si="6"/>
        <v>0.56899999999999995</v>
      </c>
    </row>
    <row r="36" spans="1:7" x14ac:dyDescent="0.25">
      <c r="A36" t="s">
        <v>38</v>
      </c>
      <c r="B36">
        <f>0.0569*13</f>
        <v>0.73970000000000002</v>
      </c>
    </row>
    <row r="37" spans="1:7" x14ac:dyDescent="0.25">
      <c r="A37" t="s">
        <v>26</v>
      </c>
      <c r="B37" s="2">
        <v>-0.53320000000000001</v>
      </c>
      <c r="C37" s="2">
        <v>-0.53320000000000001</v>
      </c>
      <c r="D37" s="2">
        <v>-0.53320000000000001</v>
      </c>
      <c r="E37" s="2">
        <v>-0.53320000000000001</v>
      </c>
      <c r="F37" s="2">
        <v>-0.53320000000000001</v>
      </c>
      <c r="G37" s="2">
        <v>-0.53320000000000001</v>
      </c>
    </row>
    <row r="38" spans="1:7" x14ac:dyDescent="0.25">
      <c r="A38" t="s">
        <v>11</v>
      </c>
      <c r="B38">
        <f>2014*-0.00632</f>
        <v>-12.728479999999999</v>
      </c>
      <c r="C38">
        <f>2014*-0.00632</f>
        <v>-12.728479999999999</v>
      </c>
      <c r="D38">
        <f>2014*-0.00632</f>
        <v>-12.728479999999999</v>
      </c>
      <c r="E38">
        <f t="shared" ref="E38:G38" si="7">2014*-0.00632</f>
        <v>-12.728479999999999</v>
      </c>
      <c r="F38">
        <f t="shared" si="7"/>
        <v>-12.728479999999999</v>
      </c>
      <c r="G38">
        <f t="shared" si="7"/>
        <v>-12.728479999999999</v>
      </c>
    </row>
    <row r="39" spans="1:7" x14ac:dyDescent="0.25">
      <c r="A39" t="s">
        <v>12</v>
      </c>
      <c r="B39">
        <f>SUM(B29:B38)</f>
        <v>-2.0472599999999996</v>
      </c>
      <c r="C39">
        <f>SUM(C29:C38)</f>
        <v>-2.8729600000000008</v>
      </c>
      <c r="D39">
        <f>SUM(D29:D38)</f>
        <v>-2.2615600000000011</v>
      </c>
      <c r="E39">
        <f t="shared" ref="E39:G39" si="8">SUM(E29:E38)</f>
        <v>-2.2179599999999997</v>
      </c>
      <c r="F39">
        <f t="shared" si="8"/>
        <v>-2.8293599999999994</v>
      </c>
      <c r="G39">
        <f t="shared" si="8"/>
        <v>-2.6730600000000013</v>
      </c>
    </row>
    <row r="40" spans="1:7" x14ac:dyDescent="0.25">
      <c r="A40" t="s">
        <v>13</v>
      </c>
      <c r="B40">
        <f>EXP(B39)</f>
        <v>0.12908812091038227</v>
      </c>
      <c r="C40">
        <f>EXP(C39)</f>
        <v>5.6531345898934493E-2</v>
      </c>
      <c r="D40">
        <f>EXP(D39)</f>
        <v>0.10418782490621675</v>
      </c>
      <c r="E40">
        <f t="shared" ref="E40:G40" si="9">EXP(E39)</f>
        <v>0.10883089755454878</v>
      </c>
      <c r="F40">
        <f t="shared" si="9"/>
        <v>5.9050633984207478E-2</v>
      </c>
      <c r="G40">
        <f t="shared" si="9"/>
        <v>6.9040637394511009E-2</v>
      </c>
    </row>
    <row r="41" spans="1:7" x14ac:dyDescent="0.25">
      <c r="A41" t="s">
        <v>14</v>
      </c>
      <c r="B41">
        <f>B40/(B40+1)</f>
        <v>0.11432953595003612</v>
      </c>
      <c r="C41">
        <f>C40/(C40+1)</f>
        <v>5.3506548687238059E-2</v>
      </c>
      <c r="D41">
        <f>D40/(D40+1)</f>
        <v>9.4356976735426201E-2</v>
      </c>
      <c r="E41">
        <f t="shared" ref="E41:G41" si="10">E40/(E40+1)</f>
        <v>9.8149228881128717E-2</v>
      </c>
      <c r="F41">
        <f t="shared" si="10"/>
        <v>5.5758083786849461E-2</v>
      </c>
      <c r="G41">
        <f t="shared" si="10"/>
        <v>6.4581864317878837E-2</v>
      </c>
    </row>
    <row r="43" spans="1:7" x14ac:dyDescent="0.25">
      <c r="A43" t="s">
        <v>35</v>
      </c>
    </row>
    <row r="44" spans="1:7" x14ac:dyDescent="0.25">
      <c r="B44" t="s">
        <v>27</v>
      </c>
    </row>
    <row r="45" spans="1:7" x14ac:dyDescent="0.25">
      <c r="A45" t="s">
        <v>4</v>
      </c>
      <c r="B45" s="2">
        <v>10.478199999999999</v>
      </c>
      <c r="C45" s="2"/>
      <c r="D45" s="2"/>
      <c r="E45" s="2"/>
    </row>
    <row r="46" spans="1:7" x14ac:dyDescent="0.25">
      <c r="A46" t="s">
        <v>28</v>
      </c>
      <c r="B46" s="2">
        <v>0.21060000000000001</v>
      </c>
      <c r="C46" s="2"/>
      <c r="D46" s="2"/>
      <c r="E46" s="2"/>
    </row>
    <row r="47" spans="1:7" x14ac:dyDescent="0.25">
      <c r="A47" t="s">
        <v>6</v>
      </c>
      <c r="B47" s="2">
        <v>-4.36E-2</v>
      </c>
    </row>
    <row r="48" spans="1:7" x14ac:dyDescent="0.25">
      <c r="A48" t="s">
        <v>7</v>
      </c>
      <c r="B48" s="2">
        <v>-0.61140000000000005</v>
      </c>
      <c r="D48" s="2"/>
    </row>
    <row r="49" spans="1:5" x14ac:dyDescent="0.25">
      <c r="A49" t="s">
        <v>8</v>
      </c>
      <c r="E49" s="2"/>
    </row>
    <row r="50" spans="1:5" x14ac:dyDescent="0.25">
      <c r="A50" t="s">
        <v>9</v>
      </c>
      <c r="B50" s="2">
        <v>8.3199999999999993E-3</v>
      </c>
      <c r="C50" s="2"/>
      <c r="D50" s="2"/>
      <c r="E50" s="2"/>
    </row>
    <row r="51" spans="1:5" x14ac:dyDescent="0.25">
      <c r="A51" t="s">
        <v>29</v>
      </c>
      <c r="B51">
        <f>0.0569*18</f>
        <v>1.0242</v>
      </c>
    </row>
    <row r="52" spans="1:5" x14ac:dyDescent="0.25">
      <c r="A52" t="s">
        <v>26</v>
      </c>
      <c r="B52" s="2">
        <v>-0.53320000000000001</v>
      </c>
      <c r="C52" s="2"/>
      <c r="D52" s="2"/>
      <c r="E52" s="2"/>
    </row>
    <row r="53" spans="1:5" x14ac:dyDescent="0.25">
      <c r="A53" t="s">
        <v>11</v>
      </c>
      <c r="B53">
        <f>2014*-0.00632</f>
        <v>-12.728479999999999</v>
      </c>
    </row>
    <row r="54" spans="1:5" x14ac:dyDescent="0.25">
      <c r="A54" t="s">
        <v>12</v>
      </c>
      <c r="B54">
        <f>SUM(B45:B53)</f>
        <v>-2.1953600000000009</v>
      </c>
    </row>
    <row r="55" spans="1:5" x14ac:dyDescent="0.25">
      <c r="A55" t="s">
        <v>13</v>
      </c>
      <c r="B55">
        <f>EXP(B54)</f>
        <v>0.11131847963793967</v>
      </c>
    </row>
    <row r="56" spans="1:5" x14ac:dyDescent="0.25">
      <c r="A56" t="s">
        <v>14</v>
      </c>
      <c r="B56">
        <f>B55/(B55+1)</f>
        <v>0.100167937164337</v>
      </c>
    </row>
    <row r="58" spans="1:5" x14ac:dyDescent="0.25">
      <c r="A58" t="s">
        <v>30</v>
      </c>
    </row>
    <row r="60" spans="1:5" x14ac:dyDescent="0.25">
      <c r="B60" t="s">
        <v>31</v>
      </c>
    </row>
    <row r="61" spans="1:5" x14ac:dyDescent="0.25">
      <c r="A61" t="s">
        <v>4</v>
      </c>
      <c r="B61" s="2">
        <v>1.3971</v>
      </c>
    </row>
    <row r="62" spans="1:5" x14ac:dyDescent="0.25">
      <c r="A62" t="s">
        <v>32</v>
      </c>
      <c r="B62" s="2">
        <v>-8.6199999999999999E-2</v>
      </c>
    </row>
    <row r="63" spans="1:5" x14ac:dyDescent="0.25">
      <c r="A63" t="s">
        <v>6</v>
      </c>
      <c r="B63" s="2">
        <v>-9.1499999999999998E-2</v>
      </c>
    </row>
    <row r="64" spans="1:5" x14ac:dyDescent="0.25">
      <c r="A64" t="s">
        <v>7</v>
      </c>
      <c r="B64" s="2">
        <v>-0.68579999999999997</v>
      </c>
    </row>
    <row r="65" spans="1:2" x14ac:dyDescent="0.25">
      <c r="A65" t="s">
        <v>8</v>
      </c>
    </row>
    <row r="66" spans="1:2" x14ac:dyDescent="0.25">
      <c r="A66" t="s">
        <v>9</v>
      </c>
      <c r="B66" s="2">
        <v>-8.2699999999999996E-3</v>
      </c>
    </row>
    <row r="67" spans="1:2" x14ac:dyDescent="0.25">
      <c r="A67" t="s">
        <v>10</v>
      </c>
      <c r="B67">
        <f>0.0721*11</f>
        <v>0.79309999999999992</v>
      </c>
    </row>
    <row r="68" spans="1:2" x14ac:dyDescent="0.25">
      <c r="A68" t="s">
        <v>26</v>
      </c>
      <c r="B68" s="2">
        <v>-0.82440000000000002</v>
      </c>
    </row>
    <row r="69" spans="1:2" x14ac:dyDescent="0.25">
      <c r="A69" t="s">
        <v>11</v>
      </c>
      <c r="B69">
        <f>2014*-0.00163</f>
        <v>-3.2828200000000001</v>
      </c>
    </row>
    <row r="70" spans="1:2" x14ac:dyDescent="0.25">
      <c r="A70" t="s">
        <v>12</v>
      </c>
      <c r="B70">
        <f>SUM(B61:B69)</f>
        <v>-2.7887900000000001</v>
      </c>
    </row>
    <row r="71" spans="1:2" x14ac:dyDescent="0.25">
      <c r="A71" t="s">
        <v>13</v>
      </c>
      <c r="B71">
        <f>EXP(B70)</f>
        <v>6.1495578565377643E-2</v>
      </c>
    </row>
    <row r="72" spans="1:2" x14ac:dyDescent="0.25">
      <c r="A72" t="s">
        <v>14</v>
      </c>
      <c r="B72">
        <f>B71/(B71+1)</f>
        <v>5.7932957807030679E-2</v>
      </c>
    </row>
    <row r="75" spans="1:2" x14ac:dyDescent="0.25">
      <c r="A75" t="s">
        <v>33</v>
      </c>
    </row>
    <row r="82" spans="1:1" x14ac:dyDescent="0.25">
      <c r="A82" t="s">
        <v>34</v>
      </c>
    </row>
    <row r="92" spans="1:1" x14ac:dyDescent="0.25">
      <c r="A9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2015-12-30T16:45:47Z</dcterms:modified>
</cp:coreProperties>
</file>