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7392268d19705a/Bureaublad/HAN Bedrijfskunde/Minor Data Driven Decision Making/Individual portfolio/Data individual portfolio/"/>
    </mc:Choice>
  </mc:AlternateContent>
  <xr:revisionPtr revIDLastSave="141" documentId="13_ncr:40009_{33EF6984-BAE9-45CD-87EA-9FD1C8F9D9D8}" xr6:coauthVersionLast="47" xr6:coauthVersionMax="47" xr10:uidLastSave="{34280039-DE1F-43D7-9A11-6B9AA530198A}"/>
  <bookViews>
    <workbookView xWindow="-108" yWindow="-108" windowWidth="23256" windowHeight="12456" xr2:uid="{00000000-000D-0000-FFFF-FFFF00000000}"/>
  </bookViews>
  <sheets>
    <sheet name="Bevolking op 1 januari (x mln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43" i="1"/>
  <c r="H42" i="1"/>
  <c r="H41" i="1"/>
  <c r="G75" i="1"/>
  <c r="G79" i="1"/>
  <c r="G78" i="1"/>
  <c r="G77" i="1"/>
  <c r="G76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54" i="1"/>
  <c r="G59" i="1"/>
  <c r="G58" i="1"/>
  <c r="G57" i="1"/>
  <c r="G56" i="1"/>
  <c r="G55" i="1"/>
  <c r="G53" i="1"/>
  <c r="G52" i="1"/>
  <c r="G51" i="1"/>
  <c r="G42" i="1"/>
  <c r="G43" i="1"/>
  <c r="G44" i="1"/>
  <c r="G45" i="1"/>
  <c r="G46" i="1"/>
  <c r="G47" i="1"/>
  <c r="G48" i="1"/>
  <c r="G49" i="1"/>
  <c r="G41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</calcChain>
</file>

<file path=xl/sharedStrings.xml><?xml version="1.0" encoding="utf-8"?>
<sst xmlns="http://schemas.openxmlformats.org/spreadsheetml/2006/main" count="104" uniqueCount="104">
  <si>
    <t>Jaar</t>
  </si>
  <si>
    <t>Waarneming</t>
  </si>
  <si>
    <t>Prognose</t>
  </si>
  <si>
    <t>Prognose-interval 95%</t>
  </si>
  <si>
    <t>Prognose-interval 67%</t>
  </si>
  <si>
    <t>17,76 - 17,89</t>
  </si>
  <si>
    <t>17,79 - 17,85</t>
  </si>
  <si>
    <t>17,88 - 18,14</t>
  </si>
  <si>
    <t>17,94 - 18,07</t>
  </si>
  <si>
    <t>17,94 - 18,33</t>
  </si>
  <si>
    <t>18,04 - 18,23</t>
  </si>
  <si>
    <t>17,99 - 18,50</t>
  </si>
  <si>
    <t>18,11 - 18,38</t>
  </si>
  <si>
    <t>18,03 - 18,65</t>
  </si>
  <si>
    <t>18,17 - 18,49</t>
  </si>
  <si>
    <t>18,05 - 18,80</t>
  </si>
  <si>
    <t>18,22 - 18,61</t>
  </si>
  <si>
    <t>18,07 - 18,95</t>
  </si>
  <si>
    <t>18,28 - 18,73</t>
  </si>
  <si>
    <t>18,10 - 19,12</t>
  </si>
  <si>
    <t>18,34 - 18,86</t>
  </si>
  <si>
    <t>18,11 - 19,29</t>
  </si>
  <si>
    <t>18,39 - 18,98</t>
  </si>
  <si>
    <t>18,13 - 19,48</t>
  </si>
  <si>
    <t>18,45 - 19,10</t>
  </si>
  <si>
    <t>18,16 - 19,65</t>
  </si>
  <si>
    <t>18,49 - 19,22</t>
  </si>
  <si>
    <t>18,18 - 19,79</t>
  </si>
  <si>
    <t>18,55 - 19,32</t>
  </si>
  <si>
    <t>18,17 - 19,93</t>
  </si>
  <si>
    <t>18,59 - 19,42</t>
  </si>
  <si>
    <t>18,19 - 20,08</t>
  </si>
  <si>
    <t>18,63 - 19,53</t>
  </si>
  <si>
    <t>18,20 - 20,25</t>
  </si>
  <si>
    <t>18,67 - 19,65</t>
  </si>
  <si>
    <t>18,18 - 20,36</t>
  </si>
  <si>
    <t>18,70 - 19,75</t>
  </si>
  <si>
    <t>18,17 - 20,49</t>
  </si>
  <si>
    <t>18,73 - 19,87</t>
  </si>
  <si>
    <t>18,19 - 20,63</t>
  </si>
  <si>
    <t>18,75 - 19,98</t>
  </si>
  <si>
    <t>18,19 - 20,79</t>
  </si>
  <si>
    <t>18,77 - 20,06</t>
  </si>
  <si>
    <t>18,17 - 20,91</t>
  </si>
  <si>
    <t>18,78 - 20,13</t>
  </si>
  <si>
    <t>18,14 - 21,05</t>
  </si>
  <si>
    <t>18,79 - 20,21</t>
  </si>
  <si>
    <t>18,11 - 21,19</t>
  </si>
  <si>
    <t>18,80 - 20,31</t>
  </si>
  <si>
    <t>18,11 - 21,32</t>
  </si>
  <si>
    <t>18,81 - 20,40</t>
  </si>
  <si>
    <t>18,10 - 21,43</t>
  </si>
  <si>
    <t>18,81 - 20,46</t>
  </si>
  <si>
    <t>18,09 - 21,56</t>
  </si>
  <si>
    <t>18,82 - 20,54</t>
  </si>
  <si>
    <t>18,07 - 21,66</t>
  </si>
  <si>
    <t>18,80 - 20,61</t>
  </si>
  <si>
    <t>18,02 - 21,76</t>
  </si>
  <si>
    <t>18,80 - 20,67</t>
  </si>
  <si>
    <t>18,00 - 21,88</t>
  </si>
  <si>
    <t>18,77 - 20,75</t>
  </si>
  <si>
    <t>17,98 - 21,99</t>
  </si>
  <si>
    <t>18,76 - 20,83</t>
  </si>
  <si>
    <t>17,96 - 22,06</t>
  </si>
  <si>
    <t>18,75 - 20,89</t>
  </si>
  <si>
    <t>17,92 - 22,15</t>
  </si>
  <si>
    <t>18,76 - 20,95</t>
  </si>
  <si>
    <t>17,84 - 22,19</t>
  </si>
  <si>
    <t>18,76 - 21,01</t>
  </si>
  <si>
    <t>17,77 - 22,24</t>
  </si>
  <si>
    <t>18,75 - 21,09</t>
  </si>
  <si>
    <t>17,71 - 22,39</t>
  </si>
  <si>
    <t>18,74 - 21,16</t>
  </si>
  <si>
    <t>17,67 - 22,51</t>
  </si>
  <si>
    <t>18,75 - 21,27</t>
  </si>
  <si>
    <t>17,68 - 22,62</t>
  </si>
  <si>
    <t>18,75 - 21,36</t>
  </si>
  <si>
    <t>17,67 - 22,72</t>
  </si>
  <si>
    <t>18,77 - 21,43</t>
  </si>
  <si>
    <t>17,66 - 22,81</t>
  </si>
  <si>
    <t>18,79 - 21,50</t>
  </si>
  <si>
    <t>17,62 - 22,89</t>
  </si>
  <si>
    <t>18,80 - 21,57</t>
  </si>
  <si>
    <t>17,60 - 23,01</t>
  </si>
  <si>
    <t>18,79 - 21,64</t>
  </si>
  <si>
    <t>17,58 - 23,20</t>
  </si>
  <si>
    <t>18,83 - 21,74</t>
  </si>
  <si>
    <t>17,59 - 23,33</t>
  </si>
  <si>
    <t>18,84 - 21,81</t>
  </si>
  <si>
    <t>17,56 - 23,45</t>
  </si>
  <si>
    <t>18,85 - 21,90</t>
  </si>
  <si>
    <t>17,52 - 23,60</t>
  </si>
  <si>
    <t>18,87 - 21,98</t>
  </si>
  <si>
    <t>17,53 - 23,76</t>
  </si>
  <si>
    <t>18,91 - 22,04</t>
  </si>
  <si>
    <t>17,48 - 23,91</t>
  </si>
  <si>
    <t>18,93 - 22,15</t>
  </si>
  <si>
    <t>17,50 - 24,04</t>
  </si>
  <si>
    <t>18,96 - 22,27</t>
  </si>
  <si>
    <t>17,50 - 24,20</t>
  </si>
  <si>
    <t>19,02 - 22,37</t>
  </si>
  <si>
    <t xml:space="preserve">Verschil arbeidsparticipatie </t>
  </si>
  <si>
    <t>Verwachte aantal arbeiders</t>
  </si>
  <si>
    <t>Cumulatief arbeidsparticipatie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</si>
</sst>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Procent" xfId="42" builtinId="5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C43" sqref="C43"/>
    </sheetView>
  </sheetViews>
  <sheetFormatPr defaultRowHeight="14.4" x14ac:dyDescent="0.3"/>
  <cols>
    <col min="1" max="1" width="5" bestFit="1" customWidth="1"/>
    <col min="2" max="2" width="11.33203125" bestFit="1" customWidth="1"/>
    <col min="4" max="5" width="19.44140625" bestFit="1" customWidth="1"/>
    <col min="6" max="6" width="23.6640625" bestFit="1" customWidth="1"/>
    <col min="7" max="7" width="23.6640625" customWidth="1"/>
    <col min="8" max="8" width="2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</v>
      </c>
      <c r="G1" t="s">
        <v>103</v>
      </c>
      <c r="H1" t="s">
        <v>102</v>
      </c>
    </row>
    <row r="2" spans="1:8" x14ac:dyDescent="0.3">
      <c r="A2">
        <v>1982</v>
      </c>
      <c r="B2">
        <v>14.29</v>
      </c>
    </row>
    <row r="3" spans="1:8" x14ac:dyDescent="0.3">
      <c r="A3">
        <v>1983</v>
      </c>
      <c r="B3">
        <v>14.34</v>
      </c>
    </row>
    <row r="4" spans="1:8" x14ac:dyDescent="0.3">
      <c r="A4">
        <v>1984</v>
      </c>
      <c r="B4">
        <v>14.39</v>
      </c>
    </row>
    <row r="5" spans="1:8" x14ac:dyDescent="0.3">
      <c r="A5">
        <v>1985</v>
      </c>
      <c r="B5">
        <v>14.45</v>
      </c>
    </row>
    <row r="6" spans="1:8" x14ac:dyDescent="0.3">
      <c r="A6">
        <v>1986</v>
      </c>
      <c r="B6">
        <v>14.53</v>
      </c>
    </row>
    <row r="7" spans="1:8" x14ac:dyDescent="0.3">
      <c r="A7">
        <v>1987</v>
      </c>
      <c r="B7">
        <v>14.62</v>
      </c>
    </row>
    <row r="8" spans="1:8" x14ac:dyDescent="0.3">
      <c r="A8">
        <v>1988</v>
      </c>
      <c r="B8">
        <v>14.71</v>
      </c>
    </row>
    <row r="9" spans="1:8" x14ac:dyDescent="0.3">
      <c r="A9">
        <v>1989</v>
      </c>
      <c r="B9">
        <v>14.81</v>
      </c>
    </row>
    <row r="10" spans="1:8" x14ac:dyDescent="0.3">
      <c r="A10">
        <v>1990</v>
      </c>
      <c r="B10">
        <v>14.89</v>
      </c>
    </row>
    <row r="11" spans="1:8" x14ac:dyDescent="0.3">
      <c r="A11">
        <v>1991</v>
      </c>
      <c r="B11">
        <v>15.01</v>
      </c>
    </row>
    <row r="12" spans="1:8" x14ac:dyDescent="0.3">
      <c r="A12">
        <v>1992</v>
      </c>
      <c r="B12">
        <v>15.13</v>
      </c>
    </row>
    <row r="13" spans="1:8" x14ac:dyDescent="0.3">
      <c r="A13">
        <v>1993</v>
      </c>
      <c r="B13">
        <v>15.24</v>
      </c>
    </row>
    <row r="14" spans="1:8" x14ac:dyDescent="0.3">
      <c r="A14">
        <v>1994</v>
      </c>
      <c r="B14">
        <v>15.34</v>
      </c>
    </row>
    <row r="15" spans="1:8" x14ac:dyDescent="0.3">
      <c r="A15">
        <v>1995</v>
      </c>
      <c r="B15">
        <v>15.42</v>
      </c>
    </row>
    <row r="16" spans="1:8" x14ac:dyDescent="0.3">
      <c r="A16">
        <v>1996</v>
      </c>
      <c r="B16">
        <v>15.49</v>
      </c>
    </row>
    <row r="17" spans="1:2" x14ac:dyDescent="0.3">
      <c r="A17">
        <v>1997</v>
      </c>
      <c r="B17">
        <v>15.57</v>
      </c>
    </row>
    <row r="18" spans="1:2" x14ac:dyDescent="0.3">
      <c r="A18">
        <v>1998</v>
      </c>
      <c r="B18">
        <v>15.65</v>
      </c>
    </row>
    <row r="19" spans="1:2" x14ac:dyDescent="0.3">
      <c r="A19">
        <v>1999</v>
      </c>
      <c r="B19">
        <v>15.76</v>
      </c>
    </row>
    <row r="20" spans="1:2" x14ac:dyDescent="0.3">
      <c r="A20">
        <v>2000</v>
      </c>
      <c r="B20">
        <v>15.86</v>
      </c>
    </row>
    <row r="21" spans="1:2" x14ac:dyDescent="0.3">
      <c r="A21">
        <v>2001</v>
      </c>
      <c r="B21">
        <v>15.99</v>
      </c>
    </row>
    <row r="22" spans="1:2" x14ac:dyDescent="0.3">
      <c r="A22">
        <v>2002</v>
      </c>
      <c r="B22">
        <v>16.11</v>
      </c>
    </row>
    <row r="23" spans="1:2" x14ac:dyDescent="0.3">
      <c r="A23">
        <v>2003</v>
      </c>
      <c r="B23">
        <v>16.190000000000001</v>
      </c>
    </row>
    <row r="24" spans="1:2" x14ac:dyDescent="0.3">
      <c r="A24">
        <v>2004</v>
      </c>
      <c r="B24">
        <v>16.260000000000002</v>
      </c>
    </row>
    <row r="25" spans="1:2" x14ac:dyDescent="0.3">
      <c r="A25">
        <v>2005</v>
      </c>
      <c r="B25">
        <v>16.309999999999999</v>
      </c>
    </row>
    <row r="26" spans="1:2" x14ac:dyDescent="0.3">
      <c r="A26">
        <v>2006</v>
      </c>
      <c r="B26">
        <v>16.329999999999998</v>
      </c>
    </row>
    <row r="27" spans="1:2" x14ac:dyDescent="0.3">
      <c r="A27">
        <v>2007</v>
      </c>
      <c r="B27">
        <v>16.36</v>
      </c>
    </row>
    <row r="28" spans="1:2" x14ac:dyDescent="0.3">
      <c r="A28">
        <v>2008</v>
      </c>
      <c r="B28">
        <v>16.41</v>
      </c>
    </row>
    <row r="29" spans="1:2" x14ac:dyDescent="0.3">
      <c r="A29">
        <v>2009</v>
      </c>
      <c r="B29">
        <v>16.489999999999998</v>
      </c>
    </row>
    <row r="30" spans="1:2" x14ac:dyDescent="0.3">
      <c r="A30">
        <v>2010</v>
      </c>
      <c r="B30">
        <v>16.57</v>
      </c>
    </row>
    <row r="31" spans="1:2" x14ac:dyDescent="0.3">
      <c r="A31">
        <v>2011</v>
      </c>
      <c r="B31">
        <v>16.66</v>
      </c>
    </row>
    <row r="32" spans="1:2" x14ac:dyDescent="0.3">
      <c r="A32">
        <v>2012</v>
      </c>
      <c r="B32">
        <v>16.73</v>
      </c>
    </row>
    <row r="33" spans="1:8" x14ac:dyDescent="0.3">
      <c r="A33">
        <v>2013</v>
      </c>
      <c r="B33">
        <v>16.78</v>
      </c>
    </row>
    <row r="34" spans="1:8" x14ac:dyDescent="0.3">
      <c r="A34">
        <v>2014</v>
      </c>
      <c r="B34">
        <v>16.829999999999998</v>
      </c>
    </row>
    <row r="35" spans="1:8" x14ac:dyDescent="0.3">
      <c r="A35">
        <v>2015</v>
      </c>
      <c r="B35">
        <v>16.899999999999999</v>
      </c>
    </row>
    <row r="36" spans="1:8" x14ac:dyDescent="0.3">
      <c r="A36">
        <v>2016</v>
      </c>
      <c r="B36">
        <v>16.98</v>
      </c>
    </row>
    <row r="37" spans="1:8" x14ac:dyDescent="0.3">
      <c r="A37">
        <v>2017</v>
      </c>
      <c r="B37">
        <v>17.079999999999998</v>
      </c>
    </row>
    <row r="38" spans="1:8" x14ac:dyDescent="0.3">
      <c r="A38">
        <v>2018</v>
      </c>
      <c r="B38">
        <v>17.18</v>
      </c>
    </row>
    <row r="39" spans="1:8" x14ac:dyDescent="0.3">
      <c r="A39">
        <v>2019</v>
      </c>
      <c r="B39">
        <v>17.28</v>
      </c>
    </row>
    <row r="40" spans="1:8" x14ac:dyDescent="0.3">
      <c r="A40">
        <v>2020</v>
      </c>
      <c r="B40">
        <v>17.41</v>
      </c>
      <c r="F40" s="1">
        <v>0.70599999999999996</v>
      </c>
      <c r="G40" s="1"/>
    </row>
    <row r="41" spans="1:8" x14ac:dyDescent="0.3">
      <c r="A41">
        <v>2021</v>
      </c>
      <c r="B41">
        <v>17.48</v>
      </c>
      <c r="F41" s="1">
        <f>SUM(($F$50-$F$40)/10)</f>
        <v>3.0000000000000024E-4</v>
      </c>
      <c r="G41" s="1">
        <f>SUM($F$40+F41)</f>
        <v>0.70629999999999993</v>
      </c>
      <c r="H41">
        <f>SUM(B41*G41)</f>
        <v>12.346124</v>
      </c>
    </row>
    <row r="42" spans="1:8" x14ac:dyDescent="0.3">
      <c r="A42">
        <v>2022</v>
      </c>
      <c r="B42">
        <v>17.59</v>
      </c>
      <c r="F42" s="1">
        <f>SUM(($F$50-$F$40)/10)</f>
        <v>3.0000000000000024E-4</v>
      </c>
      <c r="G42" s="1">
        <f>SUM($F$40+F41+F42)</f>
        <v>0.70659999999999989</v>
      </c>
      <c r="H42">
        <f>SUM(B42*G42)</f>
        <v>12.429093999999997</v>
      </c>
    </row>
    <row r="43" spans="1:8" x14ac:dyDescent="0.3">
      <c r="A43">
        <v>2023</v>
      </c>
      <c r="C43">
        <v>17.82</v>
      </c>
      <c r="D43" t="s">
        <v>5</v>
      </c>
      <c r="E43" t="s">
        <v>6</v>
      </c>
      <c r="F43" s="1">
        <f t="shared" ref="F43:F49" si="0">SUM(($F$50-$F$40)/10)</f>
        <v>3.0000000000000024E-4</v>
      </c>
      <c r="G43" s="1">
        <f>SUM($F$40+F41+F42+F43)</f>
        <v>0.70689999999999986</v>
      </c>
      <c r="H43">
        <f>SUM(C43*G43)</f>
        <v>12.596957999999997</v>
      </c>
    </row>
    <row r="44" spans="1:8" x14ac:dyDescent="0.3">
      <c r="A44">
        <v>2024</v>
      </c>
      <c r="C44">
        <v>18</v>
      </c>
      <c r="D44" t="s">
        <v>7</v>
      </c>
      <c r="E44" t="s">
        <v>8</v>
      </c>
      <c r="F44" s="1">
        <f t="shared" si="0"/>
        <v>3.0000000000000024E-4</v>
      </c>
      <c r="G44" s="1">
        <f>SUM($F$40+F41+F42+F43+F44)</f>
        <v>0.70719999999999983</v>
      </c>
      <c r="H44">
        <f t="shared" ref="H44:H79" si="1">SUM(C44*G44)</f>
        <v>12.729599999999998</v>
      </c>
    </row>
    <row r="45" spans="1:8" x14ac:dyDescent="0.3">
      <c r="A45">
        <v>2025</v>
      </c>
      <c r="C45">
        <v>18.13</v>
      </c>
      <c r="D45" t="s">
        <v>9</v>
      </c>
      <c r="E45" t="s">
        <v>10</v>
      </c>
      <c r="F45" s="1">
        <f t="shared" si="0"/>
        <v>3.0000000000000024E-4</v>
      </c>
      <c r="G45" s="1">
        <f>SUM($F$40+F41+F42+F43+F44+F45)</f>
        <v>0.7074999999999998</v>
      </c>
      <c r="H45">
        <f t="shared" si="1"/>
        <v>12.826974999999996</v>
      </c>
    </row>
    <row r="46" spans="1:8" x14ac:dyDescent="0.3">
      <c r="A46">
        <v>2026</v>
      </c>
      <c r="C46">
        <v>18.239999999999998</v>
      </c>
      <c r="D46" t="s">
        <v>11</v>
      </c>
      <c r="E46" t="s">
        <v>12</v>
      </c>
      <c r="F46" s="1">
        <f t="shared" si="0"/>
        <v>3.0000000000000024E-4</v>
      </c>
      <c r="G46" s="1">
        <f>SUM($F$40+F41+F42+F43+F44+F45+F46)</f>
        <v>0.70779999999999976</v>
      </c>
      <c r="H46">
        <f t="shared" si="1"/>
        <v>12.910271999999994</v>
      </c>
    </row>
    <row r="47" spans="1:8" x14ac:dyDescent="0.3">
      <c r="A47">
        <v>2027</v>
      </c>
      <c r="C47">
        <v>18.329999999999998</v>
      </c>
      <c r="D47" t="s">
        <v>13</v>
      </c>
      <c r="E47" t="s">
        <v>14</v>
      </c>
      <c r="F47" s="1">
        <f t="shared" si="0"/>
        <v>3.0000000000000024E-4</v>
      </c>
      <c r="G47" s="1">
        <f>SUM($F$40+F41+F42+F43+F44+F45+F46+F47)</f>
        <v>0.70809999999999973</v>
      </c>
      <c r="H47">
        <f t="shared" si="1"/>
        <v>12.979472999999993</v>
      </c>
    </row>
    <row r="48" spans="1:8" x14ac:dyDescent="0.3">
      <c r="A48">
        <v>2028</v>
      </c>
      <c r="C48">
        <v>18.420000000000002</v>
      </c>
      <c r="D48" t="s">
        <v>15</v>
      </c>
      <c r="E48" t="s">
        <v>16</v>
      </c>
      <c r="F48" s="1">
        <f t="shared" si="0"/>
        <v>3.0000000000000024E-4</v>
      </c>
      <c r="G48" s="1">
        <f>SUM($F$40+F41+F42+F43+F44+F45+F46+F47+F48)</f>
        <v>0.7083999999999997</v>
      </c>
      <c r="H48">
        <f t="shared" si="1"/>
        <v>13.048727999999995</v>
      </c>
    </row>
    <row r="49" spans="1:8" x14ac:dyDescent="0.3">
      <c r="A49">
        <v>2029</v>
      </c>
      <c r="C49">
        <v>18.510000000000002</v>
      </c>
      <c r="D49" t="s">
        <v>17</v>
      </c>
      <c r="E49" t="s">
        <v>18</v>
      </c>
      <c r="F49" s="1">
        <f t="shared" si="0"/>
        <v>3.0000000000000024E-4</v>
      </c>
      <c r="G49" s="1">
        <f>SUM($F$40+F41+F42+F43+F44+F45+F46+F47+F48+F49)</f>
        <v>0.70869999999999966</v>
      </c>
      <c r="H49">
        <f t="shared" si="1"/>
        <v>13.118036999999996</v>
      </c>
    </row>
    <row r="50" spans="1:8" x14ac:dyDescent="0.3">
      <c r="A50">
        <v>2030</v>
      </c>
      <c r="C50">
        <v>18.59</v>
      </c>
      <c r="D50" t="s">
        <v>19</v>
      </c>
      <c r="E50" t="s">
        <v>20</v>
      </c>
      <c r="F50" s="1">
        <v>0.70899999999999996</v>
      </c>
      <c r="G50" s="1"/>
    </row>
    <row r="51" spans="1:8" x14ac:dyDescent="0.3">
      <c r="A51">
        <v>2031</v>
      </c>
      <c r="C51">
        <v>18.68</v>
      </c>
      <c r="D51" t="s">
        <v>21</v>
      </c>
      <c r="E51" t="s">
        <v>22</v>
      </c>
      <c r="F51" s="1">
        <f>SUM(($F$60-$F$50)/10)</f>
        <v>1.1000000000000009E-3</v>
      </c>
      <c r="G51" s="1">
        <f>SUM($F$50+F51)</f>
        <v>0.71009999999999995</v>
      </c>
      <c r="H51">
        <f t="shared" si="1"/>
        <v>13.264667999999999</v>
      </c>
    </row>
    <row r="52" spans="1:8" x14ac:dyDescent="0.3">
      <c r="A52">
        <v>2032</v>
      </c>
      <c r="C52">
        <v>18.760000000000002</v>
      </c>
      <c r="D52" t="s">
        <v>23</v>
      </c>
      <c r="E52" t="s">
        <v>24</v>
      </c>
      <c r="F52" s="1">
        <f t="shared" ref="F52:F57" si="2">SUM(($F$60-$F$50)/10)</f>
        <v>1.1000000000000009E-3</v>
      </c>
      <c r="G52" s="1">
        <f>SUM($F$50+F51+F52)</f>
        <v>0.71119999999999994</v>
      </c>
      <c r="H52">
        <f t="shared" si="1"/>
        <v>13.342112</v>
      </c>
    </row>
    <row r="53" spans="1:8" x14ac:dyDescent="0.3">
      <c r="A53">
        <v>2033</v>
      </c>
      <c r="C53">
        <v>18.850000000000001</v>
      </c>
      <c r="D53" t="s">
        <v>25</v>
      </c>
      <c r="E53" t="s">
        <v>26</v>
      </c>
      <c r="F53" s="1">
        <f t="shared" si="2"/>
        <v>1.1000000000000009E-3</v>
      </c>
      <c r="G53" s="1">
        <f>SUM($F$50+F51+F52+F53)</f>
        <v>0.71229999999999993</v>
      </c>
      <c r="H53">
        <f t="shared" si="1"/>
        <v>13.426855</v>
      </c>
    </row>
    <row r="54" spans="1:8" x14ac:dyDescent="0.3">
      <c r="A54">
        <v>2034</v>
      </c>
      <c r="C54">
        <v>18.93</v>
      </c>
      <c r="D54" t="s">
        <v>27</v>
      </c>
      <c r="E54" t="s">
        <v>28</v>
      </c>
      <c r="F54" s="1">
        <f t="shared" si="2"/>
        <v>1.1000000000000009E-3</v>
      </c>
      <c r="G54" s="1">
        <f>SUM($F$50+F51+F52+F53+F54)</f>
        <v>0.71339999999999992</v>
      </c>
      <c r="H54">
        <f t="shared" si="1"/>
        <v>13.504661999999998</v>
      </c>
    </row>
    <row r="55" spans="1:8" x14ac:dyDescent="0.3">
      <c r="A55">
        <v>2035</v>
      </c>
      <c r="C55">
        <v>19.010000000000002</v>
      </c>
      <c r="D55" t="s">
        <v>29</v>
      </c>
      <c r="E55" t="s">
        <v>30</v>
      </c>
      <c r="F55" s="1">
        <f t="shared" si="2"/>
        <v>1.1000000000000009E-3</v>
      </c>
      <c r="G55" s="1">
        <f>SUM($F$50+F51+F52+F53+F54+F55)</f>
        <v>0.71449999999999991</v>
      </c>
      <c r="H55">
        <f t="shared" si="1"/>
        <v>13.582644999999999</v>
      </c>
    </row>
    <row r="56" spans="1:8" x14ac:dyDescent="0.3">
      <c r="A56">
        <v>2036</v>
      </c>
      <c r="C56">
        <v>19.079999999999998</v>
      </c>
      <c r="D56" t="s">
        <v>31</v>
      </c>
      <c r="E56" t="s">
        <v>32</v>
      </c>
      <c r="F56" s="1">
        <f t="shared" si="2"/>
        <v>1.1000000000000009E-3</v>
      </c>
      <c r="G56" s="1">
        <f>SUM($F$50+F51+F52+F53+F54+F55+F56)</f>
        <v>0.7155999999999999</v>
      </c>
      <c r="H56">
        <f t="shared" si="1"/>
        <v>13.653647999999997</v>
      </c>
    </row>
    <row r="57" spans="1:8" x14ac:dyDescent="0.3">
      <c r="A57">
        <v>2037</v>
      </c>
      <c r="C57">
        <v>19.149999999999999</v>
      </c>
      <c r="D57" t="s">
        <v>33</v>
      </c>
      <c r="E57" t="s">
        <v>34</v>
      </c>
      <c r="F57" s="1">
        <f t="shared" si="2"/>
        <v>1.1000000000000009E-3</v>
      </c>
      <c r="G57" s="1">
        <f>SUM($F$50+F51+F52+F53+F54+F55+F56+F57)</f>
        <v>0.71669999999999989</v>
      </c>
      <c r="H57">
        <f t="shared" si="1"/>
        <v>13.724804999999996</v>
      </c>
    </row>
    <row r="58" spans="1:8" x14ac:dyDescent="0.3">
      <c r="A58">
        <v>2038</v>
      </c>
      <c r="C58">
        <v>19.22</v>
      </c>
      <c r="D58" t="s">
        <v>35</v>
      </c>
      <c r="E58" t="s">
        <v>36</v>
      </c>
      <c r="F58" s="1">
        <f>SUM(($F$60-$F$50)/10)</f>
        <v>1.1000000000000009E-3</v>
      </c>
      <c r="G58" s="1">
        <f>SUM($F$50+F51+F52+F53+F54+F55+F56+F57+F58)</f>
        <v>0.71779999999999988</v>
      </c>
      <c r="H58">
        <f t="shared" si="1"/>
        <v>13.796115999999996</v>
      </c>
    </row>
    <row r="59" spans="1:8" x14ac:dyDescent="0.3">
      <c r="A59">
        <v>2039</v>
      </c>
      <c r="C59">
        <v>19.29</v>
      </c>
      <c r="D59" t="s">
        <v>37</v>
      </c>
      <c r="E59" t="s">
        <v>38</v>
      </c>
      <c r="F59" s="1">
        <f>SUM(($F$60-$F$50)/10)</f>
        <v>1.1000000000000009E-3</v>
      </c>
      <c r="G59" s="1">
        <f>SUM($F$50+F51+F52+F53+F54+F55+F56+F57+F58+F59)</f>
        <v>0.71889999999999987</v>
      </c>
      <c r="H59">
        <f t="shared" si="1"/>
        <v>13.867580999999998</v>
      </c>
    </row>
    <row r="60" spans="1:8" x14ac:dyDescent="0.3">
      <c r="A60">
        <v>2040</v>
      </c>
      <c r="C60">
        <v>19.350000000000001</v>
      </c>
      <c r="D60" t="s">
        <v>39</v>
      </c>
      <c r="E60" t="s">
        <v>40</v>
      </c>
      <c r="F60" s="1">
        <v>0.72</v>
      </c>
      <c r="G60" s="1"/>
    </row>
    <row r="61" spans="1:8" x14ac:dyDescent="0.3">
      <c r="A61">
        <v>2041</v>
      </c>
      <c r="C61">
        <v>19.399999999999999</v>
      </c>
      <c r="D61" t="s">
        <v>41</v>
      </c>
      <c r="E61" t="s">
        <v>42</v>
      </c>
      <c r="F61" s="2">
        <f>SUM(($F$70-$F$60)/10)</f>
        <v>2.5000000000000022E-3</v>
      </c>
      <c r="G61" s="2">
        <f>SUM($F$60+F61)</f>
        <v>0.72249999999999992</v>
      </c>
      <c r="H61">
        <f t="shared" si="1"/>
        <v>14.016499999999997</v>
      </c>
    </row>
    <row r="62" spans="1:8" x14ac:dyDescent="0.3">
      <c r="A62">
        <v>2042</v>
      </c>
      <c r="C62">
        <v>19.46</v>
      </c>
      <c r="D62" t="s">
        <v>43</v>
      </c>
      <c r="E62" t="s">
        <v>44</v>
      </c>
      <c r="F62" s="2">
        <f t="shared" ref="F62:F69" si="3">SUM(($F$70-$F$60)/10)</f>
        <v>2.5000000000000022E-3</v>
      </c>
      <c r="G62" s="2">
        <f>SUM($F$60+F61+F62)</f>
        <v>0.72499999999999987</v>
      </c>
      <c r="H62">
        <f t="shared" si="1"/>
        <v>14.108499999999998</v>
      </c>
    </row>
    <row r="63" spans="1:8" x14ac:dyDescent="0.3">
      <c r="A63">
        <v>2043</v>
      </c>
      <c r="C63">
        <v>19.510000000000002</v>
      </c>
      <c r="D63" t="s">
        <v>45</v>
      </c>
      <c r="E63" t="s">
        <v>46</v>
      </c>
      <c r="F63" s="2">
        <f t="shared" si="3"/>
        <v>2.5000000000000022E-3</v>
      </c>
      <c r="G63" s="2">
        <f>SUM($F$60+F61+F62+F63)</f>
        <v>0.72749999999999981</v>
      </c>
      <c r="H63">
        <f t="shared" si="1"/>
        <v>14.193524999999998</v>
      </c>
    </row>
    <row r="64" spans="1:8" x14ac:dyDescent="0.3">
      <c r="A64">
        <v>2044</v>
      </c>
      <c r="C64">
        <v>19.55</v>
      </c>
      <c r="D64" t="s">
        <v>47</v>
      </c>
      <c r="E64" t="s">
        <v>48</v>
      </c>
      <c r="F64" s="2">
        <f t="shared" si="3"/>
        <v>2.5000000000000022E-3</v>
      </c>
      <c r="G64" s="2">
        <f>SUM($F$60+F61+F62+F63+F64)</f>
        <v>0.72999999999999976</v>
      </c>
      <c r="H64">
        <f t="shared" si="1"/>
        <v>14.271499999999996</v>
      </c>
    </row>
    <row r="65" spans="1:8" x14ac:dyDescent="0.3">
      <c r="A65">
        <v>2045</v>
      </c>
      <c r="C65">
        <v>19.600000000000001</v>
      </c>
      <c r="D65" t="s">
        <v>49</v>
      </c>
      <c r="E65" t="s">
        <v>50</v>
      </c>
      <c r="F65" s="2">
        <f t="shared" si="3"/>
        <v>2.5000000000000022E-3</v>
      </c>
      <c r="G65" s="2">
        <f>SUM($F$60+F61+F62+F63+F64+F65)</f>
        <v>0.73249999999999971</v>
      </c>
      <c r="H65">
        <f t="shared" si="1"/>
        <v>14.356999999999996</v>
      </c>
    </row>
    <row r="66" spans="1:8" x14ac:dyDescent="0.3">
      <c r="A66">
        <v>2046</v>
      </c>
      <c r="C66">
        <v>19.64</v>
      </c>
      <c r="D66" t="s">
        <v>51</v>
      </c>
      <c r="E66" t="s">
        <v>52</v>
      </c>
      <c r="F66" s="2">
        <f t="shared" si="3"/>
        <v>2.5000000000000022E-3</v>
      </c>
      <c r="G66" s="2">
        <f>SUM($F$60+F61+F62+F63+F64+F65+F66)</f>
        <v>0.73499999999999965</v>
      </c>
      <c r="H66">
        <f t="shared" si="1"/>
        <v>14.435399999999994</v>
      </c>
    </row>
    <row r="67" spans="1:8" x14ac:dyDescent="0.3">
      <c r="A67">
        <v>2047</v>
      </c>
      <c r="C67">
        <v>19.68</v>
      </c>
      <c r="D67" t="s">
        <v>53</v>
      </c>
      <c r="E67" t="s">
        <v>54</v>
      </c>
      <c r="F67" s="2">
        <f t="shared" si="3"/>
        <v>2.5000000000000022E-3</v>
      </c>
      <c r="G67" s="2">
        <f>SUM($F$60+F61+F62+F63+F64+F65+F66+F67)</f>
        <v>0.7374999999999996</v>
      </c>
      <c r="H67">
        <f t="shared" si="1"/>
        <v>14.513999999999992</v>
      </c>
    </row>
    <row r="68" spans="1:8" x14ac:dyDescent="0.3">
      <c r="A68">
        <v>2048</v>
      </c>
      <c r="C68">
        <v>19.72</v>
      </c>
      <c r="D68" t="s">
        <v>55</v>
      </c>
      <c r="E68" t="s">
        <v>56</v>
      </c>
      <c r="F68" s="2">
        <f t="shared" si="3"/>
        <v>2.5000000000000022E-3</v>
      </c>
      <c r="G68" s="2">
        <f>SUM($F$60+F61+F62+F63+F64+F65+F66+F67+F68)</f>
        <v>0.73999999999999955</v>
      </c>
      <c r="H68">
        <f t="shared" si="1"/>
        <v>14.59279999999999</v>
      </c>
    </row>
    <row r="69" spans="1:8" x14ac:dyDescent="0.3">
      <c r="A69">
        <v>2049</v>
      </c>
      <c r="C69">
        <v>19.75</v>
      </c>
      <c r="D69" t="s">
        <v>57</v>
      </c>
      <c r="E69" t="s">
        <v>58</v>
      </c>
      <c r="F69" s="2">
        <f t="shared" si="3"/>
        <v>2.5000000000000022E-3</v>
      </c>
      <c r="G69" s="2">
        <f>SUM($F$60+F61+F62+F63+F64+F65+F66+F67+F68+F69)</f>
        <v>0.74249999999999949</v>
      </c>
      <c r="H69">
        <f t="shared" si="1"/>
        <v>14.664374999999991</v>
      </c>
    </row>
    <row r="70" spans="1:8" x14ac:dyDescent="0.3">
      <c r="A70">
        <v>2050</v>
      </c>
      <c r="C70">
        <v>19.79</v>
      </c>
      <c r="D70" t="s">
        <v>59</v>
      </c>
      <c r="E70" t="s">
        <v>60</v>
      </c>
      <c r="F70" s="1">
        <v>0.745</v>
      </c>
      <c r="G70" s="1"/>
    </row>
    <row r="71" spans="1:8" x14ac:dyDescent="0.3">
      <c r="A71">
        <v>2051</v>
      </c>
      <c r="C71">
        <v>19.82</v>
      </c>
      <c r="D71" t="s">
        <v>61</v>
      </c>
      <c r="E71" t="s">
        <v>62</v>
      </c>
      <c r="F71" s="2">
        <f>SUM(($F$80-$F$70)/10)</f>
        <v>2.0000000000000017E-4</v>
      </c>
      <c r="G71" s="2">
        <f>SUM($F$70+F71)</f>
        <v>0.74519999999999997</v>
      </c>
      <c r="H71">
        <f t="shared" si="1"/>
        <v>14.769864</v>
      </c>
    </row>
    <row r="72" spans="1:8" x14ac:dyDescent="0.3">
      <c r="A72">
        <v>2052</v>
      </c>
      <c r="C72">
        <v>19.86</v>
      </c>
      <c r="D72" t="s">
        <v>63</v>
      </c>
      <c r="E72" t="s">
        <v>64</v>
      </c>
      <c r="F72" s="2">
        <f t="shared" ref="F72:F79" si="4">SUM(($F$80-$F$70)/10)</f>
        <v>2.0000000000000017E-4</v>
      </c>
      <c r="G72" s="2">
        <f>SUM($F$70+F71+F72)</f>
        <v>0.74539999999999995</v>
      </c>
      <c r="H72">
        <f t="shared" si="1"/>
        <v>14.803643999999998</v>
      </c>
    </row>
    <row r="73" spans="1:8" x14ac:dyDescent="0.3">
      <c r="A73">
        <v>2053</v>
      </c>
      <c r="C73">
        <v>19.89</v>
      </c>
      <c r="D73" t="s">
        <v>65</v>
      </c>
      <c r="E73" t="s">
        <v>66</v>
      </c>
      <c r="F73" s="2">
        <f t="shared" si="4"/>
        <v>2.0000000000000017E-4</v>
      </c>
      <c r="G73" s="2">
        <f>SUM($F$70+F71+F72+F73)</f>
        <v>0.74559999999999993</v>
      </c>
      <c r="H73">
        <f t="shared" si="1"/>
        <v>14.829984</v>
      </c>
    </row>
    <row r="74" spans="1:8" x14ac:dyDescent="0.3">
      <c r="A74">
        <v>2054</v>
      </c>
      <c r="C74">
        <v>19.920000000000002</v>
      </c>
      <c r="D74" t="s">
        <v>67</v>
      </c>
      <c r="E74" t="s">
        <v>68</v>
      </c>
      <c r="F74" s="2">
        <f t="shared" si="4"/>
        <v>2.0000000000000017E-4</v>
      </c>
      <c r="G74" s="2">
        <f>SUM($F$70+F71+F72+F73+F74)</f>
        <v>0.74579999999999991</v>
      </c>
      <c r="H74">
        <f t="shared" si="1"/>
        <v>14.856335999999999</v>
      </c>
    </row>
    <row r="75" spans="1:8" x14ac:dyDescent="0.3">
      <c r="A75">
        <v>2055</v>
      </c>
      <c r="C75">
        <v>19.95</v>
      </c>
      <c r="D75" t="s">
        <v>69</v>
      </c>
      <c r="E75" t="s">
        <v>70</v>
      </c>
      <c r="F75" s="2">
        <f t="shared" si="4"/>
        <v>2.0000000000000017E-4</v>
      </c>
      <c r="G75" s="2">
        <f>SUM($F$70+F71+F72+F73+F74+F75)</f>
        <v>0.74599999999999989</v>
      </c>
      <c r="H75">
        <f t="shared" si="1"/>
        <v>14.882699999999998</v>
      </c>
    </row>
    <row r="76" spans="1:8" x14ac:dyDescent="0.3">
      <c r="A76">
        <v>2056</v>
      </c>
      <c r="C76">
        <v>19.989999999999998</v>
      </c>
      <c r="D76" t="s">
        <v>71</v>
      </c>
      <c r="E76" t="s">
        <v>72</v>
      </c>
      <c r="F76" s="2">
        <f t="shared" si="4"/>
        <v>2.0000000000000017E-4</v>
      </c>
      <c r="G76" s="2">
        <f>SUM($F$70+F71+F72+F73+F74+F75+F76)</f>
        <v>0.74619999999999986</v>
      </c>
      <c r="H76">
        <f t="shared" si="1"/>
        <v>14.916537999999996</v>
      </c>
    </row>
    <row r="77" spans="1:8" x14ac:dyDescent="0.3">
      <c r="A77">
        <v>2057</v>
      </c>
      <c r="C77">
        <v>20.03</v>
      </c>
      <c r="D77" t="s">
        <v>73</v>
      </c>
      <c r="E77" t="s">
        <v>74</v>
      </c>
      <c r="F77" s="2">
        <f t="shared" si="4"/>
        <v>2.0000000000000017E-4</v>
      </c>
      <c r="G77" s="2">
        <f>SUM($F$70+F71+F72+F73+F74+F75+F76+F77)</f>
        <v>0.74639999999999984</v>
      </c>
      <c r="H77">
        <f t="shared" si="1"/>
        <v>14.950391999999997</v>
      </c>
    </row>
    <row r="78" spans="1:8" x14ac:dyDescent="0.3">
      <c r="A78">
        <v>2058</v>
      </c>
      <c r="C78">
        <v>20.059999999999999</v>
      </c>
      <c r="D78" t="s">
        <v>75</v>
      </c>
      <c r="E78" t="s">
        <v>76</v>
      </c>
      <c r="F78" s="2">
        <f t="shared" si="4"/>
        <v>2.0000000000000017E-4</v>
      </c>
      <c r="G78" s="2">
        <f>SUM($F$70+F71+F72+F73+F74+F75+F76+F77+F78)</f>
        <v>0.74659999999999982</v>
      </c>
      <c r="H78">
        <f t="shared" si="1"/>
        <v>14.976795999999995</v>
      </c>
    </row>
    <row r="79" spans="1:8" x14ac:dyDescent="0.3">
      <c r="A79">
        <v>2059</v>
      </c>
      <c r="C79">
        <v>20.100000000000001</v>
      </c>
      <c r="D79" t="s">
        <v>77</v>
      </c>
      <c r="E79" t="s">
        <v>78</v>
      </c>
      <c r="F79" s="2">
        <f t="shared" si="4"/>
        <v>2.0000000000000017E-4</v>
      </c>
      <c r="G79" s="2">
        <f>SUM($F$70+F71+F72+F73+F74+F75+F76+F77+F78+F79)</f>
        <v>0.7467999999999998</v>
      </c>
      <c r="H79">
        <f t="shared" si="1"/>
        <v>15.010679999999997</v>
      </c>
    </row>
    <row r="80" spans="1:8" x14ac:dyDescent="0.3">
      <c r="A80">
        <v>2060</v>
      </c>
      <c r="C80">
        <v>20.149999999999999</v>
      </c>
      <c r="D80" t="s">
        <v>79</v>
      </c>
      <c r="E80" t="s">
        <v>80</v>
      </c>
      <c r="F80" s="1">
        <v>0.747</v>
      </c>
      <c r="G80" s="1"/>
    </row>
    <row r="81" spans="1:5" x14ac:dyDescent="0.3">
      <c r="A81">
        <v>2061</v>
      </c>
      <c r="C81">
        <v>20.2</v>
      </c>
      <c r="D81" t="s">
        <v>81</v>
      </c>
      <c r="E81" t="s">
        <v>82</v>
      </c>
    </row>
    <row r="82" spans="1:5" x14ac:dyDescent="0.3">
      <c r="A82">
        <v>2062</v>
      </c>
      <c r="C82">
        <v>20.25</v>
      </c>
      <c r="D82" t="s">
        <v>83</v>
      </c>
      <c r="E82" t="s">
        <v>84</v>
      </c>
    </row>
    <row r="83" spans="1:5" x14ac:dyDescent="0.3">
      <c r="A83">
        <v>2063</v>
      </c>
      <c r="C83">
        <v>20.3</v>
      </c>
      <c r="D83" t="s">
        <v>85</v>
      </c>
      <c r="E83" t="s">
        <v>86</v>
      </c>
    </row>
    <row r="84" spans="1:5" x14ac:dyDescent="0.3">
      <c r="A84">
        <v>2064</v>
      </c>
      <c r="C84">
        <v>20.36</v>
      </c>
      <c r="D84" t="s">
        <v>87</v>
      </c>
      <c r="E84" t="s">
        <v>88</v>
      </c>
    </row>
    <row r="85" spans="1:5" x14ac:dyDescent="0.3">
      <c r="A85">
        <v>2065</v>
      </c>
      <c r="C85">
        <v>20.420000000000002</v>
      </c>
      <c r="D85" t="s">
        <v>89</v>
      </c>
      <c r="E85" t="s">
        <v>90</v>
      </c>
    </row>
    <row r="86" spans="1:5" x14ac:dyDescent="0.3">
      <c r="A86">
        <v>2066</v>
      </c>
      <c r="C86">
        <v>20.48</v>
      </c>
      <c r="D86" t="s">
        <v>91</v>
      </c>
      <c r="E86" t="s">
        <v>92</v>
      </c>
    </row>
    <row r="87" spans="1:5" x14ac:dyDescent="0.3">
      <c r="A87">
        <v>2067</v>
      </c>
      <c r="C87">
        <v>20.54</v>
      </c>
      <c r="D87" t="s">
        <v>93</v>
      </c>
      <c r="E87" t="s">
        <v>94</v>
      </c>
    </row>
    <row r="88" spans="1:5" x14ac:dyDescent="0.3">
      <c r="A88">
        <v>2068</v>
      </c>
      <c r="C88">
        <v>20.61</v>
      </c>
      <c r="D88" t="s">
        <v>95</v>
      </c>
      <c r="E88" t="s">
        <v>96</v>
      </c>
    </row>
    <row r="89" spans="1:5" x14ac:dyDescent="0.3">
      <c r="A89">
        <v>2069</v>
      </c>
      <c r="C89">
        <v>20.68</v>
      </c>
      <c r="D89" t="s">
        <v>97</v>
      </c>
      <c r="E89" t="s">
        <v>98</v>
      </c>
    </row>
    <row r="90" spans="1:5" x14ac:dyDescent="0.3">
      <c r="A90">
        <v>2070</v>
      </c>
      <c r="C90">
        <v>20.75</v>
      </c>
      <c r="D90" t="s">
        <v>99</v>
      </c>
      <c r="E9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Bevolking op 1 januari (x mln)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hoksbergen</dc:creator>
  <cp:lastModifiedBy>kevin hoksbergen</cp:lastModifiedBy>
  <dcterms:created xsi:type="dcterms:W3CDTF">2023-05-12T09:46:01Z</dcterms:created>
  <dcterms:modified xsi:type="dcterms:W3CDTF">2023-05-24T08:53:36Z</dcterms:modified>
</cp:coreProperties>
</file>