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drawings/drawing2.xml" ContentType="application/vnd.openxmlformats-officedocument.drawing+xml"/>
  <Override PartName="/xl/tables/table4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1stellar-my.sharepoint.com/personal/klevasseur_stellar_net/Documents/Desktop/ChrisTrainingDocs/ChrisDynamoGraph/"/>
    </mc:Choice>
  </mc:AlternateContent>
  <xr:revisionPtr revIDLastSave="11705" documentId="8_{E3963E9B-6660-4DFC-A66D-6D4703F0A5A7}" xr6:coauthVersionLast="47" xr6:coauthVersionMax="47" xr10:uidLastSave="{52D10861-F3CF-4CFD-854E-0D08E1ADF53C}"/>
  <bookViews>
    <workbookView xWindow="-108" yWindow="-108" windowWidth="23256" windowHeight="13896" firstSheet="2" activeTab="2" xr2:uid="{A918A1A6-A5C7-477C-81C1-78B8848B9F34}"/>
  </bookViews>
  <sheets>
    <sheet name="Project Tables" sheetId="50" r:id="rId1"/>
    <sheet name="Equipment Tagging" sheetId="61" r:id="rId2"/>
    <sheet name="Main" sheetId="1" r:id="rId3"/>
    <sheet name="Equipment List" sheetId="5" r:id="rId4"/>
    <sheet name="Electrical Demand Summary" sheetId="16" r:id="rId5"/>
    <sheet name="Electrical Demand" sheetId="15" r:id="rId6"/>
    <sheet name="Electrical Control Panel Sched" sheetId="55" r:id="rId7"/>
    <sheet name="Telecom Data Connection Schd." sheetId="57" r:id="rId8"/>
    <sheet name="Mech Demand Summary" sheetId="9" r:id="rId9"/>
    <sheet name="Mech Demand" sheetId="18" r:id="rId10"/>
    <sheet name="Lookup Tables" sheetId="2" r:id="rId11"/>
    <sheet name="Connection Tables" sheetId="59" r:id="rId12"/>
    <sheet name="UM-Revit Mapping" sheetId="60" r:id="rId13"/>
    <sheet name="Help" sheetId="48" r:id="rId14"/>
    <sheet name="System" sheetId="49" state="hidden" r:id="rId15"/>
    <sheet name="VERSION CHANGE LOG" sheetId="58" r:id="rId16"/>
  </sheets>
  <externalReferences>
    <externalReference r:id="rId17"/>
  </externalReferences>
  <definedNames>
    <definedName name="ConnectionSizeDataValidationFormula">INDEX((LookupConnBSPP[BSPP],LookupConnBSPT[BSPT],DN,LookupConnDNTube[DN Tube],LookupConnFLG[FLG],LookupConnFPT[FPT],LookupConnG[G],LookupConnMPT[MPT],LookupConnNPS[NPS],LookupConnNPT[NPT],LookupConnNPTF[NPTF],LookupConnODTube[OD Tube],LookupConnPTC[PTC],LookupConnPVC[PVC],LookupConnQD[QD],LookupConnR[R],LookupConnRc[Rc],LookupConnRp[Rp],Rs[Rs],LookupConnSAN[SAN],LookupConnVIC[VIC]),,,MATCH(Table1[[#This Row],[Connection Type]],'Connection Tables'!$D$5:$X$5,0))</definedName>
    <definedName name="DN">'Connection Tables'!$F$6:$F$30</definedName>
    <definedName name="DynPrint">OFFSET('[1]Electrical Demand'!$A$5,0,0,COUNTA('[1]Electrical Demand'!$Q:$Q),COUNTA('[1]Electrical Demand'!$5:$5))</definedName>
    <definedName name="NPS">'Lookup Tables'!#REF!</definedName>
    <definedName name="test">INDEX((LookupConnDNPipe[DN Pipe],LookupConnNPS[NPS]),,,MATCH(Table1[[#This Row],[Connection Type]],'Connection Tables'!$D$5:$X$5,0))</definedName>
  </definedNames>
  <calcPr calcId="191028"/>
  <pivotCaches>
    <pivotCache cacheId="32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1274" i="1" l="1"/>
  <c r="BJ1274" i="1"/>
  <c r="AY1274" i="1"/>
  <c r="AW1274" i="1" a="1"/>
  <c r="AW1274" i="1" s="1"/>
  <c r="AT1274" i="1" a="1"/>
  <c r="AT1274" i="1" s="1"/>
  <c r="AJ1274" i="1"/>
  <c r="AI1274" i="1"/>
  <c r="AK1274" i="1" s="1"/>
  <c r="W1274" i="1"/>
  <c r="N1274" i="1" a="1"/>
  <c r="N1274" i="1" s="1"/>
  <c r="J1274" i="1"/>
  <c r="G1274" i="1"/>
  <c r="F1274" i="1"/>
  <c r="C1274" i="1"/>
  <c r="BL1275" i="1"/>
  <c r="BJ1275" i="1"/>
  <c r="AY1275" i="1"/>
  <c r="AW1275" i="1" a="1"/>
  <c r="AW1275" i="1" s="1"/>
  <c r="AT1275" i="1" a="1"/>
  <c r="AT1275" i="1" s="1"/>
  <c r="AJ1275" i="1"/>
  <c r="AI1275" i="1"/>
  <c r="AK1275" i="1" s="1"/>
  <c r="W1275" i="1"/>
  <c r="N1275" i="1" a="1"/>
  <c r="N1275" i="1" s="1"/>
  <c r="J1275" i="1"/>
  <c r="G1275" i="1"/>
  <c r="F1275" i="1"/>
  <c r="C1275" i="1"/>
  <c r="BL1260" i="1"/>
  <c r="BJ1260" i="1"/>
  <c r="AY1260" i="1"/>
  <c r="AW1260" i="1" a="1"/>
  <c r="AW1260" i="1" s="1"/>
  <c r="AT1260" i="1" a="1"/>
  <c r="AT1260" i="1" s="1"/>
  <c r="AJ1260" i="1"/>
  <c r="AI1260" i="1"/>
  <c r="AK1260" i="1" s="1"/>
  <c r="W1260" i="1"/>
  <c r="N1260" i="1" a="1"/>
  <c r="N1260" i="1" s="1"/>
  <c r="J1260" i="1"/>
  <c r="G1260" i="1"/>
  <c r="F1260" i="1"/>
  <c r="C1260" i="1"/>
  <c r="BL1261" i="1"/>
  <c r="BJ1261" i="1"/>
  <c r="AY1261" i="1"/>
  <c r="AW1261" i="1" a="1"/>
  <c r="AW1261" i="1" s="1"/>
  <c r="AT1261" i="1" a="1"/>
  <c r="AT1261" i="1" s="1"/>
  <c r="AJ1261" i="1"/>
  <c r="AI1261" i="1"/>
  <c r="AK1261" i="1" s="1"/>
  <c r="W1261" i="1"/>
  <c r="N1261" i="1" a="1"/>
  <c r="N1261" i="1" s="1"/>
  <c r="J1261" i="1"/>
  <c r="G1261" i="1"/>
  <c r="F1261" i="1"/>
  <c r="C1261" i="1"/>
  <c r="C1247" i="1"/>
  <c r="F1247" i="1"/>
  <c r="G1247" i="1"/>
  <c r="J1247" i="1"/>
  <c r="N1247" i="1" a="1"/>
  <c r="N1247" i="1" s="1"/>
  <c r="W1247" i="1"/>
  <c r="AI1247" i="1"/>
  <c r="AK1247" i="1" s="1"/>
  <c r="AJ1247" i="1"/>
  <c r="AT1247" i="1" a="1"/>
  <c r="AT1247" i="1" s="1"/>
  <c r="AW1247" i="1" a="1"/>
  <c r="AW1247" i="1" s="1"/>
  <c r="AY1247" i="1"/>
  <c r="BJ1247" i="1"/>
  <c r="BL1247" i="1"/>
  <c r="C1246" i="1"/>
  <c r="F1246" i="1"/>
  <c r="G1246" i="1"/>
  <c r="J1246" i="1"/>
  <c r="N1246" i="1" a="1"/>
  <c r="N1246" i="1" s="1"/>
  <c r="W1246" i="1"/>
  <c r="AI1246" i="1"/>
  <c r="AK1246" i="1" s="1"/>
  <c r="AJ1246" i="1"/>
  <c r="AT1246" i="1" a="1"/>
  <c r="AT1246" i="1" s="1"/>
  <c r="AW1246" i="1" a="1"/>
  <c r="AW1246" i="1" s="1"/>
  <c r="AY1246" i="1"/>
  <c r="BJ1246" i="1"/>
  <c r="BL1246" i="1"/>
  <c r="BL1308" i="1"/>
  <c r="BJ1308" i="1"/>
  <c r="AY1308" i="1"/>
  <c r="AW1308" i="1" a="1"/>
  <c r="AW1308" i="1" s="1"/>
  <c r="AT1308" i="1" a="1"/>
  <c r="AT1308" i="1" s="1"/>
  <c r="AJ1308" i="1"/>
  <c r="AI1308" i="1"/>
  <c r="AK1308" i="1" s="1"/>
  <c r="W1308" i="1"/>
  <c r="N1308" i="1" a="1"/>
  <c r="N1308" i="1" s="1"/>
  <c r="J1308" i="1"/>
  <c r="G1308" i="1"/>
  <c r="F1308" i="1"/>
  <c r="C1308" i="1"/>
  <c r="BL1314" i="1"/>
  <c r="BJ1314" i="1"/>
  <c r="AY1314" i="1"/>
  <c r="AW1314" i="1" a="1"/>
  <c r="AW1314" i="1" s="1"/>
  <c r="AT1314" i="1" a="1"/>
  <c r="AT1314" i="1" s="1"/>
  <c r="AJ1314" i="1"/>
  <c r="AI1314" i="1"/>
  <c r="AK1314" i="1" s="1"/>
  <c r="W1314" i="1"/>
  <c r="N1314" i="1" a="1"/>
  <c r="N1314" i="1" s="1"/>
  <c r="J1314" i="1"/>
  <c r="G1314" i="1"/>
  <c r="F1314" i="1"/>
  <c r="C1314" i="1"/>
  <c r="BL1313" i="1"/>
  <c r="BJ1313" i="1"/>
  <c r="AY1313" i="1"/>
  <c r="AW1313" i="1" a="1"/>
  <c r="AW1313" i="1" s="1"/>
  <c r="AT1313" i="1" a="1"/>
  <c r="AT1313" i="1" s="1"/>
  <c r="AJ1313" i="1"/>
  <c r="AI1313" i="1"/>
  <c r="AK1313" i="1" s="1"/>
  <c r="W1313" i="1"/>
  <c r="N1313" i="1" a="1"/>
  <c r="N1313" i="1" s="1"/>
  <c r="J1313" i="1"/>
  <c r="G1313" i="1"/>
  <c r="F1313" i="1"/>
  <c r="C1313" i="1"/>
  <c r="BL1312" i="1"/>
  <c r="BJ1312" i="1"/>
  <c r="AY1312" i="1"/>
  <c r="AW1312" i="1" a="1"/>
  <c r="AW1312" i="1" s="1"/>
  <c r="AT1312" i="1" a="1"/>
  <c r="AT1312" i="1" s="1"/>
  <c r="AJ1312" i="1"/>
  <c r="AI1312" i="1"/>
  <c r="AK1312" i="1" s="1"/>
  <c r="W1312" i="1"/>
  <c r="N1312" i="1" a="1"/>
  <c r="N1312" i="1" s="1"/>
  <c r="J1312" i="1"/>
  <c r="G1312" i="1"/>
  <c r="F1312" i="1"/>
  <c r="C1312" i="1"/>
  <c r="BL1311" i="1"/>
  <c r="BJ1311" i="1"/>
  <c r="AY1311" i="1"/>
  <c r="AW1311" i="1" a="1"/>
  <c r="AW1311" i="1" s="1"/>
  <c r="AT1311" i="1" a="1"/>
  <c r="AT1311" i="1" s="1"/>
  <c r="AJ1311" i="1"/>
  <c r="AI1311" i="1"/>
  <c r="AK1311" i="1" s="1"/>
  <c r="W1311" i="1"/>
  <c r="N1311" i="1" a="1"/>
  <c r="N1311" i="1" s="1"/>
  <c r="J1311" i="1"/>
  <c r="G1311" i="1"/>
  <c r="F1311" i="1"/>
  <c r="C1311" i="1"/>
  <c r="BL1310" i="1"/>
  <c r="BJ1310" i="1"/>
  <c r="AY1310" i="1"/>
  <c r="AW1310" i="1" a="1"/>
  <c r="AW1310" i="1" s="1"/>
  <c r="AT1310" i="1" a="1"/>
  <c r="AT1310" i="1" s="1"/>
  <c r="AJ1310" i="1"/>
  <c r="AI1310" i="1"/>
  <c r="AK1310" i="1" s="1"/>
  <c r="W1310" i="1"/>
  <c r="N1310" i="1" a="1"/>
  <c r="N1310" i="1" s="1"/>
  <c r="J1310" i="1"/>
  <c r="G1310" i="1"/>
  <c r="F1310" i="1"/>
  <c r="C1310" i="1"/>
  <c r="BL1309" i="1"/>
  <c r="BJ1309" i="1"/>
  <c r="AY1309" i="1"/>
  <c r="AW1309" i="1" a="1"/>
  <c r="AW1309" i="1" s="1"/>
  <c r="AT1309" i="1" a="1"/>
  <c r="AT1309" i="1" s="1"/>
  <c r="AJ1309" i="1"/>
  <c r="AI1309" i="1"/>
  <c r="AK1309" i="1" s="1"/>
  <c r="W1309" i="1"/>
  <c r="N1309" i="1" a="1"/>
  <c r="N1309" i="1" s="1"/>
  <c r="J1309" i="1"/>
  <c r="G1309" i="1"/>
  <c r="F1309" i="1"/>
  <c r="C1309" i="1"/>
  <c r="BL1307" i="1"/>
  <c r="BJ1307" i="1"/>
  <c r="AY1307" i="1"/>
  <c r="AW1307" i="1" a="1"/>
  <c r="AW1307" i="1" s="1"/>
  <c r="AT1307" i="1" a="1"/>
  <c r="AT1307" i="1" s="1"/>
  <c r="AJ1307" i="1"/>
  <c r="AI1307" i="1"/>
  <c r="AK1307" i="1" s="1"/>
  <c r="W1307" i="1"/>
  <c r="N1307" i="1" a="1"/>
  <c r="N1307" i="1" s="1"/>
  <c r="J1307" i="1"/>
  <c r="G1307" i="1"/>
  <c r="F1307" i="1"/>
  <c r="C1307" i="1"/>
  <c r="BL1306" i="1"/>
  <c r="BJ1306" i="1"/>
  <c r="AY1306" i="1"/>
  <c r="AW1306" i="1" a="1"/>
  <c r="AW1306" i="1" s="1"/>
  <c r="AT1306" i="1" a="1"/>
  <c r="AT1306" i="1" s="1"/>
  <c r="AJ1306" i="1"/>
  <c r="AI1306" i="1"/>
  <c r="AK1306" i="1" s="1"/>
  <c r="W1306" i="1"/>
  <c r="N1306" i="1" a="1"/>
  <c r="N1306" i="1" s="1"/>
  <c r="J1306" i="1"/>
  <c r="G1306" i="1"/>
  <c r="F1306" i="1"/>
  <c r="C1306" i="1"/>
  <c r="BL1305" i="1"/>
  <c r="BJ1305" i="1"/>
  <c r="AY1305" i="1"/>
  <c r="AW1305" i="1" a="1"/>
  <c r="AW1305" i="1" s="1"/>
  <c r="AT1305" i="1" a="1"/>
  <c r="AT1305" i="1" s="1"/>
  <c r="AJ1305" i="1"/>
  <c r="AI1305" i="1"/>
  <c r="AK1305" i="1" s="1"/>
  <c r="W1305" i="1"/>
  <c r="N1305" i="1" a="1"/>
  <c r="N1305" i="1" s="1"/>
  <c r="J1305" i="1"/>
  <c r="G1305" i="1"/>
  <c r="F1305" i="1"/>
  <c r="C1305" i="1"/>
  <c r="BL1304" i="1"/>
  <c r="BJ1304" i="1"/>
  <c r="AY1304" i="1"/>
  <c r="AW1304" i="1" a="1"/>
  <c r="AW1304" i="1" s="1"/>
  <c r="AT1304" i="1" a="1"/>
  <c r="AT1304" i="1" s="1"/>
  <c r="AJ1304" i="1"/>
  <c r="AI1304" i="1"/>
  <c r="AK1304" i="1" s="1"/>
  <c r="W1304" i="1"/>
  <c r="N1304" i="1" a="1"/>
  <c r="N1304" i="1" s="1"/>
  <c r="J1304" i="1"/>
  <c r="G1304" i="1"/>
  <c r="F1304" i="1"/>
  <c r="C1304" i="1"/>
  <c r="BL1315" i="1"/>
  <c r="BJ1315" i="1"/>
  <c r="AY1315" i="1"/>
  <c r="AW1315" i="1" a="1"/>
  <c r="AW1315" i="1" s="1"/>
  <c r="AT1315" i="1" a="1"/>
  <c r="AT1315" i="1" s="1"/>
  <c r="AJ1315" i="1"/>
  <c r="AI1315" i="1"/>
  <c r="AK1315" i="1" s="1"/>
  <c r="W1315" i="1"/>
  <c r="N1315" i="1" a="1"/>
  <c r="N1315" i="1" s="1"/>
  <c r="J1315" i="1"/>
  <c r="G1315" i="1"/>
  <c r="F1315" i="1"/>
  <c r="C1315" i="1"/>
  <c r="I1315" i="1" s="1"/>
  <c r="C1285" i="1"/>
  <c r="F1285" i="1"/>
  <c r="G1285" i="1"/>
  <c r="J1285" i="1"/>
  <c r="N1285" i="1" a="1"/>
  <c r="N1285" i="1" s="1"/>
  <c r="W1285" i="1"/>
  <c r="AI1285" i="1"/>
  <c r="AK1285" i="1" s="1"/>
  <c r="AJ1285" i="1"/>
  <c r="AT1285" i="1" a="1"/>
  <c r="AT1285" i="1" s="1"/>
  <c r="AW1285" i="1" a="1"/>
  <c r="AW1285" i="1" s="1"/>
  <c r="AY1285" i="1"/>
  <c r="BJ1285" i="1"/>
  <c r="BL1285" i="1"/>
  <c r="C1039" i="1"/>
  <c r="F1039" i="1"/>
  <c r="G1039" i="1"/>
  <c r="J1039" i="1"/>
  <c r="N1039" i="1" a="1"/>
  <c r="N1039" i="1" s="1"/>
  <c r="W1039" i="1"/>
  <c r="AI1039" i="1"/>
  <c r="AK1039" i="1" s="1"/>
  <c r="AJ1039" i="1"/>
  <c r="AT1039" i="1" a="1"/>
  <c r="AT1039" i="1" s="1"/>
  <c r="AW1039" i="1" a="1"/>
  <c r="AW1039" i="1" s="1"/>
  <c r="AY1039" i="1"/>
  <c r="BJ1039" i="1"/>
  <c r="BL1039" i="1"/>
  <c r="BL887" i="1"/>
  <c r="BJ887" i="1"/>
  <c r="AY887" i="1"/>
  <c r="AW887" i="1" a="1"/>
  <c r="AW887" i="1" s="1"/>
  <c r="AT887" i="1" a="1"/>
  <c r="AT887" i="1" s="1"/>
  <c r="AJ887" i="1"/>
  <c r="AI887" i="1"/>
  <c r="AK887" i="1" s="1"/>
  <c r="W887" i="1"/>
  <c r="N887" i="1" a="1"/>
  <c r="N887" i="1" s="1"/>
  <c r="J887" i="1"/>
  <c r="G887" i="1"/>
  <c r="F887" i="1"/>
  <c r="C887" i="1"/>
  <c r="BL882" i="1"/>
  <c r="BJ882" i="1"/>
  <c r="AY882" i="1"/>
  <c r="AW882" i="1" a="1"/>
  <c r="AW882" i="1" s="1"/>
  <c r="AT882" i="1" a="1"/>
  <c r="AT882" i="1" s="1"/>
  <c r="AJ882" i="1"/>
  <c r="AI882" i="1"/>
  <c r="AK882" i="1" s="1"/>
  <c r="W882" i="1"/>
  <c r="N882" i="1" a="1"/>
  <c r="N882" i="1" s="1"/>
  <c r="J882" i="1"/>
  <c r="G882" i="1"/>
  <c r="F882" i="1"/>
  <c r="C882" i="1"/>
  <c r="BL879" i="1"/>
  <c r="BJ879" i="1"/>
  <c r="AY879" i="1"/>
  <c r="AW879" i="1" a="1"/>
  <c r="AW879" i="1" s="1"/>
  <c r="AT879" i="1" a="1"/>
  <c r="AT879" i="1" s="1"/>
  <c r="AJ879" i="1"/>
  <c r="AI879" i="1"/>
  <c r="AK879" i="1" s="1"/>
  <c r="W879" i="1"/>
  <c r="N879" i="1" a="1"/>
  <c r="N879" i="1" s="1"/>
  <c r="J879" i="1"/>
  <c r="G879" i="1"/>
  <c r="F879" i="1"/>
  <c r="C879" i="1"/>
  <c r="BL870" i="1"/>
  <c r="BJ870" i="1"/>
  <c r="AY870" i="1"/>
  <c r="AW870" i="1" a="1"/>
  <c r="AW870" i="1" s="1"/>
  <c r="AT870" i="1" a="1"/>
  <c r="AT870" i="1" s="1"/>
  <c r="AJ870" i="1"/>
  <c r="AI870" i="1"/>
  <c r="AK870" i="1" s="1"/>
  <c r="W870" i="1"/>
  <c r="N870" i="1" a="1"/>
  <c r="N870" i="1" s="1"/>
  <c r="J870" i="1"/>
  <c r="G870" i="1"/>
  <c r="F870" i="1"/>
  <c r="C870" i="1"/>
  <c r="C396" i="1"/>
  <c r="I396" i="1" s="1"/>
  <c r="F396" i="1"/>
  <c r="G396" i="1"/>
  <c r="J396" i="1"/>
  <c r="N396" i="1" a="1"/>
  <c r="N396" i="1" s="1"/>
  <c r="W396" i="1"/>
  <c r="AI396" i="1"/>
  <c r="AK396" i="1" s="1"/>
  <c r="AJ396" i="1"/>
  <c r="AT396" i="1" a="1"/>
  <c r="AT396" i="1" s="1"/>
  <c r="AW396" i="1" a="1"/>
  <c r="AW396" i="1" s="1"/>
  <c r="AY396" i="1"/>
  <c r="BJ396" i="1"/>
  <c r="BL396" i="1"/>
  <c r="C395" i="1"/>
  <c r="F395" i="1"/>
  <c r="G395" i="1"/>
  <c r="J395" i="1"/>
  <c r="N395" i="1" a="1"/>
  <c r="N395" i="1" s="1"/>
  <c r="W395" i="1"/>
  <c r="AI395" i="1"/>
  <c r="AK395" i="1" s="1"/>
  <c r="AJ395" i="1"/>
  <c r="AT395" i="1" a="1"/>
  <c r="AT395" i="1" s="1"/>
  <c r="AW395" i="1" a="1"/>
  <c r="AW395" i="1" s="1"/>
  <c r="AY395" i="1"/>
  <c r="BJ395" i="1"/>
  <c r="BL395" i="1"/>
  <c r="C398" i="1"/>
  <c r="I398" i="1" s="1"/>
  <c r="F398" i="1"/>
  <c r="G398" i="1"/>
  <c r="J398" i="1"/>
  <c r="N398" i="1" a="1"/>
  <c r="N398" i="1" s="1"/>
  <c r="W398" i="1"/>
  <c r="AI398" i="1"/>
  <c r="AK398" i="1" s="1"/>
  <c r="AJ398" i="1"/>
  <c r="AT398" i="1" a="1"/>
  <c r="AT398" i="1" s="1"/>
  <c r="AW398" i="1" a="1"/>
  <c r="AW398" i="1" s="1"/>
  <c r="AY398" i="1"/>
  <c r="BJ398" i="1"/>
  <c r="BL398" i="1"/>
  <c r="C397" i="1"/>
  <c r="F397" i="1"/>
  <c r="G397" i="1"/>
  <c r="J397" i="1"/>
  <c r="N397" i="1" a="1"/>
  <c r="N397" i="1" s="1"/>
  <c r="W397" i="1"/>
  <c r="AI397" i="1"/>
  <c r="AK397" i="1" s="1"/>
  <c r="AJ397" i="1"/>
  <c r="AT397" i="1" a="1"/>
  <c r="AT397" i="1" s="1"/>
  <c r="AW397" i="1" a="1"/>
  <c r="AW397" i="1" s="1"/>
  <c r="AY397" i="1"/>
  <c r="BJ397" i="1"/>
  <c r="BL397" i="1"/>
  <c r="C400" i="1"/>
  <c r="I400" i="1" s="1"/>
  <c r="F400" i="1"/>
  <c r="G400" i="1"/>
  <c r="J400" i="1"/>
  <c r="N400" i="1" a="1"/>
  <c r="N400" i="1" s="1"/>
  <c r="W400" i="1"/>
  <c r="AI400" i="1"/>
  <c r="AK400" i="1" s="1"/>
  <c r="AJ400" i="1"/>
  <c r="AT400" i="1" a="1"/>
  <c r="AT400" i="1" s="1"/>
  <c r="AW400" i="1" a="1"/>
  <c r="AW400" i="1" s="1"/>
  <c r="AY400" i="1"/>
  <c r="BJ400" i="1"/>
  <c r="BL400" i="1"/>
  <c r="C399" i="1"/>
  <c r="F399" i="1"/>
  <c r="G399" i="1"/>
  <c r="J399" i="1"/>
  <c r="N399" i="1" a="1"/>
  <c r="N399" i="1" s="1"/>
  <c r="W399" i="1"/>
  <c r="AI399" i="1"/>
  <c r="AK399" i="1" s="1"/>
  <c r="AJ399" i="1"/>
  <c r="AT399" i="1" a="1"/>
  <c r="AT399" i="1" s="1"/>
  <c r="AW399" i="1" a="1"/>
  <c r="AW399" i="1" s="1"/>
  <c r="AY399" i="1"/>
  <c r="BJ399" i="1"/>
  <c r="BL399" i="1"/>
  <c r="BL1002" i="1"/>
  <c r="BJ1002" i="1"/>
  <c r="AY1002" i="1"/>
  <c r="AW1002" i="1" a="1"/>
  <c r="AW1002" i="1" s="1"/>
  <c r="AT1002" i="1" a="1"/>
  <c r="AT1002" i="1" s="1"/>
  <c r="AJ1002" i="1"/>
  <c r="AI1002" i="1"/>
  <c r="AK1002" i="1" s="1"/>
  <c r="W1002" i="1"/>
  <c r="N1002" i="1" a="1"/>
  <c r="N1002" i="1" s="1"/>
  <c r="J1002" i="1"/>
  <c r="G1002" i="1"/>
  <c r="F1002" i="1"/>
  <c r="C1002" i="1"/>
  <c r="BL1001" i="1"/>
  <c r="BJ1001" i="1"/>
  <c r="AY1001" i="1"/>
  <c r="AW1001" i="1" a="1"/>
  <c r="AW1001" i="1" s="1"/>
  <c r="AT1001" i="1" a="1"/>
  <c r="AT1001" i="1" s="1"/>
  <c r="AJ1001" i="1"/>
  <c r="AI1001" i="1"/>
  <c r="AK1001" i="1" s="1"/>
  <c r="W1001" i="1"/>
  <c r="N1001" i="1" a="1"/>
  <c r="N1001" i="1" s="1"/>
  <c r="J1001" i="1"/>
  <c r="G1001" i="1"/>
  <c r="F1001" i="1"/>
  <c r="C1001" i="1"/>
  <c r="BL1003" i="1"/>
  <c r="BJ1003" i="1"/>
  <c r="AY1003" i="1"/>
  <c r="AW1003" i="1" a="1"/>
  <c r="AW1003" i="1" s="1"/>
  <c r="AT1003" i="1" a="1"/>
  <c r="AT1003" i="1" s="1"/>
  <c r="AJ1003" i="1"/>
  <c r="AI1003" i="1"/>
  <c r="AK1003" i="1" s="1"/>
  <c r="W1003" i="1"/>
  <c r="N1003" i="1" a="1"/>
  <c r="N1003" i="1" s="1"/>
  <c r="J1003" i="1"/>
  <c r="G1003" i="1"/>
  <c r="F1003" i="1"/>
  <c r="C1003" i="1"/>
  <c r="I1003" i="1" s="1"/>
  <c r="BL982" i="1"/>
  <c r="BJ982" i="1"/>
  <c r="AY982" i="1"/>
  <c r="AW982" i="1" a="1"/>
  <c r="AW982" i="1" s="1"/>
  <c r="AT982" i="1" a="1"/>
  <c r="AT982" i="1" s="1"/>
  <c r="AJ982" i="1"/>
  <c r="AI982" i="1"/>
  <c r="AK982" i="1" s="1"/>
  <c r="W982" i="1"/>
  <c r="N982" i="1" a="1"/>
  <c r="N982" i="1" s="1"/>
  <c r="J982" i="1"/>
  <c r="G982" i="1"/>
  <c r="F982" i="1"/>
  <c r="C982" i="1"/>
  <c r="BL981" i="1"/>
  <c r="BJ981" i="1"/>
  <c r="AY981" i="1"/>
  <c r="AW981" i="1" a="1"/>
  <c r="AW981" i="1" s="1"/>
  <c r="AT981" i="1" a="1"/>
  <c r="AT981" i="1" s="1"/>
  <c r="AJ981" i="1"/>
  <c r="AI981" i="1"/>
  <c r="AK981" i="1" s="1"/>
  <c r="W981" i="1"/>
  <c r="N981" i="1" a="1"/>
  <c r="N981" i="1" s="1"/>
  <c r="J981" i="1"/>
  <c r="G981" i="1"/>
  <c r="F981" i="1"/>
  <c r="C981" i="1"/>
  <c r="BL983" i="1"/>
  <c r="BJ983" i="1"/>
  <c r="AY983" i="1"/>
  <c r="AW983" i="1" a="1"/>
  <c r="AW983" i="1" s="1"/>
  <c r="AT983" i="1" a="1"/>
  <c r="AT983" i="1" s="1"/>
  <c r="AJ983" i="1"/>
  <c r="AI983" i="1"/>
  <c r="AK983" i="1" s="1"/>
  <c r="W983" i="1"/>
  <c r="N983" i="1" a="1"/>
  <c r="N983" i="1" s="1"/>
  <c r="J983" i="1"/>
  <c r="G983" i="1"/>
  <c r="F983" i="1"/>
  <c r="C983" i="1"/>
  <c r="I983" i="1" s="1"/>
  <c r="BL942" i="1"/>
  <c r="BJ942" i="1"/>
  <c r="AY942" i="1"/>
  <c r="AW942" i="1" a="1"/>
  <c r="AW942" i="1" s="1"/>
  <c r="AT942" i="1" a="1"/>
  <c r="AT942" i="1" s="1"/>
  <c r="AJ942" i="1"/>
  <c r="AI942" i="1"/>
  <c r="AK942" i="1" s="1"/>
  <c r="W942" i="1"/>
  <c r="N942" i="1" a="1"/>
  <c r="N942" i="1" s="1"/>
  <c r="J942" i="1"/>
  <c r="G942" i="1"/>
  <c r="F942" i="1"/>
  <c r="C942" i="1"/>
  <c r="BL941" i="1"/>
  <c r="BJ941" i="1"/>
  <c r="AY941" i="1"/>
  <c r="AW941" i="1" a="1"/>
  <c r="AW941" i="1" s="1"/>
  <c r="AT941" i="1" a="1"/>
  <c r="AT941" i="1" s="1"/>
  <c r="AJ941" i="1"/>
  <c r="AI941" i="1"/>
  <c r="AK941" i="1" s="1"/>
  <c r="W941" i="1"/>
  <c r="N941" i="1" a="1"/>
  <c r="N941" i="1" s="1"/>
  <c r="J941" i="1"/>
  <c r="G941" i="1"/>
  <c r="F941" i="1"/>
  <c r="C941" i="1"/>
  <c r="BL943" i="1"/>
  <c r="BJ943" i="1"/>
  <c r="AY943" i="1"/>
  <c r="AW943" i="1" a="1"/>
  <c r="AW943" i="1" s="1"/>
  <c r="AT943" i="1" a="1"/>
  <c r="AT943" i="1" s="1"/>
  <c r="AJ943" i="1"/>
  <c r="AI943" i="1"/>
  <c r="AK943" i="1" s="1"/>
  <c r="W943" i="1"/>
  <c r="N943" i="1" a="1"/>
  <c r="N943" i="1" s="1"/>
  <c r="J943" i="1"/>
  <c r="G943" i="1"/>
  <c r="F943" i="1"/>
  <c r="C943" i="1"/>
  <c r="I943" i="1" s="1"/>
  <c r="C1076" i="1"/>
  <c r="I1076" i="1" s="1"/>
  <c r="F1076" i="1"/>
  <c r="G1076" i="1"/>
  <c r="J1076" i="1"/>
  <c r="N1076" i="1" a="1"/>
  <c r="N1076" i="1" s="1"/>
  <c r="W1076" i="1"/>
  <c r="AI1076" i="1"/>
  <c r="AK1076" i="1" s="1"/>
  <c r="AJ1076" i="1"/>
  <c r="AT1076" i="1" a="1"/>
  <c r="AT1076" i="1" s="1"/>
  <c r="AW1076" i="1" a="1"/>
  <c r="AW1076" i="1" s="1"/>
  <c r="AY1076" i="1"/>
  <c r="BJ1076" i="1"/>
  <c r="BL1076" i="1"/>
  <c r="BL902" i="1"/>
  <c r="BJ902" i="1"/>
  <c r="AY902" i="1"/>
  <c r="AW902" i="1" a="1"/>
  <c r="AW902" i="1" s="1"/>
  <c r="AT902" i="1" a="1"/>
  <c r="AT902" i="1" s="1"/>
  <c r="AJ902" i="1"/>
  <c r="AI902" i="1"/>
  <c r="AK902" i="1" s="1"/>
  <c r="W902" i="1"/>
  <c r="N902" i="1" a="1"/>
  <c r="N902" i="1" s="1"/>
  <c r="J902" i="1"/>
  <c r="G902" i="1"/>
  <c r="F902" i="1"/>
  <c r="C902" i="1"/>
  <c r="BL903" i="1"/>
  <c r="BJ903" i="1"/>
  <c r="AY903" i="1"/>
  <c r="AW903" i="1" a="1"/>
  <c r="AW903" i="1" s="1"/>
  <c r="AT903" i="1" a="1"/>
  <c r="AT903" i="1" s="1"/>
  <c r="AJ903" i="1"/>
  <c r="AI903" i="1"/>
  <c r="AK903" i="1" s="1"/>
  <c r="W903" i="1"/>
  <c r="N903" i="1" a="1"/>
  <c r="N903" i="1" s="1"/>
  <c r="J903" i="1"/>
  <c r="G903" i="1"/>
  <c r="F903" i="1"/>
  <c r="C903" i="1"/>
  <c r="I903" i="1" s="1"/>
  <c r="F930" i="1" l="1"/>
  <c r="BL893" i="1"/>
  <c r="BJ893" i="1"/>
  <c r="AY893" i="1"/>
  <c r="AW893" i="1" a="1"/>
  <c r="AW893" i="1" s="1"/>
  <c r="AT893" i="1" a="1"/>
  <c r="AT893" i="1" s="1"/>
  <c r="AJ893" i="1"/>
  <c r="AI893" i="1"/>
  <c r="AK893" i="1" s="1"/>
  <c r="W893" i="1"/>
  <c r="N893" i="1" a="1"/>
  <c r="N893" i="1" s="1"/>
  <c r="J893" i="1"/>
  <c r="G893" i="1"/>
  <c r="F893" i="1"/>
  <c r="C893" i="1"/>
  <c r="BL894" i="1"/>
  <c r="BJ894" i="1"/>
  <c r="AY894" i="1"/>
  <c r="AW894" i="1" a="1"/>
  <c r="AW894" i="1" s="1"/>
  <c r="AT894" i="1" a="1"/>
  <c r="AT894" i="1" s="1"/>
  <c r="AJ894" i="1"/>
  <c r="AI894" i="1"/>
  <c r="AK894" i="1" s="1"/>
  <c r="W894" i="1"/>
  <c r="N894" i="1" a="1"/>
  <c r="N894" i="1" s="1"/>
  <c r="J894" i="1"/>
  <c r="G894" i="1"/>
  <c r="F894" i="1"/>
  <c r="C894" i="1"/>
  <c r="I894" i="1" s="1"/>
  <c r="BL891" i="1"/>
  <c r="BJ891" i="1"/>
  <c r="AY891" i="1"/>
  <c r="AW891" i="1" a="1"/>
  <c r="AW891" i="1" s="1"/>
  <c r="AT891" i="1" a="1"/>
  <c r="AT891" i="1" s="1"/>
  <c r="AJ891" i="1"/>
  <c r="AI891" i="1"/>
  <c r="AK891" i="1" s="1"/>
  <c r="W891" i="1"/>
  <c r="N891" i="1" a="1"/>
  <c r="N891" i="1" s="1"/>
  <c r="J891" i="1"/>
  <c r="G891" i="1"/>
  <c r="F891" i="1"/>
  <c r="C891" i="1"/>
  <c r="BL892" i="1"/>
  <c r="BJ892" i="1"/>
  <c r="AY892" i="1"/>
  <c r="AW892" i="1" a="1"/>
  <c r="AW892" i="1" s="1"/>
  <c r="AT892" i="1" a="1"/>
  <c r="AT892" i="1" s="1"/>
  <c r="AJ892" i="1"/>
  <c r="AI892" i="1"/>
  <c r="AK892" i="1" s="1"/>
  <c r="W892" i="1"/>
  <c r="N892" i="1" a="1"/>
  <c r="N892" i="1" s="1"/>
  <c r="J892" i="1"/>
  <c r="G892" i="1"/>
  <c r="F892" i="1"/>
  <c r="C892" i="1"/>
  <c r="I892" i="1" s="1"/>
  <c r="BL1075" i="1"/>
  <c r="BJ1075" i="1"/>
  <c r="AY1075" i="1"/>
  <c r="AW1075" i="1" a="1"/>
  <c r="AW1075" i="1" s="1"/>
  <c r="AT1075" i="1" a="1"/>
  <c r="AT1075" i="1" s="1"/>
  <c r="AJ1075" i="1"/>
  <c r="AI1075" i="1"/>
  <c r="AK1075" i="1" s="1"/>
  <c r="W1075" i="1"/>
  <c r="N1075" i="1" a="1"/>
  <c r="N1075" i="1" s="1"/>
  <c r="J1075" i="1"/>
  <c r="G1075" i="1"/>
  <c r="F1075" i="1"/>
  <c r="C1075" i="1"/>
  <c r="I1075" i="1" s="1"/>
  <c r="BL1074" i="1"/>
  <c r="BJ1074" i="1"/>
  <c r="AY1074" i="1"/>
  <c r="AW1074" i="1" a="1"/>
  <c r="AW1074" i="1" s="1"/>
  <c r="AT1074" i="1" a="1"/>
  <c r="AT1074" i="1" s="1"/>
  <c r="AJ1074" i="1"/>
  <c r="AI1074" i="1"/>
  <c r="AK1074" i="1" s="1"/>
  <c r="W1074" i="1"/>
  <c r="N1074" i="1" a="1"/>
  <c r="N1074" i="1" s="1"/>
  <c r="J1074" i="1"/>
  <c r="G1074" i="1"/>
  <c r="F1074" i="1"/>
  <c r="C1074" i="1"/>
  <c r="I1074" i="1" s="1"/>
  <c r="BL784" i="1"/>
  <c r="BJ784" i="1"/>
  <c r="AY784" i="1"/>
  <c r="AW784" i="1" a="1"/>
  <c r="AW784" i="1" s="1"/>
  <c r="AT784" i="1" a="1"/>
  <c r="AT784" i="1" s="1"/>
  <c r="AJ784" i="1"/>
  <c r="AI784" i="1"/>
  <c r="AK784" i="1" s="1"/>
  <c r="W784" i="1"/>
  <c r="N784" i="1" a="1"/>
  <c r="N784" i="1" s="1"/>
  <c r="J784" i="1"/>
  <c r="G784" i="1"/>
  <c r="F784" i="1"/>
  <c r="C784" i="1"/>
  <c r="BL785" i="1"/>
  <c r="BJ785" i="1"/>
  <c r="AY785" i="1"/>
  <c r="AW785" i="1" a="1"/>
  <c r="AW785" i="1" s="1"/>
  <c r="AT785" i="1" a="1"/>
  <c r="AT785" i="1" s="1"/>
  <c r="AJ785" i="1"/>
  <c r="AI785" i="1"/>
  <c r="AK785" i="1" s="1"/>
  <c r="W785" i="1"/>
  <c r="N785" i="1" a="1"/>
  <c r="N785" i="1" s="1"/>
  <c r="J785" i="1"/>
  <c r="G785" i="1"/>
  <c r="F785" i="1"/>
  <c r="C785" i="1"/>
  <c r="BL781" i="1"/>
  <c r="BJ781" i="1"/>
  <c r="AY781" i="1"/>
  <c r="AW781" i="1" a="1"/>
  <c r="AW781" i="1" s="1"/>
  <c r="AT781" i="1" a="1"/>
  <c r="AT781" i="1" s="1"/>
  <c r="AJ781" i="1"/>
  <c r="AI781" i="1"/>
  <c r="AK781" i="1" s="1"/>
  <c r="W781" i="1"/>
  <c r="N781" i="1" a="1"/>
  <c r="N781" i="1" s="1"/>
  <c r="J781" i="1"/>
  <c r="G781" i="1"/>
  <c r="F781" i="1"/>
  <c r="C781" i="1"/>
  <c r="BL782" i="1"/>
  <c r="BJ782" i="1"/>
  <c r="AY782" i="1"/>
  <c r="AW782" i="1" a="1"/>
  <c r="AW782" i="1" s="1"/>
  <c r="AT782" i="1" a="1"/>
  <c r="AT782" i="1" s="1"/>
  <c r="AJ782" i="1"/>
  <c r="AI782" i="1"/>
  <c r="AK782" i="1" s="1"/>
  <c r="W782" i="1"/>
  <c r="N782" i="1" a="1"/>
  <c r="N782" i="1" s="1"/>
  <c r="J782" i="1"/>
  <c r="G782" i="1"/>
  <c r="F782" i="1"/>
  <c r="C782" i="1"/>
  <c r="C786" i="1"/>
  <c r="I786" i="1" s="1"/>
  <c r="F786" i="1"/>
  <c r="G786" i="1"/>
  <c r="J786" i="1"/>
  <c r="N786" i="1" a="1"/>
  <c r="N786" i="1" s="1"/>
  <c r="W786" i="1"/>
  <c r="AI786" i="1"/>
  <c r="AK786" i="1" s="1"/>
  <c r="AJ786" i="1"/>
  <c r="AT786" i="1" a="1"/>
  <c r="AT786" i="1" s="1"/>
  <c r="AW786" i="1" a="1"/>
  <c r="AW786" i="1" s="1"/>
  <c r="AY786" i="1"/>
  <c r="BJ786" i="1"/>
  <c r="BL786" i="1"/>
  <c r="BL971" i="1"/>
  <c r="BJ971" i="1"/>
  <c r="AY971" i="1"/>
  <c r="AW971" i="1" a="1"/>
  <c r="AW971" i="1" s="1"/>
  <c r="AT971" i="1" a="1"/>
  <c r="AT971" i="1" s="1"/>
  <c r="AJ971" i="1"/>
  <c r="AI971" i="1"/>
  <c r="AK971" i="1" s="1"/>
  <c r="W971" i="1"/>
  <c r="N971" i="1" a="1"/>
  <c r="N971" i="1" s="1"/>
  <c r="J971" i="1"/>
  <c r="G971" i="1"/>
  <c r="F971" i="1"/>
  <c r="C971" i="1"/>
  <c r="BL1024" i="1"/>
  <c r="BJ1024" i="1"/>
  <c r="AY1024" i="1"/>
  <c r="AW1024" i="1" a="1"/>
  <c r="AW1024" i="1" s="1"/>
  <c r="AT1024" i="1" a="1"/>
  <c r="AT1024" i="1" s="1"/>
  <c r="AJ1024" i="1"/>
  <c r="AI1024" i="1"/>
  <c r="AK1024" i="1" s="1"/>
  <c r="W1024" i="1"/>
  <c r="N1024" i="1" a="1"/>
  <c r="N1024" i="1" s="1"/>
  <c r="J1024" i="1"/>
  <c r="G1024" i="1"/>
  <c r="F1024" i="1"/>
  <c r="C1024" i="1"/>
  <c r="BL979" i="1"/>
  <c r="BJ979" i="1"/>
  <c r="AY979" i="1"/>
  <c r="AW979" i="1" a="1"/>
  <c r="AW979" i="1" s="1"/>
  <c r="AT979" i="1" a="1"/>
  <c r="AT979" i="1" s="1"/>
  <c r="AJ979" i="1"/>
  <c r="AI979" i="1"/>
  <c r="AK979" i="1" s="1"/>
  <c r="W979" i="1"/>
  <c r="N979" i="1" a="1"/>
  <c r="N979" i="1" s="1"/>
  <c r="J979" i="1"/>
  <c r="G979" i="1"/>
  <c r="F979" i="1"/>
  <c r="C979" i="1"/>
  <c r="BL939" i="1"/>
  <c r="BJ939" i="1"/>
  <c r="AY939" i="1"/>
  <c r="AW939" i="1" a="1"/>
  <c r="AW939" i="1" s="1"/>
  <c r="AT939" i="1" a="1"/>
  <c r="AT939" i="1" s="1"/>
  <c r="AJ939" i="1"/>
  <c r="AI939" i="1"/>
  <c r="AK939" i="1" s="1"/>
  <c r="W939" i="1"/>
  <c r="N939" i="1" a="1"/>
  <c r="N939" i="1" s="1"/>
  <c r="J939" i="1"/>
  <c r="G939" i="1"/>
  <c r="F939" i="1"/>
  <c r="C939" i="1"/>
  <c r="BL974" i="1"/>
  <c r="BJ974" i="1"/>
  <c r="AY974" i="1"/>
  <c r="AW974" i="1" a="1"/>
  <c r="AW974" i="1" s="1"/>
  <c r="AT974" i="1" a="1"/>
  <c r="AT974" i="1" s="1"/>
  <c r="AJ974" i="1"/>
  <c r="AI974" i="1"/>
  <c r="AK974" i="1" s="1"/>
  <c r="W974" i="1"/>
  <c r="N974" i="1" a="1"/>
  <c r="N974" i="1" s="1"/>
  <c r="J974" i="1"/>
  <c r="G974" i="1"/>
  <c r="F974" i="1"/>
  <c r="C974" i="1"/>
  <c r="BL934" i="1"/>
  <c r="BJ934" i="1"/>
  <c r="AY934" i="1"/>
  <c r="AW934" i="1" a="1"/>
  <c r="AW934" i="1" s="1"/>
  <c r="AT934" i="1" a="1"/>
  <c r="AT934" i="1" s="1"/>
  <c r="AJ934" i="1"/>
  <c r="AI934" i="1"/>
  <c r="AK934" i="1" s="1"/>
  <c r="W934" i="1"/>
  <c r="N934" i="1" a="1"/>
  <c r="N934" i="1" s="1"/>
  <c r="J934" i="1"/>
  <c r="G934" i="1"/>
  <c r="F934" i="1"/>
  <c r="C934" i="1"/>
  <c r="BL1027" i="1"/>
  <c r="BJ1027" i="1"/>
  <c r="AY1027" i="1"/>
  <c r="AW1027" i="1" a="1"/>
  <c r="AW1027" i="1" s="1"/>
  <c r="AT1027" i="1" a="1"/>
  <c r="AT1027" i="1" s="1"/>
  <c r="AJ1027" i="1"/>
  <c r="AI1027" i="1"/>
  <c r="AK1027" i="1" s="1"/>
  <c r="W1027" i="1"/>
  <c r="N1027" i="1" a="1"/>
  <c r="N1027" i="1" s="1"/>
  <c r="J1027" i="1"/>
  <c r="G1027" i="1"/>
  <c r="F1027" i="1"/>
  <c r="C1027" i="1"/>
  <c r="BL995" i="1"/>
  <c r="BJ995" i="1"/>
  <c r="AY995" i="1"/>
  <c r="AW995" i="1" a="1"/>
  <c r="AW995" i="1" s="1"/>
  <c r="AT995" i="1" a="1"/>
  <c r="AT995" i="1" s="1"/>
  <c r="AJ995" i="1"/>
  <c r="AI995" i="1"/>
  <c r="AK995" i="1" s="1"/>
  <c r="W995" i="1"/>
  <c r="N995" i="1" a="1"/>
  <c r="N995" i="1" s="1"/>
  <c r="J995" i="1"/>
  <c r="G995" i="1"/>
  <c r="F995" i="1"/>
  <c r="C995" i="1"/>
  <c r="BL931" i="1"/>
  <c r="BJ931" i="1"/>
  <c r="AY931" i="1"/>
  <c r="AW931" i="1" a="1"/>
  <c r="AW931" i="1" s="1"/>
  <c r="AT931" i="1" a="1"/>
  <c r="AT931" i="1" s="1"/>
  <c r="AJ931" i="1"/>
  <c r="AI931" i="1"/>
  <c r="AK931" i="1" s="1"/>
  <c r="W931" i="1"/>
  <c r="N931" i="1" a="1"/>
  <c r="N931" i="1" s="1"/>
  <c r="J931" i="1"/>
  <c r="G931" i="1"/>
  <c r="F931" i="1"/>
  <c r="C931" i="1"/>
  <c r="BL1023" i="1"/>
  <c r="BJ1023" i="1"/>
  <c r="AY1023" i="1"/>
  <c r="AW1023" i="1" a="1"/>
  <c r="AW1023" i="1" s="1"/>
  <c r="AT1023" i="1" a="1"/>
  <c r="AT1023" i="1" s="1"/>
  <c r="AJ1023" i="1"/>
  <c r="AI1023" i="1"/>
  <c r="AK1023" i="1" s="1"/>
  <c r="W1023" i="1"/>
  <c r="N1023" i="1" a="1"/>
  <c r="N1023" i="1" s="1"/>
  <c r="J1023" i="1"/>
  <c r="G1023" i="1"/>
  <c r="F1023" i="1"/>
  <c r="C1023" i="1"/>
  <c r="BL978" i="1"/>
  <c r="BJ978" i="1"/>
  <c r="AY978" i="1"/>
  <c r="AW978" i="1" a="1"/>
  <c r="AW978" i="1" s="1"/>
  <c r="AT978" i="1" a="1"/>
  <c r="AT978" i="1" s="1"/>
  <c r="AJ978" i="1"/>
  <c r="AI978" i="1"/>
  <c r="AK978" i="1" s="1"/>
  <c r="W978" i="1"/>
  <c r="N978" i="1" a="1"/>
  <c r="N978" i="1" s="1"/>
  <c r="J978" i="1"/>
  <c r="G978" i="1"/>
  <c r="F978" i="1"/>
  <c r="C978" i="1"/>
  <c r="BL938" i="1"/>
  <c r="BJ938" i="1"/>
  <c r="AY938" i="1"/>
  <c r="AW938" i="1" a="1"/>
  <c r="AW938" i="1" s="1"/>
  <c r="AT938" i="1" a="1"/>
  <c r="AT938" i="1" s="1"/>
  <c r="AJ938" i="1"/>
  <c r="AI938" i="1"/>
  <c r="AK938" i="1" s="1"/>
  <c r="W938" i="1"/>
  <c r="N938" i="1" a="1"/>
  <c r="N938" i="1" s="1"/>
  <c r="J938" i="1"/>
  <c r="G938" i="1"/>
  <c r="F938" i="1"/>
  <c r="C938" i="1"/>
  <c r="BL976" i="1"/>
  <c r="BJ976" i="1"/>
  <c r="AY976" i="1"/>
  <c r="AW976" i="1" a="1"/>
  <c r="AW976" i="1" s="1"/>
  <c r="AT976" i="1" a="1"/>
  <c r="AT976" i="1" s="1"/>
  <c r="AJ976" i="1"/>
  <c r="AI976" i="1"/>
  <c r="AK976" i="1" s="1"/>
  <c r="W976" i="1"/>
  <c r="N976" i="1" a="1"/>
  <c r="N976" i="1" s="1"/>
  <c r="J976" i="1"/>
  <c r="G976" i="1"/>
  <c r="F976" i="1"/>
  <c r="C976" i="1"/>
  <c r="BL936" i="1"/>
  <c r="BJ936" i="1"/>
  <c r="AY936" i="1"/>
  <c r="AW936" i="1" a="1"/>
  <c r="AW936" i="1" s="1"/>
  <c r="AT936" i="1" a="1"/>
  <c r="AT936" i="1" s="1"/>
  <c r="AJ936" i="1"/>
  <c r="AI936" i="1"/>
  <c r="AK936" i="1" s="1"/>
  <c r="W936" i="1"/>
  <c r="N936" i="1" a="1"/>
  <c r="N936" i="1" s="1"/>
  <c r="J936" i="1"/>
  <c r="G936" i="1"/>
  <c r="F936" i="1"/>
  <c r="C936" i="1"/>
  <c r="BL973" i="1"/>
  <c r="BJ973" i="1"/>
  <c r="AY973" i="1"/>
  <c r="AW973" i="1" a="1"/>
  <c r="AW973" i="1" s="1"/>
  <c r="AT973" i="1" a="1"/>
  <c r="AT973" i="1" s="1"/>
  <c r="AJ973" i="1"/>
  <c r="AI973" i="1"/>
  <c r="AK973" i="1" s="1"/>
  <c r="W973" i="1"/>
  <c r="N973" i="1" a="1"/>
  <c r="N973" i="1" s="1"/>
  <c r="J973" i="1"/>
  <c r="G973" i="1"/>
  <c r="F973" i="1"/>
  <c r="C973" i="1"/>
  <c r="BL933" i="1"/>
  <c r="BJ933" i="1"/>
  <c r="AY933" i="1"/>
  <c r="AW933" i="1" a="1"/>
  <c r="AW933" i="1" s="1"/>
  <c r="AT933" i="1" a="1"/>
  <c r="AT933" i="1" s="1"/>
  <c r="AJ933" i="1"/>
  <c r="AI933" i="1"/>
  <c r="AK933" i="1" s="1"/>
  <c r="W933" i="1"/>
  <c r="N933" i="1" a="1"/>
  <c r="N933" i="1" s="1"/>
  <c r="J933" i="1"/>
  <c r="G933" i="1"/>
  <c r="F933" i="1"/>
  <c r="C933" i="1"/>
  <c r="BL1026" i="1"/>
  <c r="BJ1026" i="1"/>
  <c r="AY1026" i="1"/>
  <c r="AW1026" i="1" a="1"/>
  <c r="AW1026" i="1" s="1"/>
  <c r="AT1026" i="1" a="1"/>
  <c r="AT1026" i="1" s="1"/>
  <c r="AJ1026" i="1"/>
  <c r="AI1026" i="1"/>
  <c r="AK1026" i="1" s="1"/>
  <c r="W1026" i="1"/>
  <c r="N1026" i="1" a="1"/>
  <c r="N1026" i="1" s="1"/>
  <c r="J1026" i="1"/>
  <c r="G1026" i="1"/>
  <c r="F1026" i="1"/>
  <c r="C1026" i="1"/>
  <c r="BL994" i="1"/>
  <c r="BJ994" i="1"/>
  <c r="AY994" i="1"/>
  <c r="AW994" i="1" a="1"/>
  <c r="AW994" i="1" s="1"/>
  <c r="AT994" i="1" a="1"/>
  <c r="AT994" i="1" s="1"/>
  <c r="AJ994" i="1"/>
  <c r="AI994" i="1"/>
  <c r="AK994" i="1" s="1"/>
  <c r="W994" i="1"/>
  <c r="N994" i="1" a="1"/>
  <c r="N994" i="1" s="1"/>
  <c r="J994" i="1"/>
  <c r="G994" i="1"/>
  <c r="F994" i="1"/>
  <c r="C994" i="1"/>
  <c r="BL970" i="1"/>
  <c r="BJ970" i="1"/>
  <c r="AY970" i="1"/>
  <c r="AW970" i="1" a="1"/>
  <c r="AW970" i="1" s="1"/>
  <c r="AT970" i="1" a="1"/>
  <c r="AT970" i="1" s="1"/>
  <c r="AJ970" i="1"/>
  <c r="AI970" i="1"/>
  <c r="AK970" i="1" s="1"/>
  <c r="W970" i="1"/>
  <c r="N970" i="1" a="1"/>
  <c r="N970" i="1" s="1"/>
  <c r="J970" i="1"/>
  <c r="G970" i="1"/>
  <c r="F970" i="1"/>
  <c r="C970" i="1"/>
  <c r="BL930" i="1"/>
  <c r="BJ930" i="1"/>
  <c r="AY930" i="1"/>
  <c r="AW930" i="1" a="1"/>
  <c r="AW930" i="1" s="1"/>
  <c r="AT930" i="1" a="1"/>
  <c r="AT930" i="1" s="1"/>
  <c r="AJ930" i="1"/>
  <c r="AI930" i="1"/>
  <c r="AK930" i="1" s="1"/>
  <c r="W930" i="1"/>
  <c r="N930" i="1" a="1"/>
  <c r="N930" i="1" s="1"/>
  <c r="J930" i="1"/>
  <c r="G930" i="1"/>
  <c r="C930" i="1"/>
  <c r="C1025" i="1"/>
  <c r="I1025" i="1" s="1"/>
  <c r="F1025" i="1"/>
  <c r="G1025" i="1"/>
  <c r="J1025" i="1"/>
  <c r="N1025" i="1" a="1"/>
  <c r="N1025" i="1" s="1"/>
  <c r="W1025" i="1"/>
  <c r="AI1025" i="1"/>
  <c r="AK1025" i="1" s="1"/>
  <c r="AJ1025" i="1"/>
  <c r="AT1025" i="1" a="1"/>
  <c r="AT1025" i="1" s="1"/>
  <c r="AW1025" i="1" a="1"/>
  <c r="AW1025" i="1" s="1"/>
  <c r="AY1025" i="1"/>
  <c r="BJ1025" i="1"/>
  <c r="BL1025" i="1"/>
  <c r="C980" i="1"/>
  <c r="I980" i="1" s="1"/>
  <c r="F980" i="1"/>
  <c r="G980" i="1"/>
  <c r="J980" i="1"/>
  <c r="N980" i="1" a="1"/>
  <c r="N980" i="1" s="1"/>
  <c r="W980" i="1"/>
  <c r="AI980" i="1"/>
  <c r="AK980" i="1" s="1"/>
  <c r="AJ980" i="1"/>
  <c r="AT980" i="1" a="1"/>
  <c r="AT980" i="1" s="1"/>
  <c r="AW980" i="1" a="1"/>
  <c r="AW980" i="1" s="1"/>
  <c r="AY980" i="1"/>
  <c r="BJ980" i="1"/>
  <c r="BL980" i="1"/>
  <c r="C940" i="1"/>
  <c r="I940" i="1" s="1"/>
  <c r="F940" i="1"/>
  <c r="G940" i="1"/>
  <c r="J940" i="1"/>
  <c r="N940" i="1" a="1"/>
  <c r="N940" i="1" s="1"/>
  <c r="W940" i="1"/>
  <c r="AI940" i="1"/>
  <c r="AK940" i="1" s="1"/>
  <c r="AJ940" i="1"/>
  <c r="AT940" i="1" a="1"/>
  <c r="AT940" i="1" s="1"/>
  <c r="AW940" i="1" a="1"/>
  <c r="AW940" i="1" s="1"/>
  <c r="AY940" i="1"/>
  <c r="BJ940" i="1"/>
  <c r="BL940" i="1"/>
  <c r="C977" i="1"/>
  <c r="I977" i="1" s="1"/>
  <c r="F977" i="1"/>
  <c r="G977" i="1"/>
  <c r="J977" i="1"/>
  <c r="N977" i="1" a="1"/>
  <c r="N977" i="1" s="1"/>
  <c r="W977" i="1"/>
  <c r="AI977" i="1"/>
  <c r="AK977" i="1" s="1"/>
  <c r="AJ977" i="1"/>
  <c r="AT977" i="1" a="1"/>
  <c r="AT977" i="1" s="1"/>
  <c r="AW977" i="1" a="1"/>
  <c r="AW977" i="1" s="1"/>
  <c r="AY977" i="1"/>
  <c r="BJ977" i="1"/>
  <c r="BL977" i="1"/>
  <c r="C937" i="1"/>
  <c r="I937" i="1" s="1"/>
  <c r="F937" i="1"/>
  <c r="G937" i="1"/>
  <c r="J937" i="1"/>
  <c r="N937" i="1" a="1"/>
  <c r="N937" i="1" s="1"/>
  <c r="W937" i="1"/>
  <c r="AI937" i="1"/>
  <c r="AK937" i="1" s="1"/>
  <c r="AJ937" i="1"/>
  <c r="AT937" i="1" a="1"/>
  <c r="AT937" i="1" s="1"/>
  <c r="AW937" i="1" a="1"/>
  <c r="AW937" i="1" s="1"/>
  <c r="AY937" i="1"/>
  <c r="BJ937" i="1"/>
  <c r="BL937" i="1"/>
  <c r="C975" i="1"/>
  <c r="I975" i="1" s="1"/>
  <c r="F975" i="1"/>
  <c r="G975" i="1"/>
  <c r="J975" i="1"/>
  <c r="N975" i="1" a="1"/>
  <c r="N975" i="1" s="1"/>
  <c r="W975" i="1"/>
  <c r="AI975" i="1"/>
  <c r="AK975" i="1" s="1"/>
  <c r="AJ975" i="1"/>
  <c r="AT975" i="1" a="1"/>
  <c r="AT975" i="1" s="1"/>
  <c r="AW975" i="1" a="1"/>
  <c r="AW975" i="1" s="1"/>
  <c r="AY975" i="1"/>
  <c r="BJ975" i="1"/>
  <c r="BL975" i="1"/>
  <c r="C935" i="1"/>
  <c r="I935" i="1" s="1"/>
  <c r="F935" i="1"/>
  <c r="G935" i="1"/>
  <c r="J935" i="1"/>
  <c r="N935" i="1" a="1"/>
  <c r="N935" i="1" s="1"/>
  <c r="W935" i="1"/>
  <c r="AI935" i="1"/>
  <c r="AK935" i="1" s="1"/>
  <c r="AJ935" i="1"/>
  <c r="AT935" i="1" a="1"/>
  <c r="AT935" i="1" s="1"/>
  <c r="AW935" i="1" a="1"/>
  <c r="AW935" i="1" s="1"/>
  <c r="AY935" i="1"/>
  <c r="BJ935" i="1"/>
  <c r="BL935" i="1"/>
  <c r="C972" i="1"/>
  <c r="I972" i="1" s="1"/>
  <c r="F972" i="1"/>
  <c r="G972" i="1"/>
  <c r="J972" i="1"/>
  <c r="N972" i="1" a="1"/>
  <c r="N972" i="1" s="1"/>
  <c r="W972" i="1"/>
  <c r="AI972" i="1"/>
  <c r="AK972" i="1" s="1"/>
  <c r="AJ972" i="1"/>
  <c r="AT972" i="1" a="1"/>
  <c r="AT972" i="1" s="1"/>
  <c r="AW972" i="1" a="1"/>
  <c r="AW972" i="1" s="1"/>
  <c r="AY972" i="1"/>
  <c r="BJ972" i="1"/>
  <c r="BL972" i="1"/>
  <c r="C996" i="1"/>
  <c r="I996" i="1" s="1"/>
  <c r="F996" i="1"/>
  <c r="G996" i="1"/>
  <c r="J996" i="1"/>
  <c r="N996" i="1" a="1"/>
  <c r="N996" i="1" s="1"/>
  <c r="W996" i="1"/>
  <c r="AI996" i="1"/>
  <c r="AK996" i="1" s="1"/>
  <c r="AJ996" i="1"/>
  <c r="AT996" i="1" a="1"/>
  <c r="AT996" i="1" s="1"/>
  <c r="AW996" i="1" a="1"/>
  <c r="AW996" i="1" s="1"/>
  <c r="AY996" i="1"/>
  <c r="BJ996" i="1"/>
  <c r="BL996" i="1"/>
  <c r="C1028" i="1"/>
  <c r="I1028" i="1" s="1"/>
  <c r="F1028" i="1"/>
  <c r="G1028" i="1"/>
  <c r="J1028" i="1"/>
  <c r="N1028" i="1" a="1"/>
  <c r="N1028" i="1" s="1"/>
  <c r="W1028" i="1"/>
  <c r="AI1028" i="1"/>
  <c r="AK1028" i="1" s="1"/>
  <c r="AJ1028" i="1"/>
  <c r="AT1028" i="1" a="1"/>
  <c r="AT1028" i="1" s="1"/>
  <c r="AW1028" i="1" a="1"/>
  <c r="AW1028" i="1" s="1"/>
  <c r="AY1028" i="1"/>
  <c r="BJ1028" i="1"/>
  <c r="BL1028" i="1"/>
  <c r="BL932" i="1"/>
  <c r="BJ932" i="1"/>
  <c r="AY932" i="1"/>
  <c r="AW932" i="1" a="1"/>
  <c r="AW932" i="1" s="1"/>
  <c r="AT932" i="1" a="1"/>
  <c r="AT932" i="1" s="1"/>
  <c r="AJ932" i="1"/>
  <c r="AI932" i="1"/>
  <c r="AK932" i="1" s="1"/>
  <c r="W932" i="1"/>
  <c r="N932" i="1" a="1"/>
  <c r="N932" i="1" s="1"/>
  <c r="J932" i="1"/>
  <c r="G932" i="1"/>
  <c r="F932" i="1"/>
  <c r="C932" i="1"/>
  <c r="I932" i="1" s="1"/>
  <c r="C1289" i="1" l="1"/>
  <c r="F1289" i="1"/>
  <c r="G1289" i="1"/>
  <c r="J1289" i="1"/>
  <c r="N1289" i="1" a="1"/>
  <c r="N1289" i="1" s="1"/>
  <c r="W1289" i="1"/>
  <c r="AI1289" i="1"/>
  <c r="AK1289" i="1" s="1"/>
  <c r="AJ1289" i="1"/>
  <c r="AT1289" i="1" a="1"/>
  <c r="AT1289" i="1" s="1"/>
  <c r="AW1289" i="1" a="1"/>
  <c r="AW1289" i="1" s="1"/>
  <c r="AY1289" i="1"/>
  <c r="BJ1289" i="1"/>
  <c r="BL1289" i="1"/>
  <c r="C1238" i="1"/>
  <c r="F1238" i="1"/>
  <c r="G1238" i="1"/>
  <c r="J1238" i="1"/>
  <c r="N1238" i="1" a="1"/>
  <c r="N1238" i="1" s="1"/>
  <c r="W1238" i="1"/>
  <c r="AI1238" i="1"/>
  <c r="AK1238" i="1" s="1"/>
  <c r="AJ1238" i="1"/>
  <c r="AT1238" i="1" a="1"/>
  <c r="AT1238" i="1" s="1"/>
  <c r="AW1238" i="1" a="1"/>
  <c r="AW1238" i="1" s="1"/>
  <c r="AY1238" i="1"/>
  <c r="BJ1238" i="1"/>
  <c r="BL1238" i="1"/>
  <c r="C1199" i="1"/>
  <c r="F1199" i="1"/>
  <c r="G1199" i="1"/>
  <c r="J1199" i="1"/>
  <c r="N1199" i="1" a="1"/>
  <c r="N1199" i="1" s="1"/>
  <c r="W1199" i="1"/>
  <c r="AI1199" i="1"/>
  <c r="AK1199" i="1" s="1"/>
  <c r="AJ1199" i="1"/>
  <c r="AT1199" i="1" a="1"/>
  <c r="AT1199" i="1" s="1"/>
  <c r="AW1199" i="1" a="1"/>
  <c r="AW1199" i="1" s="1"/>
  <c r="AY1199" i="1"/>
  <c r="BJ1199" i="1"/>
  <c r="BL1199" i="1"/>
  <c r="C1132" i="1"/>
  <c r="F1132" i="1"/>
  <c r="G1132" i="1"/>
  <c r="J1132" i="1"/>
  <c r="N1132" i="1" a="1"/>
  <c r="N1132" i="1" s="1"/>
  <c r="W1132" i="1"/>
  <c r="AI1132" i="1"/>
  <c r="AK1132" i="1" s="1"/>
  <c r="AJ1132" i="1"/>
  <c r="AT1132" i="1" a="1"/>
  <c r="AT1132" i="1" s="1"/>
  <c r="AW1132" i="1" a="1"/>
  <c r="AW1132" i="1" s="1"/>
  <c r="AY1132" i="1"/>
  <c r="BJ1132" i="1"/>
  <c r="BL1132" i="1"/>
  <c r="C1129" i="1"/>
  <c r="F1129" i="1"/>
  <c r="G1129" i="1"/>
  <c r="J1129" i="1"/>
  <c r="N1129" i="1" a="1"/>
  <c r="N1129" i="1" s="1"/>
  <c r="W1129" i="1"/>
  <c r="AI1129" i="1"/>
  <c r="AK1129" i="1" s="1"/>
  <c r="AJ1129" i="1"/>
  <c r="AT1129" i="1" a="1"/>
  <c r="AT1129" i="1" s="1"/>
  <c r="AW1129" i="1" a="1"/>
  <c r="AW1129" i="1" s="1"/>
  <c r="AY1129" i="1"/>
  <c r="BJ1129" i="1"/>
  <c r="BL1129" i="1"/>
  <c r="C1124" i="1"/>
  <c r="F1124" i="1"/>
  <c r="G1124" i="1"/>
  <c r="J1124" i="1"/>
  <c r="N1124" i="1" a="1"/>
  <c r="N1124" i="1" s="1"/>
  <c r="W1124" i="1"/>
  <c r="AI1124" i="1"/>
  <c r="AK1124" i="1" s="1"/>
  <c r="AJ1124" i="1"/>
  <c r="AT1124" i="1" a="1"/>
  <c r="AT1124" i="1" s="1"/>
  <c r="AW1124" i="1" a="1"/>
  <c r="AW1124" i="1" s="1"/>
  <c r="AY1124" i="1"/>
  <c r="BJ1124" i="1"/>
  <c r="BL1124" i="1"/>
  <c r="C1123" i="1"/>
  <c r="F1123" i="1"/>
  <c r="G1123" i="1"/>
  <c r="J1123" i="1"/>
  <c r="N1123" i="1" a="1"/>
  <c r="N1123" i="1" s="1"/>
  <c r="W1123" i="1"/>
  <c r="AI1123" i="1"/>
  <c r="AK1123" i="1" s="1"/>
  <c r="AJ1123" i="1"/>
  <c r="AT1123" i="1" a="1"/>
  <c r="AT1123" i="1" s="1"/>
  <c r="AW1123" i="1" a="1"/>
  <c r="AW1123" i="1" s="1"/>
  <c r="AY1123" i="1"/>
  <c r="BJ1123" i="1"/>
  <c r="BL1123" i="1"/>
  <c r="C1102" i="1"/>
  <c r="F1102" i="1"/>
  <c r="G1102" i="1"/>
  <c r="J1102" i="1"/>
  <c r="N1102" i="1" a="1"/>
  <c r="N1102" i="1" s="1"/>
  <c r="W1102" i="1"/>
  <c r="AI1102" i="1"/>
  <c r="AK1102" i="1" s="1"/>
  <c r="AJ1102" i="1"/>
  <c r="AT1102" i="1" a="1"/>
  <c r="AT1102" i="1" s="1"/>
  <c r="AW1102" i="1" a="1"/>
  <c r="AW1102" i="1" s="1"/>
  <c r="AY1102" i="1"/>
  <c r="BJ1102" i="1"/>
  <c r="BL1102" i="1"/>
  <c r="C1098" i="1"/>
  <c r="F1098" i="1"/>
  <c r="G1098" i="1"/>
  <c r="J1098" i="1"/>
  <c r="N1098" i="1" a="1"/>
  <c r="N1098" i="1" s="1"/>
  <c r="W1098" i="1"/>
  <c r="AI1098" i="1"/>
  <c r="AK1098" i="1" s="1"/>
  <c r="AJ1098" i="1"/>
  <c r="AT1098" i="1" a="1"/>
  <c r="AT1098" i="1" s="1"/>
  <c r="AW1098" i="1" a="1"/>
  <c r="AW1098" i="1" s="1"/>
  <c r="AY1098" i="1"/>
  <c r="BJ1098" i="1"/>
  <c r="BL1098" i="1"/>
  <c r="C1090" i="1"/>
  <c r="F1090" i="1"/>
  <c r="G1090" i="1"/>
  <c r="J1090" i="1"/>
  <c r="N1090" i="1" a="1"/>
  <c r="N1090" i="1" s="1"/>
  <c r="W1090" i="1"/>
  <c r="AI1090" i="1"/>
  <c r="AK1090" i="1" s="1"/>
  <c r="AJ1090" i="1"/>
  <c r="AT1090" i="1" a="1"/>
  <c r="AT1090" i="1" s="1"/>
  <c r="AW1090" i="1" a="1"/>
  <c r="AW1090" i="1" s="1"/>
  <c r="AY1090" i="1"/>
  <c r="BJ1090" i="1"/>
  <c r="BL1090" i="1"/>
  <c r="C1085" i="1"/>
  <c r="F1085" i="1"/>
  <c r="G1085" i="1"/>
  <c r="J1085" i="1"/>
  <c r="N1085" i="1" a="1"/>
  <c r="N1085" i="1" s="1"/>
  <c r="W1085" i="1"/>
  <c r="AI1085" i="1"/>
  <c r="AK1085" i="1" s="1"/>
  <c r="AJ1085" i="1"/>
  <c r="AT1085" i="1" a="1"/>
  <c r="AT1085" i="1" s="1"/>
  <c r="AW1085" i="1" a="1"/>
  <c r="AW1085" i="1" s="1"/>
  <c r="AY1085" i="1"/>
  <c r="BJ1085" i="1"/>
  <c r="BL1085" i="1"/>
  <c r="C1078" i="1"/>
  <c r="F1078" i="1"/>
  <c r="G1078" i="1"/>
  <c r="J1078" i="1"/>
  <c r="N1078" i="1" a="1"/>
  <c r="N1078" i="1" s="1"/>
  <c r="W1078" i="1"/>
  <c r="AI1078" i="1"/>
  <c r="AK1078" i="1" s="1"/>
  <c r="AJ1078" i="1"/>
  <c r="AT1078" i="1" a="1"/>
  <c r="AT1078" i="1" s="1"/>
  <c r="AW1078" i="1" a="1"/>
  <c r="AW1078" i="1" s="1"/>
  <c r="AY1078" i="1"/>
  <c r="BJ1078" i="1"/>
  <c r="BL1078" i="1"/>
  <c r="C1054" i="1"/>
  <c r="F1054" i="1"/>
  <c r="G1054" i="1"/>
  <c r="J1054" i="1"/>
  <c r="N1054" i="1" a="1"/>
  <c r="N1054" i="1" s="1"/>
  <c r="W1054" i="1"/>
  <c r="AI1054" i="1"/>
  <c r="AK1054" i="1" s="1"/>
  <c r="AJ1054" i="1"/>
  <c r="AT1054" i="1" a="1"/>
  <c r="AT1054" i="1" s="1"/>
  <c r="AW1054" i="1" a="1"/>
  <c r="AW1054" i="1" s="1"/>
  <c r="AY1054" i="1"/>
  <c r="BJ1054" i="1"/>
  <c r="BL1054" i="1"/>
  <c r="C1051" i="1"/>
  <c r="F1051" i="1"/>
  <c r="G1051" i="1"/>
  <c r="J1051" i="1"/>
  <c r="N1051" i="1" a="1"/>
  <c r="N1051" i="1" s="1"/>
  <c r="W1051" i="1"/>
  <c r="AI1051" i="1"/>
  <c r="AK1051" i="1" s="1"/>
  <c r="AJ1051" i="1"/>
  <c r="AT1051" i="1" a="1"/>
  <c r="AT1051" i="1" s="1"/>
  <c r="AW1051" i="1" a="1"/>
  <c r="AW1051" i="1" s="1"/>
  <c r="AY1051" i="1"/>
  <c r="BJ1051" i="1"/>
  <c r="BL1051" i="1"/>
  <c r="C1048" i="1"/>
  <c r="F1048" i="1"/>
  <c r="G1048" i="1"/>
  <c r="J1048" i="1"/>
  <c r="N1048" i="1" a="1"/>
  <c r="N1048" i="1" s="1"/>
  <c r="W1048" i="1"/>
  <c r="AI1048" i="1"/>
  <c r="AK1048" i="1" s="1"/>
  <c r="AJ1048" i="1"/>
  <c r="AT1048" i="1" a="1"/>
  <c r="AT1048" i="1" s="1"/>
  <c r="AW1048" i="1" a="1"/>
  <c r="AW1048" i="1" s="1"/>
  <c r="AY1048" i="1"/>
  <c r="BJ1048" i="1"/>
  <c r="BL1048" i="1"/>
  <c r="C1045" i="1"/>
  <c r="F1045" i="1"/>
  <c r="G1045" i="1"/>
  <c r="J1045" i="1"/>
  <c r="N1045" i="1" a="1"/>
  <c r="N1045" i="1" s="1"/>
  <c r="W1045" i="1"/>
  <c r="AI1045" i="1"/>
  <c r="AK1045" i="1" s="1"/>
  <c r="AJ1045" i="1"/>
  <c r="AT1045" i="1" a="1"/>
  <c r="AT1045" i="1" s="1"/>
  <c r="AW1045" i="1" a="1"/>
  <c r="AW1045" i="1" s="1"/>
  <c r="AY1045" i="1"/>
  <c r="BJ1045" i="1"/>
  <c r="BL1045" i="1"/>
  <c r="C1019" i="1"/>
  <c r="F1019" i="1"/>
  <c r="G1019" i="1"/>
  <c r="J1019" i="1"/>
  <c r="N1019" i="1" a="1"/>
  <c r="N1019" i="1" s="1"/>
  <c r="W1019" i="1"/>
  <c r="AI1019" i="1"/>
  <c r="AK1019" i="1" s="1"/>
  <c r="AJ1019" i="1"/>
  <c r="AT1019" i="1" a="1"/>
  <c r="AT1019" i="1" s="1"/>
  <c r="AW1019" i="1" a="1"/>
  <c r="AW1019" i="1" s="1"/>
  <c r="AY1019" i="1"/>
  <c r="BJ1019" i="1"/>
  <c r="BL1019" i="1"/>
  <c r="C1014" i="1"/>
  <c r="F1014" i="1"/>
  <c r="G1014" i="1"/>
  <c r="J1014" i="1"/>
  <c r="N1014" i="1" a="1"/>
  <c r="N1014" i="1" s="1"/>
  <c r="W1014" i="1"/>
  <c r="AI1014" i="1"/>
  <c r="AK1014" i="1" s="1"/>
  <c r="AJ1014" i="1"/>
  <c r="AT1014" i="1" a="1"/>
  <c r="AT1014" i="1" s="1"/>
  <c r="AW1014" i="1" a="1"/>
  <c r="AW1014" i="1" s="1"/>
  <c r="AY1014" i="1"/>
  <c r="BJ1014" i="1"/>
  <c r="BL1014" i="1"/>
  <c r="C1009" i="1"/>
  <c r="F1009" i="1"/>
  <c r="G1009" i="1"/>
  <c r="J1009" i="1"/>
  <c r="N1009" i="1" a="1"/>
  <c r="N1009" i="1" s="1"/>
  <c r="W1009" i="1"/>
  <c r="AI1009" i="1"/>
  <c r="AK1009" i="1" s="1"/>
  <c r="AJ1009" i="1"/>
  <c r="AT1009" i="1" a="1"/>
  <c r="AT1009" i="1" s="1"/>
  <c r="AW1009" i="1" a="1"/>
  <c r="AW1009" i="1" s="1"/>
  <c r="AY1009" i="1"/>
  <c r="BJ1009" i="1"/>
  <c r="BL1009" i="1"/>
  <c r="C999" i="1"/>
  <c r="F999" i="1"/>
  <c r="G999" i="1"/>
  <c r="J999" i="1"/>
  <c r="N999" i="1" a="1"/>
  <c r="N999" i="1" s="1"/>
  <c r="W999" i="1"/>
  <c r="AI999" i="1"/>
  <c r="AK999" i="1" s="1"/>
  <c r="AJ999" i="1"/>
  <c r="AT999" i="1" a="1"/>
  <c r="AT999" i="1" s="1"/>
  <c r="AW999" i="1" a="1"/>
  <c r="AW999" i="1" s="1"/>
  <c r="AY999" i="1"/>
  <c r="BJ999" i="1"/>
  <c r="BL999" i="1"/>
  <c r="C992" i="1"/>
  <c r="F992" i="1"/>
  <c r="G992" i="1"/>
  <c r="J992" i="1"/>
  <c r="N992" i="1" a="1"/>
  <c r="N992" i="1" s="1"/>
  <c r="W992" i="1"/>
  <c r="AI992" i="1"/>
  <c r="AK992" i="1" s="1"/>
  <c r="AJ992" i="1"/>
  <c r="AT992" i="1" a="1"/>
  <c r="AT992" i="1" s="1"/>
  <c r="AW992" i="1" a="1"/>
  <c r="AW992" i="1" s="1"/>
  <c r="AY992" i="1"/>
  <c r="BJ992" i="1"/>
  <c r="BL992" i="1"/>
  <c r="C993" i="1"/>
  <c r="F993" i="1"/>
  <c r="G993" i="1"/>
  <c r="J993" i="1"/>
  <c r="N993" i="1" a="1"/>
  <c r="N993" i="1" s="1"/>
  <c r="W993" i="1"/>
  <c r="AI993" i="1"/>
  <c r="AK993" i="1" s="1"/>
  <c r="AJ993" i="1"/>
  <c r="AT993" i="1" a="1"/>
  <c r="AT993" i="1" s="1"/>
  <c r="AW993" i="1" a="1"/>
  <c r="AW993" i="1" s="1"/>
  <c r="AY993" i="1"/>
  <c r="BJ993" i="1"/>
  <c r="BL993" i="1"/>
  <c r="C965" i="1"/>
  <c r="F965" i="1"/>
  <c r="G965" i="1"/>
  <c r="J965" i="1"/>
  <c r="N965" i="1" a="1"/>
  <c r="N965" i="1" s="1"/>
  <c r="W965" i="1"/>
  <c r="AI965" i="1"/>
  <c r="AK965" i="1" s="1"/>
  <c r="AJ965" i="1"/>
  <c r="AT965" i="1" a="1"/>
  <c r="AT965" i="1" s="1"/>
  <c r="AW965" i="1" a="1"/>
  <c r="AW965" i="1" s="1"/>
  <c r="AY965" i="1"/>
  <c r="BJ965" i="1"/>
  <c r="BL965" i="1"/>
  <c r="C961" i="1"/>
  <c r="F961" i="1"/>
  <c r="G961" i="1"/>
  <c r="J961" i="1"/>
  <c r="N961" i="1" a="1"/>
  <c r="N961" i="1" s="1"/>
  <c r="W961" i="1"/>
  <c r="AI961" i="1"/>
  <c r="AK961" i="1" s="1"/>
  <c r="AJ961" i="1"/>
  <c r="AT961" i="1" a="1"/>
  <c r="AT961" i="1" s="1"/>
  <c r="AW961" i="1" a="1"/>
  <c r="AW961" i="1" s="1"/>
  <c r="AY961" i="1"/>
  <c r="BJ961" i="1"/>
  <c r="BL961" i="1"/>
  <c r="C958" i="1"/>
  <c r="F958" i="1"/>
  <c r="G958" i="1"/>
  <c r="J958" i="1"/>
  <c r="N958" i="1" a="1"/>
  <c r="N958" i="1" s="1"/>
  <c r="W958" i="1"/>
  <c r="AI958" i="1"/>
  <c r="AK958" i="1" s="1"/>
  <c r="AJ958" i="1"/>
  <c r="AT958" i="1" a="1"/>
  <c r="AT958" i="1" s="1"/>
  <c r="AW958" i="1" a="1"/>
  <c r="AW958" i="1" s="1"/>
  <c r="AY958" i="1"/>
  <c r="BJ958" i="1"/>
  <c r="BL958" i="1"/>
  <c r="C954" i="1"/>
  <c r="F954" i="1"/>
  <c r="G954" i="1"/>
  <c r="J954" i="1"/>
  <c r="N954" i="1" a="1"/>
  <c r="N954" i="1" s="1"/>
  <c r="W954" i="1"/>
  <c r="AI954" i="1"/>
  <c r="AK954" i="1" s="1"/>
  <c r="AJ954" i="1"/>
  <c r="AT954" i="1" a="1"/>
  <c r="AT954" i="1" s="1"/>
  <c r="AW954" i="1" a="1"/>
  <c r="AW954" i="1" s="1"/>
  <c r="AY954" i="1"/>
  <c r="BJ954" i="1"/>
  <c r="BL954" i="1"/>
  <c r="C951" i="1"/>
  <c r="F951" i="1"/>
  <c r="G951" i="1"/>
  <c r="J951" i="1"/>
  <c r="N951" i="1" a="1"/>
  <c r="N951" i="1" s="1"/>
  <c r="W951" i="1"/>
  <c r="AI951" i="1"/>
  <c r="AK951" i="1" s="1"/>
  <c r="AJ951" i="1"/>
  <c r="AT951" i="1" a="1"/>
  <c r="AT951" i="1" s="1"/>
  <c r="AW951" i="1" a="1"/>
  <c r="AW951" i="1" s="1"/>
  <c r="AY951" i="1"/>
  <c r="BJ951" i="1"/>
  <c r="BL951" i="1"/>
  <c r="C925" i="1"/>
  <c r="F925" i="1"/>
  <c r="G925" i="1"/>
  <c r="J925" i="1"/>
  <c r="N925" i="1" a="1"/>
  <c r="N925" i="1" s="1"/>
  <c r="W925" i="1"/>
  <c r="AI925" i="1"/>
  <c r="AK925" i="1" s="1"/>
  <c r="AJ925" i="1"/>
  <c r="AT925" i="1" a="1"/>
  <c r="AT925" i="1" s="1"/>
  <c r="AW925" i="1" a="1"/>
  <c r="AW925" i="1" s="1"/>
  <c r="AY925" i="1"/>
  <c r="BJ925" i="1"/>
  <c r="BL925" i="1"/>
  <c r="C921" i="1"/>
  <c r="F921" i="1"/>
  <c r="G921" i="1"/>
  <c r="J921" i="1"/>
  <c r="N921" i="1" a="1"/>
  <c r="N921" i="1" s="1"/>
  <c r="W921" i="1"/>
  <c r="AI921" i="1"/>
  <c r="AK921" i="1" s="1"/>
  <c r="AJ921" i="1"/>
  <c r="AT921" i="1" a="1"/>
  <c r="AT921" i="1" s="1"/>
  <c r="AW921" i="1" a="1"/>
  <c r="AW921" i="1" s="1"/>
  <c r="AY921" i="1"/>
  <c r="BJ921" i="1"/>
  <c r="BL921" i="1"/>
  <c r="C918" i="1"/>
  <c r="F918" i="1"/>
  <c r="G918" i="1"/>
  <c r="J918" i="1"/>
  <c r="N918" i="1" a="1"/>
  <c r="N918" i="1" s="1"/>
  <c r="W918" i="1"/>
  <c r="AI918" i="1"/>
  <c r="AK918" i="1" s="1"/>
  <c r="AJ918" i="1"/>
  <c r="AT918" i="1" a="1"/>
  <c r="AT918" i="1" s="1"/>
  <c r="AW918" i="1" a="1"/>
  <c r="AW918" i="1" s="1"/>
  <c r="AY918" i="1"/>
  <c r="BJ918" i="1"/>
  <c r="BL918" i="1"/>
  <c r="C914" i="1"/>
  <c r="F914" i="1"/>
  <c r="G914" i="1"/>
  <c r="J914" i="1"/>
  <c r="N914" i="1" a="1"/>
  <c r="N914" i="1" s="1"/>
  <c r="W914" i="1"/>
  <c r="AI914" i="1"/>
  <c r="AK914" i="1" s="1"/>
  <c r="AJ914" i="1"/>
  <c r="AT914" i="1" a="1"/>
  <c r="AT914" i="1" s="1"/>
  <c r="AW914" i="1" a="1"/>
  <c r="AW914" i="1" s="1"/>
  <c r="AY914" i="1"/>
  <c r="BJ914" i="1"/>
  <c r="BL914" i="1"/>
  <c r="C911" i="1"/>
  <c r="F911" i="1"/>
  <c r="G911" i="1"/>
  <c r="J911" i="1"/>
  <c r="N911" i="1" a="1"/>
  <c r="N911" i="1" s="1"/>
  <c r="W911" i="1"/>
  <c r="AI911" i="1"/>
  <c r="AK911" i="1" s="1"/>
  <c r="AJ911" i="1"/>
  <c r="AT911" i="1" a="1"/>
  <c r="AT911" i="1" s="1"/>
  <c r="AW911" i="1" a="1"/>
  <c r="AW911" i="1" s="1"/>
  <c r="AY911" i="1"/>
  <c r="BJ911" i="1"/>
  <c r="BL911" i="1"/>
  <c r="C900" i="1"/>
  <c r="F900" i="1"/>
  <c r="G900" i="1"/>
  <c r="J900" i="1"/>
  <c r="N900" i="1" a="1"/>
  <c r="N900" i="1" s="1"/>
  <c r="W900" i="1"/>
  <c r="AI900" i="1"/>
  <c r="AK900" i="1" s="1"/>
  <c r="AJ900" i="1"/>
  <c r="AT900" i="1" a="1"/>
  <c r="AT900" i="1" s="1"/>
  <c r="AW900" i="1" a="1"/>
  <c r="AW900" i="1" s="1"/>
  <c r="AY900" i="1"/>
  <c r="BJ900" i="1"/>
  <c r="BL900" i="1"/>
  <c r="C843" i="1"/>
  <c r="F843" i="1"/>
  <c r="G843" i="1"/>
  <c r="J843" i="1"/>
  <c r="N843" i="1" a="1"/>
  <c r="N843" i="1" s="1"/>
  <c r="W843" i="1"/>
  <c r="AI843" i="1"/>
  <c r="AK843" i="1" s="1"/>
  <c r="AJ843" i="1"/>
  <c r="AT843" i="1" a="1"/>
  <c r="AT843" i="1" s="1"/>
  <c r="AW843" i="1" a="1"/>
  <c r="AW843" i="1" s="1"/>
  <c r="AY843" i="1"/>
  <c r="BJ843" i="1"/>
  <c r="BL843" i="1"/>
  <c r="C840" i="1"/>
  <c r="F840" i="1"/>
  <c r="G840" i="1"/>
  <c r="J840" i="1"/>
  <c r="N840" i="1" a="1"/>
  <c r="N840" i="1" s="1"/>
  <c r="W840" i="1"/>
  <c r="AI840" i="1"/>
  <c r="AK840" i="1" s="1"/>
  <c r="AJ840" i="1"/>
  <c r="AT840" i="1" a="1"/>
  <c r="AT840" i="1" s="1"/>
  <c r="AW840" i="1" a="1"/>
  <c r="AW840" i="1" s="1"/>
  <c r="AY840" i="1"/>
  <c r="BJ840" i="1"/>
  <c r="BL840" i="1"/>
  <c r="C837" i="1"/>
  <c r="F837" i="1"/>
  <c r="G837" i="1"/>
  <c r="J837" i="1"/>
  <c r="N837" i="1" a="1"/>
  <c r="N837" i="1" s="1"/>
  <c r="W837" i="1"/>
  <c r="AI837" i="1"/>
  <c r="AK837" i="1" s="1"/>
  <c r="AJ837" i="1"/>
  <c r="AT837" i="1" a="1"/>
  <c r="AT837" i="1" s="1"/>
  <c r="AW837" i="1" a="1"/>
  <c r="AW837" i="1" s="1"/>
  <c r="AY837" i="1"/>
  <c r="BJ837" i="1"/>
  <c r="BL837" i="1"/>
  <c r="C832" i="1"/>
  <c r="F832" i="1"/>
  <c r="G832" i="1"/>
  <c r="J832" i="1"/>
  <c r="N832" i="1" a="1"/>
  <c r="N832" i="1" s="1"/>
  <c r="W832" i="1"/>
  <c r="AI832" i="1"/>
  <c r="AK832" i="1" s="1"/>
  <c r="AJ832" i="1"/>
  <c r="AT832" i="1" a="1"/>
  <c r="AT832" i="1" s="1"/>
  <c r="AW832" i="1" a="1"/>
  <c r="AW832" i="1" s="1"/>
  <c r="AY832" i="1"/>
  <c r="BJ832" i="1"/>
  <c r="BL832" i="1"/>
  <c r="C821" i="1"/>
  <c r="F821" i="1"/>
  <c r="G821" i="1"/>
  <c r="J821" i="1"/>
  <c r="N821" i="1" a="1"/>
  <c r="N821" i="1" s="1"/>
  <c r="W821" i="1"/>
  <c r="AI821" i="1"/>
  <c r="AK821" i="1" s="1"/>
  <c r="AJ821" i="1"/>
  <c r="AT821" i="1" a="1"/>
  <c r="AT821" i="1" s="1"/>
  <c r="AW821" i="1" a="1"/>
  <c r="AW821" i="1" s="1"/>
  <c r="AY821" i="1"/>
  <c r="BJ821" i="1"/>
  <c r="BL821" i="1"/>
  <c r="C818" i="1"/>
  <c r="F818" i="1"/>
  <c r="G818" i="1"/>
  <c r="J818" i="1"/>
  <c r="N818" i="1" a="1"/>
  <c r="N818" i="1" s="1"/>
  <c r="W818" i="1"/>
  <c r="AI818" i="1"/>
  <c r="AK818" i="1" s="1"/>
  <c r="AJ818" i="1"/>
  <c r="AT818" i="1" a="1"/>
  <c r="AT818" i="1" s="1"/>
  <c r="AW818" i="1" a="1"/>
  <c r="AW818" i="1" s="1"/>
  <c r="AY818" i="1"/>
  <c r="BJ818" i="1"/>
  <c r="BL818" i="1"/>
  <c r="C815" i="1"/>
  <c r="F815" i="1"/>
  <c r="G815" i="1"/>
  <c r="J815" i="1"/>
  <c r="N815" i="1" a="1"/>
  <c r="N815" i="1" s="1"/>
  <c r="W815" i="1"/>
  <c r="AI815" i="1"/>
  <c r="AK815" i="1" s="1"/>
  <c r="AJ815" i="1"/>
  <c r="AT815" i="1" a="1"/>
  <c r="AT815" i="1" s="1"/>
  <c r="AW815" i="1" a="1"/>
  <c r="AW815" i="1" s="1"/>
  <c r="AY815" i="1"/>
  <c r="BJ815" i="1"/>
  <c r="BL815" i="1"/>
  <c r="C788" i="1"/>
  <c r="F788" i="1"/>
  <c r="G788" i="1"/>
  <c r="J788" i="1"/>
  <c r="N788" i="1" a="1"/>
  <c r="N788" i="1" s="1"/>
  <c r="W788" i="1"/>
  <c r="AI788" i="1"/>
  <c r="AK788" i="1" s="1"/>
  <c r="AJ788" i="1"/>
  <c r="AT788" i="1" a="1"/>
  <c r="AT788" i="1" s="1"/>
  <c r="AW788" i="1" a="1"/>
  <c r="AW788" i="1" s="1"/>
  <c r="AY788" i="1"/>
  <c r="BJ788" i="1"/>
  <c r="BL788" i="1"/>
  <c r="C774" i="1"/>
  <c r="F774" i="1"/>
  <c r="G774" i="1"/>
  <c r="J774" i="1"/>
  <c r="N774" i="1" a="1"/>
  <c r="N774" i="1" s="1"/>
  <c r="W774" i="1"/>
  <c r="AI774" i="1"/>
  <c r="AK774" i="1" s="1"/>
  <c r="AJ774" i="1"/>
  <c r="AT774" i="1" a="1"/>
  <c r="AT774" i="1" s="1"/>
  <c r="AW774" i="1" a="1"/>
  <c r="AW774" i="1" s="1"/>
  <c r="AY774" i="1"/>
  <c r="BJ774" i="1"/>
  <c r="BL774" i="1"/>
  <c r="C770" i="1"/>
  <c r="F770" i="1"/>
  <c r="G770" i="1"/>
  <c r="J770" i="1"/>
  <c r="N770" i="1" a="1"/>
  <c r="N770" i="1" s="1"/>
  <c r="W770" i="1"/>
  <c r="AI770" i="1"/>
  <c r="AK770" i="1" s="1"/>
  <c r="AJ770" i="1"/>
  <c r="AT770" i="1" a="1"/>
  <c r="AT770" i="1" s="1"/>
  <c r="AW770" i="1" a="1"/>
  <c r="AW770" i="1" s="1"/>
  <c r="AY770" i="1"/>
  <c r="BJ770" i="1"/>
  <c r="BL770" i="1"/>
  <c r="C752" i="1"/>
  <c r="F752" i="1"/>
  <c r="G752" i="1"/>
  <c r="J752" i="1"/>
  <c r="N752" i="1" a="1"/>
  <c r="N752" i="1" s="1"/>
  <c r="W752" i="1"/>
  <c r="AI752" i="1"/>
  <c r="AK752" i="1" s="1"/>
  <c r="AJ752" i="1"/>
  <c r="AT752" i="1" a="1"/>
  <c r="AT752" i="1" s="1"/>
  <c r="AW752" i="1" a="1"/>
  <c r="AW752" i="1" s="1"/>
  <c r="AY752" i="1"/>
  <c r="BJ752" i="1"/>
  <c r="BL752" i="1"/>
  <c r="C748" i="1"/>
  <c r="F748" i="1"/>
  <c r="G748" i="1"/>
  <c r="J748" i="1"/>
  <c r="N748" i="1" a="1"/>
  <c r="N748" i="1" s="1"/>
  <c r="W748" i="1"/>
  <c r="AI748" i="1"/>
  <c r="AK748" i="1" s="1"/>
  <c r="AJ748" i="1"/>
  <c r="AT748" i="1" a="1"/>
  <c r="AT748" i="1" s="1"/>
  <c r="AW748" i="1" a="1"/>
  <c r="AW748" i="1" s="1"/>
  <c r="AY748" i="1"/>
  <c r="BJ748" i="1"/>
  <c r="BL748" i="1"/>
  <c r="C744" i="1"/>
  <c r="F744" i="1"/>
  <c r="G744" i="1"/>
  <c r="J744" i="1"/>
  <c r="N744" i="1" a="1"/>
  <c r="N744" i="1" s="1"/>
  <c r="W744" i="1"/>
  <c r="AI744" i="1"/>
  <c r="AK744" i="1" s="1"/>
  <c r="AJ744" i="1"/>
  <c r="AT744" i="1" a="1"/>
  <c r="AT744" i="1" s="1"/>
  <c r="AW744" i="1" a="1"/>
  <c r="AW744" i="1" s="1"/>
  <c r="AY744" i="1"/>
  <c r="BJ744" i="1"/>
  <c r="BL744" i="1"/>
  <c r="C740" i="1"/>
  <c r="F740" i="1"/>
  <c r="G740" i="1"/>
  <c r="J740" i="1"/>
  <c r="N740" i="1" a="1"/>
  <c r="N740" i="1" s="1"/>
  <c r="W740" i="1"/>
  <c r="AI740" i="1"/>
  <c r="AK740" i="1" s="1"/>
  <c r="AJ740" i="1"/>
  <c r="AT740" i="1" a="1"/>
  <c r="AT740" i="1" s="1"/>
  <c r="AW740" i="1" a="1"/>
  <c r="AW740" i="1" s="1"/>
  <c r="AY740" i="1"/>
  <c r="BJ740" i="1"/>
  <c r="BL740" i="1"/>
  <c r="C721" i="1"/>
  <c r="F721" i="1"/>
  <c r="G721" i="1"/>
  <c r="J721" i="1"/>
  <c r="N721" i="1" a="1"/>
  <c r="N721" i="1" s="1"/>
  <c r="W721" i="1"/>
  <c r="AI721" i="1"/>
  <c r="AK721" i="1" s="1"/>
  <c r="AJ721" i="1"/>
  <c r="AT721" i="1" a="1"/>
  <c r="AT721" i="1" s="1"/>
  <c r="AW721" i="1" a="1"/>
  <c r="AW721" i="1" s="1"/>
  <c r="AY721" i="1"/>
  <c r="BJ721" i="1"/>
  <c r="BL721" i="1"/>
  <c r="C717" i="1"/>
  <c r="F717" i="1"/>
  <c r="G717" i="1"/>
  <c r="J717" i="1"/>
  <c r="N717" i="1" a="1"/>
  <c r="N717" i="1" s="1"/>
  <c r="W717" i="1"/>
  <c r="AI717" i="1"/>
  <c r="AK717" i="1" s="1"/>
  <c r="AJ717" i="1"/>
  <c r="AT717" i="1" a="1"/>
  <c r="AT717" i="1" s="1"/>
  <c r="AW717" i="1" a="1"/>
  <c r="AW717" i="1" s="1"/>
  <c r="AY717" i="1"/>
  <c r="BJ717" i="1"/>
  <c r="BL717" i="1"/>
  <c r="C320" i="1"/>
  <c r="F320" i="1"/>
  <c r="G320" i="1"/>
  <c r="J320" i="1"/>
  <c r="N320" i="1" a="1"/>
  <c r="N320" i="1" s="1"/>
  <c r="W320" i="1"/>
  <c r="AI320" i="1"/>
  <c r="AK320" i="1" s="1"/>
  <c r="AJ320" i="1"/>
  <c r="AT320" i="1" a="1"/>
  <c r="AT320" i="1" s="1"/>
  <c r="AW320" i="1" a="1"/>
  <c r="AW320" i="1" s="1"/>
  <c r="AY320" i="1"/>
  <c r="BJ320" i="1"/>
  <c r="BL320" i="1"/>
  <c r="C316" i="1"/>
  <c r="F316" i="1"/>
  <c r="G316" i="1"/>
  <c r="J316" i="1"/>
  <c r="N316" i="1" a="1"/>
  <c r="N316" i="1" s="1"/>
  <c r="W316" i="1"/>
  <c r="AI316" i="1"/>
  <c r="AK316" i="1" s="1"/>
  <c r="AJ316" i="1"/>
  <c r="AT316" i="1" a="1"/>
  <c r="AT316" i="1" s="1"/>
  <c r="AW316" i="1" a="1"/>
  <c r="AW316" i="1" s="1"/>
  <c r="AY316" i="1"/>
  <c r="BJ316" i="1"/>
  <c r="BL316" i="1"/>
  <c r="C317" i="1"/>
  <c r="I317" i="1" s="1"/>
  <c r="F317" i="1"/>
  <c r="G317" i="1"/>
  <c r="J317" i="1"/>
  <c r="N317" i="1" a="1"/>
  <c r="N317" i="1" s="1"/>
  <c r="W317" i="1"/>
  <c r="AI317" i="1"/>
  <c r="AK317" i="1" s="1"/>
  <c r="AJ317" i="1"/>
  <c r="AT317" i="1" a="1"/>
  <c r="AT317" i="1" s="1"/>
  <c r="AW317" i="1" a="1"/>
  <c r="AW317" i="1" s="1"/>
  <c r="AY317" i="1"/>
  <c r="BJ317" i="1"/>
  <c r="BL317" i="1"/>
  <c r="C312" i="1"/>
  <c r="F312" i="1"/>
  <c r="G312" i="1"/>
  <c r="J312" i="1"/>
  <c r="N312" i="1" a="1"/>
  <c r="N312" i="1" s="1"/>
  <c r="W312" i="1"/>
  <c r="AI312" i="1"/>
  <c r="AK312" i="1" s="1"/>
  <c r="AJ312" i="1"/>
  <c r="AT312" i="1" a="1"/>
  <c r="AT312" i="1" s="1"/>
  <c r="AW312" i="1" a="1"/>
  <c r="AW312" i="1" s="1"/>
  <c r="AY312" i="1"/>
  <c r="BJ312" i="1"/>
  <c r="BL312" i="1"/>
  <c r="C308" i="1"/>
  <c r="F308" i="1"/>
  <c r="G308" i="1"/>
  <c r="J308" i="1"/>
  <c r="N308" i="1" a="1"/>
  <c r="N308" i="1" s="1"/>
  <c r="W308" i="1"/>
  <c r="AI308" i="1"/>
  <c r="AK308" i="1" s="1"/>
  <c r="AJ308" i="1"/>
  <c r="AT308" i="1" a="1"/>
  <c r="AT308" i="1" s="1"/>
  <c r="AW308" i="1" a="1"/>
  <c r="AW308" i="1" s="1"/>
  <c r="AY308" i="1"/>
  <c r="BJ308" i="1"/>
  <c r="BL308" i="1"/>
  <c r="C250" i="1"/>
  <c r="F250" i="1"/>
  <c r="G250" i="1"/>
  <c r="J250" i="1"/>
  <c r="N250" i="1" a="1"/>
  <c r="N250" i="1" s="1"/>
  <c r="W250" i="1"/>
  <c r="AI250" i="1"/>
  <c r="AK250" i="1" s="1"/>
  <c r="AJ250" i="1"/>
  <c r="AT250" i="1" a="1"/>
  <c r="AT250" i="1" s="1"/>
  <c r="AW250" i="1" a="1"/>
  <c r="AW250" i="1" s="1"/>
  <c r="AY250" i="1"/>
  <c r="BJ250" i="1"/>
  <c r="BL250" i="1"/>
  <c r="C244" i="1"/>
  <c r="F244" i="1"/>
  <c r="G244" i="1"/>
  <c r="J244" i="1"/>
  <c r="N244" i="1" a="1"/>
  <c r="N244" i="1" s="1"/>
  <c r="W244" i="1"/>
  <c r="AI244" i="1"/>
  <c r="AK244" i="1" s="1"/>
  <c r="AJ244" i="1"/>
  <c r="AT244" i="1" a="1"/>
  <c r="AT244" i="1" s="1"/>
  <c r="AW244" i="1" a="1"/>
  <c r="AW244" i="1" s="1"/>
  <c r="AY244" i="1"/>
  <c r="BJ244" i="1"/>
  <c r="BL244" i="1"/>
  <c r="C164" i="1"/>
  <c r="F164" i="1"/>
  <c r="G164" i="1"/>
  <c r="J164" i="1"/>
  <c r="N164" i="1" a="1"/>
  <c r="N164" i="1" s="1"/>
  <c r="W164" i="1"/>
  <c r="AI164" i="1"/>
  <c r="AK164" i="1" s="1"/>
  <c r="AJ164" i="1"/>
  <c r="AT164" i="1" a="1"/>
  <c r="AT164" i="1" s="1"/>
  <c r="AW164" i="1" a="1"/>
  <c r="AW164" i="1" s="1"/>
  <c r="AY164" i="1"/>
  <c r="BJ164" i="1"/>
  <c r="BL164" i="1"/>
  <c r="BL170" i="1"/>
  <c r="BJ170" i="1"/>
  <c r="AY170" i="1"/>
  <c r="AW170" i="1" a="1"/>
  <c r="AW170" i="1" s="1"/>
  <c r="AT170" i="1" a="1"/>
  <c r="AT170" i="1" s="1"/>
  <c r="AJ170" i="1"/>
  <c r="AI170" i="1"/>
  <c r="AK170" i="1" s="1"/>
  <c r="W170" i="1"/>
  <c r="N170" i="1" a="1"/>
  <c r="N170" i="1" s="1"/>
  <c r="J170" i="1"/>
  <c r="G170" i="1"/>
  <c r="F170" i="1"/>
  <c r="C170" i="1"/>
  <c r="C160" i="1"/>
  <c r="F160" i="1"/>
  <c r="G160" i="1"/>
  <c r="J160" i="1"/>
  <c r="N160" i="1" a="1"/>
  <c r="N160" i="1" s="1"/>
  <c r="W160" i="1"/>
  <c r="AI160" i="1"/>
  <c r="AK160" i="1" s="1"/>
  <c r="AJ160" i="1"/>
  <c r="AT160" i="1" a="1"/>
  <c r="AT160" i="1" s="1"/>
  <c r="AW160" i="1" a="1"/>
  <c r="AW160" i="1" s="1"/>
  <c r="AY160" i="1"/>
  <c r="BJ160" i="1"/>
  <c r="BL160" i="1"/>
  <c r="C156" i="1"/>
  <c r="F156" i="1"/>
  <c r="G156" i="1"/>
  <c r="J156" i="1"/>
  <c r="N156" i="1" a="1"/>
  <c r="N156" i="1" s="1"/>
  <c r="W156" i="1"/>
  <c r="AI156" i="1"/>
  <c r="AK156" i="1" s="1"/>
  <c r="AJ156" i="1"/>
  <c r="AT156" i="1" a="1"/>
  <c r="AT156" i="1" s="1"/>
  <c r="AW156" i="1" a="1"/>
  <c r="AW156" i="1" s="1"/>
  <c r="AY156" i="1"/>
  <c r="BJ156" i="1"/>
  <c r="BL156" i="1"/>
  <c r="C152" i="1"/>
  <c r="F152" i="1"/>
  <c r="G152" i="1"/>
  <c r="J152" i="1"/>
  <c r="N152" i="1" a="1"/>
  <c r="N152" i="1" s="1"/>
  <c r="W152" i="1"/>
  <c r="AI152" i="1"/>
  <c r="AK152" i="1" s="1"/>
  <c r="AJ152" i="1"/>
  <c r="AT152" i="1" a="1"/>
  <c r="AT152" i="1" s="1"/>
  <c r="AW152" i="1" a="1"/>
  <c r="AW152" i="1" s="1"/>
  <c r="AY152" i="1"/>
  <c r="BJ152" i="1"/>
  <c r="BL152" i="1"/>
  <c r="C128" i="1"/>
  <c r="F128" i="1"/>
  <c r="G128" i="1"/>
  <c r="J128" i="1"/>
  <c r="N128" i="1" a="1"/>
  <c r="N128" i="1" s="1"/>
  <c r="W128" i="1"/>
  <c r="AI128" i="1"/>
  <c r="AK128" i="1" s="1"/>
  <c r="AJ128" i="1"/>
  <c r="AT128" i="1" a="1"/>
  <c r="AT128" i="1" s="1"/>
  <c r="AW128" i="1" a="1"/>
  <c r="AW128" i="1" s="1"/>
  <c r="AY128" i="1"/>
  <c r="BJ128" i="1"/>
  <c r="BL128" i="1"/>
  <c r="C124" i="1"/>
  <c r="F124" i="1"/>
  <c r="G124" i="1"/>
  <c r="J124" i="1"/>
  <c r="N124" i="1" a="1"/>
  <c r="N124" i="1" s="1"/>
  <c r="W124" i="1"/>
  <c r="AI124" i="1"/>
  <c r="AK124" i="1" s="1"/>
  <c r="AJ124" i="1"/>
  <c r="AT124" i="1" a="1"/>
  <c r="AT124" i="1" s="1"/>
  <c r="AW124" i="1" a="1"/>
  <c r="AW124" i="1" s="1"/>
  <c r="AY124" i="1"/>
  <c r="BJ124" i="1"/>
  <c r="BL124" i="1"/>
  <c r="C120" i="1"/>
  <c r="F120" i="1"/>
  <c r="G120" i="1"/>
  <c r="J120" i="1"/>
  <c r="N120" i="1" a="1"/>
  <c r="N120" i="1" s="1"/>
  <c r="W120" i="1"/>
  <c r="AI120" i="1"/>
  <c r="AK120" i="1" s="1"/>
  <c r="AJ120" i="1"/>
  <c r="AT120" i="1" a="1"/>
  <c r="AT120" i="1" s="1"/>
  <c r="AW120" i="1" a="1"/>
  <c r="AW120" i="1" s="1"/>
  <c r="AY120" i="1"/>
  <c r="BJ120" i="1"/>
  <c r="BL120" i="1"/>
  <c r="C148" i="1"/>
  <c r="F148" i="1"/>
  <c r="G148" i="1"/>
  <c r="J148" i="1"/>
  <c r="N148" i="1" a="1"/>
  <c r="N148" i="1" s="1"/>
  <c r="W148" i="1"/>
  <c r="AI148" i="1"/>
  <c r="AK148" i="1" s="1"/>
  <c r="AJ148" i="1"/>
  <c r="AT148" i="1" a="1"/>
  <c r="AT148" i="1" s="1"/>
  <c r="AW148" i="1" a="1"/>
  <c r="AW148" i="1" s="1"/>
  <c r="AY148" i="1"/>
  <c r="BJ148" i="1"/>
  <c r="BL148" i="1"/>
  <c r="C144" i="1"/>
  <c r="F144" i="1"/>
  <c r="G144" i="1"/>
  <c r="J144" i="1"/>
  <c r="N144" i="1" a="1"/>
  <c r="N144" i="1" s="1"/>
  <c r="W144" i="1"/>
  <c r="AI144" i="1"/>
  <c r="AK144" i="1" s="1"/>
  <c r="AJ144" i="1"/>
  <c r="AT144" i="1" a="1"/>
  <c r="AT144" i="1" s="1"/>
  <c r="AW144" i="1" a="1"/>
  <c r="AW144" i="1" s="1"/>
  <c r="AY144" i="1"/>
  <c r="BJ144" i="1"/>
  <c r="BL144" i="1"/>
  <c r="C140" i="1"/>
  <c r="F140" i="1"/>
  <c r="G140" i="1"/>
  <c r="J140" i="1"/>
  <c r="N140" i="1" a="1"/>
  <c r="N140" i="1" s="1"/>
  <c r="W140" i="1"/>
  <c r="AI140" i="1"/>
  <c r="AK140" i="1" s="1"/>
  <c r="AJ140" i="1"/>
  <c r="AT140" i="1" a="1"/>
  <c r="AT140" i="1" s="1"/>
  <c r="AW140" i="1" a="1"/>
  <c r="AW140" i="1" s="1"/>
  <c r="AY140" i="1"/>
  <c r="BJ140" i="1"/>
  <c r="BL140" i="1"/>
  <c r="C136" i="1"/>
  <c r="F136" i="1"/>
  <c r="G136" i="1"/>
  <c r="J136" i="1"/>
  <c r="N136" i="1" a="1"/>
  <c r="N136" i="1" s="1"/>
  <c r="W136" i="1"/>
  <c r="AI136" i="1"/>
  <c r="AK136" i="1" s="1"/>
  <c r="AJ136" i="1"/>
  <c r="AT136" i="1" a="1"/>
  <c r="AT136" i="1" s="1"/>
  <c r="AW136" i="1" a="1"/>
  <c r="AW136" i="1" s="1"/>
  <c r="AY136" i="1"/>
  <c r="BJ136" i="1"/>
  <c r="BL136" i="1"/>
  <c r="C132" i="1"/>
  <c r="F132" i="1"/>
  <c r="G132" i="1"/>
  <c r="J132" i="1"/>
  <c r="N132" i="1" a="1"/>
  <c r="N132" i="1" s="1"/>
  <c r="W132" i="1"/>
  <c r="AI132" i="1"/>
  <c r="AK132" i="1" s="1"/>
  <c r="AJ132" i="1"/>
  <c r="AT132" i="1" a="1"/>
  <c r="AT132" i="1" s="1"/>
  <c r="AW132" i="1" a="1"/>
  <c r="AW132" i="1" s="1"/>
  <c r="AY132" i="1"/>
  <c r="BJ132" i="1"/>
  <c r="BL132" i="1"/>
  <c r="C116" i="1"/>
  <c r="F116" i="1"/>
  <c r="G116" i="1"/>
  <c r="J116" i="1"/>
  <c r="N116" i="1" a="1"/>
  <c r="N116" i="1" s="1"/>
  <c r="W116" i="1"/>
  <c r="AI116" i="1"/>
  <c r="AK116" i="1" s="1"/>
  <c r="AJ116" i="1"/>
  <c r="AT116" i="1" a="1"/>
  <c r="AT116" i="1" s="1"/>
  <c r="AW116" i="1" a="1"/>
  <c r="AW116" i="1" s="1"/>
  <c r="AY116" i="1"/>
  <c r="BJ116" i="1"/>
  <c r="BL116" i="1"/>
  <c r="C112" i="1"/>
  <c r="F112" i="1"/>
  <c r="G112" i="1"/>
  <c r="J112" i="1"/>
  <c r="N112" i="1" a="1"/>
  <c r="N112" i="1" s="1"/>
  <c r="W112" i="1"/>
  <c r="AI112" i="1"/>
  <c r="AK112" i="1" s="1"/>
  <c r="AJ112" i="1"/>
  <c r="AT112" i="1" a="1"/>
  <c r="AT112" i="1" s="1"/>
  <c r="AW112" i="1" a="1"/>
  <c r="AW112" i="1" s="1"/>
  <c r="AY112" i="1"/>
  <c r="BJ112" i="1"/>
  <c r="BL112" i="1"/>
  <c r="C108" i="1"/>
  <c r="F108" i="1"/>
  <c r="G108" i="1"/>
  <c r="J108" i="1"/>
  <c r="N108" i="1" a="1"/>
  <c r="N108" i="1" s="1"/>
  <c r="W108" i="1"/>
  <c r="AI108" i="1"/>
  <c r="AK108" i="1" s="1"/>
  <c r="AJ108" i="1"/>
  <c r="AT108" i="1" a="1"/>
  <c r="AT108" i="1" s="1"/>
  <c r="AW108" i="1" a="1"/>
  <c r="AW108" i="1" s="1"/>
  <c r="AY108" i="1"/>
  <c r="BJ108" i="1"/>
  <c r="BL108" i="1"/>
  <c r="C104" i="1"/>
  <c r="F104" i="1"/>
  <c r="G104" i="1"/>
  <c r="J104" i="1"/>
  <c r="N104" i="1" a="1"/>
  <c r="N104" i="1" s="1"/>
  <c r="W104" i="1"/>
  <c r="AI104" i="1"/>
  <c r="AK104" i="1" s="1"/>
  <c r="AJ104" i="1"/>
  <c r="AT104" i="1" a="1"/>
  <c r="AT104" i="1" s="1"/>
  <c r="AW104" i="1" a="1"/>
  <c r="AW104" i="1" s="1"/>
  <c r="AY104" i="1"/>
  <c r="BJ104" i="1"/>
  <c r="BL104" i="1"/>
  <c r="BL100" i="1"/>
  <c r="BJ100" i="1"/>
  <c r="AY100" i="1"/>
  <c r="AW100" i="1" a="1"/>
  <c r="AW100" i="1" s="1"/>
  <c r="AT100" i="1" a="1"/>
  <c r="AT100" i="1" s="1"/>
  <c r="AJ100" i="1"/>
  <c r="AI100" i="1"/>
  <c r="AK100" i="1" s="1"/>
  <c r="W100" i="1"/>
  <c r="N100" i="1" a="1"/>
  <c r="N100" i="1" s="1"/>
  <c r="J100" i="1"/>
  <c r="G100" i="1"/>
  <c r="F100" i="1"/>
  <c r="C100" i="1"/>
  <c r="C1120" i="1"/>
  <c r="F1120" i="1"/>
  <c r="G1120" i="1"/>
  <c r="J1120" i="1"/>
  <c r="N1120" i="1" a="1"/>
  <c r="N1120" i="1" s="1"/>
  <c r="W1120" i="1"/>
  <c r="AI1120" i="1"/>
  <c r="AK1120" i="1" s="1"/>
  <c r="AJ1120" i="1"/>
  <c r="AT1120" i="1" a="1"/>
  <c r="AT1120" i="1" s="1"/>
  <c r="AW1120" i="1" a="1"/>
  <c r="AW1120" i="1" s="1"/>
  <c r="AY1120" i="1"/>
  <c r="BJ1120" i="1"/>
  <c r="BL1120" i="1"/>
  <c r="C1117" i="1"/>
  <c r="F1117" i="1"/>
  <c r="G1117" i="1"/>
  <c r="J1117" i="1"/>
  <c r="N1117" i="1" a="1"/>
  <c r="N1117" i="1" s="1"/>
  <c r="W1117" i="1"/>
  <c r="AI1117" i="1"/>
  <c r="AK1117" i="1" s="1"/>
  <c r="AJ1117" i="1"/>
  <c r="AT1117" i="1" a="1"/>
  <c r="AT1117" i="1" s="1"/>
  <c r="AW1117" i="1" a="1"/>
  <c r="AW1117" i="1" s="1"/>
  <c r="AY1117" i="1"/>
  <c r="BJ1117" i="1"/>
  <c r="BL1117" i="1"/>
  <c r="C1114" i="1"/>
  <c r="F1114" i="1"/>
  <c r="G1114" i="1"/>
  <c r="J1114" i="1"/>
  <c r="N1114" i="1" a="1"/>
  <c r="N1114" i="1" s="1"/>
  <c r="W1114" i="1"/>
  <c r="AI1114" i="1"/>
  <c r="AK1114" i="1" s="1"/>
  <c r="AJ1114" i="1"/>
  <c r="AT1114" i="1" a="1"/>
  <c r="AT1114" i="1" s="1"/>
  <c r="AW1114" i="1" a="1"/>
  <c r="AW1114" i="1" s="1"/>
  <c r="AY1114" i="1"/>
  <c r="BJ1114" i="1"/>
  <c r="BL1114" i="1"/>
  <c r="C1111" i="1"/>
  <c r="F1111" i="1"/>
  <c r="G1111" i="1"/>
  <c r="J1111" i="1"/>
  <c r="N1111" i="1" a="1"/>
  <c r="N1111" i="1" s="1"/>
  <c r="W1111" i="1"/>
  <c r="AI1111" i="1"/>
  <c r="AK1111" i="1" s="1"/>
  <c r="AJ1111" i="1"/>
  <c r="AT1111" i="1" a="1"/>
  <c r="AT1111" i="1" s="1"/>
  <c r="AW1111" i="1" a="1"/>
  <c r="AW1111" i="1" s="1"/>
  <c r="AY1111" i="1"/>
  <c r="BJ1111" i="1"/>
  <c r="BL1111" i="1"/>
  <c r="C1108" i="1"/>
  <c r="F1108" i="1"/>
  <c r="G1108" i="1"/>
  <c r="J1108" i="1"/>
  <c r="N1108" i="1" a="1"/>
  <c r="N1108" i="1" s="1"/>
  <c r="W1108" i="1"/>
  <c r="AI1108" i="1"/>
  <c r="AK1108" i="1" s="1"/>
  <c r="AJ1108" i="1"/>
  <c r="AT1108" i="1" a="1"/>
  <c r="AT1108" i="1" s="1"/>
  <c r="AW1108" i="1" a="1"/>
  <c r="AW1108" i="1" s="1"/>
  <c r="AY1108" i="1"/>
  <c r="BJ1108" i="1"/>
  <c r="BL1108" i="1"/>
  <c r="C1105" i="1"/>
  <c r="F1105" i="1"/>
  <c r="G1105" i="1"/>
  <c r="J1105" i="1"/>
  <c r="N1105" i="1" a="1"/>
  <c r="N1105" i="1" s="1"/>
  <c r="W1105" i="1"/>
  <c r="AI1105" i="1"/>
  <c r="AK1105" i="1" s="1"/>
  <c r="AJ1105" i="1"/>
  <c r="AT1105" i="1" a="1"/>
  <c r="AT1105" i="1" s="1"/>
  <c r="AW1105" i="1" a="1"/>
  <c r="AW1105" i="1" s="1"/>
  <c r="AY1105" i="1"/>
  <c r="BJ1105" i="1"/>
  <c r="BL1105" i="1"/>
  <c r="C968" i="1"/>
  <c r="F968" i="1"/>
  <c r="G968" i="1"/>
  <c r="J968" i="1"/>
  <c r="N968" i="1" a="1"/>
  <c r="N968" i="1" s="1"/>
  <c r="W968" i="1"/>
  <c r="AI968" i="1"/>
  <c r="AK968" i="1" s="1"/>
  <c r="AJ968" i="1"/>
  <c r="AT968" i="1" a="1"/>
  <c r="AT968" i="1" s="1"/>
  <c r="AW968" i="1" a="1"/>
  <c r="AW968" i="1" s="1"/>
  <c r="AY968" i="1"/>
  <c r="BJ968" i="1"/>
  <c r="BL968" i="1"/>
  <c r="C928" i="1"/>
  <c r="F928" i="1"/>
  <c r="G928" i="1"/>
  <c r="J928" i="1"/>
  <c r="N928" i="1" a="1"/>
  <c r="N928" i="1" s="1"/>
  <c r="W928" i="1"/>
  <c r="AI928" i="1"/>
  <c r="AK928" i="1" s="1"/>
  <c r="AJ928" i="1"/>
  <c r="AT928" i="1" a="1"/>
  <c r="AT928" i="1" s="1"/>
  <c r="AW928" i="1" a="1"/>
  <c r="AW928" i="1" s="1"/>
  <c r="AY928" i="1"/>
  <c r="BJ928" i="1"/>
  <c r="BL928" i="1"/>
  <c r="C91" i="1" l="1"/>
  <c r="I91" i="1" s="1"/>
  <c r="F91" i="1"/>
  <c r="G91" i="1"/>
  <c r="J91" i="1"/>
  <c r="N91" i="1" a="1"/>
  <c r="N91" i="1" s="1"/>
  <c r="W91" i="1"/>
  <c r="AI91" i="1"/>
  <c r="AK91" i="1" s="1"/>
  <c r="AJ91" i="1"/>
  <c r="AT91" i="1" a="1"/>
  <c r="AT91" i="1" s="1"/>
  <c r="AW91" i="1" a="1"/>
  <c r="AW91" i="1" s="1"/>
  <c r="AY91" i="1"/>
  <c r="BJ91" i="1"/>
  <c r="BL91" i="1"/>
  <c r="C92" i="1"/>
  <c r="I92" i="1" s="1"/>
  <c r="F92" i="1"/>
  <c r="G92" i="1"/>
  <c r="J92" i="1"/>
  <c r="N92" i="1" a="1"/>
  <c r="N92" i="1" s="1"/>
  <c r="W92" i="1"/>
  <c r="AI92" i="1"/>
  <c r="AK92" i="1" s="1"/>
  <c r="AJ92" i="1"/>
  <c r="AT92" i="1" a="1"/>
  <c r="AT92" i="1" s="1"/>
  <c r="AW92" i="1" a="1"/>
  <c r="AW92" i="1" s="1"/>
  <c r="AY92" i="1"/>
  <c r="BJ92" i="1"/>
  <c r="BL92" i="1"/>
  <c r="C93" i="1"/>
  <c r="I93" i="1" s="1"/>
  <c r="F93" i="1"/>
  <c r="G93" i="1"/>
  <c r="J93" i="1"/>
  <c r="N93" i="1" a="1"/>
  <c r="N93" i="1" s="1"/>
  <c r="W93" i="1"/>
  <c r="AI93" i="1"/>
  <c r="AK93" i="1" s="1"/>
  <c r="AJ93" i="1"/>
  <c r="AT93" i="1" a="1"/>
  <c r="AT93" i="1" s="1"/>
  <c r="AW93" i="1" a="1"/>
  <c r="AW93" i="1" s="1"/>
  <c r="AY93" i="1"/>
  <c r="BJ93" i="1"/>
  <c r="BL93" i="1"/>
  <c r="C94" i="1"/>
  <c r="I94" i="1" s="1"/>
  <c r="F94" i="1"/>
  <c r="G94" i="1"/>
  <c r="J94" i="1"/>
  <c r="N94" i="1" a="1"/>
  <c r="N94" i="1" s="1"/>
  <c r="W94" i="1"/>
  <c r="AI94" i="1"/>
  <c r="AK94" i="1" s="1"/>
  <c r="AJ94" i="1"/>
  <c r="AT94" i="1" a="1"/>
  <c r="AT94" i="1" s="1"/>
  <c r="AW94" i="1" a="1"/>
  <c r="AW94" i="1" s="1"/>
  <c r="AY94" i="1"/>
  <c r="BJ94" i="1"/>
  <c r="BL94" i="1"/>
  <c r="C82" i="1"/>
  <c r="I82" i="1" s="1"/>
  <c r="F82" i="1"/>
  <c r="G82" i="1"/>
  <c r="J82" i="1"/>
  <c r="N82" i="1" a="1"/>
  <c r="N82" i="1" s="1"/>
  <c r="W82" i="1"/>
  <c r="AI82" i="1"/>
  <c r="AK82" i="1" s="1"/>
  <c r="AJ82" i="1"/>
  <c r="AT82" i="1" a="1"/>
  <c r="AT82" i="1" s="1"/>
  <c r="AW82" i="1" a="1"/>
  <c r="AW82" i="1" s="1"/>
  <c r="AY82" i="1"/>
  <c r="BJ82" i="1"/>
  <c r="BL82" i="1"/>
  <c r="C83" i="1"/>
  <c r="I83" i="1" s="1"/>
  <c r="F83" i="1"/>
  <c r="G83" i="1"/>
  <c r="J83" i="1"/>
  <c r="N83" i="1" a="1"/>
  <c r="N83" i="1" s="1"/>
  <c r="W83" i="1"/>
  <c r="AI83" i="1"/>
  <c r="AK83" i="1" s="1"/>
  <c r="AJ83" i="1"/>
  <c r="AT83" i="1" a="1"/>
  <c r="AT83" i="1" s="1"/>
  <c r="AW83" i="1" a="1"/>
  <c r="AW83" i="1" s="1"/>
  <c r="AY83" i="1"/>
  <c r="BJ83" i="1"/>
  <c r="BL83" i="1"/>
  <c r="C84" i="1"/>
  <c r="I84" i="1" s="1"/>
  <c r="F84" i="1"/>
  <c r="G84" i="1"/>
  <c r="J84" i="1"/>
  <c r="N84" i="1" a="1"/>
  <c r="N84" i="1" s="1"/>
  <c r="W84" i="1"/>
  <c r="AI84" i="1"/>
  <c r="AK84" i="1" s="1"/>
  <c r="AJ84" i="1"/>
  <c r="AT84" i="1" a="1"/>
  <c r="AT84" i="1" s="1"/>
  <c r="AW84" i="1" a="1"/>
  <c r="AW84" i="1" s="1"/>
  <c r="AY84" i="1"/>
  <c r="BJ84" i="1"/>
  <c r="BL84" i="1"/>
  <c r="C79" i="1"/>
  <c r="I79" i="1" s="1"/>
  <c r="F79" i="1"/>
  <c r="G79" i="1"/>
  <c r="J79" i="1"/>
  <c r="N79" i="1" a="1"/>
  <c r="N79" i="1" s="1"/>
  <c r="W79" i="1"/>
  <c r="AI79" i="1"/>
  <c r="AK79" i="1" s="1"/>
  <c r="AJ79" i="1"/>
  <c r="AT79" i="1" a="1"/>
  <c r="AT79" i="1" s="1"/>
  <c r="AW79" i="1" a="1"/>
  <c r="AW79" i="1" s="1"/>
  <c r="AY79" i="1"/>
  <c r="BJ79" i="1"/>
  <c r="BL79" i="1"/>
  <c r="C80" i="1"/>
  <c r="I80" i="1" s="1"/>
  <c r="F80" i="1"/>
  <c r="G80" i="1"/>
  <c r="J80" i="1"/>
  <c r="N80" i="1" a="1"/>
  <c r="N80" i="1" s="1"/>
  <c r="W80" i="1"/>
  <c r="AI80" i="1"/>
  <c r="AK80" i="1" s="1"/>
  <c r="AJ80" i="1"/>
  <c r="AT80" i="1" a="1"/>
  <c r="AT80" i="1" s="1"/>
  <c r="AW80" i="1" a="1"/>
  <c r="AW80" i="1" s="1"/>
  <c r="AY80" i="1"/>
  <c r="BJ80" i="1"/>
  <c r="BL80" i="1"/>
  <c r="C81" i="1"/>
  <c r="I81" i="1" s="1"/>
  <c r="F81" i="1"/>
  <c r="G81" i="1"/>
  <c r="J81" i="1"/>
  <c r="N81" i="1" a="1"/>
  <c r="N81" i="1" s="1"/>
  <c r="W81" i="1"/>
  <c r="AI81" i="1"/>
  <c r="AK81" i="1" s="1"/>
  <c r="AJ81" i="1"/>
  <c r="AT81" i="1" a="1"/>
  <c r="AT81" i="1" s="1"/>
  <c r="AW81" i="1" a="1"/>
  <c r="AW81" i="1" s="1"/>
  <c r="AY81" i="1"/>
  <c r="BJ81" i="1"/>
  <c r="BL81" i="1"/>
  <c r="C95" i="1"/>
  <c r="I95" i="1" s="1"/>
  <c r="F95" i="1"/>
  <c r="G95" i="1"/>
  <c r="J95" i="1"/>
  <c r="N95" i="1" a="1"/>
  <c r="N95" i="1" s="1"/>
  <c r="W95" i="1"/>
  <c r="AI95" i="1"/>
  <c r="AK95" i="1" s="1"/>
  <c r="AJ95" i="1"/>
  <c r="AT95" i="1" a="1"/>
  <c r="AT95" i="1" s="1"/>
  <c r="AW95" i="1" a="1"/>
  <c r="AW95" i="1" s="1"/>
  <c r="AY95" i="1"/>
  <c r="BJ95" i="1"/>
  <c r="BL95" i="1"/>
  <c r="C96" i="1"/>
  <c r="I96" i="1" s="1"/>
  <c r="F96" i="1"/>
  <c r="G96" i="1"/>
  <c r="J96" i="1"/>
  <c r="N96" i="1" a="1"/>
  <c r="N96" i="1" s="1"/>
  <c r="W96" i="1"/>
  <c r="AI96" i="1"/>
  <c r="AK96" i="1" s="1"/>
  <c r="AJ96" i="1"/>
  <c r="AT96" i="1" a="1"/>
  <c r="AT96" i="1" s="1"/>
  <c r="AW96" i="1" a="1"/>
  <c r="AW96" i="1" s="1"/>
  <c r="AY96" i="1"/>
  <c r="BJ96" i="1"/>
  <c r="BL96" i="1"/>
  <c r="C97" i="1"/>
  <c r="I97" i="1" s="1"/>
  <c r="F97" i="1"/>
  <c r="G97" i="1"/>
  <c r="J97" i="1"/>
  <c r="N97" i="1" a="1"/>
  <c r="N97" i="1" s="1"/>
  <c r="W97" i="1"/>
  <c r="AI97" i="1"/>
  <c r="AK97" i="1" s="1"/>
  <c r="AJ97" i="1"/>
  <c r="AT97" i="1" a="1"/>
  <c r="AT97" i="1" s="1"/>
  <c r="AW97" i="1" a="1"/>
  <c r="AW97" i="1" s="1"/>
  <c r="AY97" i="1"/>
  <c r="BJ97" i="1"/>
  <c r="BL97" i="1"/>
  <c r="C87" i="1"/>
  <c r="I87" i="1" s="1"/>
  <c r="F87" i="1"/>
  <c r="G87" i="1"/>
  <c r="J87" i="1"/>
  <c r="N87" i="1" a="1"/>
  <c r="N87" i="1" s="1"/>
  <c r="W87" i="1"/>
  <c r="AI87" i="1"/>
  <c r="AK87" i="1" s="1"/>
  <c r="AJ87" i="1"/>
  <c r="AT87" i="1" a="1"/>
  <c r="AT87" i="1" s="1"/>
  <c r="AW87" i="1" a="1"/>
  <c r="AW87" i="1" s="1"/>
  <c r="AY87" i="1"/>
  <c r="BJ87" i="1"/>
  <c r="BL87" i="1"/>
  <c r="C88" i="1"/>
  <c r="I88" i="1" s="1"/>
  <c r="F88" i="1"/>
  <c r="G88" i="1"/>
  <c r="J88" i="1"/>
  <c r="N88" i="1" a="1"/>
  <c r="N88" i="1" s="1"/>
  <c r="W88" i="1"/>
  <c r="AI88" i="1"/>
  <c r="AK88" i="1" s="1"/>
  <c r="AJ88" i="1"/>
  <c r="AT88" i="1" a="1"/>
  <c r="AT88" i="1" s="1"/>
  <c r="AW88" i="1" a="1"/>
  <c r="AW88" i="1" s="1"/>
  <c r="AY88" i="1"/>
  <c r="BJ88" i="1"/>
  <c r="BL88" i="1"/>
  <c r="C89" i="1"/>
  <c r="I89" i="1" s="1"/>
  <c r="F89" i="1"/>
  <c r="G89" i="1"/>
  <c r="J89" i="1"/>
  <c r="N89" i="1" a="1"/>
  <c r="N89" i="1" s="1"/>
  <c r="W89" i="1"/>
  <c r="AI89" i="1"/>
  <c r="AK89" i="1" s="1"/>
  <c r="AJ89" i="1"/>
  <c r="AT89" i="1" a="1"/>
  <c r="AT89" i="1" s="1"/>
  <c r="AW89" i="1" a="1"/>
  <c r="AW89" i="1" s="1"/>
  <c r="AY89" i="1"/>
  <c r="BJ89" i="1"/>
  <c r="BL89" i="1"/>
  <c r="C90" i="1"/>
  <c r="I90" i="1" s="1"/>
  <c r="F90" i="1"/>
  <c r="G90" i="1"/>
  <c r="J90" i="1"/>
  <c r="N90" i="1" a="1"/>
  <c r="N90" i="1" s="1"/>
  <c r="W90" i="1"/>
  <c r="AI90" i="1"/>
  <c r="AK90" i="1" s="1"/>
  <c r="AJ90" i="1"/>
  <c r="AT90" i="1" a="1"/>
  <c r="AT90" i="1" s="1"/>
  <c r="AW90" i="1" a="1"/>
  <c r="AW90" i="1" s="1"/>
  <c r="AY90" i="1"/>
  <c r="BJ90" i="1"/>
  <c r="BL90" i="1"/>
  <c r="C85" i="1"/>
  <c r="I85" i="1" s="1"/>
  <c r="F85" i="1"/>
  <c r="G85" i="1"/>
  <c r="J85" i="1"/>
  <c r="N85" i="1" a="1"/>
  <c r="N85" i="1" s="1"/>
  <c r="W85" i="1"/>
  <c r="AI85" i="1"/>
  <c r="AK85" i="1" s="1"/>
  <c r="AJ85" i="1"/>
  <c r="AT85" i="1" a="1"/>
  <c r="AT85" i="1" s="1"/>
  <c r="AW85" i="1" a="1"/>
  <c r="AW85" i="1" s="1"/>
  <c r="AY85" i="1"/>
  <c r="BJ85" i="1"/>
  <c r="BL85" i="1"/>
  <c r="C86" i="1"/>
  <c r="I86" i="1" s="1"/>
  <c r="F86" i="1"/>
  <c r="G86" i="1"/>
  <c r="J86" i="1"/>
  <c r="N86" i="1" a="1"/>
  <c r="N86" i="1" s="1"/>
  <c r="W86" i="1"/>
  <c r="AI86" i="1"/>
  <c r="AK86" i="1" s="1"/>
  <c r="AJ86" i="1"/>
  <c r="AT86" i="1" a="1"/>
  <c r="AT86" i="1" s="1"/>
  <c r="AW86" i="1" a="1"/>
  <c r="AW86" i="1" s="1"/>
  <c r="AY86" i="1"/>
  <c r="BJ86" i="1"/>
  <c r="BL86" i="1"/>
  <c r="C1068" i="1"/>
  <c r="F1068" i="1"/>
  <c r="G1068" i="1"/>
  <c r="J1068" i="1"/>
  <c r="N1068" i="1" a="1"/>
  <c r="N1068" i="1" s="1"/>
  <c r="W1068" i="1"/>
  <c r="AI1068" i="1"/>
  <c r="AK1068" i="1" s="1"/>
  <c r="AJ1068" i="1"/>
  <c r="AT1068" i="1" a="1"/>
  <c r="AT1068" i="1" s="1"/>
  <c r="AW1068" i="1" a="1"/>
  <c r="AW1068" i="1" s="1"/>
  <c r="AY1068" i="1"/>
  <c r="BJ1068" i="1"/>
  <c r="BL1068" i="1"/>
  <c r="C1069" i="1"/>
  <c r="F1069" i="1"/>
  <c r="G1069" i="1"/>
  <c r="J1069" i="1"/>
  <c r="N1069" i="1" a="1"/>
  <c r="N1069" i="1" s="1"/>
  <c r="W1069" i="1"/>
  <c r="AI1069" i="1"/>
  <c r="AK1069" i="1" s="1"/>
  <c r="AJ1069" i="1"/>
  <c r="AT1069" i="1" a="1"/>
  <c r="AT1069" i="1" s="1"/>
  <c r="AW1069" i="1" a="1"/>
  <c r="AW1069" i="1" s="1"/>
  <c r="AY1069" i="1"/>
  <c r="BJ1069" i="1"/>
  <c r="BL1069" i="1"/>
  <c r="C1062" i="1"/>
  <c r="F1062" i="1"/>
  <c r="G1062" i="1"/>
  <c r="J1062" i="1"/>
  <c r="N1062" i="1" a="1"/>
  <c r="N1062" i="1" s="1"/>
  <c r="W1062" i="1"/>
  <c r="AI1062" i="1"/>
  <c r="AK1062" i="1" s="1"/>
  <c r="AJ1062" i="1"/>
  <c r="AT1062" i="1" a="1"/>
  <c r="AT1062" i="1" s="1"/>
  <c r="AW1062" i="1" a="1"/>
  <c r="AW1062" i="1" s="1"/>
  <c r="AY1062" i="1"/>
  <c r="BJ1062" i="1"/>
  <c r="BL1062" i="1"/>
  <c r="C1063" i="1"/>
  <c r="F1063" i="1"/>
  <c r="G1063" i="1"/>
  <c r="J1063" i="1"/>
  <c r="N1063" i="1" a="1"/>
  <c r="N1063" i="1" s="1"/>
  <c r="W1063" i="1"/>
  <c r="AI1063" i="1"/>
  <c r="AK1063" i="1" s="1"/>
  <c r="AJ1063" i="1"/>
  <c r="AT1063" i="1" a="1"/>
  <c r="AT1063" i="1" s="1"/>
  <c r="AW1063" i="1" a="1"/>
  <c r="AW1063" i="1" s="1"/>
  <c r="AY1063" i="1"/>
  <c r="BJ1063" i="1"/>
  <c r="BL1063" i="1"/>
  <c r="BL1121" i="1"/>
  <c r="BJ1121" i="1"/>
  <c r="AY1121" i="1"/>
  <c r="AW1121" i="1" a="1"/>
  <c r="AW1121" i="1" s="1"/>
  <c r="AT1121" i="1" a="1"/>
  <c r="AT1121" i="1" s="1"/>
  <c r="AJ1121" i="1"/>
  <c r="AI1121" i="1"/>
  <c r="AK1121" i="1" s="1"/>
  <c r="W1121" i="1"/>
  <c r="N1121" i="1" a="1"/>
  <c r="N1121" i="1" s="1"/>
  <c r="J1121" i="1"/>
  <c r="G1121" i="1"/>
  <c r="F1121" i="1"/>
  <c r="C1121" i="1"/>
  <c r="I1121" i="1" s="1"/>
  <c r="BL1119" i="1"/>
  <c r="BJ1119" i="1"/>
  <c r="AY1119" i="1"/>
  <c r="AW1119" i="1" a="1"/>
  <c r="AW1119" i="1" s="1"/>
  <c r="AT1119" i="1" a="1"/>
  <c r="AT1119" i="1" s="1"/>
  <c r="AJ1119" i="1"/>
  <c r="AI1119" i="1"/>
  <c r="AK1119" i="1" s="1"/>
  <c r="W1119" i="1"/>
  <c r="N1119" i="1" a="1"/>
  <c r="N1119" i="1" s="1"/>
  <c r="J1119" i="1"/>
  <c r="G1119" i="1"/>
  <c r="F1119" i="1"/>
  <c r="C1119" i="1"/>
  <c r="BL1118" i="1"/>
  <c r="BJ1118" i="1"/>
  <c r="AY1118" i="1"/>
  <c r="AW1118" i="1" a="1"/>
  <c r="AW1118" i="1" s="1"/>
  <c r="AT1118" i="1" a="1"/>
  <c r="AT1118" i="1" s="1"/>
  <c r="AJ1118" i="1"/>
  <c r="AI1118" i="1"/>
  <c r="AK1118" i="1" s="1"/>
  <c r="W1118" i="1"/>
  <c r="N1118" i="1" a="1"/>
  <c r="N1118" i="1" s="1"/>
  <c r="J1118" i="1"/>
  <c r="G1118" i="1"/>
  <c r="F1118" i="1"/>
  <c r="C1118" i="1"/>
  <c r="I1118" i="1" s="1"/>
  <c r="BL1116" i="1"/>
  <c r="BJ1116" i="1"/>
  <c r="AY1116" i="1"/>
  <c r="AW1116" i="1" a="1"/>
  <c r="AW1116" i="1" s="1"/>
  <c r="AT1116" i="1" a="1"/>
  <c r="AT1116" i="1" s="1"/>
  <c r="AJ1116" i="1"/>
  <c r="AI1116" i="1"/>
  <c r="AK1116" i="1" s="1"/>
  <c r="W1116" i="1"/>
  <c r="N1116" i="1" a="1"/>
  <c r="N1116" i="1" s="1"/>
  <c r="J1116" i="1"/>
  <c r="G1116" i="1"/>
  <c r="F1116" i="1"/>
  <c r="C1116" i="1"/>
  <c r="BL1115" i="1"/>
  <c r="BJ1115" i="1"/>
  <c r="AY1115" i="1"/>
  <c r="AW1115" i="1" a="1"/>
  <c r="AW1115" i="1" s="1"/>
  <c r="AT1115" i="1" a="1"/>
  <c r="AT1115" i="1" s="1"/>
  <c r="AJ1115" i="1"/>
  <c r="AI1115" i="1"/>
  <c r="AK1115" i="1" s="1"/>
  <c r="W1115" i="1"/>
  <c r="N1115" i="1" a="1"/>
  <c r="N1115" i="1" s="1"/>
  <c r="J1115" i="1"/>
  <c r="G1115" i="1"/>
  <c r="F1115" i="1"/>
  <c r="C1115" i="1"/>
  <c r="I1115" i="1" s="1"/>
  <c r="BL1113" i="1"/>
  <c r="BJ1113" i="1"/>
  <c r="AY1113" i="1"/>
  <c r="AW1113" i="1" a="1"/>
  <c r="AW1113" i="1" s="1"/>
  <c r="AT1113" i="1" a="1"/>
  <c r="AT1113" i="1" s="1"/>
  <c r="AJ1113" i="1"/>
  <c r="AI1113" i="1"/>
  <c r="AK1113" i="1" s="1"/>
  <c r="W1113" i="1"/>
  <c r="N1113" i="1" a="1"/>
  <c r="N1113" i="1" s="1"/>
  <c r="J1113" i="1"/>
  <c r="G1113" i="1"/>
  <c r="F1113" i="1"/>
  <c r="C1113" i="1"/>
  <c r="BL1112" i="1"/>
  <c r="BJ1112" i="1"/>
  <c r="AY1112" i="1"/>
  <c r="AW1112" i="1" a="1"/>
  <c r="AW1112" i="1" s="1"/>
  <c r="AT1112" i="1" a="1"/>
  <c r="AT1112" i="1" s="1"/>
  <c r="AJ1112" i="1"/>
  <c r="AI1112" i="1"/>
  <c r="AK1112" i="1" s="1"/>
  <c r="W1112" i="1"/>
  <c r="N1112" i="1" a="1"/>
  <c r="N1112" i="1" s="1"/>
  <c r="J1112" i="1"/>
  <c r="G1112" i="1"/>
  <c r="F1112" i="1"/>
  <c r="C1112" i="1"/>
  <c r="BL1110" i="1"/>
  <c r="BJ1110" i="1"/>
  <c r="AY1110" i="1"/>
  <c r="AW1110" i="1" a="1"/>
  <c r="AW1110" i="1" s="1"/>
  <c r="AT1110" i="1" a="1"/>
  <c r="AT1110" i="1" s="1"/>
  <c r="AJ1110" i="1"/>
  <c r="AI1110" i="1"/>
  <c r="AK1110" i="1" s="1"/>
  <c r="W1110" i="1"/>
  <c r="N1110" i="1" a="1"/>
  <c r="N1110" i="1" s="1"/>
  <c r="J1110" i="1"/>
  <c r="G1110" i="1"/>
  <c r="F1110" i="1"/>
  <c r="C1110" i="1"/>
  <c r="BL1109" i="1"/>
  <c r="BJ1109" i="1"/>
  <c r="AY1109" i="1"/>
  <c r="AW1109" i="1" a="1"/>
  <c r="AW1109" i="1" s="1"/>
  <c r="AT1109" i="1" a="1"/>
  <c r="AT1109" i="1" s="1"/>
  <c r="AJ1109" i="1"/>
  <c r="AI1109" i="1"/>
  <c r="AK1109" i="1" s="1"/>
  <c r="W1109" i="1"/>
  <c r="N1109" i="1" a="1"/>
  <c r="N1109" i="1" s="1"/>
  <c r="J1109" i="1"/>
  <c r="G1109" i="1"/>
  <c r="F1109" i="1"/>
  <c r="C1109" i="1"/>
  <c r="I1109" i="1" s="1"/>
  <c r="BL1107" i="1"/>
  <c r="BJ1107" i="1"/>
  <c r="AY1107" i="1"/>
  <c r="AW1107" i="1" a="1"/>
  <c r="AW1107" i="1" s="1"/>
  <c r="AT1107" i="1" a="1"/>
  <c r="AT1107" i="1" s="1"/>
  <c r="AJ1107" i="1"/>
  <c r="AI1107" i="1"/>
  <c r="AK1107" i="1" s="1"/>
  <c r="W1107" i="1"/>
  <c r="N1107" i="1" a="1"/>
  <c r="N1107" i="1" s="1"/>
  <c r="J1107" i="1"/>
  <c r="G1107" i="1"/>
  <c r="F1107" i="1"/>
  <c r="C1107" i="1"/>
  <c r="C1106" i="1"/>
  <c r="I1106" i="1" s="1"/>
  <c r="F1106" i="1"/>
  <c r="G1106" i="1"/>
  <c r="J1106" i="1"/>
  <c r="N1106" i="1" a="1"/>
  <c r="N1106" i="1" s="1"/>
  <c r="W1106" i="1"/>
  <c r="AI1106" i="1"/>
  <c r="AK1106" i="1" s="1"/>
  <c r="AJ1106" i="1"/>
  <c r="AT1106" i="1" a="1"/>
  <c r="AT1106" i="1" s="1"/>
  <c r="AW1106" i="1" a="1"/>
  <c r="AW1106" i="1" s="1"/>
  <c r="AY1106" i="1"/>
  <c r="BJ1106" i="1"/>
  <c r="BL1106" i="1"/>
  <c r="BL967" i="1"/>
  <c r="BJ967" i="1"/>
  <c r="AY967" i="1"/>
  <c r="AW967" i="1" a="1"/>
  <c r="AW967" i="1" s="1"/>
  <c r="AT967" i="1" a="1"/>
  <c r="AT967" i="1" s="1"/>
  <c r="AJ967" i="1"/>
  <c r="AI967" i="1"/>
  <c r="AK967" i="1" s="1"/>
  <c r="W967" i="1"/>
  <c r="N967" i="1" a="1"/>
  <c r="N967" i="1" s="1"/>
  <c r="J967" i="1"/>
  <c r="G967" i="1"/>
  <c r="F967" i="1"/>
  <c r="C967" i="1"/>
  <c r="BL969" i="1"/>
  <c r="BJ969" i="1"/>
  <c r="AY969" i="1"/>
  <c r="AW969" i="1" a="1"/>
  <c r="AW969" i="1" s="1"/>
  <c r="AT969" i="1" a="1"/>
  <c r="AT969" i="1" s="1"/>
  <c r="AJ969" i="1"/>
  <c r="AI969" i="1"/>
  <c r="AK969" i="1" s="1"/>
  <c r="W969" i="1"/>
  <c r="N969" i="1" a="1"/>
  <c r="N969" i="1" s="1"/>
  <c r="J969" i="1"/>
  <c r="G969" i="1"/>
  <c r="F969" i="1"/>
  <c r="C969" i="1"/>
  <c r="I969" i="1" s="1"/>
  <c r="BL227" i="1"/>
  <c r="BJ227" i="1"/>
  <c r="AY227" i="1"/>
  <c r="AW227" i="1" a="1"/>
  <c r="AW227" i="1" s="1"/>
  <c r="AT227" i="1" a="1"/>
  <c r="AT227" i="1" s="1"/>
  <c r="AJ227" i="1"/>
  <c r="AI227" i="1"/>
  <c r="AK227" i="1" s="1"/>
  <c r="W227" i="1"/>
  <c r="N227" i="1" a="1"/>
  <c r="N227" i="1" s="1"/>
  <c r="J227" i="1"/>
  <c r="G227" i="1"/>
  <c r="F227" i="1"/>
  <c r="C227" i="1"/>
  <c r="BL226" i="1"/>
  <c r="BJ226" i="1"/>
  <c r="AY226" i="1"/>
  <c r="AW226" i="1" a="1"/>
  <c r="AW226" i="1" s="1"/>
  <c r="AT226" i="1" a="1"/>
  <c r="AT226" i="1" s="1"/>
  <c r="AJ226" i="1"/>
  <c r="AI226" i="1"/>
  <c r="AK226" i="1" s="1"/>
  <c r="W226" i="1"/>
  <c r="N226" i="1" a="1"/>
  <c r="N226" i="1" s="1"/>
  <c r="J226" i="1"/>
  <c r="G226" i="1"/>
  <c r="F226" i="1"/>
  <c r="C226" i="1"/>
  <c r="BL228" i="1"/>
  <c r="BJ228" i="1"/>
  <c r="AY228" i="1"/>
  <c r="AW228" i="1" a="1"/>
  <c r="AW228" i="1" s="1"/>
  <c r="AT228" i="1" a="1"/>
  <c r="AT228" i="1" s="1"/>
  <c r="AJ228" i="1"/>
  <c r="AI228" i="1"/>
  <c r="AK228" i="1" s="1"/>
  <c r="W228" i="1"/>
  <c r="N228" i="1" a="1"/>
  <c r="N228" i="1" s="1"/>
  <c r="J228" i="1"/>
  <c r="G228" i="1"/>
  <c r="F228" i="1"/>
  <c r="C228" i="1"/>
  <c r="I228" i="1" s="1"/>
  <c r="C222" i="1"/>
  <c r="F222" i="1"/>
  <c r="G222" i="1"/>
  <c r="J222" i="1"/>
  <c r="N222" i="1" a="1"/>
  <c r="N222" i="1" s="1"/>
  <c r="W222" i="1"/>
  <c r="AI222" i="1"/>
  <c r="AK222" i="1" s="1"/>
  <c r="AJ222" i="1"/>
  <c r="AT222" i="1" a="1"/>
  <c r="AT222" i="1" s="1"/>
  <c r="AW222" i="1" a="1"/>
  <c r="AW222" i="1" s="1"/>
  <c r="AY222" i="1"/>
  <c r="BJ222" i="1"/>
  <c r="BL222" i="1"/>
  <c r="C929" i="1"/>
  <c r="I929" i="1" s="1"/>
  <c r="F929" i="1"/>
  <c r="G929" i="1"/>
  <c r="J929" i="1"/>
  <c r="N929" i="1" a="1"/>
  <c r="N929" i="1" s="1"/>
  <c r="W929" i="1"/>
  <c r="AI929" i="1"/>
  <c r="AK929" i="1" s="1"/>
  <c r="AJ929" i="1"/>
  <c r="AT929" i="1" a="1"/>
  <c r="AT929" i="1" s="1"/>
  <c r="AW929" i="1" a="1"/>
  <c r="AW929" i="1" s="1"/>
  <c r="AY929" i="1"/>
  <c r="BJ929" i="1"/>
  <c r="BL929" i="1"/>
  <c r="C927" i="1"/>
  <c r="F927" i="1"/>
  <c r="G927" i="1"/>
  <c r="J927" i="1"/>
  <c r="N927" i="1" a="1"/>
  <c r="N927" i="1" s="1"/>
  <c r="W927" i="1"/>
  <c r="AI927" i="1"/>
  <c r="AK927" i="1" s="1"/>
  <c r="AJ927" i="1"/>
  <c r="AT927" i="1" a="1"/>
  <c r="AT927" i="1" s="1"/>
  <c r="AW927" i="1" a="1"/>
  <c r="AW927" i="1" s="1"/>
  <c r="AY927" i="1"/>
  <c r="BJ927" i="1"/>
  <c r="BL927" i="1"/>
  <c r="C223" i="1"/>
  <c r="I223" i="1" s="1"/>
  <c r="F223" i="1"/>
  <c r="G223" i="1"/>
  <c r="J223" i="1"/>
  <c r="N223" i="1" a="1"/>
  <c r="N223" i="1" s="1"/>
  <c r="W223" i="1"/>
  <c r="AI223" i="1"/>
  <c r="AK223" i="1" s="1"/>
  <c r="AJ223" i="1"/>
  <c r="AT223" i="1" a="1"/>
  <c r="AT223" i="1" s="1"/>
  <c r="AW223" i="1" a="1"/>
  <c r="AW223" i="1" s="1"/>
  <c r="AY223" i="1"/>
  <c r="BJ223" i="1"/>
  <c r="BL223" i="1"/>
  <c r="C221" i="1"/>
  <c r="F221" i="1"/>
  <c r="G221" i="1"/>
  <c r="J221" i="1"/>
  <c r="N221" i="1" a="1"/>
  <c r="N221" i="1" s="1"/>
  <c r="W221" i="1"/>
  <c r="AI221" i="1"/>
  <c r="AK221" i="1" s="1"/>
  <c r="AJ221" i="1"/>
  <c r="AT221" i="1" a="1"/>
  <c r="AT221" i="1" s="1"/>
  <c r="AW221" i="1" a="1"/>
  <c r="AW221" i="1" s="1"/>
  <c r="AY221" i="1"/>
  <c r="BJ221" i="1"/>
  <c r="BL221" i="1"/>
  <c r="C232" i="1"/>
  <c r="I232" i="1" s="1"/>
  <c r="F232" i="1"/>
  <c r="G232" i="1"/>
  <c r="J232" i="1"/>
  <c r="N232" i="1" a="1"/>
  <c r="N232" i="1" s="1"/>
  <c r="W232" i="1"/>
  <c r="AI232" i="1"/>
  <c r="AK232" i="1" s="1"/>
  <c r="AJ232" i="1"/>
  <c r="AT232" i="1" a="1"/>
  <c r="AT232" i="1" s="1"/>
  <c r="AW232" i="1" a="1"/>
  <c r="AW232" i="1" s="1"/>
  <c r="AY232" i="1"/>
  <c r="BJ232" i="1"/>
  <c r="BL232" i="1"/>
  <c r="C231" i="1"/>
  <c r="F231" i="1"/>
  <c r="G231" i="1"/>
  <c r="J231" i="1"/>
  <c r="N231" i="1" a="1"/>
  <c r="N231" i="1" s="1"/>
  <c r="W231" i="1"/>
  <c r="AI231" i="1"/>
  <c r="AK231" i="1" s="1"/>
  <c r="AJ231" i="1"/>
  <c r="AT231" i="1" a="1"/>
  <c r="AT231" i="1" s="1"/>
  <c r="AW231" i="1" a="1"/>
  <c r="AW231" i="1" s="1"/>
  <c r="AY231" i="1"/>
  <c r="BJ231" i="1"/>
  <c r="BL231" i="1"/>
  <c r="C230" i="1"/>
  <c r="F230" i="1"/>
  <c r="G230" i="1"/>
  <c r="J230" i="1"/>
  <c r="N230" i="1" a="1"/>
  <c r="N230" i="1" s="1"/>
  <c r="W230" i="1"/>
  <c r="AI230" i="1"/>
  <c r="AK230" i="1" s="1"/>
  <c r="AJ230" i="1"/>
  <c r="AT230" i="1" a="1"/>
  <c r="AT230" i="1" s="1"/>
  <c r="AW230" i="1" a="1"/>
  <c r="AW230" i="1" s="1"/>
  <c r="AY230" i="1"/>
  <c r="BJ230" i="1"/>
  <c r="BL230" i="1"/>
  <c r="C235" i="1"/>
  <c r="I235" i="1" s="1"/>
  <c r="F235" i="1"/>
  <c r="G235" i="1"/>
  <c r="J235" i="1"/>
  <c r="N235" i="1" a="1"/>
  <c r="N235" i="1" s="1"/>
  <c r="W235" i="1"/>
  <c r="AI235" i="1"/>
  <c r="AK235" i="1" s="1"/>
  <c r="AJ235" i="1"/>
  <c r="AT235" i="1" a="1"/>
  <c r="AT235" i="1" s="1"/>
  <c r="AW235" i="1" a="1"/>
  <c r="AW235" i="1" s="1"/>
  <c r="AY235" i="1"/>
  <c r="BJ235" i="1"/>
  <c r="BL235" i="1"/>
  <c r="C234" i="1"/>
  <c r="F234" i="1"/>
  <c r="G234" i="1"/>
  <c r="J234" i="1"/>
  <c r="N234" i="1" a="1"/>
  <c r="N234" i="1" s="1"/>
  <c r="W234" i="1"/>
  <c r="AI234" i="1"/>
  <c r="AK234" i="1" s="1"/>
  <c r="AJ234" i="1"/>
  <c r="AT234" i="1" a="1"/>
  <c r="AT234" i="1" s="1"/>
  <c r="AW234" i="1" a="1"/>
  <c r="AW234" i="1" s="1"/>
  <c r="AY234" i="1"/>
  <c r="BJ234" i="1"/>
  <c r="BL234" i="1"/>
  <c r="C233" i="1"/>
  <c r="F233" i="1"/>
  <c r="G233" i="1"/>
  <c r="J233" i="1"/>
  <c r="N233" i="1" a="1"/>
  <c r="N233" i="1" s="1"/>
  <c r="W233" i="1"/>
  <c r="AI233" i="1"/>
  <c r="AK233" i="1" s="1"/>
  <c r="AJ233" i="1"/>
  <c r="AT233" i="1" a="1"/>
  <c r="AT233" i="1" s="1"/>
  <c r="AW233" i="1" a="1"/>
  <c r="AW233" i="1" s="1"/>
  <c r="AY233" i="1"/>
  <c r="BJ233" i="1"/>
  <c r="BL233" i="1"/>
  <c r="BL884" i="1"/>
  <c r="BJ884" i="1"/>
  <c r="AY884" i="1"/>
  <c r="AW884" i="1" a="1"/>
  <c r="AW884" i="1" s="1"/>
  <c r="AT884" i="1" a="1"/>
  <c r="AT884" i="1" s="1"/>
  <c r="AJ884" i="1"/>
  <c r="AI884" i="1"/>
  <c r="AK884" i="1" s="1"/>
  <c r="W884" i="1"/>
  <c r="N884" i="1" a="1"/>
  <c r="N884" i="1" s="1"/>
  <c r="J884" i="1"/>
  <c r="G884" i="1"/>
  <c r="F884" i="1"/>
  <c r="C884" i="1"/>
  <c r="BL885" i="1"/>
  <c r="BJ885" i="1"/>
  <c r="AY885" i="1"/>
  <c r="AW885" i="1" a="1"/>
  <c r="AW885" i="1" s="1"/>
  <c r="AT885" i="1" a="1"/>
  <c r="AT885" i="1" s="1"/>
  <c r="AJ885" i="1"/>
  <c r="AI885" i="1"/>
  <c r="AK885" i="1" s="1"/>
  <c r="W885" i="1"/>
  <c r="N885" i="1" a="1"/>
  <c r="N885" i="1" s="1"/>
  <c r="J885" i="1"/>
  <c r="G885" i="1"/>
  <c r="F885" i="1"/>
  <c r="C885" i="1"/>
  <c r="I885" i="1" s="1"/>
  <c r="BL874" i="1"/>
  <c r="BJ874" i="1"/>
  <c r="AY874" i="1"/>
  <c r="AW874" i="1" a="1"/>
  <c r="AW874" i="1" s="1"/>
  <c r="AT874" i="1" a="1"/>
  <c r="AT874" i="1" s="1"/>
  <c r="AJ874" i="1"/>
  <c r="AI874" i="1"/>
  <c r="AK874" i="1" s="1"/>
  <c r="W874" i="1"/>
  <c r="N874" i="1" a="1"/>
  <c r="N874" i="1" s="1"/>
  <c r="J874" i="1"/>
  <c r="G874" i="1"/>
  <c r="F874" i="1"/>
  <c r="C874" i="1"/>
  <c r="BL875" i="1"/>
  <c r="BJ875" i="1"/>
  <c r="AY875" i="1"/>
  <c r="AW875" i="1" a="1"/>
  <c r="AW875" i="1" s="1"/>
  <c r="AT875" i="1" a="1"/>
  <c r="AT875" i="1" s="1"/>
  <c r="AJ875" i="1"/>
  <c r="AI875" i="1"/>
  <c r="AK875" i="1" s="1"/>
  <c r="W875" i="1"/>
  <c r="N875" i="1" a="1"/>
  <c r="N875" i="1" s="1"/>
  <c r="J875" i="1"/>
  <c r="G875" i="1"/>
  <c r="F875" i="1"/>
  <c r="C875" i="1"/>
  <c r="I875" i="1" s="1"/>
  <c r="BL889" i="1"/>
  <c r="BJ889" i="1"/>
  <c r="AY889" i="1"/>
  <c r="AW889" i="1" a="1"/>
  <c r="AW889" i="1" s="1"/>
  <c r="AT889" i="1" a="1"/>
  <c r="AT889" i="1" s="1"/>
  <c r="AJ889" i="1"/>
  <c r="AI889" i="1"/>
  <c r="AK889" i="1" s="1"/>
  <c r="W889" i="1"/>
  <c r="N889" i="1" a="1"/>
  <c r="N889" i="1" s="1"/>
  <c r="J889" i="1"/>
  <c r="G889" i="1"/>
  <c r="F889" i="1"/>
  <c r="C889" i="1"/>
  <c r="BL890" i="1"/>
  <c r="BJ890" i="1"/>
  <c r="AY890" i="1"/>
  <c r="AW890" i="1" a="1"/>
  <c r="AW890" i="1" s="1"/>
  <c r="AT890" i="1" a="1"/>
  <c r="AT890" i="1" s="1"/>
  <c r="AJ890" i="1"/>
  <c r="AI890" i="1"/>
  <c r="AK890" i="1" s="1"/>
  <c r="W890" i="1"/>
  <c r="N890" i="1" a="1"/>
  <c r="N890" i="1" s="1"/>
  <c r="J890" i="1"/>
  <c r="G890" i="1"/>
  <c r="F890" i="1"/>
  <c r="C890" i="1"/>
  <c r="I890" i="1" s="1"/>
  <c r="BL876" i="1"/>
  <c r="BJ876" i="1"/>
  <c r="AY876" i="1"/>
  <c r="AW876" i="1" a="1"/>
  <c r="AW876" i="1" s="1"/>
  <c r="AT876" i="1" a="1"/>
  <c r="AT876" i="1" s="1"/>
  <c r="AJ876" i="1"/>
  <c r="AI876" i="1"/>
  <c r="AK876" i="1" s="1"/>
  <c r="W876" i="1"/>
  <c r="N876" i="1" a="1"/>
  <c r="N876" i="1" s="1"/>
  <c r="J876" i="1"/>
  <c r="G876" i="1"/>
  <c r="F876" i="1"/>
  <c r="C876" i="1"/>
  <c r="BL877" i="1"/>
  <c r="BJ877" i="1"/>
  <c r="AY877" i="1"/>
  <c r="AW877" i="1" a="1"/>
  <c r="AW877" i="1" s="1"/>
  <c r="AT877" i="1" a="1"/>
  <c r="AT877" i="1" s="1"/>
  <c r="AJ877" i="1"/>
  <c r="AI877" i="1"/>
  <c r="AK877" i="1" s="1"/>
  <c r="W877" i="1"/>
  <c r="N877" i="1" a="1"/>
  <c r="N877" i="1" s="1"/>
  <c r="J877" i="1"/>
  <c r="G877" i="1"/>
  <c r="F877" i="1"/>
  <c r="C877" i="1"/>
  <c r="I877" i="1" s="1"/>
  <c r="BL873" i="1"/>
  <c r="BJ873" i="1"/>
  <c r="AY873" i="1"/>
  <c r="AW873" i="1" a="1"/>
  <c r="AW873" i="1" s="1"/>
  <c r="AT873" i="1" a="1"/>
  <c r="AT873" i="1" s="1"/>
  <c r="AJ873" i="1"/>
  <c r="AI873" i="1"/>
  <c r="AK873" i="1" s="1"/>
  <c r="W873" i="1"/>
  <c r="N873" i="1" a="1"/>
  <c r="N873" i="1" s="1"/>
  <c r="J873" i="1"/>
  <c r="G873" i="1"/>
  <c r="F873" i="1"/>
  <c r="C873" i="1"/>
  <c r="I873" i="1" s="1"/>
  <c r="C872" i="1"/>
  <c r="F872" i="1"/>
  <c r="G872" i="1"/>
  <c r="J872" i="1"/>
  <c r="N872" i="1" a="1"/>
  <c r="N872" i="1" s="1"/>
  <c r="W872" i="1"/>
  <c r="AI872" i="1"/>
  <c r="AK872" i="1" s="1"/>
  <c r="AJ872" i="1"/>
  <c r="AT872" i="1" a="1"/>
  <c r="AT872" i="1" s="1"/>
  <c r="AW872" i="1" a="1"/>
  <c r="AW872" i="1" s="1"/>
  <c r="AY872" i="1"/>
  <c r="BJ872" i="1"/>
  <c r="BL872" i="1"/>
  <c r="BL888" i="1"/>
  <c r="BJ888" i="1"/>
  <c r="AY888" i="1"/>
  <c r="AW888" i="1" a="1"/>
  <c r="AW888" i="1" s="1"/>
  <c r="AT888" i="1" a="1"/>
  <c r="AT888" i="1" s="1"/>
  <c r="AJ888" i="1"/>
  <c r="AI888" i="1"/>
  <c r="AK888" i="1" s="1"/>
  <c r="W888" i="1"/>
  <c r="N888" i="1" a="1"/>
  <c r="N888" i="1" s="1"/>
  <c r="J888" i="1"/>
  <c r="G888" i="1"/>
  <c r="F888" i="1"/>
  <c r="C888" i="1"/>
  <c r="I888" i="1" s="1"/>
  <c r="BL883" i="1"/>
  <c r="BJ883" i="1"/>
  <c r="AY883" i="1"/>
  <c r="AW883" i="1" a="1"/>
  <c r="AW883" i="1" s="1"/>
  <c r="AT883" i="1" a="1"/>
  <c r="AT883" i="1" s="1"/>
  <c r="AJ883" i="1"/>
  <c r="AI883" i="1"/>
  <c r="AK883" i="1" s="1"/>
  <c r="W883" i="1"/>
  <c r="N883" i="1" a="1"/>
  <c r="N883" i="1" s="1"/>
  <c r="J883" i="1"/>
  <c r="G883" i="1"/>
  <c r="F883" i="1"/>
  <c r="C883" i="1"/>
  <c r="I883" i="1" s="1"/>
  <c r="C881" i="1"/>
  <c r="F881" i="1"/>
  <c r="G881" i="1"/>
  <c r="J881" i="1"/>
  <c r="N881" i="1" a="1"/>
  <c r="N881" i="1" s="1"/>
  <c r="W881" i="1"/>
  <c r="AI881" i="1"/>
  <c r="AK881" i="1" s="1"/>
  <c r="AJ881" i="1"/>
  <c r="AT881" i="1" a="1"/>
  <c r="AT881" i="1" s="1"/>
  <c r="AW881" i="1" a="1"/>
  <c r="AW881" i="1" s="1"/>
  <c r="AY881" i="1"/>
  <c r="BJ881" i="1"/>
  <c r="BL881" i="1"/>
  <c r="C886" i="1"/>
  <c r="F886" i="1"/>
  <c r="G886" i="1"/>
  <c r="J886" i="1"/>
  <c r="N886" i="1" a="1"/>
  <c r="N886" i="1" s="1"/>
  <c r="W886" i="1"/>
  <c r="AI886" i="1"/>
  <c r="AK886" i="1" s="1"/>
  <c r="AJ886" i="1"/>
  <c r="AT886" i="1" a="1"/>
  <c r="AT886" i="1" s="1"/>
  <c r="AW886" i="1" a="1"/>
  <c r="AW886" i="1" s="1"/>
  <c r="AY886" i="1"/>
  <c r="BJ886" i="1"/>
  <c r="BL886" i="1"/>
  <c r="BL880" i="1"/>
  <c r="BJ880" i="1"/>
  <c r="AY880" i="1"/>
  <c r="AW880" i="1" a="1"/>
  <c r="AW880" i="1" s="1"/>
  <c r="AT880" i="1" a="1"/>
  <c r="AT880" i="1" s="1"/>
  <c r="AJ880" i="1"/>
  <c r="AI880" i="1"/>
  <c r="AK880" i="1" s="1"/>
  <c r="W880" i="1"/>
  <c r="N880" i="1" a="1"/>
  <c r="N880" i="1" s="1"/>
  <c r="J880" i="1"/>
  <c r="G880" i="1"/>
  <c r="F880" i="1"/>
  <c r="C880" i="1"/>
  <c r="I880" i="1" s="1"/>
  <c r="C878" i="1"/>
  <c r="F878" i="1"/>
  <c r="G878" i="1"/>
  <c r="J878" i="1"/>
  <c r="N878" i="1" a="1"/>
  <c r="N878" i="1" s="1"/>
  <c r="W878" i="1"/>
  <c r="AI878" i="1"/>
  <c r="AK878" i="1" s="1"/>
  <c r="AJ878" i="1"/>
  <c r="AT878" i="1" a="1"/>
  <c r="AT878" i="1" s="1"/>
  <c r="AW878" i="1" a="1"/>
  <c r="AW878" i="1" s="1"/>
  <c r="AY878" i="1"/>
  <c r="BJ878" i="1"/>
  <c r="BL878" i="1"/>
  <c r="C869" i="1"/>
  <c r="F869" i="1"/>
  <c r="G869" i="1"/>
  <c r="J869" i="1"/>
  <c r="N869" i="1" a="1"/>
  <c r="N869" i="1" s="1"/>
  <c r="W869" i="1"/>
  <c r="AI869" i="1"/>
  <c r="AK869" i="1" s="1"/>
  <c r="AJ869" i="1"/>
  <c r="AT869" i="1" a="1"/>
  <c r="AT869" i="1" s="1"/>
  <c r="AW869" i="1" a="1"/>
  <c r="AW869" i="1" s="1"/>
  <c r="AY869" i="1"/>
  <c r="BJ869" i="1"/>
  <c r="BL869" i="1"/>
  <c r="C871" i="1"/>
  <c r="I871" i="1" s="1"/>
  <c r="F871" i="1"/>
  <c r="G871" i="1"/>
  <c r="J871" i="1"/>
  <c r="N871" i="1" a="1"/>
  <c r="N871" i="1" s="1"/>
  <c r="W871" i="1"/>
  <c r="AI871" i="1"/>
  <c r="AK871" i="1" s="1"/>
  <c r="AJ871" i="1"/>
  <c r="AT871" i="1" a="1"/>
  <c r="AT871" i="1" s="1"/>
  <c r="AW871" i="1" a="1"/>
  <c r="AW871" i="1" s="1"/>
  <c r="AY871" i="1"/>
  <c r="BJ871" i="1"/>
  <c r="BL871" i="1"/>
  <c r="C210" i="1"/>
  <c r="I210" i="1" s="1"/>
  <c r="F210" i="1"/>
  <c r="G210" i="1"/>
  <c r="J210" i="1"/>
  <c r="N210" i="1" a="1"/>
  <c r="N210" i="1" s="1"/>
  <c r="W210" i="1"/>
  <c r="AI210" i="1"/>
  <c r="AK210" i="1" s="1"/>
  <c r="AJ210" i="1"/>
  <c r="AT210" i="1" a="1"/>
  <c r="AT210" i="1" s="1"/>
  <c r="AW210" i="1" a="1"/>
  <c r="AW210" i="1" s="1"/>
  <c r="AY210" i="1"/>
  <c r="BJ210" i="1"/>
  <c r="BL210" i="1"/>
  <c r="C331" i="1"/>
  <c r="I331" i="1" s="1"/>
  <c r="F331" i="1"/>
  <c r="G331" i="1"/>
  <c r="J331" i="1"/>
  <c r="N331" i="1" a="1"/>
  <c r="N331" i="1" s="1"/>
  <c r="W331" i="1"/>
  <c r="AI331" i="1"/>
  <c r="AK331" i="1" s="1"/>
  <c r="AJ331" i="1"/>
  <c r="AT331" i="1" a="1"/>
  <c r="AT331" i="1" s="1"/>
  <c r="AW331" i="1" a="1"/>
  <c r="AW331" i="1" s="1"/>
  <c r="AY331" i="1"/>
  <c r="BJ331" i="1"/>
  <c r="BL331" i="1"/>
  <c r="C332" i="1"/>
  <c r="I332" i="1" s="1"/>
  <c r="F332" i="1"/>
  <c r="G332" i="1"/>
  <c r="J332" i="1"/>
  <c r="N332" i="1" a="1"/>
  <c r="N332" i="1" s="1"/>
  <c r="W332" i="1"/>
  <c r="AI332" i="1"/>
  <c r="AK332" i="1" s="1"/>
  <c r="AJ332" i="1"/>
  <c r="AT332" i="1" a="1"/>
  <c r="AT332" i="1" s="1"/>
  <c r="AW332" i="1" a="1"/>
  <c r="AW332" i="1" s="1"/>
  <c r="AY332" i="1"/>
  <c r="BJ332" i="1"/>
  <c r="BL332" i="1"/>
  <c r="C333" i="1"/>
  <c r="I333" i="1" s="1"/>
  <c r="F333" i="1"/>
  <c r="G333" i="1"/>
  <c r="J333" i="1"/>
  <c r="N333" i="1" a="1"/>
  <c r="N333" i="1" s="1"/>
  <c r="W333" i="1"/>
  <c r="AI333" i="1"/>
  <c r="AK333" i="1" s="1"/>
  <c r="AJ333" i="1"/>
  <c r="AT333" i="1" a="1"/>
  <c r="AT333" i="1" s="1"/>
  <c r="AW333" i="1" a="1"/>
  <c r="AW333" i="1" s="1"/>
  <c r="AY333" i="1"/>
  <c r="BJ333" i="1"/>
  <c r="BL333" i="1"/>
  <c r="C334" i="1"/>
  <c r="I334" i="1" s="1"/>
  <c r="F334" i="1"/>
  <c r="G334" i="1"/>
  <c r="J334" i="1"/>
  <c r="N334" i="1" a="1"/>
  <c r="N334" i="1" s="1"/>
  <c r="W334" i="1"/>
  <c r="AI334" i="1"/>
  <c r="AK334" i="1" s="1"/>
  <c r="AJ334" i="1"/>
  <c r="AT334" i="1" a="1"/>
  <c r="AT334" i="1" s="1"/>
  <c r="AW334" i="1" a="1"/>
  <c r="AW334" i="1" s="1"/>
  <c r="AY334" i="1"/>
  <c r="BJ334" i="1"/>
  <c r="BL334" i="1"/>
  <c r="C335" i="1"/>
  <c r="I335" i="1" s="1"/>
  <c r="F335" i="1"/>
  <c r="G335" i="1"/>
  <c r="J335" i="1"/>
  <c r="N335" i="1" a="1"/>
  <c r="N335" i="1" s="1"/>
  <c r="W335" i="1"/>
  <c r="AI335" i="1"/>
  <c r="AK335" i="1" s="1"/>
  <c r="AJ335" i="1"/>
  <c r="AT335" i="1" a="1"/>
  <c r="AT335" i="1" s="1"/>
  <c r="AW335" i="1" a="1"/>
  <c r="AW335" i="1" s="1"/>
  <c r="AY335" i="1"/>
  <c r="BJ335" i="1"/>
  <c r="BL335" i="1"/>
  <c r="C330" i="1"/>
  <c r="I330" i="1" s="1"/>
  <c r="F330" i="1"/>
  <c r="G330" i="1"/>
  <c r="J330" i="1"/>
  <c r="N330" i="1" a="1"/>
  <c r="N330" i="1" s="1"/>
  <c r="W330" i="1"/>
  <c r="AI330" i="1"/>
  <c r="AK330" i="1" s="1"/>
  <c r="AJ330" i="1"/>
  <c r="AT330" i="1" a="1"/>
  <c r="AT330" i="1" s="1"/>
  <c r="AW330" i="1" a="1"/>
  <c r="AW330" i="1" s="1"/>
  <c r="AY330" i="1"/>
  <c r="BJ330" i="1"/>
  <c r="BL330" i="1"/>
  <c r="C329" i="1"/>
  <c r="I329" i="1" s="1"/>
  <c r="F329" i="1"/>
  <c r="G329" i="1"/>
  <c r="J329" i="1"/>
  <c r="N329" i="1" a="1"/>
  <c r="N329" i="1" s="1"/>
  <c r="W329" i="1"/>
  <c r="AI329" i="1"/>
  <c r="AK329" i="1" s="1"/>
  <c r="AJ329" i="1"/>
  <c r="AT329" i="1" a="1"/>
  <c r="AT329" i="1" s="1"/>
  <c r="AW329" i="1" a="1"/>
  <c r="AW329" i="1" s="1"/>
  <c r="AY329" i="1"/>
  <c r="BJ329" i="1"/>
  <c r="BL329" i="1"/>
  <c r="C1162" i="1"/>
  <c r="I1162" i="1" s="1"/>
  <c r="F1162" i="1"/>
  <c r="G1162" i="1"/>
  <c r="J1162" i="1"/>
  <c r="N1162" i="1" a="1"/>
  <c r="N1162" i="1" s="1"/>
  <c r="W1162" i="1"/>
  <c r="AI1162" i="1"/>
  <c r="AK1162" i="1" s="1"/>
  <c r="AJ1162" i="1"/>
  <c r="AT1162" i="1" a="1"/>
  <c r="AT1162" i="1" s="1"/>
  <c r="AW1162" i="1" a="1"/>
  <c r="AW1162" i="1" s="1"/>
  <c r="AY1162" i="1"/>
  <c r="BJ1162" i="1"/>
  <c r="BL1162" i="1"/>
  <c r="C1159" i="1"/>
  <c r="I1159" i="1" s="1"/>
  <c r="F1159" i="1"/>
  <c r="G1159" i="1"/>
  <c r="J1159" i="1"/>
  <c r="N1159" i="1" a="1"/>
  <c r="N1159" i="1" s="1"/>
  <c r="W1159" i="1"/>
  <c r="AI1159" i="1"/>
  <c r="AK1159" i="1" s="1"/>
  <c r="AJ1159" i="1"/>
  <c r="AT1159" i="1" a="1"/>
  <c r="AT1159" i="1" s="1"/>
  <c r="AW1159" i="1" a="1"/>
  <c r="AW1159" i="1" s="1"/>
  <c r="AY1159" i="1"/>
  <c r="BJ1159" i="1"/>
  <c r="BL1159" i="1"/>
  <c r="C336" i="1"/>
  <c r="I336" i="1" s="1"/>
  <c r="F336" i="1"/>
  <c r="G336" i="1"/>
  <c r="J336" i="1"/>
  <c r="N336" i="1" a="1"/>
  <c r="N336" i="1" s="1"/>
  <c r="W336" i="1"/>
  <c r="AI336" i="1"/>
  <c r="AK336" i="1" s="1"/>
  <c r="AJ336" i="1"/>
  <c r="AT336" i="1" a="1"/>
  <c r="AT336" i="1" s="1"/>
  <c r="AW336" i="1" a="1"/>
  <c r="AW336" i="1" s="1"/>
  <c r="AY336" i="1"/>
  <c r="BJ336" i="1"/>
  <c r="BL336" i="1"/>
  <c r="C325" i="1"/>
  <c r="I325" i="1" s="1"/>
  <c r="F325" i="1"/>
  <c r="G325" i="1"/>
  <c r="J325" i="1"/>
  <c r="N325" i="1" a="1"/>
  <c r="N325" i="1" s="1"/>
  <c r="W325" i="1"/>
  <c r="AI325" i="1"/>
  <c r="AK325" i="1" s="1"/>
  <c r="AJ325" i="1"/>
  <c r="AT325" i="1" a="1"/>
  <c r="AT325" i="1" s="1"/>
  <c r="AW325" i="1" a="1"/>
  <c r="AW325" i="1" s="1"/>
  <c r="AY325" i="1"/>
  <c r="BJ325" i="1"/>
  <c r="BL325" i="1"/>
  <c r="C328" i="1"/>
  <c r="I328" i="1" s="1"/>
  <c r="F328" i="1"/>
  <c r="G328" i="1"/>
  <c r="J328" i="1"/>
  <c r="N328" i="1" a="1"/>
  <c r="N328" i="1" s="1"/>
  <c r="W328" i="1"/>
  <c r="AI328" i="1"/>
  <c r="AK328" i="1" s="1"/>
  <c r="AJ328" i="1"/>
  <c r="AT328" i="1" a="1"/>
  <c r="AT328" i="1" s="1"/>
  <c r="AW328" i="1" a="1"/>
  <c r="AW328" i="1" s="1"/>
  <c r="AY328" i="1"/>
  <c r="BJ328" i="1"/>
  <c r="BL328" i="1"/>
  <c r="C327" i="1"/>
  <c r="I327" i="1" s="1"/>
  <c r="F327" i="1"/>
  <c r="G327" i="1"/>
  <c r="J327" i="1"/>
  <c r="N327" i="1" a="1"/>
  <c r="N327" i="1" s="1"/>
  <c r="W327" i="1"/>
  <c r="AI327" i="1"/>
  <c r="AK327" i="1" s="1"/>
  <c r="AJ327" i="1"/>
  <c r="AT327" i="1" a="1"/>
  <c r="AT327" i="1" s="1"/>
  <c r="AW327" i="1" a="1"/>
  <c r="AW327" i="1" s="1"/>
  <c r="AY327" i="1"/>
  <c r="BJ327" i="1"/>
  <c r="BL327" i="1"/>
  <c r="C324" i="1"/>
  <c r="I324" i="1" s="1"/>
  <c r="F324" i="1"/>
  <c r="G324" i="1"/>
  <c r="J324" i="1"/>
  <c r="N324" i="1" a="1"/>
  <c r="N324" i="1" s="1"/>
  <c r="W324" i="1"/>
  <c r="AI324" i="1"/>
  <c r="AK324" i="1" s="1"/>
  <c r="AJ324" i="1"/>
  <c r="AT324" i="1" a="1"/>
  <c r="AT324" i="1" s="1"/>
  <c r="AW324" i="1" a="1"/>
  <c r="AW324" i="1" s="1"/>
  <c r="AY324" i="1"/>
  <c r="BJ324" i="1"/>
  <c r="BL324" i="1"/>
  <c r="C735" i="1"/>
  <c r="I735" i="1" s="1"/>
  <c r="F735" i="1"/>
  <c r="G735" i="1"/>
  <c r="J735" i="1"/>
  <c r="N735" i="1" a="1"/>
  <c r="N735" i="1" s="1"/>
  <c r="W735" i="1"/>
  <c r="AT735" i="1" a="1"/>
  <c r="AT735" i="1" s="1"/>
  <c r="AW735" i="1" a="1"/>
  <c r="AW735" i="1" s="1"/>
  <c r="AY735" i="1"/>
  <c r="BJ735" i="1"/>
  <c r="BL735" i="1"/>
  <c r="C736" i="1"/>
  <c r="I736" i="1" s="1"/>
  <c r="F736" i="1"/>
  <c r="G736" i="1"/>
  <c r="J736" i="1"/>
  <c r="N736" i="1" a="1"/>
  <c r="N736" i="1" s="1"/>
  <c r="W736" i="1"/>
  <c r="AT736" i="1" a="1"/>
  <c r="AT736" i="1" s="1"/>
  <c r="AW736" i="1" a="1"/>
  <c r="AW736" i="1" s="1"/>
  <c r="AY736" i="1"/>
  <c r="BJ736" i="1"/>
  <c r="BL736" i="1"/>
  <c r="C737" i="1"/>
  <c r="I737" i="1" s="1"/>
  <c r="F737" i="1"/>
  <c r="G737" i="1"/>
  <c r="J737" i="1"/>
  <c r="N737" i="1" a="1"/>
  <c r="N737" i="1" s="1"/>
  <c r="W737" i="1"/>
  <c r="AT737" i="1" a="1"/>
  <c r="AT737" i="1" s="1"/>
  <c r="AW737" i="1" a="1"/>
  <c r="AW737" i="1" s="1"/>
  <c r="AY737" i="1"/>
  <c r="BJ737" i="1"/>
  <c r="BL737" i="1"/>
  <c r="C712" i="1"/>
  <c r="I712" i="1" s="1"/>
  <c r="F712" i="1"/>
  <c r="G712" i="1"/>
  <c r="J712" i="1"/>
  <c r="N712" i="1" a="1"/>
  <c r="N712" i="1" s="1"/>
  <c r="W712" i="1"/>
  <c r="AT712" i="1" a="1"/>
  <c r="AT712" i="1" s="1"/>
  <c r="AW712" i="1" a="1"/>
  <c r="AW712" i="1" s="1"/>
  <c r="AY712" i="1"/>
  <c r="BJ712" i="1"/>
  <c r="BL712" i="1"/>
  <c r="C713" i="1"/>
  <c r="I713" i="1" s="1"/>
  <c r="F713" i="1"/>
  <c r="G713" i="1"/>
  <c r="J713" i="1"/>
  <c r="N713" i="1" a="1"/>
  <c r="N713" i="1" s="1"/>
  <c r="W713" i="1"/>
  <c r="AT713" i="1" a="1"/>
  <c r="AT713" i="1" s="1"/>
  <c r="AW713" i="1" a="1"/>
  <c r="AW713" i="1" s="1"/>
  <c r="AY713" i="1"/>
  <c r="BJ713" i="1"/>
  <c r="BL713" i="1"/>
  <c r="C714" i="1"/>
  <c r="I714" i="1" s="1"/>
  <c r="F714" i="1"/>
  <c r="G714" i="1"/>
  <c r="J714" i="1"/>
  <c r="N714" i="1" a="1"/>
  <c r="N714" i="1" s="1"/>
  <c r="W714" i="1"/>
  <c r="AT714" i="1" a="1"/>
  <c r="AT714" i="1" s="1"/>
  <c r="AW714" i="1" a="1"/>
  <c r="AW714" i="1" s="1"/>
  <c r="AY714" i="1"/>
  <c r="BJ714" i="1"/>
  <c r="BL714" i="1"/>
  <c r="C594" i="1"/>
  <c r="I594" i="1" s="1"/>
  <c r="F594" i="1"/>
  <c r="G594" i="1"/>
  <c r="J594" i="1"/>
  <c r="N594" i="1" a="1"/>
  <c r="N594" i="1" s="1"/>
  <c r="W594" i="1"/>
  <c r="AI594" i="1"/>
  <c r="AK594" i="1" s="1"/>
  <c r="AJ594" i="1"/>
  <c r="AT594" i="1" a="1"/>
  <c r="AT594" i="1" s="1"/>
  <c r="AW594" i="1" a="1"/>
  <c r="AW594" i="1" s="1"/>
  <c r="AY594" i="1"/>
  <c r="BJ594" i="1"/>
  <c r="BL594" i="1"/>
  <c r="C595" i="1"/>
  <c r="I595" i="1" s="1"/>
  <c r="F595" i="1"/>
  <c r="G595" i="1"/>
  <c r="J595" i="1"/>
  <c r="N595" i="1" a="1"/>
  <c r="N595" i="1" s="1"/>
  <c r="W595" i="1"/>
  <c r="AI595" i="1"/>
  <c r="AK595" i="1" s="1"/>
  <c r="AJ595" i="1"/>
  <c r="AT595" i="1" a="1"/>
  <c r="AT595" i="1" s="1"/>
  <c r="AW595" i="1" a="1"/>
  <c r="AW595" i="1" s="1"/>
  <c r="AY595" i="1"/>
  <c r="BJ595" i="1"/>
  <c r="BL595" i="1"/>
  <c r="C512" i="1"/>
  <c r="I512" i="1" s="1"/>
  <c r="F512" i="1"/>
  <c r="G512" i="1"/>
  <c r="J512" i="1"/>
  <c r="N512" i="1" a="1"/>
  <c r="N512" i="1" s="1"/>
  <c r="W512" i="1"/>
  <c r="AI512" i="1"/>
  <c r="AK512" i="1" s="1"/>
  <c r="AJ512" i="1"/>
  <c r="AT512" i="1" a="1"/>
  <c r="AT512" i="1" s="1"/>
  <c r="AW512" i="1" a="1"/>
  <c r="AW512" i="1" s="1"/>
  <c r="AY512" i="1"/>
  <c r="BJ512" i="1"/>
  <c r="BL512" i="1"/>
  <c r="C513" i="1"/>
  <c r="I513" i="1" s="1"/>
  <c r="F513" i="1"/>
  <c r="G513" i="1"/>
  <c r="J513" i="1"/>
  <c r="N513" i="1" a="1"/>
  <c r="N513" i="1" s="1"/>
  <c r="W513" i="1"/>
  <c r="AI513" i="1"/>
  <c r="AK513" i="1" s="1"/>
  <c r="AJ513" i="1"/>
  <c r="AT513" i="1" a="1"/>
  <c r="AT513" i="1" s="1"/>
  <c r="AW513" i="1" a="1"/>
  <c r="AW513" i="1" s="1"/>
  <c r="AY513" i="1"/>
  <c r="BJ513" i="1"/>
  <c r="BL513" i="1"/>
  <c r="AW1163" i="1" a="1"/>
  <c r="AW1163" i="1" s="1"/>
  <c r="AT1163" i="1" a="1"/>
  <c r="AT1163" i="1" s="1"/>
  <c r="N1163" i="1" a="1"/>
  <c r="N1163" i="1" s="1"/>
  <c r="AW1158" i="1" a="1"/>
  <c r="AW1158" i="1" s="1"/>
  <c r="AT1158" i="1" a="1"/>
  <c r="AT1158" i="1" s="1"/>
  <c r="N1158" i="1" a="1"/>
  <c r="N1158" i="1" s="1"/>
  <c r="AW1157" i="1" a="1"/>
  <c r="AW1157" i="1" s="1"/>
  <c r="AT1157" i="1" a="1"/>
  <c r="AT1157" i="1" s="1"/>
  <c r="N1157" i="1" a="1"/>
  <c r="N1157" i="1" s="1"/>
  <c r="AW1156" i="1" a="1"/>
  <c r="AW1156" i="1" s="1"/>
  <c r="AT1156" i="1" a="1"/>
  <c r="AT1156" i="1" s="1"/>
  <c r="N1156" i="1" a="1"/>
  <c r="N1156" i="1" s="1"/>
  <c r="AW1155" i="1" a="1"/>
  <c r="AW1155" i="1" s="1"/>
  <c r="AT1155" i="1" a="1"/>
  <c r="AT1155" i="1" s="1"/>
  <c r="N1155" i="1" a="1"/>
  <c r="N1155" i="1" s="1"/>
  <c r="AW1154" i="1" a="1"/>
  <c r="AW1154" i="1" s="1"/>
  <c r="AT1154" i="1" a="1"/>
  <c r="AT1154" i="1" s="1"/>
  <c r="N1154" i="1" a="1"/>
  <c r="N1154" i="1" s="1"/>
  <c r="C1154" i="1"/>
  <c r="I1154" i="1" s="1"/>
  <c r="F1154" i="1"/>
  <c r="G1154" i="1"/>
  <c r="J1154" i="1"/>
  <c r="W1154" i="1"/>
  <c r="AI1154" i="1"/>
  <c r="AK1154" i="1" s="1"/>
  <c r="AJ1154" i="1"/>
  <c r="AY1154" i="1"/>
  <c r="BJ1154" i="1"/>
  <c r="BL1154" i="1"/>
  <c r="C1155" i="1"/>
  <c r="I1155" i="1" s="1"/>
  <c r="F1155" i="1"/>
  <c r="G1155" i="1"/>
  <c r="J1155" i="1"/>
  <c r="W1155" i="1"/>
  <c r="AI1155" i="1"/>
  <c r="AK1155" i="1" s="1"/>
  <c r="AJ1155" i="1"/>
  <c r="AY1155" i="1"/>
  <c r="BJ1155" i="1"/>
  <c r="BL1155" i="1"/>
  <c r="C1156" i="1"/>
  <c r="I1156" i="1" s="1"/>
  <c r="F1156" i="1"/>
  <c r="G1156" i="1"/>
  <c r="J1156" i="1"/>
  <c r="W1156" i="1"/>
  <c r="AI1156" i="1"/>
  <c r="AK1156" i="1" s="1"/>
  <c r="AJ1156" i="1"/>
  <c r="AY1156" i="1"/>
  <c r="BJ1156" i="1"/>
  <c r="BL1156" i="1"/>
  <c r="C1157" i="1"/>
  <c r="I1157" i="1" s="1"/>
  <c r="F1157" i="1"/>
  <c r="G1157" i="1"/>
  <c r="J1157" i="1"/>
  <c r="W1157" i="1"/>
  <c r="AI1157" i="1"/>
  <c r="AK1157" i="1" s="1"/>
  <c r="AJ1157" i="1"/>
  <c r="AY1157" i="1"/>
  <c r="BJ1157" i="1"/>
  <c r="BL1157" i="1"/>
  <c r="C1158" i="1"/>
  <c r="I1158" i="1" s="1"/>
  <c r="F1158" i="1"/>
  <c r="G1158" i="1"/>
  <c r="J1158" i="1"/>
  <c r="W1158" i="1"/>
  <c r="AI1158" i="1"/>
  <c r="AK1158" i="1" s="1"/>
  <c r="AJ1158" i="1"/>
  <c r="AY1158" i="1"/>
  <c r="BJ1158" i="1"/>
  <c r="BL1158" i="1"/>
  <c r="C1163" i="1"/>
  <c r="I1163" i="1" s="1"/>
  <c r="F1163" i="1"/>
  <c r="G1163" i="1"/>
  <c r="J1163" i="1"/>
  <c r="W1163" i="1"/>
  <c r="AI1163" i="1"/>
  <c r="AK1163" i="1" s="1"/>
  <c r="AJ1163" i="1"/>
  <c r="AY1163" i="1"/>
  <c r="BJ1163" i="1"/>
  <c r="BL1163" i="1"/>
  <c r="AW1153" i="1" a="1"/>
  <c r="AW1153" i="1" s="1"/>
  <c r="AT1153" i="1" a="1"/>
  <c r="AT1153" i="1" s="1"/>
  <c r="N1153" i="1" a="1"/>
  <c r="N1153" i="1" s="1"/>
  <c r="AW1152" i="1" a="1"/>
  <c r="AW1152" i="1" s="1"/>
  <c r="AT1152" i="1" a="1"/>
  <c r="AT1152" i="1" s="1"/>
  <c r="N1152" i="1" a="1"/>
  <c r="N1152" i="1" s="1"/>
  <c r="AW1151" i="1" a="1"/>
  <c r="AW1151" i="1" s="1"/>
  <c r="AT1151" i="1" a="1"/>
  <c r="AT1151" i="1" s="1"/>
  <c r="N1151" i="1" a="1"/>
  <c r="N1151" i="1" s="1"/>
  <c r="AW1150" i="1" a="1"/>
  <c r="AW1150" i="1" s="1"/>
  <c r="AT1150" i="1" a="1"/>
  <c r="AT1150" i="1" s="1"/>
  <c r="N1150" i="1" a="1"/>
  <c r="N1150" i="1" s="1"/>
  <c r="AW1149" i="1" a="1"/>
  <c r="AW1149" i="1" s="1"/>
  <c r="AT1149" i="1" a="1"/>
  <c r="AT1149" i="1" s="1"/>
  <c r="N1149" i="1" a="1"/>
  <c r="N1149" i="1" s="1"/>
  <c r="AW1148" i="1" a="1"/>
  <c r="AW1148" i="1" s="1"/>
  <c r="AT1148" i="1" a="1"/>
  <c r="AT1148" i="1" s="1"/>
  <c r="N1148" i="1" a="1"/>
  <c r="N1148" i="1" s="1"/>
  <c r="C1148" i="1"/>
  <c r="I1148" i="1" s="1"/>
  <c r="F1148" i="1"/>
  <c r="G1148" i="1"/>
  <c r="J1148" i="1"/>
  <c r="W1148" i="1"/>
  <c r="AI1148" i="1"/>
  <c r="AK1148" i="1" s="1"/>
  <c r="AJ1148" i="1"/>
  <c r="AY1148" i="1"/>
  <c r="BJ1148" i="1"/>
  <c r="BL1148" i="1"/>
  <c r="C1149" i="1"/>
  <c r="I1149" i="1" s="1"/>
  <c r="F1149" i="1"/>
  <c r="G1149" i="1"/>
  <c r="J1149" i="1"/>
  <c r="W1149" i="1"/>
  <c r="AI1149" i="1"/>
  <c r="AK1149" i="1" s="1"/>
  <c r="AJ1149" i="1"/>
  <c r="AY1149" i="1"/>
  <c r="BJ1149" i="1"/>
  <c r="BL1149" i="1"/>
  <c r="C1150" i="1"/>
  <c r="I1150" i="1" s="1"/>
  <c r="F1150" i="1"/>
  <c r="G1150" i="1"/>
  <c r="J1150" i="1"/>
  <c r="W1150" i="1"/>
  <c r="AI1150" i="1"/>
  <c r="AK1150" i="1" s="1"/>
  <c r="AJ1150" i="1"/>
  <c r="AY1150" i="1"/>
  <c r="BJ1150" i="1"/>
  <c r="BL1150" i="1"/>
  <c r="C1151" i="1"/>
  <c r="I1151" i="1" s="1"/>
  <c r="F1151" i="1"/>
  <c r="G1151" i="1"/>
  <c r="J1151" i="1"/>
  <c r="W1151" i="1"/>
  <c r="AI1151" i="1"/>
  <c r="AK1151" i="1" s="1"/>
  <c r="AJ1151" i="1"/>
  <c r="AY1151" i="1"/>
  <c r="BJ1151" i="1"/>
  <c r="BL1151" i="1"/>
  <c r="C1152" i="1"/>
  <c r="I1152" i="1" s="1"/>
  <c r="F1152" i="1"/>
  <c r="G1152" i="1"/>
  <c r="J1152" i="1"/>
  <c r="W1152" i="1"/>
  <c r="AI1152" i="1"/>
  <c r="AK1152" i="1" s="1"/>
  <c r="AJ1152" i="1"/>
  <c r="AY1152" i="1"/>
  <c r="BJ1152" i="1"/>
  <c r="BL1152" i="1"/>
  <c r="C1153" i="1"/>
  <c r="I1153" i="1" s="1"/>
  <c r="F1153" i="1"/>
  <c r="G1153" i="1"/>
  <c r="J1153" i="1"/>
  <c r="W1153" i="1"/>
  <c r="AI1153" i="1"/>
  <c r="AK1153" i="1" s="1"/>
  <c r="AJ1153" i="1"/>
  <c r="AY1153" i="1"/>
  <c r="BJ1153" i="1"/>
  <c r="BL1153" i="1"/>
  <c r="BL1131" i="1"/>
  <c r="BJ1131" i="1"/>
  <c r="AY1131" i="1"/>
  <c r="AW1131" i="1" a="1"/>
  <c r="AW1131" i="1" s="1"/>
  <c r="AT1131" i="1" a="1"/>
  <c r="AT1131" i="1" s="1"/>
  <c r="AJ1131" i="1"/>
  <c r="AI1131" i="1"/>
  <c r="AK1131" i="1" s="1"/>
  <c r="W1131" i="1"/>
  <c r="N1131" i="1" a="1"/>
  <c r="N1131" i="1" s="1"/>
  <c r="J1131" i="1"/>
  <c r="G1131" i="1"/>
  <c r="F1131" i="1"/>
  <c r="C1131" i="1"/>
  <c r="BL1133" i="1"/>
  <c r="BJ1133" i="1"/>
  <c r="AY1133" i="1"/>
  <c r="AW1133" i="1" a="1"/>
  <c r="AW1133" i="1" s="1"/>
  <c r="AT1133" i="1" a="1"/>
  <c r="AT1133" i="1" s="1"/>
  <c r="AJ1133" i="1"/>
  <c r="AI1133" i="1"/>
  <c r="AK1133" i="1" s="1"/>
  <c r="W1133" i="1"/>
  <c r="N1133" i="1" a="1"/>
  <c r="N1133" i="1" s="1"/>
  <c r="J1133" i="1"/>
  <c r="G1133" i="1"/>
  <c r="F1133" i="1"/>
  <c r="C1133" i="1"/>
  <c r="I1133" i="1" s="1"/>
  <c r="BL1126" i="1"/>
  <c r="BJ1126" i="1"/>
  <c r="AY1126" i="1"/>
  <c r="AW1126" i="1" a="1"/>
  <c r="AW1126" i="1" s="1"/>
  <c r="AT1126" i="1" a="1"/>
  <c r="AT1126" i="1" s="1"/>
  <c r="AJ1126" i="1"/>
  <c r="AI1126" i="1"/>
  <c r="AK1126" i="1" s="1"/>
  <c r="W1126" i="1"/>
  <c r="N1126" i="1" a="1"/>
  <c r="N1126" i="1" s="1"/>
  <c r="J1126" i="1"/>
  <c r="G1126" i="1"/>
  <c r="F1126" i="1"/>
  <c r="C1126" i="1"/>
  <c r="BL1127" i="1"/>
  <c r="BJ1127" i="1"/>
  <c r="AY1127" i="1"/>
  <c r="AW1127" i="1" a="1"/>
  <c r="AW1127" i="1" s="1"/>
  <c r="AT1127" i="1" a="1"/>
  <c r="AT1127" i="1" s="1"/>
  <c r="AJ1127" i="1"/>
  <c r="AI1127" i="1"/>
  <c r="AK1127" i="1" s="1"/>
  <c r="W1127" i="1"/>
  <c r="N1127" i="1" a="1"/>
  <c r="N1127" i="1" s="1"/>
  <c r="J1127" i="1"/>
  <c r="G1127" i="1"/>
  <c r="F1127" i="1"/>
  <c r="C1127" i="1"/>
  <c r="I1127" i="1" s="1"/>
  <c r="C1125" i="1"/>
  <c r="I1125" i="1" s="1"/>
  <c r="F1125" i="1"/>
  <c r="G1125" i="1"/>
  <c r="J1125" i="1"/>
  <c r="N1125" i="1" a="1"/>
  <c r="N1125" i="1" s="1"/>
  <c r="W1125" i="1"/>
  <c r="AI1125" i="1"/>
  <c r="AK1125" i="1" s="1"/>
  <c r="AJ1125" i="1"/>
  <c r="AT1125" i="1" a="1"/>
  <c r="AT1125" i="1" s="1"/>
  <c r="AW1125" i="1" a="1"/>
  <c r="AW1125" i="1" s="1"/>
  <c r="AY1125" i="1"/>
  <c r="BJ1125" i="1"/>
  <c r="BL1125" i="1"/>
  <c r="C1122" i="1"/>
  <c r="F1122" i="1"/>
  <c r="G1122" i="1"/>
  <c r="J1122" i="1"/>
  <c r="N1122" i="1" a="1"/>
  <c r="N1122" i="1" s="1"/>
  <c r="W1122" i="1"/>
  <c r="AI1122" i="1"/>
  <c r="AK1122" i="1" s="1"/>
  <c r="AJ1122" i="1"/>
  <c r="AT1122" i="1" a="1"/>
  <c r="AT1122" i="1" s="1"/>
  <c r="AW1122" i="1" a="1"/>
  <c r="AW1122" i="1" s="1"/>
  <c r="AY1122" i="1"/>
  <c r="BJ1122" i="1"/>
  <c r="BL1122" i="1"/>
  <c r="C1130" i="1"/>
  <c r="I1130" i="1" s="1"/>
  <c r="F1130" i="1"/>
  <c r="G1130" i="1"/>
  <c r="J1130" i="1"/>
  <c r="N1130" i="1" a="1"/>
  <c r="N1130" i="1" s="1"/>
  <c r="W1130" i="1"/>
  <c r="AI1130" i="1"/>
  <c r="AK1130" i="1" s="1"/>
  <c r="AJ1130" i="1"/>
  <c r="AT1130" i="1" a="1"/>
  <c r="AT1130" i="1" s="1"/>
  <c r="AW1130" i="1" a="1"/>
  <c r="AW1130" i="1" s="1"/>
  <c r="AY1130" i="1"/>
  <c r="BJ1130" i="1"/>
  <c r="BL1130" i="1"/>
  <c r="C1128" i="1"/>
  <c r="F1128" i="1"/>
  <c r="G1128" i="1"/>
  <c r="J1128" i="1"/>
  <c r="N1128" i="1" a="1"/>
  <c r="N1128" i="1" s="1"/>
  <c r="W1128" i="1"/>
  <c r="AI1128" i="1"/>
  <c r="AK1128" i="1" s="1"/>
  <c r="AJ1128" i="1"/>
  <c r="AT1128" i="1" a="1"/>
  <c r="AT1128" i="1" s="1"/>
  <c r="AW1128" i="1" a="1"/>
  <c r="AW1128" i="1" s="1"/>
  <c r="AY1128" i="1"/>
  <c r="BJ1128" i="1"/>
  <c r="BL1128" i="1"/>
  <c r="C255" i="1"/>
  <c r="I255" i="1" s="1"/>
  <c r="F255" i="1"/>
  <c r="G255" i="1"/>
  <c r="J255" i="1"/>
  <c r="N255" i="1" a="1"/>
  <c r="N255" i="1" s="1"/>
  <c r="W255" i="1"/>
  <c r="AI255" i="1"/>
  <c r="AK255" i="1" s="1"/>
  <c r="AJ255" i="1"/>
  <c r="AT255" i="1" a="1"/>
  <c r="AT255" i="1" s="1"/>
  <c r="AW255" i="1" a="1"/>
  <c r="AW255" i="1" s="1"/>
  <c r="AY255" i="1"/>
  <c r="BJ255" i="1"/>
  <c r="BL255" i="1"/>
  <c r="C1079" i="1"/>
  <c r="I1079" i="1" s="1"/>
  <c r="C1077" i="1"/>
  <c r="F1079" i="1"/>
  <c r="F1077" i="1"/>
  <c r="G1079" i="1"/>
  <c r="G1077" i="1"/>
  <c r="J1079" i="1"/>
  <c r="J1077" i="1"/>
  <c r="N1079" i="1" a="1"/>
  <c r="N1079" i="1" s="1"/>
  <c r="N1077" i="1" a="1"/>
  <c r="N1077" i="1" s="1"/>
  <c r="W1079" i="1"/>
  <c r="W1077" i="1"/>
  <c r="AI1079" i="1"/>
  <c r="AK1079" i="1" s="1"/>
  <c r="AI1077" i="1"/>
  <c r="AK1077" i="1" s="1"/>
  <c r="AJ1079" i="1"/>
  <c r="AJ1077" i="1"/>
  <c r="AT1079" i="1" a="1"/>
  <c r="AT1079" i="1" s="1"/>
  <c r="AT1077" i="1" a="1"/>
  <c r="AT1077" i="1" s="1"/>
  <c r="AW1079" i="1" a="1"/>
  <c r="AW1079" i="1" s="1"/>
  <c r="AW1077" i="1" a="1"/>
  <c r="AW1077" i="1" s="1"/>
  <c r="AY1079" i="1"/>
  <c r="AY1077" i="1"/>
  <c r="BJ1079" i="1"/>
  <c r="BJ1077" i="1"/>
  <c r="BL1079" i="1"/>
  <c r="BL1077" i="1"/>
  <c r="BL409" i="1"/>
  <c r="BJ409" i="1"/>
  <c r="AY409" i="1"/>
  <c r="AW409" i="1" a="1"/>
  <c r="AW409" i="1" s="1"/>
  <c r="AT409" i="1" a="1"/>
  <c r="AT409" i="1" s="1"/>
  <c r="AJ409" i="1"/>
  <c r="AI409" i="1"/>
  <c r="AK409" i="1" s="1"/>
  <c r="W409" i="1"/>
  <c r="N409" i="1" a="1"/>
  <c r="N409" i="1" s="1"/>
  <c r="J409" i="1"/>
  <c r="G409" i="1"/>
  <c r="F409" i="1"/>
  <c r="C409" i="1"/>
  <c r="I409" i="1" s="1"/>
  <c r="BL408" i="1"/>
  <c r="BJ408" i="1"/>
  <c r="AY408" i="1"/>
  <c r="AW408" i="1" a="1"/>
  <c r="AW408" i="1" s="1"/>
  <c r="AT408" i="1" a="1"/>
  <c r="AT408" i="1" s="1"/>
  <c r="AJ408" i="1"/>
  <c r="AI408" i="1"/>
  <c r="AK408" i="1" s="1"/>
  <c r="W408" i="1"/>
  <c r="N408" i="1" a="1"/>
  <c r="N408" i="1" s="1"/>
  <c r="J408" i="1"/>
  <c r="G408" i="1"/>
  <c r="F408" i="1"/>
  <c r="C408" i="1"/>
  <c r="I408" i="1" s="1"/>
  <c r="BL407" i="1"/>
  <c r="BJ407" i="1"/>
  <c r="AY407" i="1"/>
  <c r="AW407" i="1" a="1"/>
  <c r="AW407" i="1" s="1"/>
  <c r="AT407" i="1" a="1"/>
  <c r="AT407" i="1" s="1"/>
  <c r="AJ407" i="1"/>
  <c r="AI407" i="1"/>
  <c r="AK407" i="1" s="1"/>
  <c r="W407" i="1"/>
  <c r="N407" i="1" a="1"/>
  <c r="N407" i="1" s="1"/>
  <c r="J407" i="1"/>
  <c r="G407" i="1"/>
  <c r="F407" i="1"/>
  <c r="C407" i="1"/>
  <c r="I407" i="1" s="1"/>
  <c r="C411" i="1"/>
  <c r="I411" i="1" s="1"/>
  <c r="F411" i="1"/>
  <c r="G411" i="1"/>
  <c r="J411" i="1"/>
  <c r="N411" i="1" a="1"/>
  <c r="N411" i="1" s="1"/>
  <c r="W411" i="1"/>
  <c r="AI411" i="1"/>
  <c r="AK411" i="1" s="1"/>
  <c r="AJ411" i="1"/>
  <c r="AT411" i="1" a="1"/>
  <c r="AT411" i="1" s="1"/>
  <c r="AW411" i="1" a="1"/>
  <c r="AW411" i="1" s="1"/>
  <c r="AY411" i="1"/>
  <c r="BJ411" i="1"/>
  <c r="BL411" i="1"/>
  <c r="C412" i="1"/>
  <c r="I412" i="1" s="1"/>
  <c r="F412" i="1"/>
  <c r="G412" i="1"/>
  <c r="J412" i="1"/>
  <c r="N412" i="1" a="1"/>
  <c r="N412" i="1" s="1"/>
  <c r="W412" i="1"/>
  <c r="AI412" i="1"/>
  <c r="AK412" i="1" s="1"/>
  <c r="AJ412" i="1"/>
  <c r="AT412" i="1" a="1"/>
  <c r="AT412" i="1" s="1"/>
  <c r="AW412" i="1" a="1"/>
  <c r="AW412" i="1" s="1"/>
  <c r="AY412" i="1"/>
  <c r="BJ412" i="1"/>
  <c r="BL412" i="1"/>
  <c r="C413" i="1"/>
  <c r="I413" i="1" s="1"/>
  <c r="F413" i="1"/>
  <c r="G413" i="1"/>
  <c r="J413" i="1"/>
  <c r="N413" i="1" a="1"/>
  <c r="N413" i="1" s="1"/>
  <c r="W413" i="1"/>
  <c r="AI413" i="1"/>
  <c r="AK413" i="1" s="1"/>
  <c r="AJ413" i="1"/>
  <c r="AT413" i="1" a="1"/>
  <c r="AT413" i="1" s="1"/>
  <c r="AW413" i="1" a="1"/>
  <c r="AW413" i="1" s="1"/>
  <c r="AY413" i="1"/>
  <c r="BJ413" i="1"/>
  <c r="BL413" i="1"/>
  <c r="BL410" i="1"/>
  <c r="BJ410" i="1"/>
  <c r="AY410" i="1"/>
  <c r="AW410" i="1" a="1"/>
  <c r="AW410" i="1" s="1"/>
  <c r="AT410" i="1" a="1"/>
  <c r="AT410" i="1" s="1"/>
  <c r="AJ410" i="1"/>
  <c r="AI410" i="1"/>
  <c r="AK410" i="1" s="1"/>
  <c r="W410" i="1"/>
  <c r="N410" i="1" a="1"/>
  <c r="N410" i="1" s="1"/>
  <c r="J410" i="1"/>
  <c r="G410" i="1"/>
  <c r="F410" i="1"/>
  <c r="C410" i="1"/>
  <c r="I410" i="1" s="1"/>
  <c r="BL406" i="1"/>
  <c r="BJ406" i="1"/>
  <c r="AY406" i="1"/>
  <c r="AW406" i="1" a="1"/>
  <c r="AW406" i="1" s="1"/>
  <c r="AT406" i="1" a="1"/>
  <c r="AT406" i="1" s="1"/>
  <c r="AJ406" i="1"/>
  <c r="AI406" i="1"/>
  <c r="AK406" i="1" s="1"/>
  <c r="W406" i="1"/>
  <c r="N406" i="1" a="1"/>
  <c r="N406" i="1" s="1"/>
  <c r="J406" i="1"/>
  <c r="G406" i="1"/>
  <c r="F406" i="1"/>
  <c r="C406" i="1"/>
  <c r="I406" i="1" s="1"/>
  <c r="BL405" i="1"/>
  <c r="BJ405" i="1"/>
  <c r="AY405" i="1"/>
  <c r="AW405" i="1" a="1"/>
  <c r="AW405" i="1" s="1"/>
  <c r="AT405" i="1" a="1"/>
  <c r="AT405" i="1" s="1"/>
  <c r="AJ405" i="1"/>
  <c r="AI405" i="1"/>
  <c r="AK405" i="1" s="1"/>
  <c r="W405" i="1"/>
  <c r="N405" i="1" a="1"/>
  <c r="N405" i="1" s="1"/>
  <c r="J405" i="1"/>
  <c r="G405" i="1"/>
  <c r="F405" i="1"/>
  <c r="C405" i="1"/>
  <c r="I405" i="1" s="1"/>
  <c r="BL404" i="1"/>
  <c r="BJ404" i="1"/>
  <c r="AY404" i="1"/>
  <c r="AW404" i="1" a="1"/>
  <c r="AW404" i="1" s="1"/>
  <c r="AT404" i="1" a="1"/>
  <c r="AT404" i="1" s="1"/>
  <c r="AJ404" i="1"/>
  <c r="AI404" i="1"/>
  <c r="AK404" i="1" s="1"/>
  <c r="W404" i="1"/>
  <c r="N404" i="1" a="1"/>
  <c r="N404" i="1" s="1"/>
  <c r="J404" i="1"/>
  <c r="G404" i="1"/>
  <c r="F404" i="1"/>
  <c r="C404" i="1"/>
  <c r="I404" i="1" s="1"/>
  <c r="C401" i="1"/>
  <c r="I401" i="1" s="1"/>
  <c r="F401" i="1"/>
  <c r="G401" i="1"/>
  <c r="J401" i="1"/>
  <c r="N401" i="1" a="1"/>
  <c r="N401" i="1" s="1"/>
  <c r="W401" i="1"/>
  <c r="AI401" i="1"/>
  <c r="AK401" i="1" s="1"/>
  <c r="AJ401" i="1"/>
  <c r="AT401" i="1" a="1"/>
  <c r="AT401" i="1" s="1"/>
  <c r="AW401" i="1" a="1"/>
  <c r="AW401" i="1" s="1"/>
  <c r="AY401" i="1"/>
  <c r="BJ401" i="1"/>
  <c r="BL401" i="1"/>
  <c r="C402" i="1"/>
  <c r="F402" i="1"/>
  <c r="G402" i="1"/>
  <c r="J402" i="1"/>
  <c r="N402" i="1" a="1"/>
  <c r="N402" i="1" s="1"/>
  <c r="W402" i="1"/>
  <c r="AI402" i="1"/>
  <c r="AK402" i="1" s="1"/>
  <c r="AJ402" i="1"/>
  <c r="AT402" i="1" a="1"/>
  <c r="AT402" i="1" s="1"/>
  <c r="AW402" i="1" a="1"/>
  <c r="AW402" i="1" s="1"/>
  <c r="AY402" i="1"/>
  <c r="BJ402" i="1"/>
  <c r="BL402" i="1"/>
  <c r="C403" i="1"/>
  <c r="F403" i="1"/>
  <c r="G403" i="1"/>
  <c r="J403" i="1"/>
  <c r="N403" i="1" a="1"/>
  <c r="N403" i="1" s="1"/>
  <c r="W403" i="1"/>
  <c r="AI403" i="1"/>
  <c r="AK403" i="1" s="1"/>
  <c r="AJ403" i="1"/>
  <c r="AT403" i="1" a="1"/>
  <c r="AT403" i="1" s="1"/>
  <c r="AW403" i="1" a="1"/>
  <c r="AW403" i="1" s="1"/>
  <c r="AY403" i="1"/>
  <c r="BJ403" i="1"/>
  <c r="BL403" i="1"/>
  <c r="BL1021" i="1"/>
  <c r="BJ1021" i="1"/>
  <c r="AY1021" i="1"/>
  <c r="AW1021" i="1" a="1"/>
  <c r="AW1021" i="1" s="1"/>
  <c r="AT1021" i="1" a="1"/>
  <c r="AT1021" i="1" s="1"/>
  <c r="AJ1021" i="1"/>
  <c r="AI1021" i="1"/>
  <c r="AK1021" i="1" s="1"/>
  <c r="W1021" i="1"/>
  <c r="N1021" i="1" a="1"/>
  <c r="N1021" i="1" s="1"/>
  <c r="J1021" i="1"/>
  <c r="G1021" i="1"/>
  <c r="F1021" i="1"/>
  <c r="C1021" i="1"/>
  <c r="BL1022" i="1"/>
  <c r="BJ1022" i="1"/>
  <c r="AY1022" i="1"/>
  <c r="AW1022" i="1" a="1"/>
  <c r="AW1022" i="1" s="1"/>
  <c r="AT1022" i="1" a="1"/>
  <c r="AT1022" i="1" s="1"/>
  <c r="AJ1022" i="1"/>
  <c r="AI1022" i="1"/>
  <c r="AK1022" i="1" s="1"/>
  <c r="W1022" i="1"/>
  <c r="N1022" i="1" a="1"/>
  <c r="N1022" i="1" s="1"/>
  <c r="J1022" i="1"/>
  <c r="G1022" i="1"/>
  <c r="F1022" i="1"/>
  <c r="C1022" i="1"/>
  <c r="I1022" i="1" s="1"/>
  <c r="BL1018" i="1"/>
  <c r="BJ1018" i="1"/>
  <c r="AY1018" i="1"/>
  <c r="AW1018" i="1" a="1"/>
  <c r="AW1018" i="1" s="1"/>
  <c r="AT1018" i="1" a="1"/>
  <c r="AT1018" i="1" s="1"/>
  <c r="AJ1018" i="1"/>
  <c r="AI1018" i="1"/>
  <c r="AK1018" i="1" s="1"/>
  <c r="W1018" i="1"/>
  <c r="N1018" i="1" a="1"/>
  <c r="N1018" i="1" s="1"/>
  <c r="J1018" i="1"/>
  <c r="G1018" i="1"/>
  <c r="F1018" i="1"/>
  <c r="C1018" i="1"/>
  <c r="BL1020" i="1"/>
  <c r="BJ1020" i="1"/>
  <c r="AY1020" i="1"/>
  <c r="AW1020" i="1" a="1"/>
  <c r="AW1020" i="1" s="1"/>
  <c r="AT1020" i="1" a="1"/>
  <c r="AT1020" i="1" s="1"/>
  <c r="AJ1020" i="1"/>
  <c r="AI1020" i="1"/>
  <c r="AK1020" i="1" s="1"/>
  <c r="W1020" i="1"/>
  <c r="N1020" i="1" a="1"/>
  <c r="N1020" i="1" s="1"/>
  <c r="J1020" i="1"/>
  <c r="G1020" i="1"/>
  <c r="F1020" i="1"/>
  <c r="C1020" i="1"/>
  <c r="I1020" i="1" s="1"/>
  <c r="BL1016" i="1"/>
  <c r="BJ1016" i="1"/>
  <c r="AY1016" i="1"/>
  <c r="AW1016" i="1" a="1"/>
  <c r="AW1016" i="1" s="1"/>
  <c r="AT1016" i="1" a="1"/>
  <c r="AT1016" i="1" s="1"/>
  <c r="AJ1016" i="1"/>
  <c r="AI1016" i="1"/>
  <c r="AK1016" i="1" s="1"/>
  <c r="W1016" i="1"/>
  <c r="N1016" i="1" a="1"/>
  <c r="N1016" i="1" s="1"/>
  <c r="J1016" i="1"/>
  <c r="G1016" i="1"/>
  <c r="F1016" i="1"/>
  <c r="C1016" i="1"/>
  <c r="BL1017" i="1"/>
  <c r="BJ1017" i="1"/>
  <c r="AY1017" i="1"/>
  <c r="AW1017" i="1" a="1"/>
  <c r="AW1017" i="1" s="1"/>
  <c r="AT1017" i="1" a="1"/>
  <c r="AT1017" i="1" s="1"/>
  <c r="AJ1017" i="1"/>
  <c r="AI1017" i="1"/>
  <c r="AK1017" i="1" s="1"/>
  <c r="W1017" i="1"/>
  <c r="N1017" i="1" a="1"/>
  <c r="N1017" i="1" s="1"/>
  <c r="J1017" i="1"/>
  <c r="G1017" i="1"/>
  <c r="F1017" i="1"/>
  <c r="C1017" i="1"/>
  <c r="I1017" i="1" s="1"/>
  <c r="BL1013" i="1"/>
  <c r="BJ1013" i="1"/>
  <c r="AY1013" i="1"/>
  <c r="AW1013" i="1" a="1"/>
  <c r="AW1013" i="1" s="1"/>
  <c r="AT1013" i="1" a="1"/>
  <c r="AT1013" i="1" s="1"/>
  <c r="AJ1013" i="1"/>
  <c r="AI1013" i="1"/>
  <c r="AK1013" i="1" s="1"/>
  <c r="W1013" i="1"/>
  <c r="N1013" i="1" a="1"/>
  <c r="N1013" i="1" s="1"/>
  <c r="J1013" i="1"/>
  <c r="G1013" i="1"/>
  <c r="F1013" i="1"/>
  <c r="C1013" i="1"/>
  <c r="BL1015" i="1"/>
  <c r="BJ1015" i="1"/>
  <c r="AY1015" i="1"/>
  <c r="AW1015" i="1" a="1"/>
  <c r="AW1015" i="1" s="1"/>
  <c r="AT1015" i="1" a="1"/>
  <c r="AT1015" i="1" s="1"/>
  <c r="AJ1015" i="1"/>
  <c r="AI1015" i="1"/>
  <c r="AK1015" i="1" s="1"/>
  <c r="W1015" i="1"/>
  <c r="N1015" i="1" a="1"/>
  <c r="N1015" i="1" s="1"/>
  <c r="J1015" i="1"/>
  <c r="G1015" i="1"/>
  <c r="F1015" i="1"/>
  <c r="C1015" i="1"/>
  <c r="I1015" i="1" s="1"/>
  <c r="BL1011" i="1"/>
  <c r="BJ1011" i="1"/>
  <c r="AY1011" i="1"/>
  <c r="AW1011" i="1" a="1"/>
  <c r="AW1011" i="1" s="1"/>
  <c r="AT1011" i="1" a="1"/>
  <c r="AT1011" i="1" s="1"/>
  <c r="AJ1011" i="1"/>
  <c r="AI1011" i="1"/>
  <c r="AK1011" i="1" s="1"/>
  <c r="W1011" i="1"/>
  <c r="N1011" i="1" a="1"/>
  <c r="N1011" i="1" s="1"/>
  <c r="J1011" i="1"/>
  <c r="G1011" i="1"/>
  <c r="F1011" i="1"/>
  <c r="C1011" i="1"/>
  <c r="BL1012" i="1"/>
  <c r="BJ1012" i="1"/>
  <c r="AY1012" i="1"/>
  <c r="AW1012" i="1" a="1"/>
  <c r="AW1012" i="1" s="1"/>
  <c r="AT1012" i="1" a="1"/>
  <c r="AT1012" i="1" s="1"/>
  <c r="AJ1012" i="1"/>
  <c r="AI1012" i="1"/>
  <c r="AK1012" i="1" s="1"/>
  <c r="W1012" i="1"/>
  <c r="N1012" i="1" a="1"/>
  <c r="N1012" i="1" s="1"/>
  <c r="J1012" i="1"/>
  <c r="G1012" i="1"/>
  <c r="F1012" i="1"/>
  <c r="C1012" i="1"/>
  <c r="I1012" i="1" s="1"/>
  <c r="C1010" i="1"/>
  <c r="I1010" i="1" s="1"/>
  <c r="F1010" i="1"/>
  <c r="G1010" i="1"/>
  <c r="J1010" i="1"/>
  <c r="N1010" i="1" a="1"/>
  <c r="N1010" i="1" s="1"/>
  <c r="W1010" i="1"/>
  <c r="AI1010" i="1"/>
  <c r="AK1010" i="1" s="1"/>
  <c r="AJ1010" i="1"/>
  <c r="AT1010" i="1" a="1"/>
  <c r="AT1010" i="1" s="1"/>
  <c r="AW1010" i="1" a="1"/>
  <c r="AW1010" i="1" s="1"/>
  <c r="AY1010" i="1"/>
  <c r="BJ1010" i="1"/>
  <c r="BL1010" i="1"/>
  <c r="C1271" i="1"/>
  <c r="F1271" i="1"/>
  <c r="G1271" i="1"/>
  <c r="J1271" i="1"/>
  <c r="N1271" i="1" a="1"/>
  <c r="N1271" i="1" s="1"/>
  <c r="W1271" i="1"/>
  <c r="AI1271" i="1"/>
  <c r="AK1271" i="1" s="1"/>
  <c r="AJ1271" i="1"/>
  <c r="AT1271" i="1" a="1"/>
  <c r="AT1271" i="1" s="1"/>
  <c r="AW1271" i="1" a="1"/>
  <c r="AW1271" i="1" s="1"/>
  <c r="AY1271" i="1"/>
  <c r="BJ1271" i="1"/>
  <c r="BL1271" i="1"/>
  <c r="C1270" i="1"/>
  <c r="F1270" i="1"/>
  <c r="G1270" i="1"/>
  <c r="J1270" i="1"/>
  <c r="N1270" i="1" a="1"/>
  <c r="N1270" i="1" s="1"/>
  <c r="W1270" i="1"/>
  <c r="AI1270" i="1"/>
  <c r="AK1270" i="1" s="1"/>
  <c r="AJ1270" i="1"/>
  <c r="AT1270" i="1" a="1"/>
  <c r="AT1270" i="1" s="1"/>
  <c r="AW1270" i="1" a="1"/>
  <c r="AW1270" i="1" s="1"/>
  <c r="AY1270" i="1"/>
  <c r="BJ1270" i="1"/>
  <c r="BL1270" i="1"/>
  <c r="C1281" i="1"/>
  <c r="F1281" i="1"/>
  <c r="G1281" i="1"/>
  <c r="J1281" i="1"/>
  <c r="N1281" i="1" a="1"/>
  <c r="N1281" i="1" s="1"/>
  <c r="W1281" i="1"/>
  <c r="AI1281" i="1"/>
  <c r="AK1281" i="1" s="1"/>
  <c r="AJ1281" i="1"/>
  <c r="AT1281" i="1" a="1"/>
  <c r="AT1281" i="1" s="1"/>
  <c r="AW1281" i="1" a="1"/>
  <c r="AW1281" i="1" s="1"/>
  <c r="AY1281" i="1"/>
  <c r="BJ1281" i="1"/>
  <c r="BL1281" i="1"/>
  <c r="C1257" i="1"/>
  <c r="F1257" i="1"/>
  <c r="G1257" i="1"/>
  <c r="J1257" i="1"/>
  <c r="N1257" i="1" a="1"/>
  <c r="N1257" i="1" s="1"/>
  <c r="W1257" i="1"/>
  <c r="AI1257" i="1"/>
  <c r="AK1257" i="1" s="1"/>
  <c r="AJ1257" i="1"/>
  <c r="AT1257" i="1" a="1"/>
  <c r="AT1257" i="1" s="1"/>
  <c r="AW1257" i="1" a="1"/>
  <c r="AW1257" i="1" s="1"/>
  <c r="AY1257" i="1"/>
  <c r="BJ1257" i="1"/>
  <c r="BL1257" i="1"/>
  <c r="C1256" i="1"/>
  <c r="F1256" i="1"/>
  <c r="G1256" i="1"/>
  <c r="J1256" i="1"/>
  <c r="N1256" i="1" a="1"/>
  <c r="N1256" i="1" s="1"/>
  <c r="W1256" i="1"/>
  <c r="AI1256" i="1"/>
  <c r="AK1256" i="1" s="1"/>
  <c r="AJ1256" i="1"/>
  <c r="AT1256" i="1" a="1"/>
  <c r="AT1256" i="1" s="1"/>
  <c r="AW1256" i="1" a="1"/>
  <c r="AW1256" i="1" s="1"/>
  <c r="AY1256" i="1"/>
  <c r="BJ1256" i="1"/>
  <c r="BL1256" i="1"/>
  <c r="C1267" i="1"/>
  <c r="F1267" i="1"/>
  <c r="G1267" i="1"/>
  <c r="J1267" i="1"/>
  <c r="N1267" i="1" a="1"/>
  <c r="N1267" i="1" s="1"/>
  <c r="W1267" i="1"/>
  <c r="AI1267" i="1"/>
  <c r="AK1267" i="1" s="1"/>
  <c r="AJ1267" i="1"/>
  <c r="AT1267" i="1" a="1"/>
  <c r="AT1267" i="1" s="1"/>
  <c r="AW1267" i="1" a="1"/>
  <c r="AW1267" i="1" s="1"/>
  <c r="AY1267" i="1"/>
  <c r="BJ1267" i="1"/>
  <c r="BL1267" i="1"/>
  <c r="C1244" i="1"/>
  <c r="F1244" i="1"/>
  <c r="G1244" i="1"/>
  <c r="J1244" i="1"/>
  <c r="N1244" i="1" a="1"/>
  <c r="N1244" i="1" s="1"/>
  <c r="W1244" i="1"/>
  <c r="AI1244" i="1"/>
  <c r="AK1244" i="1" s="1"/>
  <c r="AJ1244" i="1"/>
  <c r="AT1244" i="1" a="1"/>
  <c r="AT1244" i="1" s="1"/>
  <c r="AW1244" i="1" a="1"/>
  <c r="AW1244" i="1" s="1"/>
  <c r="AY1244" i="1"/>
  <c r="BJ1244" i="1"/>
  <c r="BL1244" i="1"/>
  <c r="C1252" i="1"/>
  <c r="F1252" i="1"/>
  <c r="G1252" i="1"/>
  <c r="J1252" i="1"/>
  <c r="N1252" i="1" a="1"/>
  <c r="N1252" i="1" s="1"/>
  <c r="W1252" i="1"/>
  <c r="AI1252" i="1"/>
  <c r="AK1252" i="1" s="1"/>
  <c r="AJ1252" i="1"/>
  <c r="AT1252" i="1" a="1"/>
  <c r="AT1252" i="1" s="1"/>
  <c r="AW1252" i="1" a="1"/>
  <c r="AW1252" i="1" s="1"/>
  <c r="AY1252" i="1"/>
  <c r="BJ1252" i="1"/>
  <c r="BL1252" i="1"/>
  <c r="C1253" i="1"/>
  <c r="F1253" i="1"/>
  <c r="G1253" i="1"/>
  <c r="J1253" i="1"/>
  <c r="N1253" i="1" a="1"/>
  <c r="N1253" i="1" s="1"/>
  <c r="W1253" i="1"/>
  <c r="AI1253" i="1"/>
  <c r="AK1253" i="1" s="1"/>
  <c r="AJ1253" i="1"/>
  <c r="AT1253" i="1" a="1"/>
  <c r="AT1253" i="1" s="1"/>
  <c r="AW1253" i="1" a="1"/>
  <c r="AW1253" i="1" s="1"/>
  <c r="AY1253" i="1"/>
  <c r="BJ1253" i="1"/>
  <c r="BL1253" i="1"/>
  <c r="C1057" i="1"/>
  <c r="I1057" i="1" s="1"/>
  <c r="F1057" i="1"/>
  <c r="G1057" i="1"/>
  <c r="J1057" i="1"/>
  <c r="N1057" i="1" a="1"/>
  <c r="N1057" i="1" s="1"/>
  <c r="W1057" i="1"/>
  <c r="AI1057" i="1"/>
  <c r="AK1057" i="1" s="1"/>
  <c r="AJ1057" i="1"/>
  <c r="AT1057" i="1" a="1"/>
  <c r="AT1057" i="1" s="1"/>
  <c r="AW1057" i="1" a="1"/>
  <c r="AW1057" i="1" s="1"/>
  <c r="AY1057" i="1"/>
  <c r="BJ1057" i="1"/>
  <c r="BL1057" i="1"/>
  <c r="C1056" i="1"/>
  <c r="I1056" i="1" s="1"/>
  <c r="F1056" i="1"/>
  <c r="G1056" i="1"/>
  <c r="J1056" i="1"/>
  <c r="N1056" i="1" a="1"/>
  <c r="N1056" i="1" s="1"/>
  <c r="W1056" i="1"/>
  <c r="AI1056" i="1"/>
  <c r="AK1056" i="1" s="1"/>
  <c r="AJ1056" i="1"/>
  <c r="AT1056" i="1" a="1"/>
  <c r="AT1056" i="1" s="1"/>
  <c r="AW1056" i="1" a="1"/>
  <c r="AW1056" i="1" s="1"/>
  <c r="AY1056" i="1"/>
  <c r="BJ1056" i="1"/>
  <c r="BL1056" i="1"/>
  <c r="BL1061" i="1"/>
  <c r="BJ1061" i="1"/>
  <c r="AY1061" i="1"/>
  <c r="AW1061" i="1" a="1"/>
  <c r="AW1061" i="1" s="1"/>
  <c r="AT1061" i="1" a="1"/>
  <c r="AT1061" i="1" s="1"/>
  <c r="AJ1061" i="1"/>
  <c r="AI1061" i="1"/>
  <c r="AK1061" i="1" s="1"/>
  <c r="W1061" i="1"/>
  <c r="N1061" i="1" a="1"/>
  <c r="N1061" i="1" s="1"/>
  <c r="J1061" i="1"/>
  <c r="G1061" i="1"/>
  <c r="F1061" i="1"/>
  <c r="C1061" i="1"/>
  <c r="I1061" i="1" s="1"/>
  <c r="BL1060" i="1"/>
  <c r="BJ1060" i="1"/>
  <c r="AY1060" i="1"/>
  <c r="AW1060" i="1" a="1"/>
  <c r="AW1060" i="1" s="1"/>
  <c r="AT1060" i="1" a="1"/>
  <c r="AT1060" i="1" s="1"/>
  <c r="AJ1060" i="1"/>
  <c r="AI1060" i="1"/>
  <c r="AK1060" i="1" s="1"/>
  <c r="W1060" i="1"/>
  <c r="N1060" i="1" a="1"/>
  <c r="N1060" i="1" s="1"/>
  <c r="J1060" i="1"/>
  <c r="G1060" i="1"/>
  <c r="F1060" i="1"/>
  <c r="C1060" i="1"/>
  <c r="I1060" i="1" s="1"/>
  <c r="BL184" i="1"/>
  <c r="BJ184" i="1"/>
  <c r="AY184" i="1"/>
  <c r="AW184" i="1" a="1"/>
  <c r="AW184" i="1" s="1"/>
  <c r="AT184" i="1" a="1"/>
  <c r="AT184" i="1" s="1"/>
  <c r="AJ184" i="1"/>
  <c r="AI184" i="1"/>
  <c r="AK184" i="1" s="1"/>
  <c r="W184" i="1"/>
  <c r="N184" i="1" a="1"/>
  <c r="N184" i="1" s="1"/>
  <c r="J184" i="1"/>
  <c r="G184" i="1"/>
  <c r="F184" i="1"/>
  <c r="C184" i="1"/>
  <c r="I184" i="1" s="1"/>
  <c r="BL182" i="1"/>
  <c r="BJ182" i="1"/>
  <c r="AY182" i="1"/>
  <c r="AW182" i="1" a="1"/>
  <c r="AW182" i="1" s="1"/>
  <c r="AT182" i="1" a="1"/>
  <c r="AT182" i="1" s="1"/>
  <c r="AJ182" i="1"/>
  <c r="AI182" i="1"/>
  <c r="AK182" i="1" s="1"/>
  <c r="W182" i="1"/>
  <c r="N182" i="1" a="1"/>
  <c r="N182" i="1" s="1"/>
  <c r="J182" i="1"/>
  <c r="G182" i="1"/>
  <c r="F182" i="1"/>
  <c r="C182" i="1"/>
  <c r="BL181" i="1"/>
  <c r="BJ181" i="1"/>
  <c r="AY181" i="1"/>
  <c r="AW181" i="1" a="1"/>
  <c r="AW181" i="1" s="1"/>
  <c r="AT181" i="1" a="1"/>
  <c r="AT181" i="1" s="1"/>
  <c r="AJ181" i="1"/>
  <c r="AI181" i="1"/>
  <c r="AK181" i="1" s="1"/>
  <c r="W181" i="1"/>
  <c r="N181" i="1" a="1"/>
  <c r="N181" i="1" s="1"/>
  <c r="J181" i="1"/>
  <c r="G181" i="1"/>
  <c r="F181" i="1"/>
  <c r="C181" i="1"/>
  <c r="BL180" i="1"/>
  <c r="BJ180" i="1"/>
  <c r="AY180" i="1"/>
  <c r="AW180" i="1" a="1"/>
  <c r="AW180" i="1" s="1"/>
  <c r="AT180" i="1" a="1"/>
  <c r="AT180" i="1" s="1"/>
  <c r="AJ180" i="1"/>
  <c r="AI180" i="1"/>
  <c r="AK180" i="1" s="1"/>
  <c r="W180" i="1"/>
  <c r="N180" i="1" a="1"/>
  <c r="N180" i="1" s="1"/>
  <c r="J180" i="1"/>
  <c r="G180" i="1"/>
  <c r="F180" i="1"/>
  <c r="C180" i="1"/>
  <c r="BL179" i="1"/>
  <c r="BJ179" i="1"/>
  <c r="AY179" i="1"/>
  <c r="AW179" i="1" a="1"/>
  <c r="AW179" i="1" s="1"/>
  <c r="AT179" i="1" a="1"/>
  <c r="AT179" i="1" s="1"/>
  <c r="AJ179" i="1"/>
  <c r="AI179" i="1"/>
  <c r="AK179" i="1" s="1"/>
  <c r="W179" i="1"/>
  <c r="N179" i="1" a="1"/>
  <c r="N179" i="1" s="1"/>
  <c r="J179" i="1"/>
  <c r="G179" i="1"/>
  <c r="F179" i="1"/>
  <c r="C179" i="1"/>
  <c r="BL183" i="1"/>
  <c r="BJ183" i="1"/>
  <c r="AY183" i="1"/>
  <c r="AW183" i="1" a="1"/>
  <c r="AW183" i="1" s="1"/>
  <c r="AT183" i="1" a="1"/>
  <c r="AT183" i="1" s="1"/>
  <c r="AJ183" i="1"/>
  <c r="AI183" i="1"/>
  <c r="AK183" i="1" s="1"/>
  <c r="W183" i="1"/>
  <c r="N183" i="1" a="1"/>
  <c r="N183" i="1" s="1"/>
  <c r="J183" i="1"/>
  <c r="G183" i="1"/>
  <c r="F183" i="1"/>
  <c r="C183" i="1"/>
  <c r="I183" i="1" s="1"/>
  <c r="C174" i="1"/>
  <c r="F174" i="1"/>
  <c r="G174" i="1"/>
  <c r="J174" i="1"/>
  <c r="N174" i="1" a="1"/>
  <c r="N174" i="1" s="1"/>
  <c r="W174" i="1"/>
  <c r="AI174" i="1"/>
  <c r="AK174" i="1" s="1"/>
  <c r="AJ174" i="1"/>
  <c r="AT174" i="1" a="1"/>
  <c r="AT174" i="1" s="1"/>
  <c r="AW174" i="1" a="1"/>
  <c r="AW174" i="1" s="1"/>
  <c r="AY174" i="1"/>
  <c r="BJ174" i="1"/>
  <c r="BL174" i="1"/>
  <c r="C175" i="1"/>
  <c r="F175" i="1"/>
  <c r="G175" i="1"/>
  <c r="J175" i="1"/>
  <c r="N175" i="1" a="1"/>
  <c r="N175" i="1" s="1"/>
  <c r="W175" i="1"/>
  <c r="AI175" i="1"/>
  <c r="AK175" i="1" s="1"/>
  <c r="AJ175" i="1"/>
  <c r="AT175" i="1" a="1"/>
  <c r="AT175" i="1" s="1"/>
  <c r="AW175" i="1" a="1"/>
  <c r="AW175" i="1" s="1"/>
  <c r="AY175" i="1"/>
  <c r="BJ175" i="1"/>
  <c r="BL175" i="1"/>
  <c r="C177" i="1"/>
  <c r="F177" i="1"/>
  <c r="G177" i="1"/>
  <c r="J177" i="1"/>
  <c r="N177" i="1" a="1"/>
  <c r="N177" i="1" s="1"/>
  <c r="W177" i="1"/>
  <c r="AI177" i="1"/>
  <c r="AK177" i="1" s="1"/>
  <c r="AJ177" i="1"/>
  <c r="AT177" i="1" a="1"/>
  <c r="AT177" i="1" s="1"/>
  <c r="AW177" i="1" a="1"/>
  <c r="AW177" i="1" s="1"/>
  <c r="AY177" i="1"/>
  <c r="BJ177" i="1"/>
  <c r="BL177" i="1"/>
  <c r="C176" i="1"/>
  <c r="F176" i="1"/>
  <c r="G176" i="1"/>
  <c r="J176" i="1"/>
  <c r="N176" i="1" a="1"/>
  <c r="N176" i="1" s="1"/>
  <c r="W176" i="1"/>
  <c r="AI176" i="1"/>
  <c r="AK176" i="1" s="1"/>
  <c r="AJ176" i="1"/>
  <c r="AT176" i="1" a="1"/>
  <c r="AT176" i="1" s="1"/>
  <c r="AW176" i="1" a="1"/>
  <c r="AW176" i="1" s="1"/>
  <c r="AY176" i="1"/>
  <c r="BJ176" i="1"/>
  <c r="BL176" i="1"/>
  <c r="C424" i="1"/>
  <c r="I424" i="1" s="1"/>
  <c r="F424" i="1"/>
  <c r="G424" i="1"/>
  <c r="J424" i="1"/>
  <c r="N424" i="1" a="1"/>
  <c r="N424" i="1" s="1"/>
  <c r="W424" i="1"/>
  <c r="AI424" i="1"/>
  <c r="AK424" i="1" s="1"/>
  <c r="AJ424" i="1"/>
  <c r="AT424" i="1" a="1"/>
  <c r="AT424" i="1" s="1"/>
  <c r="AW424" i="1" a="1"/>
  <c r="AW424" i="1" s="1"/>
  <c r="AY424" i="1"/>
  <c r="BJ424" i="1"/>
  <c r="BL424" i="1"/>
  <c r="C425" i="1"/>
  <c r="F425" i="1"/>
  <c r="G425" i="1"/>
  <c r="J425" i="1"/>
  <c r="N425" i="1" a="1"/>
  <c r="N425" i="1" s="1"/>
  <c r="W425" i="1"/>
  <c r="AI425" i="1"/>
  <c r="AK425" i="1" s="1"/>
  <c r="AJ425" i="1"/>
  <c r="AT425" i="1" a="1"/>
  <c r="AT425" i="1" s="1"/>
  <c r="AW425" i="1" a="1"/>
  <c r="AW425" i="1" s="1"/>
  <c r="AY425" i="1"/>
  <c r="BJ425" i="1"/>
  <c r="BL425" i="1"/>
  <c r="C426" i="1"/>
  <c r="I426" i="1" s="1"/>
  <c r="F426" i="1"/>
  <c r="G426" i="1"/>
  <c r="J426" i="1"/>
  <c r="N426" i="1" a="1"/>
  <c r="N426" i="1" s="1"/>
  <c r="W426" i="1"/>
  <c r="AI426" i="1"/>
  <c r="AK426" i="1" s="1"/>
  <c r="AJ426" i="1"/>
  <c r="AT426" i="1" a="1"/>
  <c r="AT426" i="1" s="1"/>
  <c r="AW426" i="1" a="1"/>
  <c r="AW426" i="1" s="1"/>
  <c r="AY426" i="1"/>
  <c r="BJ426" i="1"/>
  <c r="BL426" i="1"/>
  <c r="C427" i="1"/>
  <c r="F427" i="1"/>
  <c r="G427" i="1"/>
  <c r="J427" i="1"/>
  <c r="N427" i="1" a="1"/>
  <c r="N427" i="1" s="1"/>
  <c r="W427" i="1"/>
  <c r="AI427" i="1"/>
  <c r="AK427" i="1" s="1"/>
  <c r="AJ427" i="1"/>
  <c r="AT427" i="1" a="1"/>
  <c r="AT427" i="1" s="1"/>
  <c r="AW427" i="1" a="1"/>
  <c r="AW427" i="1" s="1"/>
  <c r="AY427" i="1"/>
  <c r="BJ427" i="1"/>
  <c r="BL427" i="1"/>
  <c r="C428" i="1"/>
  <c r="I428" i="1" s="1"/>
  <c r="F428" i="1"/>
  <c r="G428" i="1"/>
  <c r="J428" i="1"/>
  <c r="N428" i="1" a="1"/>
  <c r="N428" i="1" s="1"/>
  <c r="W428" i="1"/>
  <c r="AI428" i="1"/>
  <c r="AK428" i="1" s="1"/>
  <c r="AJ428" i="1"/>
  <c r="AT428" i="1" a="1"/>
  <c r="AT428" i="1" s="1"/>
  <c r="AW428" i="1" a="1"/>
  <c r="AW428" i="1" s="1"/>
  <c r="AY428" i="1"/>
  <c r="BJ428" i="1"/>
  <c r="BL428" i="1"/>
  <c r="C429" i="1"/>
  <c r="F429" i="1"/>
  <c r="G429" i="1"/>
  <c r="J429" i="1"/>
  <c r="N429" i="1" a="1"/>
  <c r="N429" i="1" s="1"/>
  <c r="W429" i="1"/>
  <c r="AI429" i="1"/>
  <c r="AK429" i="1" s="1"/>
  <c r="AJ429" i="1"/>
  <c r="AT429" i="1" a="1"/>
  <c r="AT429" i="1" s="1"/>
  <c r="AW429" i="1" a="1"/>
  <c r="AW429" i="1" s="1"/>
  <c r="AY429" i="1"/>
  <c r="BJ429" i="1"/>
  <c r="BL429" i="1"/>
  <c r="C430" i="1"/>
  <c r="I430" i="1" s="1"/>
  <c r="F430" i="1"/>
  <c r="G430" i="1"/>
  <c r="J430" i="1"/>
  <c r="N430" i="1" a="1"/>
  <c r="N430" i="1" s="1"/>
  <c r="W430" i="1"/>
  <c r="AI430" i="1"/>
  <c r="AK430" i="1" s="1"/>
  <c r="AJ430" i="1"/>
  <c r="AT430" i="1" a="1"/>
  <c r="AT430" i="1" s="1"/>
  <c r="AW430" i="1" a="1"/>
  <c r="AW430" i="1" s="1"/>
  <c r="AY430" i="1"/>
  <c r="BJ430" i="1"/>
  <c r="BL430" i="1"/>
  <c r="C431" i="1"/>
  <c r="F431" i="1"/>
  <c r="G431" i="1"/>
  <c r="J431" i="1"/>
  <c r="N431" i="1" a="1"/>
  <c r="N431" i="1" s="1"/>
  <c r="W431" i="1"/>
  <c r="AI431" i="1"/>
  <c r="AK431" i="1" s="1"/>
  <c r="AJ431" i="1"/>
  <c r="AT431" i="1" a="1"/>
  <c r="AT431" i="1" s="1"/>
  <c r="AW431" i="1" a="1"/>
  <c r="AW431" i="1" s="1"/>
  <c r="AY431" i="1"/>
  <c r="BJ431" i="1"/>
  <c r="BL431" i="1"/>
  <c r="C432" i="1"/>
  <c r="I432" i="1" s="1"/>
  <c r="F432" i="1"/>
  <c r="G432" i="1"/>
  <c r="J432" i="1"/>
  <c r="N432" i="1" a="1"/>
  <c r="N432" i="1" s="1"/>
  <c r="W432" i="1"/>
  <c r="AI432" i="1"/>
  <c r="AK432" i="1" s="1"/>
  <c r="AJ432" i="1"/>
  <c r="AT432" i="1" a="1"/>
  <c r="AT432" i="1" s="1"/>
  <c r="AW432" i="1" a="1"/>
  <c r="AW432" i="1" s="1"/>
  <c r="AY432" i="1"/>
  <c r="BJ432" i="1"/>
  <c r="BL432" i="1"/>
  <c r="C433" i="1"/>
  <c r="F433" i="1"/>
  <c r="G433" i="1"/>
  <c r="J433" i="1"/>
  <c r="N433" i="1" a="1"/>
  <c r="N433" i="1" s="1"/>
  <c r="W433" i="1"/>
  <c r="AI433" i="1"/>
  <c r="AK433" i="1" s="1"/>
  <c r="AJ433" i="1"/>
  <c r="AT433" i="1" a="1"/>
  <c r="AT433" i="1" s="1"/>
  <c r="AW433" i="1" a="1"/>
  <c r="AW433" i="1" s="1"/>
  <c r="AY433" i="1"/>
  <c r="BJ433" i="1"/>
  <c r="BL433" i="1"/>
  <c r="C434" i="1"/>
  <c r="I434" i="1" s="1"/>
  <c r="F434" i="1"/>
  <c r="G434" i="1"/>
  <c r="J434" i="1"/>
  <c r="N434" i="1" a="1"/>
  <c r="N434" i="1" s="1"/>
  <c r="W434" i="1"/>
  <c r="AI434" i="1"/>
  <c r="AK434" i="1" s="1"/>
  <c r="AJ434" i="1"/>
  <c r="AT434" i="1" a="1"/>
  <c r="AT434" i="1" s="1"/>
  <c r="AW434" i="1" a="1"/>
  <c r="AW434" i="1" s="1"/>
  <c r="AY434" i="1"/>
  <c r="BJ434" i="1"/>
  <c r="BL434" i="1"/>
  <c r="C435" i="1"/>
  <c r="F435" i="1"/>
  <c r="G435" i="1"/>
  <c r="J435" i="1"/>
  <c r="N435" i="1" a="1"/>
  <c r="N435" i="1" s="1"/>
  <c r="W435" i="1"/>
  <c r="AI435" i="1"/>
  <c r="AK435" i="1" s="1"/>
  <c r="AJ435" i="1"/>
  <c r="AT435" i="1" a="1"/>
  <c r="AT435" i="1" s="1"/>
  <c r="AW435" i="1" a="1"/>
  <c r="AW435" i="1" s="1"/>
  <c r="AY435" i="1"/>
  <c r="BJ435" i="1"/>
  <c r="BL435" i="1"/>
  <c r="C436" i="1"/>
  <c r="I436" i="1" s="1"/>
  <c r="F436" i="1"/>
  <c r="G436" i="1"/>
  <c r="J436" i="1"/>
  <c r="N436" i="1" a="1"/>
  <c r="N436" i="1" s="1"/>
  <c r="W436" i="1"/>
  <c r="AI436" i="1"/>
  <c r="AK436" i="1" s="1"/>
  <c r="AJ436" i="1"/>
  <c r="AT436" i="1" a="1"/>
  <c r="AT436" i="1" s="1"/>
  <c r="AW436" i="1" a="1"/>
  <c r="AW436" i="1" s="1"/>
  <c r="AY436" i="1"/>
  <c r="BJ436" i="1"/>
  <c r="BL436" i="1"/>
  <c r="C437" i="1"/>
  <c r="F437" i="1"/>
  <c r="G437" i="1"/>
  <c r="J437" i="1"/>
  <c r="N437" i="1" a="1"/>
  <c r="N437" i="1" s="1"/>
  <c r="W437" i="1"/>
  <c r="AI437" i="1"/>
  <c r="AK437" i="1" s="1"/>
  <c r="AJ437" i="1"/>
  <c r="AT437" i="1" a="1"/>
  <c r="AT437" i="1" s="1"/>
  <c r="AW437" i="1" a="1"/>
  <c r="AW437" i="1" s="1"/>
  <c r="AY437" i="1"/>
  <c r="BJ437" i="1"/>
  <c r="BL437" i="1"/>
  <c r="C438" i="1"/>
  <c r="I438" i="1" s="1"/>
  <c r="F438" i="1"/>
  <c r="G438" i="1"/>
  <c r="J438" i="1"/>
  <c r="N438" i="1" a="1"/>
  <c r="N438" i="1" s="1"/>
  <c r="W438" i="1"/>
  <c r="AI438" i="1"/>
  <c r="AK438" i="1" s="1"/>
  <c r="AJ438" i="1"/>
  <c r="AT438" i="1" a="1"/>
  <c r="AT438" i="1" s="1"/>
  <c r="AW438" i="1" a="1"/>
  <c r="AW438" i="1" s="1"/>
  <c r="AY438" i="1"/>
  <c r="BJ438" i="1"/>
  <c r="BL438" i="1"/>
  <c r="C439" i="1"/>
  <c r="F439" i="1"/>
  <c r="G439" i="1"/>
  <c r="J439" i="1"/>
  <c r="N439" i="1" a="1"/>
  <c r="N439" i="1" s="1"/>
  <c r="W439" i="1"/>
  <c r="AI439" i="1"/>
  <c r="AK439" i="1" s="1"/>
  <c r="AJ439" i="1"/>
  <c r="AT439" i="1" a="1"/>
  <c r="AT439" i="1" s="1"/>
  <c r="AW439" i="1" a="1"/>
  <c r="AW439" i="1" s="1"/>
  <c r="AY439" i="1"/>
  <c r="BJ439" i="1"/>
  <c r="BL439" i="1"/>
  <c r="C440" i="1"/>
  <c r="I440" i="1" s="1"/>
  <c r="F440" i="1"/>
  <c r="G440" i="1"/>
  <c r="J440" i="1"/>
  <c r="N440" i="1" a="1"/>
  <c r="N440" i="1" s="1"/>
  <c r="W440" i="1"/>
  <c r="AI440" i="1"/>
  <c r="AK440" i="1" s="1"/>
  <c r="AJ440" i="1"/>
  <c r="AT440" i="1" a="1"/>
  <c r="AT440" i="1" s="1"/>
  <c r="AW440" i="1" a="1"/>
  <c r="AW440" i="1" s="1"/>
  <c r="AY440" i="1"/>
  <c r="BJ440" i="1"/>
  <c r="BL440" i="1"/>
  <c r="C441" i="1"/>
  <c r="F441" i="1"/>
  <c r="G441" i="1"/>
  <c r="J441" i="1"/>
  <c r="N441" i="1" a="1"/>
  <c r="N441" i="1" s="1"/>
  <c r="W441" i="1"/>
  <c r="AI441" i="1"/>
  <c r="AK441" i="1" s="1"/>
  <c r="AJ441" i="1"/>
  <c r="AT441" i="1" a="1"/>
  <c r="AT441" i="1" s="1"/>
  <c r="AW441" i="1" a="1"/>
  <c r="AW441" i="1" s="1"/>
  <c r="AY441" i="1"/>
  <c r="BJ441" i="1"/>
  <c r="BL441" i="1"/>
  <c r="C442" i="1"/>
  <c r="I442" i="1" s="1"/>
  <c r="F442" i="1"/>
  <c r="G442" i="1"/>
  <c r="J442" i="1"/>
  <c r="N442" i="1" a="1"/>
  <c r="N442" i="1" s="1"/>
  <c r="W442" i="1"/>
  <c r="AI442" i="1"/>
  <c r="AK442" i="1" s="1"/>
  <c r="AJ442" i="1"/>
  <c r="AT442" i="1" a="1"/>
  <c r="AT442" i="1" s="1"/>
  <c r="AW442" i="1" a="1"/>
  <c r="AW442" i="1" s="1"/>
  <c r="AY442" i="1"/>
  <c r="BJ442" i="1"/>
  <c r="BL442" i="1"/>
  <c r="C443" i="1"/>
  <c r="F443" i="1"/>
  <c r="G443" i="1"/>
  <c r="J443" i="1"/>
  <c r="N443" i="1" a="1"/>
  <c r="N443" i="1" s="1"/>
  <c r="W443" i="1"/>
  <c r="AI443" i="1"/>
  <c r="AK443" i="1" s="1"/>
  <c r="AJ443" i="1"/>
  <c r="AT443" i="1" a="1"/>
  <c r="AT443" i="1" s="1"/>
  <c r="AW443" i="1" a="1"/>
  <c r="AW443" i="1" s="1"/>
  <c r="AY443" i="1"/>
  <c r="BJ443" i="1"/>
  <c r="BL443" i="1"/>
  <c r="C444" i="1"/>
  <c r="I444" i="1" s="1"/>
  <c r="F444" i="1"/>
  <c r="G444" i="1"/>
  <c r="J444" i="1"/>
  <c r="N444" i="1" a="1"/>
  <c r="N444" i="1" s="1"/>
  <c r="W444" i="1"/>
  <c r="AI444" i="1"/>
  <c r="AK444" i="1" s="1"/>
  <c r="AJ444" i="1"/>
  <c r="AT444" i="1" a="1"/>
  <c r="AT444" i="1" s="1"/>
  <c r="AW444" i="1" a="1"/>
  <c r="AW444" i="1" s="1"/>
  <c r="AY444" i="1"/>
  <c r="BJ444" i="1"/>
  <c r="BL444" i="1"/>
  <c r="C445" i="1"/>
  <c r="F445" i="1"/>
  <c r="G445" i="1"/>
  <c r="J445" i="1"/>
  <c r="N445" i="1" a="1"/>
  <c r="N445" i="1" s="1"/>
  <c r="W445" i="1"/>
  <c r="AI445" i="1"/>
  <c r="AK445" i="1" s="1"/>
  <c r="AJ445" i="1"/>
  <c r="AT445" i="1" a="1"/>
  <c r="AT445" i="1" s="1"/>
  <c r="AW445" i="1" a="1"/>
  <c r="AW445" i="1" s="1"/>
  <c r="AY445" i="1"/>
  <c r="BJ445" i="1"/>
  <c r="BL445" i="1"/>
  <c r="C446" i="1"/>
  <c r="I446" i="1" s="1"/>
  <c r="F446" i="1"/>
  <c r="G446" i="1"/>
  <c r="J446" i="1"/>
  <c r="N446" i="1" a="1"/>
  <c r="N446" i="1" s="1"/>
  <c r="W446" i="1"/>
  <c r="AI446" i="1"/>
  <c r="AK446" i="1" s="1"/>
  <c r="AJ446" i="1"/>
  <c r="AT446" i="1" a="1"/>
  <c r="AT446" i="1" s="1"/>
  <c r="AW446" i="1" a="1"/>
  <c r="AW446" i="1" s="1"/>
  <c r="AY446" i="1"/>
  <c r="BJ446" i="1"/>
  <c r="BL446" i="1"/>
  <c r="C447" i="1"/>
  <c r="F447" i="1"/>
  <c r="G447" i="1"/>
  <c r="J447" i="1"/>
  <c r="N447" i="1" a="1"/>
  <c r="N447" i="1" s="1"/>
  <c r="W447" i="1"/>
  <c r="AI447" i="1"/>
  <c r="AK447" i="1" s="1"/>
  <c r="AJ447" i="1"/>
  <c r="AT447" i="1" a="1"/>
  <c r="AT447" i="1" s="1"/>
  <c r="AW447" i="1" a="1"/>
  <c r="AW447" i="1" s="1"/>
  <c r="AY447" i="1"/>
  <c r="BJ447" i="1"/>
  <c r="BL447" i="1"/>
  <c r="C448" i="1"/>
  <c r="I448" i="1" s="1"/>
  <c r="F448" i="1"/>
  <c r="G448" i="1"/>
  <c r="J448" i="1"/>
  <c r="N448" i="1" a="1"/>
  <c r="N448" i="1" s="1"/>
  <c r="W448" i="1"/>
  <c r="AI448" i="1"/>
  <c r="AK448" i="1" s="1"/>
  <c r="AJ448" i="1"/>
  <c r="AT448" i="1" a="1"/>
  <c r="AT448" i="1" s="1"/>
  <c r="AW448" i="1" a="1"/>
  <c r="AW448" i="1" s="1"/>
  <c r="AY448" i="1"/>
  <c r="BJ448" i="1"/>
  <c r="BL448" i="1"/>
  <c r="C449" i="1"/>
  <c r="F449" i="1"/>
  <c r="G449" i="1"/>
  <c r="J449" i="1"/>
  <c r="N449" i="1" a="1"/>
  <c r="N449" i="1" s="1"/>
  <c r="W449" i="1"/>
  <c r="AI449" i="1"/>
  <c r="AK449" i="1" s="1"/>
  <c r="AJ449" i="1"/>
  <c r="AT449" i="1" a="1"/>
  <c r="AT449" i="1" s="1"/>
  <c r="AW449" i="1" a="1"/>
  <c r="AW449" i="1" s="1"/>
  <c r="AY449" i="1"/>
  <c r="BJ449" i="1"/>
  <c r="BL449" i="1"/>
  <c r="C450" i="1"/>
  <c r="I450" i="1" s="1"/>
  <c r="F450" i="1"/>
  <c r="G450" i="1"/>
  <c r="J450" i="1"/>
  <c r="N450" i="1" a="1"/>
  <c r="N450" i="1" s="1"/>
  <c r="W450" i="1"/>
  <c r="AI450" i="1"/>
  <c r="AK450" i="1" s="1"/>
  <c r="AJ450" i="1"/>
  <c r="AT450" i="1" a="1"/>
  <c r="AT450" i="1" s="1"/>
  <c r="AW450" i="1" a="1"/>
  <c r="AW450" i="1" s="1"/>
  <c r="AY450" i="1"/>
  <c r="BJ450" i="1"/>
  <c r="BL450" i="1"/>
  <c r="C451" i="1"/>
  <c r="F451" i="1"/>
  <c r="G451" i="1"/>
  <c r="J451" i="1"/>
  <c r="N451" i="1" a="1"/>
  <c r="N451" i="1" s="1"/>
  <c r="W451" i="1"/>
  <c r="AI451" i="1"/>
  <c r="AK451" i="1" s="1"/>
  <c r="AJ451" i="1"/>
  <c r="AT451" i="1" a="1"/>
  <c r="AT451" i="1" s="1"/>
  <c r="AW451" i="1" a="1"/>
  <c r="AW451" i="1" s="1"/>
  <c r="AY451" i="1"/>
  <c r="BJ451" i="1"/>
  <c r="BL451" i="1"/>
  <c r="C478" i="1"/>
  <c r="I478" i="1" s="1"/>
  <c r="F478" i="1"/>
  <c r="G478" i="1"/>
  <c r="J478" i="1"/>
  <c r="N478" i="1" a="1"/>
  <c r="N478" i="1" s="1"/>
  <c r="W478" i="1"/>
  <c r="AI478" i="1"/>
  <c r="AK478" i="1" s="1"/>
  <c r="AJ478" i="1"/>
  <c r="AT478" i="1" a="1"/>
  <c r="AT478" i="1" s="1"/>
  <c r="AW478" i="1" a="1"/>
  <c r="AW478" i="1" s="1"/>
  <c r="AY478" i="1"/>
  <c r="BJ478" i="1"/>
  <c r="BL478" i="1"/>
  <c r="C479" i="1"/>
  <c r="F479" i="1"/>
  <c r="G479" i="1"/>
  <c r="J479" i="1"/>
  <c r="N479" i="1" a="1"/>
  <c r="N479" i="1" s="1"/>
  <c r="W479" i="1"/>
  <c r="AI479" i="1"/>
  <c r="AK479" i="1" s="1"/>
  <c r="AJ479" i="1"/>
  <c r="AT479" i="1" a="1"/>
  <c r="AT479" i="1" s="1"/>
  <c r="AW479" i="1" a="1"/>
  <c r="AW479" i="1" s="1"/>
  <c r="AY479" i="1"/>
  <c r="BJ479" i="1"/>
  <c r="BL479" i="1"/>
  <c r="C480" i="1"/>
  <c r="I480" i="1" s="1"/>
  <c r="F480" i="1"/>
  <c r="G480" i="1"/>
  <c r="J480" i="1"/>
  <c r="N480" i="1" a="1"/>
  <c r="N480" i="1" s="1"/>
  <c r="W480" i="1"/>
  <c r="AI480" i="1"/>
  <c r="AK480" i="1" s="1"/>
  <c r="AJ480" i="1"/>
  <c r="AT480" i="1" a="1"/>
  <c r="AT480" i="1" s="1"/>
  <c r="AW480" i="1" a="1"/>
  <c r="AW480" i="1" s="1"/>
  <c r="AY480" i="1"/>
  <c r="BJ480" i="1"/>
  <c r="BL480" i="1"/>
  <c r="C481" i="1"/>
  <c r="F481" i="1"/>
  <c r="G481" i="1"/>
  <c r="J481" i="1"/>
  <c r="N481" i="1" a="1"/>
  <c r="N481" i="1" s="1"/>
  <c r="W481" i="1"/>
  <c r="AI481" i="1"/>
  <c r="AK481" i="1" s="1"/>
  <c r="AJ481" i="1"/>
  <c r="AT481" i="1" a="1"/>
  <c r="AT481" i="1" s="1"/>
  <c r="AW481" i="1" a="1"/>
  <c r="AW481" i="1" s="1"/>
  <c r="AY481" i="1"/>
  <c r="BJ481" i="1"/>
  <c r="BL481" i="1"/>
  <c r="BL477" i="1"/>
  <c r="BJ477" i="1"/>
  <c r="AY477" i="1"/>
  <c r="AW477" i="1" a="1"/>
  <c r="AW477" i="1" s="1"/>
  <c r="AT477" i="1" a="1"/>
  <c r="AT477" i="1" s="1"/>
  <c r="AJ477" i="1"/>
  <c r="AI477" i="1"/>
  <c r="AK477" i="1" s="1"/>
  <c r="W477" i="1"/>
  <c r="N477" i="1" a="1"/>
  <c r="N477" i="1" s="1"/>
  <c r="J477" i="1"/>
  <c r="G477" i="1"/>
  <c r="F477" i="1"/>
  <c r="C477" i="1"/>
  <c r="BL476" i="1"/>
  <c r="BJ476" i="1"/>
  <c r="AY476" i="1"/>
  <c r="AW476" i="1" a="1"/>
  <c r="AW476" i="1" s="1"/>
  <c r="AT476" i="1" a="1"/>
  <c r="AT476" i="1" s="1"/>
  <c r="AJ476" i="1"/>
  <c r="AI476" i="1"/>
  <c r="AK476" i="1" s="1"/>
  <c r="W476" i="1"/>
  <c r="N476" i="1" a="1"/>
  <c r="N476" i="1" s="1"/>
  <c r="J476" i="1"/>
  <c r="G476" i="1"/>
  <c r="F476" i="1"/>
  <c r="C476" i="1"/>
  <c r="I476" i="1" s="1"/>
  <c r="BL475" i="1"/>
  <c r="BJ475" i="1"/>
  <c r="AY475" i="1"/>
  <c r="AW475" i="1" a="1"/>
  <c r="AW475" i="1" s="1"/>
  <c r="AT475" i="1" a="1"/>
  <c r="AT475" i="1" s="1"/>
  <c r="AJ475" i="1"/>
  <c r="AI475" i="1"/>
  <c r="AK475" i="1" s="1"/>
  <c r="W475" i="1"/>
  <c r="N475" i="1" a="1"/>
  <c r="N475" i="1" s="1"/>
  <c r="J475" i="1"/>
  <c r="G475" i="1"/>
  <c r="F475" i="1"/>
  <c r="C475" i="1"/>
  <c r="BL474" i="1"/>
  <c r="BJ474" i="1"/>
  <c r="AY474" i="1"/>
  <c r="AW474" i="1" a="1"/>
  <c r="AW474" i="1" s="1"/>
  <c r="AT474" i="1" a="1"/>
  <c r="AT474" i="1" s="1"/>
  <c r="AJ474" i="1"/>
  <c r="AI474" i="1"/>
  <c r="AK474" i="1" s="1"/>
  <c r="W474" i="1"/>
  <c r="N474" i="1" a="1"/>
  <c r="N474" i="1" s="1"/>
  <c r="J474" i="1"/>
  <c r="G474" i="1"/>
  <c r="F474" i="1"/>
  <c r="C474" i="1"/>
  <c r="I474" i="1" s="1"/>
  <c r="BL473" i="1"/>
  <c r="BJ473" i="1"/>
  <c r="AY473" i="1"/>
  <c r="AW473" i="1" a="1"/>
  <c r="AW473" i="1" s="1"/>
  <c r="AT473" i="1" a="1"/>
  <c r="AT473" i="1" s="1"/>
  <c r="AJ473" i="1"/>
  <c r="AI473" i="1"/>
  <c r="AK473" i="1" s="1"/>
  <c r="W473" i="1"/>
  <c r="N473" i="1" a="1"/>
  <c r="N473" i="1" s="1"/>
  <c r="J473" i="1"/>
  <c r="G473" i="1"/>
  <c r="F473" i="1"/>
  <c r="C473" i="1"/>
  <c r="BL472" i="1"/>
  <c r="BJ472" i="1"/>
  <c r="AY472" i="1"/>
  <c r="AW472" i="1" a="1"/>
  <c r="AW472" i="1" s="1"/>
  <c r="AT472" i="1" a="1"/>
  <c r="AT472" i="1" s="1"/>
  <c r="AJ472" i="1"/>
  <c r="AI472" i="1"/>
  <c r="AK472" i="1" s="1"/>
  <c r="W472" i="1"/>
  <c r="N472" i="1" a="1"/>
  <c r="N472" i="1" s="1"/>
  <c r="J472" i="1"/>
  <c r="G472" i="1"/>
  <c r="F472" i="1"/>
  <c r="C472" i="1"/>
  <c r="I472" i="1" s="1"/>
  <c r="BL471" i="1"/>
  <c r="BJ471" i="1"/>
  <c r="AY471" i="1"/>
  <c r="AW471" i="1" a="1"/>
  <c r="AW471" i="1" s="1"/>
  <c r="AT471" i="1" a="1"/>
  <c r="AT471" i="1" s="1"/>
  <c r="AJ471" i="1"/>
  <c r="AI471" i="1"/>
  <c r="AK471" i="1" s="1"/>
  <c r="W471" i="1"/>
  <c r="N471" i="1" a="1"/>
  <c r="N471" i="1" s="1"/>
  <c r="J471" i="1"/>
  <c r="G471" i="1"/>
  <c r="F471" i="1"/>
  <c r="C471" i="1"/>
  <c r="BL470" i="1"/>
  <c r="BJ470" i="1"/>
  <c r="AY470" i="1"/>
  <c r="AW470" i="1" a="1"/>
  <c r="AW470" i="1" s="1"/>
  <c r="AT470" i="1" a="1"/>
  <c r="AT470" i="1" s="1"/>
  <c r="AJ470" i="1"/>
  <c r="AI470" i="1"/>
  <c r="AK470" i="1" s="1"/>
  <c r="W470" i="1"/>
  <c r="N470" i="1" a="1"/>
  <c r="N470" i="1" s="1"/>
  <c r="J470" i="1"/>
  <c r="G470" i="1"/>
  <c r="F470" i="1"/>
  <c r="C470" i="1"/>
  <c r="I470" i="1" s="1"/>
  <c r="BL469" i="1"/>
  <c r="BJ469" i="1"/>
  <c r="AY469" i="1"/>
  <c r="AW469" i="1" a="1"/>
  <c r="AW469" i="1" s="1"/>
  <c r="AT469" i="1" a="1"/>
  <c r="AT469" i="1" s="1"/>
  <c r="AJ469" i="1"/>
  <c r="AI469" i="1"/>
  <c r="AK469" i="1" s="1"/>
  <c r="W469" i="1"/>
  <c r="N469" i="1" a="1"/>
  <c r="N469" i="1" s="1"/>
  <c r="J469" i="1"/>
  <c r="G469" i="1"/>
  <c r="F469" i="1"/>
  <c r="C469" i="1"/>
  <c r="BL468" i="1"/>
  <c r="BJ468" i="1"/>
  <c r="AY468" i="1"/>
  <c r="AW468" i="1" a="1"/>
  <c r="AW468" i="1" s="1"/>
  <c r="AT468" i="1" a="1"/>
  <c r="AT468" i="1" s="1"/>
  <c r="AJ468" i="1"/>
  <c r="AI468" i="1"/>
  <c r="AK468" i="1" s="1"/>
  <c r="W468" i="1"/>
  <c r="N468" i="1" a="1"/>
  <c r="N468" i="1" s="1"/>
  <c r="J468" i="1"/>
  <c r="G468" i="1"/>
  <c r="F468" i="1"/>
  <c r="C468" i="1"/>
  <c r="I468" i="1" s="1"/>
  <c r="BL467" i="1"/>
  <c r="BJ467" i="1"/>
  <c r="AY467" i="1"/>
  <c r="AW467" i="1" a="1"/>
  <c r="AW467" i="1" s="1"/>
  <c r="AT467" i="1" a="1"/>
  <c r="AT467" i="1" s="1"/>
  <c r="AJ467" i="1"/>
  <c r="AI467" i="1"/>
  <c r="AK467" i="1" s="1"/>
  <c r="W467" i="1"/>
  <c r="N467" i="1" a="1"/>
  <c r="N467" i="1" s="1"/>
  <c r="J467" i="1"/>
  <c r="G467" i="1"/>
  <c r="F467" i="1"/>
  <c r="C467" i="1"/>
  <c r="BL466" i="1"/>
  <c r="BJ466" i="1"/>
  <c r="AY466" i="1"/>
  <c r="AW466" i="1" a="1"/>
  <c r="AW466" i="1" s="1"/>
  <c r="AT466" i="1" a="1"/>
  <c r="AT466" i="1" s="1"/>
  <c r="AJ466" i="1"/>
  <c r="AI466" i="1"/>
  <c r="AK466" i="1" s="1"/>
  <c r="W466" i="1"/>
  <c r="N466" i="1" a="1"/>
  <c r="N466" i="1" s="1"/>
  <c r="J466" i="1"/>
  <c r="G466" i="1"/>
  <c r="F466" i="1"/>
  <c r="C466" i="1"/>
  <c r="I466" i="1" s="1"/>
  <c r="BL465" i="1"/>
  <c r="BJ465" i="1"/>
  <c r="AY465" i="1"/>
  <c r="AW465" i="1" a="1"/>
  <c r="AW465" i="1" s="1"/>
  <c r="AT465" i="1" a="1"/>
  <c r="AT465" i="1" s="1"/>
  <c r="AJ465" i="1"/>
  <c r="AI465" i="1"/>
  <c r="AK465" i="1" s="1"/>
  <c r="W465" i="1"/>
  <c r="N465" i="1" a="1"/>
  <c r="N465" i="1" s="1"/>
  <c r="J465" i="1"/>
  <c r="G465" i="1"/>
  <c r="F465" i="1"/>
  <c r="C465" i="1"/>
  <c r="BL464" i="1"/>
  <c r="BJ464" i="1"/>
  <c r="AY464" i="1"/>
  <c r="AW464" i="1" a="1"/>
  <c r="AW464" i="1" s="1"/>
  <c r="AT464" i="1" a="1"/>
  <c r="AT464" i="1" s="1"/>
  <c r="AJ464" i="1"/>
  <c r="AI464" i="1"/>
  <c r="AK464" i="1" s="1"/>
  <c r="W464" i="1"/>
  <c r="N464" i="1" a="1"/>
  <c r="N464" i="1" s="1"/>
  <c r="J464" i="1"/>
  <c r="G464" i="1"/>
  <c r="F464" i="1"/>
  <c r="C464" i="1"/>
  <c r="I464" i="1" s="1"/>
  <c r="BL463" i="1"/>
  <c r="BJ463" i="1"/>
  <c r="AY463" i="1"/>
  <c r="AW463" i="1" a="1"/>
  <c r="AW463" i="1" s="1"/>
  <c r="AT463" i="1" a="1"/>
  <c r="AT463" i="1" s="1"/>
  <c r="AJ463" i="1"/>
  <c r="AI463" i="1"/>
  <c r="AK463" i="1" s="1"/>
  <c r="W463" i="1"/>
  <c r="N463" i="1" a="1"/>
  <c r="N463" i="1" s="1"/>
  <c r="J463" i="1"/>
  <c r="G463" i="1"/>
  <c r="F463" i="1"/>
  <c r="C463" i="1"/>
  <c r="BL462" i="1"/>
  <c r="BJ462" i="1"/>
  <c r="AY462" i="1"/>
  <c r="AW462" i="1" a="1"/>
  <c r="AW462" i="1" s="1"/>
  <c r="AT462" i="1" a="1"/>
  <c r="AT462" i="1" s="1"/>
  <c r="AJ462" i="1"/>
  <c r="AI462" i="1"/>
  <c r="AK462" i="1" s="1"/>
  <c r="W462" i="1"/>
  <c r="N462" i="1" a="1"/>
  <c r="N462" i="1" s="1"/>
  <c r="J462" i="1"/>
  <c r="G462" i="1"/>
  <c r="F462" i="1"/>
  <c r="C462" i="1"/>
  <c r="I462" i="1" s="1"/>
  <c r="BL461" i="1"/>
  <c r="BJ461" i="1"/>
  <c r="AY461" i="1"/>
  <c r="AW461" i="1" a="1"/>
  <c r="AW461" i="1" s="1"/>
  <c r="AT461" i="1" a="1"/>
  <c r="AT461" i="1" s="1"/>
  <c r="AJ461" i="1"/>
  <c r="AI461" i="1"/>
  <c r="AK461" i="1" s="1"/>
  <c r="W461" i="1"/>
  <c r="N461" i="1" a="1"/>
  <c r="N461" i="1" s="1"/>
  <c r="J461" i="1"/>
  <c r="G461" i="1"/>
  <c r="F461" i="1"/>
  <c r="C461" i="1"/>
  <c r="BL460" i="1"/>
  <c r="BJ460" i="1"/>
  <c r="AY460" i="1"/>
  <c r="AW460" i="1" a="1"/>
  <c r="AW460" i="1" s="1"/>
  <c r="AT460" i="1" a="1"/>
  <c r="AT460" i="1" s="1"/>
  <c r="AJ460" i="1"/>
  <c r="AI460" i="1"/>
  <c r="AK460" i="1" s="1"/>
  <c r="W460" i="1"/>
  <c r="N460" i="1" a="1"/>
  <c r="N460" i="1" s="1"/>
  <c r="J460" i="1"/>
  <c r="G460" i="1"/>
  <c r="F460" i="1"/>
  <c r="C460" i="1"/>
  <c r="I460" i="1" s="1"/>
  <c r="BL459" i="1"/>
  <c r="BJ459" i="1"/>
  <c r="AY459" i="1"/>
  <c r="AW459" i="1" a="1"/>
  <c r="AW459" i="1" s="1"/>
  <c r="AT459" i="1" a="1"/>
  <c r="AT459" i="1" s="1"/>
  <c r="AJ459" i="1"/>
  <c r="AI459" i="1"/>
  <c r="AK459" i="1" s="1"/>
  <c r="W459" i="1"/>
  <c r="N459" i="1" a="1"/>
  <c r="N459" i="1" s="1"/>
  <c r="J459" i="1"/>
  <c r="G459" i="1"/>
  <c r="F459" i="1"/>
  <c r="C459" i="1"/>
  <c r="BL458" i="1"/>
  <c r="BJ458" i="1"/>
  <c r="AY458" i="1"/>
  <c r="AW458" i="1" a="1"/>
  <c r="AW458" i="1" s="1"/>
  <c r="AT458" i="1" a="1"/>
  <c r="AT458" i="1" s="1"/>
  <c r="AJ458" i="1"/>
  <c r="AI458" i="1"/>
  <c r="AK458" i="1" s="1"/>
  <c r="W458" i="1"/>
  <c r="N458" i="1" a="1"/>
  <c r="N458" i="1" s="1"/>
  <c r="J458" i="1"/>
  <c r="G458" i="1"/>
  <c r="F458" i="1"/>
  <c r="C458" i="1"/>
  <c r="I458" i="1" s="1"/>
  <c r="BL457" i="1"/>
  <c r="BJ457" i="1"/>
  <c r="AY457" i="1"/>
  <c r="AW457" i="1" a="1"/>
  <c r="AW457" i="1" s="1"/>
  <c r="AT457" i="1" a="1"/>
  <c r="AT457" i="1" s="1"/>
  <c r="AJ457" i="1"/>
  <c r="AI457" i="1"/>
  <c r="AK457" i="1" s="1"/>
  <c r="W457" i="1"/>
  <c r="N457" i="1" a="1"/>
  <c r="N457" i="1" s="1"/>
  <c r="J457" i="1"/>
  <c r="G457" i="1"/>
  <c r="F457" i="1"/>
  <c r="C457" i="1"/>
  <c r="BL456" i="1"/>
  <c r="BJ456" i="1"/>
  <c r="AY456" i="1"/>
  <c r="AW456" i="1" a="1"/>
  <c r="AW456" i="1" s="1"/>
  <c r="AT456" i="1" a="1"/>
  <c r="AT456" i="1" s="1"/>
  <c r="AJ456" i="1"/>
  <c r="AI456" i="1"/>
  <c r="AK456" i="1" s="1"/>
  <c r="W456" i="1"/>
  <c r="N456" i="1" a="1"/>
  <c r="N456" i="1" s="1"/>
  <c r="J456" i="1"/>
  <c r="G456" i="1"/>
  <c r="F456" i="1"/>
  <c r="C456" i="1"/>
  <c r="I456" i="1" s="1"/>
  <c r="BL455" i="1"/>
  <c r="BJ455" i="1"/>
  <c r="AY455" i="1"/>
  <c r="AW455" i="1" a="1"/>
  <c r="AW455" i="1" s="1"/>
  <c r="AT455" i="1" a="1"/>
  <c r="AT455" i="1" s="1"/>
  <c r="AJ455" i="1"/>
  <c r="AI455" i="1"/>
  <c r="AK455" i="1" s="1"/>
  <c r="W455" i="1"/>
  <c r="N455" i="1" a="1"/>
  <c r="N455" i="1" s="1"/>
  <c r="J455" i="1"/>
  <c r="G455" i="1"/>
  <c r="F455" i="1"/>
  <c r="C455" i="1"/>
  <c r="BL454" i="1"/>
  <c r="BJ454" i="1"/>
  <c r="AY454" i="1"/>
  <c r="AW454" i="1" a="1"/>
  <c r="AW454" i="1" s="1"/>
  <c r="AT454" i="1" a="1"/>
  <c r="AT454" i="1" s="1"/>
  <c r="AJ454" i="1"/>
  <c r="AI454" i="1"/>
  <c r="AK454" i="1" s="1"/>
  <c r="W454" i="1"/>
  <c r="N454" i="1" a="1"/>
  <c r="N454" i="1" s="1"/>
  <c r="J454" i="1"/>
  <c r="G454" i="1"/>
  <c r="F454" i="1"/>
  <c r="C454" i="1"/>
  <c r="I454" i="1" s="1"/>
  <c r="C659" i="1"/>
  <c r="I659" i="1" s="1"/>
  <c r="F659" i="1"/>
  <c r="G659" i="1"/>
  <c r="J659" i="1"/>
  <c r="N659" i="1" a="1"/>
  <c r="N659" i="1" s="1"/>
  <c r="W659" i="1"/>
  <c r="AI659" i="1"/>
  <c r="AK659" i="1" s="1"/>
  <c r="AJ659" i="1"/>
  <c r="AT659" i="1" a="1"/>
  <c r="AT659" i="1" s="1"/>
  <c r="AW659" i="1" a="1"/>
  <c r="AW659" i="1" s="1"/>
  <c r="AY659" i="1"/>
  <c r="BJ659" i="1"/>
  <c r="BL659" i="1"/>
  <c r="C711" i="1"/>
  <c r="I711" i="1" s="1"/>
  <c r="F711" i="1"/>
  <c r="G711" i="1"/>
  <c r="J711" i="1"/>
  <c r="N711" i="1" a="1"/>
  <c r="N711" i="1" s="1"/>
  <c r="W711" i="1"/>
  <c r="AT711" i="1" a="1"/>
  <c r="AT711" i="1" s="1"/>
  <c r="AW711" i="1" a="1"/>
  <c r="AW711" i="1" s="1"/>
  <c r="AY711" i="1"/>
  <c r="BJ711" i="1"/>
  <c r="BL711" i="1"/>
  <c r="C733" i="1"/>
  <c r="F733" i="1"/>
  <c r="G733" i="1"/>
  <c r="J733" i="1"/>
  <c r="N733" i="1" a="1"/>
  <c r="N733" i="1" s="1"/>
  <c r="W733" i="1"/>
  <c r="AI733" i="1"/>
  <c r="AK733" i="1" s="1"/>
  <c r="AJ733" i="1"/>
  <c r="AT733" i="1" a="1"/>
  <c r="AT733" i="1" s="1"/>
  <c r="AW733" i="1" a="1"/>
  <c r="AW733" i="1" s="1"/>
  <c r="AY733" i="1"/>
  <c r="BJ733" i="1"/>
  <c r="BL733" i="1"/>
  <c r="C734" i="1"/>
  <c r="F734" i="1"/>
  <c r="G734" i="1"/>
  <c r="J734" i="1"/>
  <c r="N734" i="1" a="1"/>
  <c r="N734" i="1" s="1"/>
  <c r="W734" i="1"/>
  <c r="AT734" i="1" a="1"/>
  <c r="AT734" i="1" s="1"/>
  <c r="AW734" i="1" a="1"/>
  <c r="AW734" i="1" s="1"/>
  <c r="AY734" i="1"/>
  <c r="BJ734" i="1"/>
  <c r="BL734" i="1"/>
  <c r="BL710" i="1"/>
  <c r="BJ710" i="1"/>
  <c r="AY710" i="1"/>
  <c r="AW710" i="1" a="1"/>
  <c r="AW710" i="1" s="1"/>
  <c r="AT710" i="1" a="1"/>
  <c r="AT710" i="1" s="1"/>
  <c r="AJ710" i="1"/>
  <c r="AI710" i="1"/>
  <c r="AK710" i="1" s="1"/>
  <c r="W710" i="1"/>
  <c r="N710" i="1" a="1"/>
  <c r="N710" i="1" s="1"/>
  <c r="J710" i="1"/>
  <c r="G710" i="1"/>
  <c r="F710" i="1"/>
  <c r="BL709" i="1"/>
  <c r="BJ709" i="1"/>
  <c r="AY709" i="1"/>
  <c r="AW709" i="1" a="1"/>
  <c r="AW709" i="1" s="1"/>
  <c r="AT709" i="1" a="1"/>
  <c r="AT709" i="1" s="1"/>
  <c r="AJ709" i="1"/>
  <c r="AI709" i="1"/>
  <c r="AK709" i="1" s="1"/>
  <c r="W709" i="1"/>
  <c r="N709" i="1" a="1"/>
  <c r="N709" i="1" s="1"/>
  <c r="J709" i="1"/>
  <c r="G709" i="1"/>
  <c r="F709" i="1"/>
  <c r="C709" i="1"/>
  <c r="C1160" i="1"/>
  <c r="I1160" i="1" s="1"/>
  <c r="F1160" i="1"/>
  <c r="G1160" i="1"/>
  <c r="J1160" i="1"/>
  <c r="N1160" i="1" a="1"/>
  <c r="N1160" i="1" s="1"/>
  <c r="W1160" i="1"/>
  <c r="AI1160" i="1"/>
  <c r="AK1160" i="1" s="1"/>
  <c r="AJ1160" i="1"/>
  <c r="AT1160" i="1" a="1"/>
  <c r="AT1160" i="1" s="1"/>
  <c r="AW1160" i="1" a="1"/>
  <c r="AW1160" i="1" s="1"/>
  <c r="AY1160" i="1"/>
  <c r="BJ1160" i="1"/>
  <c r="BL1160" i="1"/>
  <c r="C1161" i="1"/>
  <c r="I1161" i="1" s="1"/>
  <c r="F1161" i="1"/>
  <c r="G1161" i="1"/>
  <c r="J1161" i="1"/>
  <c r="N1161" i="1" a="1"/>
  <c r="N1161" i="1" s="1"/>
  <c r="W1161" i="1"/>
  <c r="AI1161" i="1"/>
  <c r="AK1161" i="1" s="1"/>
  <c r="AJ1161" i="1"/>
  <c r="AT1161" i="1" a="1"/>
  <c r="AT1161" i="1" s="1"/>
  <c r="AW1161" i="1" a="1"/>
  <c r="AW1161" i="1" s="1"/>
  <c r="AY1161" i="1"/>
  <c r="BJ1161" i="1"/>
  <c r="BL1161" i="1"/>
  <c r="C1058" i="1"/>
  <c r="I1058" i="1" s="1"/>
  <c r="F1058" i="1"/>
  <c r="G1058" i="1"/>
  <c r="J1058" i="1"/>
  <c r="N1058" i="1" a="1"/>
  <c r="N1058" i="1" s="1"/>
  <c r="W1058" i="1"/>
  <c r="AI1058" i="1"/>
  <c r="AK1058" i="1" s="1"/>
  <c r="AJ1058" i="1"/>
  <c r="AT1058" i="1" a="1"/>
  <c r="AT1058" i="1" s="1"/>
  <c r="AW1058" i="1" a="1"/>
  <c r="AW1058" i="1" s="1"/>
  <c r="AY1058" i="1"/>
  <c r="BJ1058" i="1"/>
  <c r="BL1058" i="1"/>
  <c r="C1059" i="1"/>
  <c r="I1059" i="1" s="1"/>
  <c r="F1059" i="1"/>
  <c r="G1059" i="1"/>
  <c r="J1059" i="1"/>
  <c r="N1059" i="1" a="1"/>
  <c r="N1059" i="1" s="1"/>
  <c r="W1059" i="1"/>
  <c r="AI1059" i="1"/>
  <c r="AK1059" i="1" s="1"/>
  <c r="AJ1059" i="1"/>
  <c r="AT1059" i="1" a="1"/>
  <c r="AT1059" i="1" s="1"/>
  <c r="AW1059" i="1" a="1"/>
  <c r="AW1059" i="1" s="1"/>
  <c r="AY1059" i="1"/>
  <c r="BJ1059" i="1"/>
  <c r="BL1059" i="1"/>
  <c r="C1144" i="1"/>
  <c r="I1144" i="1" s="1"/>
  <c r="F1144" i="1"/>
  <c r="G1144" i="1"/>
  <c r="J1144" i="1"/>
  <c r="N1144" i="1" a="1"/>
  <c r="N1144" i="1" s="1"/>
  <c r="W1144" i="1"/>
  <c r="AI1144" i="1"/>
  <c r="AK1144" i="1" s="1"/>
  <c r="AJ1144" i="1"/>
  <c r="AT1144" i="1" a="1"/>
  <c r="AT1144" i="1" s="1"/>
  <c r="AW1144" i="1" a="1"/>
  <c r="AW1144" i="1" s="1"/>
  <c r="AY1144" i="1"/>
  <c r="BJ1144" i="1"/>
  <c r="BL1144" i="1"/>
  <c r="C1145" i="1"/>
  <c r="I1145" i="1" s="1"/>
  <c r="F1145" i="1"/>
  <c r="G1145" i="1"/>
  <c r="J1145" i="1"/>
  <c r="N1145" i="1" a="1"/>
  <c r="N1145" i="1" s="1"/>
  <c r="W1145" i="1"/>
  <c r="AI1145" i="1"/>
  <c r="AK1145" i="1" s="1"/>
  <c r="AJ1145" i="1"/>
  <c r="AT1145" i="1" a="1"/>
  <c r="AT1145" i="1" s="1"/>
  <c r="AW1145" i="1" a="1"/>
  <c r="AW1145" i="1" s="1"/>
  <c r="AY1145" i="1"/>
  <c r="BJ1145" i="1"/>
  <c r="BL1145" i="1"/>
  <c r="C1146" i="1"/>
  <c r="I1146" i="1" s="1"/>
  <c r="F1146" i="1"/>
  <c r="G1146" i="1"/>
  <c r="J1146" i="1"/>
  <c r="N1146" i="1" a="1"/>
  <c r="N1146" i="1" s="1"/>
  <c r="W1146" i="1"/>
  <c r="AI1146" i="1"/>
  <c r="AK1146" i="1" s="1"/>
  <c r="AJ1146" i="1"/>
  <c r="AT1146" i="1" a="1"/>
  <c r="AT1146" i="1" s="1"/>
  <c r="AW1146" i="1" a="1"/>
  <c r="AW1146" i="1" s="1"/>
  <c r="AY1146" i="1"/>
  <c r="BJ1146" i="1"/>
  <c r="BL1146" i="1"/>
  <c r="C1147" i="1"/>
  <c r="I1147" i="1" s="1"/>
  <c r="F1147" i="1"/>
  <c r="G1147" i="1"/>
  <c r="J1147" i="1"/>
  <c r="N1147" i="1" a="1"/>
  <c r="N1147" i="1" s="1"/>
  <c r="W1147" i="1"/>
  <c r="AI1147" i="1"/>
  <c r="AK1147" i="1" s="1"/>
  <c r="AJ1147" i="1"/>
  <c r="AT1147" i="1" a="1"/>
  <c r="AT1147" i="1" s="1"/>
  <c r="AW1147" i="1" a="1"/>
  <c r="AW1147" i="1" s="1"/>
  <c r="AY1147" i="1"/>
  <c r="BJ1147" i="1"/>
  <c r="BL1147" i="1"/>
  <c r="BL817" i="1"/>
  <c r="BJ817" i="1"/>
  <c r="AY817" i="1"/>
  <c r="AW817" i="1" a="1"/>
  <c r="AW817" i="1" s="1"/>
  <c r="AT817" i="1" a="1"/>
  <c r="AT817" i="1" s="1"/>
  <c r="AJ817" i="1"/>
  <c r="AI817" i="1"/>
  <c r="AK817" i="1" s="1"/>
  <c r="W817" i="1"/>
  <c r="N817" i="1" a="1"/>
  <c r="N817" i="1" s="1"/>
  <c r="J817" i="1"/>
  <c r="G817" i="1"/>
  <c r="F817" i="1"/>
  <c r="C817" i="1"/>
  <c r="BL819" i="1"/>
  <c r="BJ819" i="1"/>
  <c r="AY819" i="1"/>
  <c r="AW819" i="1" a="1"/>
  <c r="AW819" i="1" s="1"/>
  <c r="AT819" i="1" a="1"/>
  <c r="AT819" i="1" s="1"/>
  <c r="AJ819" i="1"/>
  <c r="AI819" i="1"/>
  <c r="AK819" i="1" s="1"/>
  <c r="W819" i="1"/>
  <c r="N819" i="1" a="1"/>
  <c r="N819" i="1" s="1"/>
  <c r="J819" i="1"/>
  <c r="G819" i="1"/>
  <c r="F819" i="1"/>
  <c r="C819" i="1"/>
  <c r="I819" i="1" s="1"/>
  <c r="BL814" i="1"/>
  <c r="BJ814" i="1"/>
  <c r="AY814" i="1"/>
  <c r="AW814" i="1" a="1"/>
  <c r="AW814" i="1" s="1"/>
  <c r="AT814" i="1" a="1"/>
  <c r="AT814" i="1" s="1"/>
  <c r="AJ814" i="1"/>
  <c r="AI814" i="1"/>
  <c r="AK814" i="1" s="1"/>
  <c r="W814" i="1"/>
  <c r="N814" i="1" a="1"/>
  <c r="N814" i="1" s="1"/>
  <c r="J814" i="1"/>
  <c r="G814" i="1"/>
  <c r="F814" i="1"/>
  <c r="C814" i="1"/>
  <c r="BL816" i="1"/>
  <c r="BJ816" i="1"/>
  <c r="AY816" i="1"/>
  <c r="AW816" i="1" a="1"/>
  <c r="AW816" i="1" s="1"/>
  <c r="AT816" i="1" a="1"/>
  <c r="AT816" i="1" s="1"/>
  <c r="AJ816" i="1"/>
  <c r="AI816" i="1"/>
  <c r="AK816" i="1" s="1"/>
  <c r="W816" i="1"/>
  <c r="N816" i="1" a="1"/>
  <c r="N816" i="1" s="1"/>
  <c r="J816" i="1"/>
  <c r="G816" i="1"/>
  <c r="F816" i="1"/>
  <c r="C816" i="1"/>
  <c r="I816" i="1" s="1"/>
  <c r="BL820" i="1"/>
  <c r="BJ820" i="1"/>
  <c r="AY820" i="1"/>
  <c r="AW820" i="1" a="1"/>
  <c r="AW820" i="1" s="1"/>
  <c r="AT820" i="1" a="1"/>
  <c r="AT820" i="1" s="1"/>
  <c r="AJ820" i="1"/>
  <c r="AI820" i="1"/>
  <c r="AK820" i="1" s="1"/>
  <c r="W820" i="1"/>
  <c r="N820" i="1" a="1"/>
  <c r="N820" i="1" s="1"/>
  <c r="J820" i="1"/>
  <c r="G820" i="1"/>
  <c r="F820" i="1"/>
  <c r="C820" i="1"/>
  <c r="BL822" i="1"/>
  <c r="BJ822" i="1"/>
  <c r="AY822" i="1"/>
  <c r="AW822" i="1" a="1"/>
  <c r="AW822" i="1" s="1"/>
  <c r="AT822" i="1" a="1"/>
  <c r="AT822" i="1" s="1"/>
  <c r="AJ822" i="1"/>
  <c r="AI822" i="1"/>
  <c r="AK822" i="1" s="1"/>
  <c r="W822" i="1"/>
  <c r="N822" i="1" a="1"/>
  <c r="N822" i="1" s="1"/>
  <c r="J822" i="1"/>
  <c r="G822" i="1"/>
  <c r="F822" i="1"/>
  <c r="C822" i="1"/>
  <c r="I822" i="1" s="1"/>
  <c r="BL787" i="1"/>
  <c r="BJ787" i="1"/>
  <c r="AY787" i="1"/>
  <c r="AW787" i="1" a="1"/>
  <c r="AW787" i="1" s="1"/>
  <c r="AT787" i="1" a="1"/>
  <c r="AT787" i="1" s="1"/>
  <c r="AJ787" i="1"/>
  <c r="AI787" i="1"/>
  <c r="AK787" i="1" s="1"/>
  <c r="W787" i="1"/>
  <c r="N787" i="1" a="1"/>
  <c r="N787" i="1" s="1"/>
  <c r="J787" i="1"/>
  <c r="G787" i="1"/>
  <c r="F787" i="1"/>
  <c r="C787" i="1"/>
  <c r="BL789" i="1"/>
  <c r="BJ789" i="1"/>
  <c r="AY789" i="1"/>
  <c r="AW789" i="1" a="1"/>
  <c r="AW789" i="1" s="1"/>
  <c r="AT789" i="1" a="1"/>
  <c r="AT789" i="1" s="1"/>
  <c r="AJ789" i="1"/>
  <c r="AI789" i="1"/>
  <c r="AK789" i="1" s="1"/>
  <c r="W789" i="1"/>
  <c r="N789" i="1" a="1"/>
  <c r="N789" i="1" s="1"/>
  <c r="J789" i="1"/>
  <c r="G789" i="1"/>
  <c r="F789" i="1"/>
  <c r="C789" i="1"/>
  <c r="I789" i="1" s="1"/>
  <c r="BL1104" i="1"/>
  <c r="BJ1104" i="1"/>
  <c r="AY1104" i="1"/>
  <c r="AW1104" i="1" a="1"/>
  <c r="AW1104" i="1" s="1"/>
  <c r="AT1104" i="1" a="1"/>
  <c r="AT1104" i="1" s="1"/>
  <c r="AJ1104" i="1"/>
  <c r="AI1104" i="1"/>
  <c r="AK1104" i="1" s="1"/>
  <c r="W1104" i="1"/>
  <c r="N1104" i="1" a="1"/>
  <c r="N1104" i="1" s="1"/>
  <c r="J1104" i="1"/>
  <c r="G1104" i="1"/>
  <c r="F1104" i="1"/>
  <c r="C1104" i="1"/>
  <c r="BL780" i="1"/>
  <c r="BJ780" i="1"/>
  <c r="AY780" i="1"/>
  <c r="AW780" i="1" a="1"/>
  <c r="AW780" i="1" s="1"/>
  <c r="AT780" i="1" a="1"/>
  <c r="AT780" i="1" s="1"/>
  <c r="AJ780" i="1"/>
  <c r="AI780" i="1"/>
  <c r="AK780" i="1" s="1"/>
  <c r="W780" i="1"/>
  <c r="N780" i="1" a="1"/>
  <c r="N780" i="1" s="1"/>
  <c r="J780" i="1"/>
  <c r="G780" i="1"/>
  <c r="F780" i="1"/>
  <c r="C780" i="1"/>
  <c r="BL783" i="1"/>
  <c r="BJ783" i="1"/>
  <c r="AY783" i="1"/>
  <c r="AW783" i="1" a="1"/>
  <c r="AW783" i="1" s="1"/>
  <c r="AT783" i="1" a="1"/>
  <c r="AT783" i="1" s="1"/>
  <c r="AJ783" i="1"/>
  <c r="AI783" i="1"/>
  <c r="AK783" i="1" s="1"/>
  <c r="W783" i="1"/>
  <c r="N783" i="1" a="1"/>
  <c r="N783" i="1" s="1"/>
  <c r="J783" i="1"/>
  <c r="G783" i="1"/>
  <c r="F783" i="1"/>
  <c r="C783" i="1"/>
  <c r="I783" i="1" s="1"/>
  <c r="BL778" i="1"/>
  <c r="BJ778" i="1"/>
  <c r="AY778" i="1"/>
  <c r="AW778" i="1" a="1"/>
  <c r="AW778" i="1" s="1"/>
  <c r="AT778" i="1" a="1"/>
  <c r="AT778" i="1" s="1"/>
  <c r="AJ778" i="1"/>
  <c r="AI778" i="1"/>
  <c r="AK778" i="1" s="1"/>
  <c r="W778" i="1"/>
  <c r="N778" i="1" a="1"/>
  <c r="N778" i="1" s="1"/>
  <c r="J778" i="1"/>
  <c r="G778" i="1"/>
  <c r="F778" i="1"/>
  <c r="C778" i="1"/>
  <c r="BL779" i="1"/>
  <c r="BJ779" i="1"/>
  <c r="AY779" i="1"/>
  <c r="AW779" i="1" a="1"/>
  <c r="AW779" i="1" s="1"/>
  <c r="AT779" i="1" a="1"/>
  <c r="AT779" i="1" s="1"/>
  <c r="AJ779" i="1"/>
  <c r="AI779" i="1"/>
  <c r="AK779" i="1" s="1"/>
  <c r="W779" i="1"/>
  <c r="N779" i="1" a="1"/>
  <c r="N779" i="1" s="1"/>
  <c r="J779" i="1"/>
  <c r="G779" i="1"/>
  <c r="F779" i="1"/>
  <c r="C779" i="1"/>
  <c r="I779" i="1" s="1"/>
  <c r="BL776" i="1"/>
  <c r="BJ776" i="1"/>
  <c r="AY776" i="1"/>
  <c r="AW776" i="1" a="1"/>
  <c r="AW776" i="1" s="1"/>
  <c r="AT776" i="1" a="1"/>
  <c r="AT776" i="1" s="1"/>
  <c r="AJ776" i="1"/>
  <c r="AI776" i="1"/>
  <c r="AK776" i="1" s="1"/>
  <c r="W776" i="1"/>
  <c r="N776" i="1" a="1"/>
  <c r="N776" i="1" s="1"/>
  <c r="J776" i="1"/>
  <c r="G776" i="1"/>
  <c r="F776" i="1"/>
  <c r="C776" i="1"/>
  <c r="BL777" i="1"/>
  <c r="BJ777" i="1"/>
  <c r="AY777" i="1"/>
  <c r="AW777" i="1" a="1"/>
  <c r="AW777" i="1" s="1"/>
  <c r="AT777" i="1" a="1"/>
  <c r="AT777" i="1" s="1"/>
  <c r="AJ777" i="1"/>
  <c r="AI777" i="1"/>
  <c r="AK777" i="1" s="1"/>
  <c r="W777" i="1"/>
  <c r="N777" i="1" a="1"/>
  <c r="N777" i="1" s="1"/>
  <c r="J777" i="1"/>
  <c r="G777" i="1"/>
  <c r="F777" i="1"/>
  <c r="C777" i="1"/>
  <c r="I777" i="1" s="1"/>
  <c r="C1083" i="1"/>
  <c r="F1083" i="1"/>
  <c r="G1083" i="1"/>
  <c r="J1083" i="1"/>
  <c r="N1083" i="1" a="1"/>
  <c r="N1083" i="1" s="1"/>
  <c r="W1083" i="1"/>
  <c r="AI1083" i="1"/>
  <c r="AK1083" i="1" s="1"/>
  <c r="AJ1083" i="1"/>
  <c r="AT1083" i="1" a="1"/>
  <c r="AT1083" i="1" s="1"/>
  <c r="AW1083" i="1" a="1"/>
  <c r="AW1083" i="1" s="1"/>
  <c r="AY1083" i="1"/>
  <c r="BJ1083" i="1"/>
  <c r="BL1083" i="1"/>
  <c r="C1088" i="1"/>
  <c r="F1088" i="1"/>
  <c r="G1088" i="1"/>
  <c r="J1088" i="1"/>
  <c r="N1088" i="1" a="1"/>
  <c r="N1088" i="1" s="1"/>
  <c r="W1088" i="1"/>
  <c r="AI1088" i="1"/>
  <c r="AK1088" i="1" s="1"/>
  <c r="AJ1088" i="1"/>
  <c r="AT1088" i="1" a="1"/>
  <c r="AT1088" i="1" s="1"/>
  <c r="AW1088" i="1" a="1"/>
  <c r="AW1088" i="1" s="1"/>
  <c r="AY1088" i="1"/>
  <c r="BJ1088" i="1"/>
  <c r="BL1088" i="1"/>
  <c r="BL1089" i="1"/>
  <c r="BJ1089" i="1"/>
  <c r="AY1089" i="1"/>
  <c r="AW1089" i="1" a="1"/>
  <c r="AW1089" i="1" s="1"/>
  <c r="AT1089" i="1" a="1"/>
  <c r="AT1089" i="1" s="1"/>
  <c r="AJ1089" i="1"/>
  <c r="AI1089" i="1"/>
  <c r="AK1089" i="1" s="1"/>
  <c r="W1089" i="1"/>
  <c r="N1089" i="1" a="1"/>
  <c r="N1089" i="1" s="1"/>
  <c r="J1089" i="1"/>
  <c r="G1089" i="1"/>
  <c r="F1089" i="1"/>
  <c r="C1089" i="1"/>
  <c r="BL1087" i="1"/>
  <c r="BJ1087" i="1"/>
  <c r="AY1087" i="1"/>
  <c r="AW1087" i="1" a="1"/>
  <c r="AW1087" i="1" s="1"/>
  <c r="AT1087" i="1" a="1"/>
  <c r="AT1087" i="1" s="1"/>
  <c r="AJ1087" i="1"/>
  <c r="AI1087" i="1"/>
  <c r="AK1087" i="1" s="1"/>
  <c r="W1087" i="1"/>
  <c r="N1087" i="1" a="1"/>
  <c r="N1087" i="1" s="1"/>
  <c r="J1087" i="1"/>
  <c r="G1087" i="1"/>
  <c r="F1087" i="1"/>
  <c r="C1087" i="1"/>
  <c r="BL1091" i="1"/>
  <c r="BJ1091" i="1"/>
  <c r="AY1091" i="1"/>
  <c r="AW1091" i="1" a="1"/>
  <c r="AW1091" i="1" s="1"/>
  <c r="AT1091" i="1" a="1"/>
  <c r="AT1091" i="1" s="1"/>
  <c r="AJ1091" i="1"/>
  <c r="AI1091" i="1"/>
  <c r="AK1091" i="1" s="1"/>
  <c r="W1091" i="1"/>
  <c r="N1091" i="1" a="1"/>
  <c r="N1091" i="1" s="1"/>
  <c r="J1091" i="1"/>
  <c r="G1091" i="1"/>
  <c r="F1091" i="1"/>
  <c r="C1091" i="1"/>
  <c r="I1091" i="1" s="1"/>
  <c r="BL1084" i="1"/>
  <c r="BJ1084" i="1"/>
  <c r="AY1084" i="1"/>
  <c r="AW1084" i="1" a="1"/>
  <c r="AW1084" i="1" s="1"/>
  <c r="AT1084" i="1" a="1"/>
  <c r="AT1084" i="1" s="1"/>
  <c r="AJ1084" i="1"/>
  <c r="AI1084" i="1"/>
  <c r="AK1084" i="1" s="1"/>
  <c r="W1084" i="1"/>
  <c r="N1084" i="1" a="1"/>
  <c r="N1084" i="1" s="1"/>
  <c r="J1084" i="1"/>
  <c r="G1084" i="1"/>
  <c r="F1084" i="1"/>
  <c r="C1084" i="1"/>
  <c r="BL1082" i="1"/>
  <c r="BJ1082" i="1"/>
  <c r="AY1082" i="1"/>
  <c r="AW1082" i="1" a="1"/>
  <c r="AW1082" i="1" s="1"/>
  <c r="AT1082" i="1" a="1"/>
  <c r="AT1082" i="1" s="1"/>
  <c r="AJ1082" i="1"/>
  <c r="AI1082" i="1"/>
  <c r="AK1082" i="1" s="1"/>
  <c r="W1082" i="1"/>
  <c r="N1082" i="1" a="1"/>
  <c r="N1082" i="1" s="1"/>
  <c r="J1082" i="1"/>
  <c r="G1082" i="1"/>
  <c r="F1082" i="1"/>
  <c r="C1082" i="1"/>
  <c r="BL1086" i="1"/>
  <c r="BJ1086" i="1"/>
  <c r="AY1086" i="1"/>
  <c r="AW1086" i="1" a="1"/>
  <c r="AW1086" i="1" s="1"/>
  <c r="AT1086" i="1" a="1"/>
  <c r="AT1086" i="1" s="1"/>
  <c r="AJ1086" i="1"/>
  <c r="AI1086" i="1"/>
  <c r="AK1086" i="1" s="1"/>
  <c r="W1086" i="1"/>
  <c r="N1086" i="1" a="1"/>
  <c r="N1086" i="1" s="1"/>
  <c r="J1086" i="1"/>
  <c r="G1086" i="1"/>
  <c r="F1086" i="1"/>
  <c r="C1086" i="1"/>
  <c r="I1086" i="1" s="1"/>
  <c r="C254" i="1"/>
  <c r="F254" i="1"/>
  <c r="G254" i="1"/>
  <c r="J254" i="1"/>
  <c r="N254" i="1" a="1"/>
  <c r="N254" i="1" s="1"/>
  <c r="W254" i="1"/>
  <c r="AI254" i="1"/>
  <c r="AK254" i="1" s="1"/>
  <c r="AJ254" i="1"/>
  <c r="AT254" i="1" a="1"/>
  <c r="AT254" i="1" s="1"/>
  <c r="AW254" i="1" a="1"/>
  <c r="AW254" i="1" s="1"/>
  <c r="AY254" i="1"/>
  <c r="BJ254" i="1"/>
  <c r="BL254" i="1"/>
  <c r="C1103" i="1"/>
  <c r="I1103" i="1" s="1"/>
  <c r="F1103" i="1"/>
  <c r="G1103" i="1"/>
  <c r="J1103" i="1"/>
  <c r="N1103" i="1" a="1"/>
  <c r="N1103" i="1" s="1"/>
  <c r="W1103" i="1"/>
  <c r="AI1103" i="1"/>
  <c r="AK1103" i="1" s="1"/>
  <c r="AJ1103" i="1"/>
  <c r="AT1103" i="1" a="1"/>
  <c r="AT1103" i="1" s="1"/>
  <c r="AW1103" i="1" a="1"/>
  <c r="AW1103" i="1" s="1"/>
  <c r="AY1103" i="1"/>
  <c r="BJ1103" i="1"/>
  <c r="BL1103" i="1"/>
  <c r="BL1101" i="1"/>
  <c r="BJ1101" i="1"/>
  <c r="AY1101" i="1"/>
  <c r="AW1101" i="1" a="1"/>
  <c r="AW1101" i="1" s="1"/>
  <c r="AT1101" i="1" a="1"/>
  <c r="AT1101" i="1" s="1"/>
  <c r="AJ1101" i="1"/>
  <c r="AI1101" i="1"/>
  <c r="AK1101" i="1" s="1"/>
  <c r="W1101" i="1"/>
  <c r="N1101" i="1" a="1"/>
  <c r="N1101" i="1" s="1"/>
  <c r="J1101" i="1"/>
  <c r="G1101" i="1"/>
  <c r="F1101" i="1"/>
  <c r="C1101" i="1"/>
  <c r="C1100" i="1"/>
  <c r="F1100" i="1"/>
  <c r="G1100" i="1"/>
  <c r="J1100" i="1"/>
  <c r="N1100" i="1" a="1"/>
  <c r="N1100" i="1" s="1"/>
  <c r="W1100" i="1"/>
  <c r="AI1100" i="1"/>
  <c r="AK1100" i="1" s="1"/>
  <c r="AJ1100" i="1"/>
  <c r="AT1100" i="1" a="1"/>
  <c r="AT1100" i="1" s="1"/>
  <c r="AW1100" i="1" a="1"/>
  <c r="AW1100" i="1" s="1"/>
  <c r="AY1100" i="1"/>
  <c r="BJ1100" i="1"/>
  <c r="BL1100" i="1"/>
  <c r="C1093" i="1"/>
  <c r="F1093" i="1"/>
  <c r="G1093" i="1"/>
  <c r="J1093" i="1"/>
  <c r="N1093" i="1" a="1"/>
  <c r="N1093" i="1" s="1"/>
  <c r="W1093" i="1"/>
  <c r="AI1093" i="1"/>
  <c r="AK1093" i="1" s="1"/>
  <c r="AJ1093" i="1"/>
  <c r="AT1093" i="1" a="1"/>
  <c r="AT1093" i="1" s="1"/>
  <c r="AW1093" i="1" a="1"/>
  <c r="AW1093" i="1" s="1"/>
  <c r="AY1093" i="1"/>
  <c r="BJ1093" i="1"/>
  <c r="BL1093" i="1"/>
  <c r="C1094" i="1"/>
  <c r="F1094" i="1"/>
  <c r="G1094" i="1"/>
  <c r="J1094" i="1"/>
  <c r="N1094" i="1" a="1"/>
  <c r="N1094" i="1" s="1"/>
  <c r="W1094" i="1"/>
  <c r="AI1094" i="1"/>
  <c r="AK1094" i="1" s="1"/>
  <c r="AJ1094" i="1"/>
  <c r="AT1094" i="1" a="1"/>
  <c r="AT1094" i="1" s="1"/>
  <c r="AW1094" i="1" a="1"/>
  <c r="AW1094" i="1" s="1"/>
  <c r="AY1094" i="1"/>
  <c r="BJ1094" i="1"/>
  <c r="BL1094" i="1"/>
  <c r="C1095" i="1"/>
  <c r="F1095" i="1"/>
  <c r="G1095" i="1"/>
  <c r="J1095" i="1"/>
  <c r="N1095" i="1" a="1"/>
  <c r="N1095" i="1" s="1"/>
  <c r="W1095" i="1"/>
  <c r="AI1095" i="1"/>
  <c r="AK1095" i="1" s="1"/>
  <c r="AJ1095" i="1"/>
  <c r="AT1095" i="1" a="1"/>
  <c r="AT1095" i="1" s="1"/>
  <c r="AW1095" i="1" a="1"/>
  <c r="AW1095" i="1" s="1"/>
  <c r="AY1095" i="1"/>
  <c r="BJ1095" i="1"/>
  <c r="BL1095" i="1"/>
  <c r="AT185" i="1" a="1"/>
  <c r="AT185" i="1" s="1"/>
  <c r="AT186" i="1" a="1"/>
  <c r="AT186" i="1" s="1"/>
  <c r="AT187" i="1" a="1"/>
  <c r="AT187" i="1" s="1"/>
  <c r="AT188" i="1" a="1"/>
  <c r="AT188" i="1" s="1"/>
  <c r="AT189" i="1" a="1"/>
  <c r="AT189" i="1" s="1"/>
  <c r="AT190" i="1" a="1"/>
  <c r="AT190" i="1" s="1"/>
  <c r="AT191" i="1" a="1"/>
  <c r="AT191" i="1" s="1"/>
  <c r="AT192" i="1" a="1"/>
  <c r="AT192" i="1" s="1"/>
  <c r="AT193" i="1" a="1"/>
  <c r="AT193" i="1" s="1"/>
  <c r="AT194" i="1" a="1"/>
  <c r="AT194" i="1" s="1"/>
  <c r="AT195" i="1" a="1"/>
  <c r="AT195" i="1" s="1"/>
  <c r="AT196" i="1" a="1"/>
  <c r="AT196" i="1" s="1"/>
  <c r="AT197" i="1" a="1"/>
  <c r="AT197" i="1" s="1"/>
  <c r="AT198" i="1" a="1"/>
  <c r="AT198" i="1" s="1"/>
  <c r="AT199" i="1" a="1"/>
  <c r="AT199" i="1" s="1"/>
  <c r="AT200" i="1" a="1"/>
  <c r="AT200" i="1" s="1"/>
  <c r="AT201" i="1" a="1"/>
  <c r="AT201" i="1" s="1"/>
  <c r="AT202" i="1" a="1"/>
  <c r="AT202" i="1" s="1"/>
  <c r="AT203" i="1" a="1"/>
  <c r="AT203" i="1" s="1"/>
  <c r="AT204" i="1" a="1"/>
  <c r="AT204" i="1" s="1"/>
  <c r="AT205" i="1" a="1"/>
  <c r="AT205" i="1" s="1"/>
  <c r="AT206" i="1" a="1"/>
  <c r="AT206" i="1" s="1"/>
  <c r="AT207" i="1" a="1"/>
  <c r="AT207" i="1" s="1"/>
  <c r="AT208" i="1" a="1"/>
  <c r="AT208" i="1" s="1"/>
  <c r="AT337" i="1" a="1"/>
  <c r="AT337" i="1" s="1"/>
  <c r="AT338" i="1" a="1"/>
  <c r="AT338" i="1" s="1"/>
  <c r="AT339" i="1" a="1"/>
  <c r="AT339" i="1" s="1"/>
  <c r="AT340" i="1" a="1"/>
  <c r="AT340" i="1" s="1"/>
  <c r="AT341" i="1" a="1"/>
  <c r="AT341" i="1" s="1"/>
  <c r="AT342" i="1" a="1"/>
  <c r="AT342" i="1" s="1"/>
  <c r="AT343" i="1" a="1"/>
  <c r="AT343" i="1" s="1"/>
  <c r="AT344" i="1" a="1"/>
  <c r="AT344" i="1" s="1"/>
  <c r="AT345" i="1" a="1"/>
  <c r="AT345" i="1" s="1"/>
  <c r="AT346" i="1" a="1"/>
  <c r="AT346" i="1" s="1"/>
  <c r="AT347" i="1" a="1"/>
  <c r="AT347" i="1" s="1"/>
  <c r="AT348" i="1" a="1"/>
  <c r="AT348" i="1" s="1"/>
  <c r="AT349" i="1" a="1"/>
  <c r="AT349" i="1" s="1"/>
  <c r="AT350" i="1" a="1"/>
  <c r="AT350" i="1" s="1"/>
  <c r="AT351" i="1" a="1"/>
  <c r="AT351" i="1" s="1"/>
  <c r="AT352" i="1" a="1"/>
  <c r="AT352" i="1" s="1"/>
  <c r="AT353" i="1" a="1"/>
  <c r="AT353" i="1" s="1"/>
  <c r="AT354" i="1" a="1"/>
  <c r="AT354" i="1" s="1"/>
  <c r="AT355" i="1" a="1"/>
  <c r="AT355" i="1" s="1"/>
  <c r="AT356" i="1" a="1"/>
  <c r="AT356" i="1" s="1"/>
  <c r="AT357" i="1" a="1"/>
  <c r="AT357" i="1" s="1"/>
  <c r="AT358" i="1" a="1"/>
  <c r="AT358" i="1" s="1"/>
  <c r="AT359" i="1" a="1"/>
  <c r="AT359" i="1" s="1"/>
  <c r="AT360" i="1" a="1"/>
  <c r="AT360" i="1" s="1"/>
  <c r="AT361" i="1" a="1"/>
  <c r="AT361" i="1" s="1"/>
  <c r="AT362" i="1" a="1"/>
  <c r="AT362" i="1" s="1"/>
  <c r="AT676" i="1" a="1"/>
  <c r="AT676" i="1" s="1"/>
  <c r="AT677" i="1" a="1"/>
  <c r="AT677" i="1" s="1"/>
  <c r="AT678" i="1" a="1"/>
  <c r="AT678" i="1" s="1"/>
  <c r="AT679" i="1" a="1"/>
  <c r="AT679" i="1" s="1"/>
  <c r="AT680" i="1" a="1"/>
  <c r="AT680" i="1" s="1"/>
  <c r="AT681" i="1" a="1"/>
  <c r="AT681" i="1" s="1"/>
  <c r="AT682" i="1" a="1"/>
  <c r="AT682" i="1" s="1"/>
  <c r="AT683" i="1" a="1"/>
  <c r="AT683" i="1" s="1"/>
  <c r="AT684" i="1" a="1"/>
  <c r="AT684" i="1" s="1"/>
  <c r="AT685" i="1" a="1"/>
  <c r="AT685" i="1" s="1"/>
  <c r="AT686" i="1" a="1"/>
  <c r="AT686" i="1" s="1"/>
  <c r="AT687" i="1" a="1"/>
  <c r="AT687" i="1" s="1"/>
  <c r="AT688" i="1" a="1"/>
  <c r="AT688" i="1" s="1"/>
  <c r="AT689" i="1" a="1"/>
  <c r="AT689" i="1" s="1"/>
  <c r="AT690" i="1" a="1"/>
  <c r="AT690" i="1" s="1"/>
  <c r="AT691" i="1" a="1"/>
  <c r="AT691" i="1" s="1"/>
  <c r="AT692" i="1" a="1"/>
  <c r="AT692" i="1" s="1"/>
  <c r="AT693" i="1" a="1"/>
  <c r="AT693" i="1" s="1"/>
  <c r="AT694" i="1" a="1"/>
  <c r="AT694" i="1" s="1"/>
  <c r="AT695" i="1" a="1"/>
  <c r="AT695" i="1" s="1"/>
  <c r="AT696" i="1" a="1"/>
  <c r="AT696" i="1" s="1"/>
  <c r="AT697" i="1" a="1"/>
  <c r="AT697" i="1" s="1"/>
  <c r="AT698" i="1" a="1"/>
  <c r="AT698" i="1" s="1"/>
  <c r="AT699" i="1" a="1"/>
  <c r="AT699" i="1" s="1"/>
  <c r="AW185" i="1" a="1"/>
  <c r="AW185" i="1" s="1"/>
  <c r="AW186" i="1" a="1"/>
  <c r="AW186" i="1" s="1"/>
  <c r="AW187" i="1" a="1"/>
  <c r="AW187" i="1" s="1"/>
  <c r="AW188" i="1" a="1"/>
  <c r="AW188" i="1" s="1"/>
  <c r="AW189" i="1" a="1"/>
  <c r="AW189" i="1" s="1"/>
  <c r="AW190" i="1" a="1"/>
  <c r="AW190" i="1" s="1"/>
  <c r="AW191" i="1" a="1"/>
  <c r="AW191" i="1" s="1"/>
  <c r="AW192" i="1" a="1"/>
  <c r="AW192" i="1" s="1"/>
  <c r="AW193" i="1" a="1"/>
  <c r="AW193" i="1" s="1"/>
  <c r="AW194" i="1" a="1"/>
  <c r="AW194" i="1" s="1"/>
  <c r="AW195" i="1" a="1"/>
  <c r="AW195" i="1" s="1"/>
  <c r="AW196" i="1" a="1"/>
  <c r="AW196" i="1" s="1"/>
  <c r="AW197" i="1" a="1"/>
  <c r="AW197" i="1" s="1"/>
  <c r="AW198" i="1" a="1"/>
  <c r="AW198" i="1" s="1"/>
  <c r="AW199" i="1" a="1"/>
  <c r="AW199" i="1" s="1"/>
  <c r="AW200" i="1" a="1"/>
  <c r="AW200" i="1" s="1"/>
  <c r="AW201" i="1" a="1"/>
  <c r="AW201" i="1" s="1"/>
  <c r="AW202" i="1" a="1"/>
  <c r="AW202" i="1" s="1"/>
  <c r="AW203" i="1" a="1"/>
  <c r="AW203" i="1" s="1"/>
  <c r="AW204" i="1" a="1"/>
  <c r="AW204" i="1" s="1"/>
  <c r="AW205" i="1" a="1"/>
  <c r="AW205" i="1" s="1"/>
  <c r="AW206" i="1" a="1"/>
  <c r="AW206" i="1" s="1"/>
  <c r="AW207" i="1" a="1"/>
  <c r="AW207" i="1" s="1"/>
  <c r="AW208" i="1" a="1"/>
  <c r="AW208" i="1" s="1"/>
  <c r="AW337" i="1" a="1"/>
  <c r="AW337" i="1" s="1"/>
  <c r="AW338" i="1" a="1"/>
  <c r="AW338" i="1" s="1"/>
  <c r="AW339" i="1" a="1"/>
  <c r="AW339" i="1" s="1"/>
  <c r="AW340" i="1" a="1"/>
  <c r="AW340" i="1" s="1"/>
  <c r="AW341" i="1" a="1"/>
  <c r="AW341" i="1" s="1"/>
  <c r="AW342" i="1" a="1"/>
  <c r="AW342" i="1" s="1"/>
  <c r="AW343" i="1" a="1"/>
  <c r="AW343" i="1" s="1"/>
  <c r="AW344" i="1" a="1"/>
  <c r="AW344" i="1" s="1"/>
  <c r="AW345" i="1" a="1"/>
  <c r="AW345" i="1" s="1"/>
  <c r="AW346" i="1" a="1"/>
  <c r="AW346" i="1" s="1"/>
  <c r="AW347" i="1" a="1"/>
  <c r="AW347" i="1" s="1"/>
  <c r="AW348" i="1" a="1"/>
  <c r="AW348" i="1" s="1"/>
  <c r="AW349" i="1" a="1"/>
  <c r="AW349" i="1" s="1"/>
  <c r="AW350" i="1" a="1"/>
  <c r="AW350" i="1" s="1"/>
  <c r="AW351" i="1" a="1"/>
  <c r="AW351" i="1" s="1"/>
  <c r="AW352" i="1" a="1"/>
  <c r="AW352" i="1" s="1"/>
  <c r="AW353" i="1" a="1"/>
  <c r="AW353" i="1" s="1"/>
  <c r="AW354" i="1" a="1"/>
  <c r="AW354" i="1" s="1"/>
  <c r="AW355" i="1" a="1"/>
  <c r="AW355" i="1" s="1"/>
  <c r="AW356" i="1" a="1"/>
  <c r="AW356" i="1" s="1"/>
  <c r="AW357" i="1" a="1"/>
  <c r="AW357" i="1" s="1"/>
  <c r="AW358" i="1" a="1"/>
  <c r="AW358" i="1" s="1"/>
  <c r="AW359" i="1" a="1"/>
  <c r="AW359" i="1" s="1"/>
  <c r="AW360" i="1" a="1"/>
  <c r="AW360" i="1" s="1"/>
  <c r="AW361" i="1" a="1"/>
  <c r="AW361" i="1" s="1"/>
  <c r="AW362" i="1" a="1"/>
  <c r="AW362" i="1" s="1"/>
  <c r="AW676" i="1" a="1"/>
  <c r="AW676" i="1" s="1"/>
  <c r="AW677" i="1" a="1"/>
  <c r="AW677" i="1" s="1"/>
  <c r="AW678" i="1" a="1"/>
  <c r="AW678" i="1" s="1"/>
  <c r="AW679" i="1" a="1"/>
  <c r="AW679" i="1" s="1"/>
  <c r="AW680" i="1" a="1"/>
  <c r="AW680" i="1" s="1"/>
  <c r="AW681" i="1" a="1"/>
  <c r="AW681" i="1" s="1"/>
  <c r="AW682" i="1" a="1"/>
  <c r="AW682" i="1" s="1"/>
  <c r="AW683" i="1" a="1"/>
  <c r="AW683" i="1" s="1"/>
  <c r="AW684" i="1" a="1"/>
  <c r="AW684" i="1" s="1"/>
  <c r="AW685" i="1" a="1"/>
  <c r="AW685" i="1" s="1"/>
  <c r="AW686" i="1" a="1"/>
  <c r="AW686" i="1" s="1"/>
  <c r="AW687" i="1" a="1"/>
  <c r="AW687" i="1" s="1"/>
  <c r="AW688" i="1" a="1"/>
  <c r="AW688" i="1" s="1"/>
  <c r="AW689" i="1" a="1"/>
  <c r="AW689" i="1" s="1"/>
  <c r="AW690" i="1" a="1"/>
  <c r="AW690" i="1" s="1"/>
  <c r="AW691" i="1" a="1"/>
  <c r="AW691" i="1" s="1"/>
  <c r="AW692" i="1" a="1"/>
  <c r="AW692" i="1" s="1"/>
  <c r="AW693" i="1" a="1"/>
  <c r="AW693" i="1" s="1"/>
  <c r="AW694" i="1" a="1"/>
  <c r="AW694" i="1" s="1"/>
  <c r="AW695" i="1" a="1"/>
  <c r="AW695" i="1" s="1"/>
  <c r="AW696" i="1" a="1"/>
  <c r="AW696" i="1" s="1"/>
  <c r="AW697" i="1" a="1"/>
  <c r="AW697" i="1" s="1"/>
  <c r="AW698" i="1" a="1"/>
  <c r="AW698" i="1" s="1"/>
  <c r="AW699" i="1" a="1"/>
  <c r="AW699" i="1" s="1"/>
  <c r="BL1097" i="1"/>
  <c r="BJ1097" i="1"/>
  <c r="AY1097" i="1"/>
  <c r="AW1097" i="1" a="1"/>
  <c r="AW1097" i="1" s="1"/>
  <c r="AT1097" i="1" a="1"/>
  <c r="AT1097" i="1" s="1"/>
  <c r="AJ1097" i="1"/>
  <c r="AI1097" i="1"/>
  <c r="AK1097" i="1" s="1"/>
  <c r="W1097" i="1"/>
  <c r="N1097" i="1" a="1"/>
  <c r="N1097" i="1" s="1"/>
  <c r="J1097" i="1"/>
  <c r="G1097" i="1"/>
  <c r="F1097" i="1"/>
  <c r="C1097" i="1"/>
  <c r="C1298" i="1"/>
  <c r="F1298" i="1"/>
  <c r="G1298" i="1"/>
  <c r="J1298" i="1"/>
  <c r="N1298" i="1" a="1"/>
  <c r="N1298" i="1" s="1"/>
  <c r="W1298" i="1"/>
  <c r="AI1298" i="1"/>
  <c r="AK1298" i="1" s="1"/>
  <c r="AJ1298" i="1"/>
  <c r="AT1298" i="1" a="1"/>
  <c r="AT1298" i="1" s="1"/>
  <c r="AW1298" i="1" a="1"/>
  <c r="AW1298" i="1" s="1"/>
  <c r="AY1298" i="1"/>
  <c r="BJ1298" i="1"/>
  <c r="BL1298" i="1"/>
  <c r="AT715" i="1" a="1"/>
  <c r="AT715" i="1" s="1"/>
  <c r="C715" i="1"/>
  <c r="F715" i="1"/>
  <c r="G715" i="1"/>
  <c r="J715" i="1"/>
  <c r="N715" i="1" a="1"/>
  <c r="N715" i="1" s="1"/>
  <c r="W715" i="1"/>
  <c r="AI715" i="1"/>
  <c r="AK715" i="1" s="1"/>
  <c r="AJ715" i="1"/>
  <c r="AW715" i="1" a="1"/>
  <c r="AW715" i="1" s="1"/>
  <c r="AY715" i="1"/>
  <c r="BJ715" i="1"/>
  <c r="BL715" i="1"/>
  <c r="C719" i="1"/>
  <c r="F719" i="1"/>
  <c r="G719" i="1"/>
  <c r="J719" i="1"/>
  <c r="N719" i="1" a="1"/>
  <c r="N719" i="1" s="1"/>
  <c r="W719" i="1"/>
  <c r="AI719" i="1"/>
  <c r="AK719" i="1" s="1"/>
  <c r="AJ719" i="1"/>
  <c r="AT719" i="1" a="1"/>
  <c r="AT719" i="1" s="1"/>
  <c r="AW719" i="1" a="1"/>
  <c r="AW719" i="1" s="1"/>
  <c r="AY719" i="1"/>
  <c r="BJ719" i="1"/>
  <c r="BL719" i="1"/>
  <c r="C738" i="1"/>
  <c r="F738" i="1"/>
  <c r="G738" i="1"/>
  <c r="J738" i="1"/>
  <c r="N738" i="1" a="1"/>
  <c r="N738" i="1" s="1"/>
  <c r="W738" i="1"/>
  <c r="AI738" i="1"/>
  <c r="AK738" i="1" s="1"/>
  <c r="AJ738" i="1"/>
  <c r="AT738" i="1" a="1"/>
  <c r="AT738" i="1" s="1"/>
  <c r="AW738" i="1" a="1"/>
  <c r="AW738" i="1" s="1"/>
  <c r="AY738" i="1"/>
  <c r="BJ738" i="1"/>
  <c r="BL738" i="1"/>
  <c r="C742" i="1"/>
  <c r="F742" i="1"/>
  <c r="G742" i="1"/>
  <c r="J742" i="1"/>
  <c r="N742" i="1" a="1"/>
  <c r="N742" i="1" s="1"/>
  <c r="W742" i="1"/>
  <c r="AI742" i="1"/>
  <c r="AK742" i="1" s="1"/>
  <c r="AJ742" i="1"/>
  <c r="AT742" i="1" a="1"/>
  <c r="AT742" i="1" s="1"/>
  <c r="AW742" i="1" a="1"/>
  <c r="AW742" i="1" s="1"/>
  <c r="AY742" i="1"/>
  <c r="BJ742" i="1"/>
  <c r="BL742" i="1"/>
  <c r="C746" i="1"/>
  <c r="F746" i="1"/>
  <c r="G746" i="1"/>
  <c r="J746" i="1"/>
  <c r="N746" i="1" a="1"/>
  <c r="N746" i="1" s="1"/>
  <c r="W746" i="1"/>
  <c r="AI746" i="1"/>
  <c r="AK746" i="1" s="1"/>
  <c r="AJ746" i="1"/>
  <c r="AT746" i="1" a="1"/>
  <c r="AT746" i="1" s="1"/>
  <c r="AW746" i="1" a="1"/>
  <c r="AW746" i="1" s="1"/>
  <c r="AY746" i="1"/>
  <c r="BJ746" i="1"/>
  <c r="BL746" i="1"/>
  <c r="C750" i="1"/>
  <c r="F750" i="1"/>
  <c r="G750" i="1"/>
  <c r="J750" i="1"/>
  <c r="N750" i="1" a="1"/>
  <c r="N750" i="1" s="1"/>
  <c r="W750" i="1"/>
  <c r="AI750" i="1"/>
  <c r="AK750" i="1" s="1"/>
  <c r="AJ750" i="1"/>
  <c r="AT750" i="1" a="1"/>
  <c r="AT750" i="1" s="1"/>
  <c r="AW750" i="1" a="1"/>
  <c r="AW750" i="1" s="1"/>
  <c r="AY750" i="1"/>
  <c r="BJ750" i="1"/>
  <c r="BL750" i="1"/>
  <c r="C43" i="1"/>
  <c r="F43" i="1"/>
  <c r="G43" i="1"/>
  <c r="J43" i="1"/>
  <c r="N43" i="1" a="1"/>
  <c r="N43" i="1" s="1"/>
  <c r="W43" i="1"/>
  <c r="AI43" i="1"/>
  <c r="AK43" i="1" s="1"/>
  <c r="AJ43" i="1"/>
  <c r="AT43" i="1" a="1"/>
  <c r="AT43" i="1" s="1"/>
  <c r="AW43" i="1" a="1"/>
  <c r="AW43" i="1" s="1"/>
  <c r="AY43" i="1"/>
  <c r="BJ43" i="1"/>
  <c r="BL43" i="1"/>
  <c r="C58" i="1"/>
  <c r="F58" i="1"/>
  <c r="G58" i="1"/>
  <c r="J58" i="1"/>
  <c r="N58" i="1" a="1"/>
  <c r="N58" i="1" s="1"/>
  <c r="W58" i="1"/>
  <c r="AI58" i="1"/>
  <c r="AK58" i="1" s="1"/>
  <c r="AJ58" i="1"/>
  <c r="AT58" i="1" a="1"/>
  <c r="AT58" i="1" s="1"/>
  <c r="AW58" i="1" a="1"/>
  <c r="AW58" i="1" s="1"/>
  <c r="AY58" i="1"/>
  <c r="BJ58" i="1"/>
  <c r="BL58" i="1"/>
  <c r="C1299" i="1"/>
  <c r="F1299" i="1"/>
  <c r="G1299" i="1"/>
  <c r="J1299" i="1"/>
  <c r="N1299" i="1" a="1"/>
  <c r="N1299" i="1" s="1"/>
  <c r="W1299" i="1"/>
  <c r="AI1299" i="1"/>
  <c r="AK1299" i="1" s="1"/>
  <c r="AJ1299" i="1"/>
  <c r="AT1299" i="1" a="1"/>
  <c r="AT1299" i="1" s="1"/>
  <c r="AW1299" i="1" a="1"/>
  <c r="AW1299" i="1" s="1"/>
  <c r="AY1299" i="1"/>
  <c r="BJ1299" i="1"/>
  <c r="BL1299" i="1"/>
  <c r="C1300" i="1"/>
  <c r="F1300" i="1"/>
  <c r="G1300" i="1"/>
  <c r="J1300" i="1"/>
  <c r="N1300" i="1" a="1"/>
  <c r="N1300" i="1" s="1"/>
  <c r="W1300" i="1"/>
  <c r="AI1300" i="1"/>
  <c r="AK1300" i="1" s="1"/>
  <c r="AJ1300" i="1"/>
  <c r="AT1300" i="1" a="1"/>
  <c r="AT1300" i="1" s="1"/>
  <c r="AW1300" i="1" a="1"/>
  <c r="AW1300" i="1" s="1"/>
  <c r="AY1300" i="1"/>
  <c r="BJ1300" i="1"/>
  <c r="BL1300" i="1"/>
  <c r="C322" i="1"/>
  <c r="I322" i="1" s="1"/>
  <c r="F322" i="1"/>
  <c r="G322" i="1"/>
  <c r="J322" i="1"/>
  <c r="N322" i="1" a="1"/>
  <c r="N322" i="1" s="1"/>
  <c r="W322" i="1"/>
  <c r="AI322" i="1"/>
  <c r="AK322" i="1" s="1"/>
  <c r="AJ322" i="1"/>
  <c r="AT322" i="1" a="1"/>
  <c r="AT322" i="1" s="1"/>
  <c r="AW322" i="1" a="1"/>
  <c r="AW322" i="1" s="1"/>
  <c r="AY322" i="1"/>
  <c r="BJ322" i="1"/>
  <c r="BL322" i="1"/>
  <c r="C323" i="1"/>
  <c r="I323" i="1" s="1"/>
  <c r="F323" i="1"/>
  <c r="G323" i="1"/>
  <c r="J323" i="1"/>
  <c r="N323" i="1" a="1"/>
  <c r="N323" i="1" s="1"/>
  <c r="W323" i="1"/>
  <c r="AI323" i="1"/>
  <c r="AK323" i="1" s="1"/>
  <c r="AJ323" i="1"/>
  <c r="AT323" i="1" a="1"/>
  <c r="AT323" i="1" s="1"/>
  <c r="AW323" i="1" a="1"/>
  <c r="AW323" i="1" s="1"/>
  <c r="AY323" i="1"/>
  <c r="BJ323" i="1"/>
  <c r="BL323" i="1"/>
  <c r="C326" i="1"/>
  <c r="I326" i="1" s="1"/>
  <c r="F326" i="1"/>
  <c r="G326" i="1"/>
  <c r="J326" i="1"/>
  <c r="N326" i="1" a="1"/>
  <c r="N326" i="1" s="1"/>
  <c r="W326" i="1"/>
  <c r="AI326" i="1"/>
  <c r="AK326" i="1" s="1"/>
  <c r="AJ326" i="1"/>
  <c r="AT326" i="1" a="1"/>
  <c r="AT326" i="1" s="1"/>
  <c r="AW326" i="1" a="1"/>
  <c r="AW326" i="1" s="1"/>
  <c r="AY326" i="1"/>
  <c r="BJ326" i="1"/>
  <c r="BL326" i="1"/>
  <c r="C1134" i="1"/>
  <c r="I1134" i="1" s="1"/>
  <c r="F1134" i="1"/>
  <c r="G1134" i="1"/>
  <c r="J1134" i="1"/>
  <c r="N1134" i="1" a="1"/>
  <c r="N1134" i="1" s="1"/>
  <c r="W1134" i="1"/>
  <c r="AI1134" i="1"/>
  <c r="AK1134" i="1" s="1"/>
  <c r="AJ1134" i="1"/>
  <c r="AT1134" i="1" a="1"/>
  <c r="AT1134" i="1" s="1"/>
  <c r="AW1134" i="1" a="1"/>
  <c r="AW1134" i="1" s="1"/>
  <c r="AY1134" i="1"/>
  <c r="BJ1134" i="1"/>
  <c r="BL1134" i="1"/>
  <c r="C1135" i="1"/>
  <c r="I1135" i="1" s="1"/>
  <c r="F1135" i="1"/>
  <c r="G1135" i="1"/>
  <c r="J1135" i="1"/>
  <c r="N1135" i="1" a="1"/>
  <c r="N1135" i="1" s="1"/>
  <c r="W1135" i="1"/>
  <c r="AI1135" i="1"/>
  <c r="AK1135" i="1" s="1"/>
  <c r="AJ1135" i="1"/>
  <c r="AT1135" i="1" a="1"/>
  <c r="AT1135" i="1" s="1"/>
  <c r="AW1135" i="1" a="1"/>
  <c r="AW1135" i="1" s="1"/>
  <c r="AY1135" i="1"/>
  <c r="BJ1135" i="1"/>
  <c r="BL1135" i="1"/>
  <c r="C1136" i="1"/>
  <c r="I1136" i="1" s="1"/>
  <c r="F1136" i="1"/>
  <c r="G1136" i="1"/>
  <c r="J1136" i="1"/>
  <c r="N1136" i="1" a="1"/>
  <c r="N1136" i="1" s="1"/>
  <c r="W1136" i="1"/>
  <c r="AI1136" i="1"/>
  <c r="AK1136" i="1" s="1"/>
  <c r="AJ1136" i="1"/>
  <c r="AT1136" i="1" a="1"/>
  <c r="AT1136" i="1" s="1"/>
  <c r="AW1136" i="1" a="1"/>
  <c r="AW1136" i="1" s="1"/>
  <c r="AY1136" i="1"/>
  <c r="BJ1136" i="1"/>
  <c r="BL1136" i="1"/>
  <c r="C1137" i="1"/>
  <c r="I1137" i="1" s="1"/>
  <c r="F1137" i="1"/>
  <c r="G1137" i="1"/>
  <c r="J1137" i="1"/>
  <c r="N1137" i="1" a="1"/>
  <c r="N1137" i="1" s="1"/>
  <c r="W1137" i="1"/>
  <c r="AI1137" i="1"/>
  <c r="AK1137" i="1" s="1"/>
  <c r="AJ1137" i="1"/>
  <c r="AT1137" i="1" a="1"/>
  <c r="AT1137" i="1" s="1"/>
  <c r="AW1137" i="1" a="1"/>
  <c r="AW1137" i="1" s="1"/>
  <c r="AY1137" i="1"/>
  <c r="BJ1137" i="1"/>
  <c r="BL1137" i="1"/>
  <c r="BL76" i="1"/>
  <c r="BJ76" i="1"/>
  <c r="AY76" i="1"/>
  <c r="AW76" i="1" a="1"/>
  <c r="AW76" i="1" s="1"/>
  <c r="AT76" i="1" a="1"/>
  <c r="AT76" i="1" s="1"/>
  <c r="AJ76" i="1"/>
  <c r="AI76" i="1"/>
  <c r="AK76" i="1" s="1"/>
  <c r="W76" i="1"/>
  <c r="N76" i="1" a="1"/>
  <c r="N76" i="1" s="1"/>
  <c r="J76" i="1"/>
  <c r="G76" i="1"/>
  <c r="F76" i="1"/>
  <c r="C76" i="1"/>
  <c r="I76" i="1" s="1"/>
  <c r="BL75" i="1"/>
  <c r="BJ75" i="1"/>
  <c r="AY75" i="1"/>
  <c r="AW75" i="1" a="1"/>
  <c r="AW75" i="1" s="1"/>
  <c r="AT75" i="1" a="1"/>
  <c r="AT75" i="1" s="1"/>
  <c r="AJ75" i="1"/>
  <c r="AI75" i="1"/>
  <c r="AK75" i="1" s="1"/>
  <c r="W75" i="1"/>
  <c r="N75" i="1" a="1"/>
  <c r="N75" i="1" s="1"/>
  <c r="J75" i="1"/>
  <c r="G75" i="1"/>
  <c r="F75" i="1"/>
  <c r="C75" i="1"/>
  <c r="I75" i="1" s="1"/>
  <c r="BL74" i="1"/>
  <c r="BJ74" i="1"/>
  <c r="AY74" i="1"/>
  <c r="AW74" i="1" a="1"/>
  <c r="AW74" i="1" s="1"/>
  <c r="AT74" i="1" a="1"/>
  <c r="AT74" i="1" s="1"/>
  <c r="AJ74" i="1"/>
  <c r="AI74" i="1"/>
  <c r="AK74" i="1" s="1"/>
  <c r="W74" i="1"/>
  <c r="N74" i="1" a="1"/>
  <c r="N74" i="1" s="1"/>
  <c r="J74" i="1"/>
  <c r="G74" i="1"/>
  <c r="F74" i="1"/>
  <c r="C74" i="1"/>
  <c r="I74" i="1" s="1"/>
  <c r="BL73" i="1"/>
  <c r="BJ73" i="1"/>
  <c r="AY73" i="1"/>
  <c r="AW73" i="1" a="1"/>
  <c r="AW73" i="1" s="1"/>
  <c r="AT73" i="1" a="1"/>
  <c r="AT73" i="1" s="1"/>
  <c r="AJ73" i="1"/>
  <c r="AI73" i="1"/>
  <c r="AK73" i="1" s="1"/>
  <c r="W73" i="1"/>
  <c r="N73" i="1" a="1"/>
  <c r="N73" i="1" s="1"/>
  <c r="J73" i="1"/>
  <c r="G73" i="1"/>
  <c r="F73" i="1"/>
  <c r="C73" i="1"/>
  <c r="I73" i="1" s="1"/>
  <c r="BL72" i="1"/>
  <c r="BJ72" i="1"/>
  <c r="AY72" i="1"/>
  <c r="AW72" i="1" a="1"/>
  <c r="AW72" i="1" s="1"/>
  <c r="AT72" i="1" a="1"/>
  <c r="AT72" i="1" s="1"/>
  <c r="AJ72" i="1"/>
  <c r="AI72" i="1"/>
  <c r="AK72" i="1" s="1"/>
  <c r="W72" i="1"/>
  <c r="N72" i="1" a="1"/>
  <c r="N72" i="1" s="1"/>
  <c r="J72" i="1"/>
  <c r="G72" i="1"/>
  <c r="F72" i="1"/>
  <c r="C72" i="1"/>
  <c r="I72" i="1" s="1"/>
  <c r="BL71" i="1"/>
  <c r="BJ71" i="1"/>
  <c r="AY71" i="1"/>
  <c r="AW71" i="1" a="1"/>
  <c r="AW71" i="1" s="1"/>
  <c r="AT71" i="1" a="1"/>
  <c r="AT71" i="1" s="1"/>
  <c r="AJ71" i="1"/>
  <c r="AI71" i="1"/>
  <c r="AK71" i="1" s="1"/>
  <c r="W71" i="1"/>
  <c r="N71" i="1" a="1"/>
  <c r="N71" i="1" s="1"/>
  <c r="J71" i="1"/>
  <c r="G71" i="1"/>
  <c r="F71" i="1"/>
  <c r="C71" i="1"/>
  <c r="I71" i="1" s="1"/>
  <c r="BL754" i="1"/>
  <c r="BJ754" i="1"/>
  <c r="AY754" i="1"/>
  <c r="AW754" i="1" a="1"/>
  <c r="AW754" i="1" s="1"/>
  <c r="AT754" i="1" a="1"/>
  <c r="AT754" i="1" s="1"/>
  <c r="AJ754" i="1"/>
  <c r="AI754" i="1"/>
  <c r="AK754" i="1" s="1"/>
  <c r="W754" i="1"/>
  <c r="N754" i="1" a="1"/>
  <c r="N754" i="1" s="1"/>
  <c r="J754" i="1"/>
  <c r="G754" i="1"/>
  <c r="F754" i="1"/>
  <c r="C754" i="1"/>
  <c r="I754" i="1" s="1"/>
  <c r="BL755" i="1"/>
  <c r="BJ755" i="1"/>
  <c r="AY755" i="1"/>
  <c r="AW755" i="1" a="1"/>
  <c r="AW755" i="1" s="1"/>
  <c r="AT755" i="1" a="1"/>
  <c r="AT755" i="1" s="1"/>
  <c r="AJ755" i="1"/>
  <c r="AI755" i="1"/>
  <c r="AK755" i="1" s="1"/>
  <c r="W755" i="1"/>
  <c r="N755" i="1" a="1"/>
  <c r="N755" i="1" s="1"/>
  <c r="J755" i="1"/>
  <c r="G755" i="1"/>
  <c r="F755" i="1"/>
  <c r="C755" i="1"/>
  <c r="BL753" i="1"/>
  <c r="BJ753" i="1"/>
  <c r="AY753" i="1"/>
  <c r="AW753" i="1" a="1"/>
  <c r="AW753" i="1" s="1"/>
  <c r="AT753" i="1" a="1"/>
  <c r="AT753" i="1" s="1"/>
  <c r="AJ753" i="1"/>
  <c r="AI753" i="1"/>
  <c r="AK753" i="1" s="1"/>
  <c r="W753" i="1"/>
  <c r="N753" i="1" a="1"/>
  <c r="N753" i="1" s="1"/>
  <c r="J753" i="1"/>
  <c r="G753" i="1"/>
  <c r="F753" i="1"/>
  <c r="C753" i="1"/>
  <c r="I753" i="1" s="1"/>
  <c r="BL751" i="1"/>
  <c r="BJ751" i="1"/>
  <c r="AY751" i="1"/>
  <c r="AW751" i="1" a="1"/>
  <c r="AW751" i="1" s="1"/>
  <c r="AT751" i="1" a="1"/>
  <c r="AT751" i="1" s="1"/>
  <c r="AJ751" i="1"/>
  <c r="AI751" i="1"/>
  <c r="AK751" i="1" s="1"/>
  <c r="W751" i="1"/>
  <c r="N751" i="1" a="1"/>
  <c r="N751" i="1" s="1"/>
  <c r="J751" i="1"/>
  <c r="G751" i="1"/>
  <c r="F751" i="1"/>
  <c r="C751" i="1"/>
  <c r="BL749" i="1"/>
  <c r="BJ749" i="1"/>
  <c r="AY749" i="1"/>
  <c r="AW749" i="1" a="1"/>
  <c r="AW749" i="1" s="1"/>
  <c r="AT749" i="1" a="1"/>
  <c r="AT749" i="1" s="1"/>
  <c r="AJ749" i="1"/>
  <c r="AI749" i="1"/>
  <c r="AK749" i="1" s="1"/>
  <c r="W749" i="1"/>
  <c r="N749" i="1" a="1"/>
  <c r="N749" i="1" s="1"/>
  <c r="J749" i="1"/>
  <c r="G749" i="1"/>
  <c r="F749" i="1"/>
  <c r="C749" i="1"/>
  <c r="I749" i="1" s="1"/>
  <c r="BL747" i="1"/>
  <c r="BJ747" i="1"/>
  <c r="AY747" i="1"/>
  <c r="AW747" i="1" a="1"/>
  <c r="AW747" i="1" s="1"/>
  <c r="AT747" i="1" a="1"/>
  <c r="AT747" i="1" s="1"/>
  <c r="AJ747" i="1"/>
  <c r="AI747" i="1"/>
  <c r="AK747" i="1" s="1"/>
  <c r="W747" i="1"/>
  <c r="N747" i="1" a="1"/>
  <c r="N747" i="1" s="1"/>
  <c r="J747" i="1"/>
  <c r="G747" i="1"/>
  <c r="F747" i="1"/>
  <c r="C747" i="1"/>
  <c r="C185" i="1"/>
  <c r="I185" i="1" s="1"/>
  <c r="F185" i="1"/>
  <c r="G185" i="1"/>
  <c r="J185" i="1"/>
  <c r="N185" i="1" a="1"/>
  <c r="N185" i="1" s="1"/>
  <c r="W185" i="1"/>
  <c r="AI185" i="1"/>
  <c r="AK185" i="1" s="1"/>
  <c r="AJ185" i="1"/>
  <c r="AY185" i="1"/>
  <c r="BJ185" i="1"/>
  <c r="BL185" i="1"/>
  <c r="C186" i="1"/>
  <c r="I186" i="1" s="1"/>
  <c r="F186" i="1"/>
  <c r="G186" i="1"/>
  <c r="J186" i="1"/>
  <c r="N186" i="1" a="1"/>
  <c r="N186" i="1" s="1"/>
  <c r="W186" i="1"/>
  <c r="AI186" i="1"/>
  <c r="AK186" i="1" s="1"/>
  <c r="AJ186" i="1"/>
  <c r="AY186" i="1"/>
  <c r="BJ186" i="1"/>
  <c r="BL186" i="1"/>
  <c r="C197" i="1"/>
  <c r="I197" i="1" s="1"/>
  <c r="F197" i="1"/>
  <c r="G197" i="1"/>
  <c r="J197" i="1"/>
  <c r="N197" i="1" a="1"/>
  <c r="N197" i="1" s="1"/>
  <c r="W197" i="1"/>
  <c r="AI197" i="1"/>
  <c r="AK197" i="1" s="1"/>
  <c r="AJ197" i="1"/>
  <c r="AY197" i="1"/>
  <c r="BJ197" i="1"/>
  <c r="BL197" i="1"/>
  <c r="C198" i="1"/>
  <c r="I198" i="1" s="1"/>
  <c r="F198" i="1"/>
  <c r="G198" i="1"/>
  <c r="J198" i="1"/>
  <c r="N198" i="1" a="1"/>
  <c r="N198" i="1" s="1"/>
  <c r="W198" i="1"/>
  <c r="AI198" i="1"/>
  <c r="AK198" i="1" s="1"/>
  <c r="AJ198" i="1"/>
  <c r="AY198" i="1"/>
  <c r="BJ198" i="1"/>
  <c r="BL198" i="1"/>
  <c r="C688" i="1"/>
  <c r="I688" i="1" s="1"/>
  <c r="F688" i="1"/>
  <c r="G688" i="1"/>
  <c r="J688" i="1"/>
  <c r="N688" i="1" a="1"/>
  <c r="N688" i="1" s="1"/>
  <c r="W688" i="1"/>
  <c r="AI688" i="1"/>
  <c r="AK688" i="1" s="1"/>
  <c r="AJ688" i="1"/>
  <c r="AY688" i="1"/>
  <c r="BJ688" i="1"/>
  <c r="BL688" i="1"/>
  <c r="C689" i="1"/>
  <c r="I689" i="1" s="1"/>
  <c r="F689" i="1"/>
  <c r="G689" i="1"/>
  <c r="J689" i="1"/>
  <c r="N689" i="1" a="1"/>
  <c r="N689" i="1" s="1"/>
  <c r="W689" i="1"/>
  <c r="AI689" i="1"/>
  <c r="AK689" i="1" s="1"/>
  <c r="AJ689" i="1"/>
  <c r="AY689" i="1"/>
  <c r="BJ689" i="1"/>
  <c r="BL689" i="1"/>
  <c r="C676" i="1"/>
  <c r="I676" i="1" s="1"/>
  <c r="F676" i="1"/>
  <c r="G676" i="1"/>
  <c r="J676" i="1"/>
  <c r="N676" i="1" a="1"/>
  <c r="N676" i="1" s="1"/>
  <c r="W676" i="1"/>
  <c r="AI676" i="1"/>
  <c r="AK676" i="1" s="1"/>
  <c r="AJ676" i="1"/>
  <c r="AY676" i="1"/>
  <c r="BJ676" i="1"/>
  <c r="BL676" i="1"/>
  <c r="C677" i="1"/>
  <c r="I677" i="1" s="1"/>
  <c r="F677" i="1"/>
  <c r="G677" i="1"/>
  <c r="J677" i="1"/>
  <c r="N677" i="1" a="1"/>
  <c r="N677" i="1" s="1"/>
  <c r="W677" i="1"/>
  <c r="AI677" i="1"/>
  <c r="AK677" i="1" s="1"/>
  <c r="AJ677" i="1"/>
  <c r="AY677" i="1"/>
  <c r="BJ677" i="1"/>
  <c r="BL677" i="1"/>
  <c r="C1165" i="1"/>
  <c r="F1165" i="1"/>
  <c r="G1165" i="1"/>
  <c r="J1165" i="1"/>
  <c r="N1165" i="1" a="1"/>
  <c r="N1165" i="1" s="1"/>
  <c r="W1165" i="1"/>
  <c r="AI1165" i="1"/>
  <c r="AK1165" i="1" s="1"/>
  <c r="AJ1165" i="1"/>
  <c r="AT1165" i="1" a="1"/>
  <c r="AT1165" i="1" s="1"/>
  <c r="AW1165" i="1" a="1"/>
  <c r="AW1165" i="1" s="1"/>
  <c r="AY1165" i="1"/>
  <c r="BJ1165" i="1"/>
  <c r="BL1165" i="1"/>
  <c r="C1164" i="1"/>
  <c r="F1164" i="1"/>
  <c r="G1164" i="1"/>
  <c r="J1164" i="1"/>
  <c r="N1164" i="1" a="1"/>
  <c r="N1164" i="1" s="1"/>
  <c r="W1164" i="1"/>
  <c r="AI1164" i="1"/>
  <c r="AK1164" i="1" s="1"/>
  <c r="AJ1164" i="1"/>
  <c r="AT1164" i="1" a="1"/>
  <c r="AT1164" i="1" s="1"/>
  <c r="AW1164" i="1" a="1"/>
  <c r="AW1164" i="1" s="1"/>
  <c r="AY1164" i="1"/>
  <c r="BJ1164" i="1"/>
  <c r="BL1164" i="1"/>
  <c r="C1204" i="1"/>
  <c r="F1204" i="1"/>
  <c r="G1204" i="1"/>
  <c r="J1204" i="1"/>
  <c r="N1204" i="1" a="1"/>
  <c r="N1204" i="1" s="1"/>
  <c r="W1204" i="1"/>
  <c r="AI1204" i="1"/>
  <c r="AK1204" i="1" s="1"/>
  <c r="AJ1204" i="1"/>
  <c r="AT1204" i="1" a="1"/>
  <c r="AT1204" i="1" s="1"/>
  <c r="AW1204" i="1" a="1"/>
  <c r="AW1204" i="1" s="1"/>
  <c r="AY1204" i="1"/>
  <c r="BJ1204" i="1"/>
  <c r="BL1204" i="1"/>
  <c r="C1203" i="1"/>
  <c r="F1203" i="1"/>
  <c r="G1203" i="1"/>
  <c r="J1203" i="1"/>
  <c r="N1203" i="1" a="1"/>
  <c r="N1203" i="1" s="1"/>
  <c r="W1203" i="1"/>
  <c r="AI1203" i="1"/>
  <c r="AK1203" i="1" s="1"/>
  <c r="AJ1203" i="1"/>
  <c r="AT1203" i="1" a="1"/>
  <c r="AT1203" i="1" s="1"/>
  <c r="AW1203" i="1" a="1"/>
  <c r="AW1203" i="1" s="1"/>
  <c r="AY1203" i="1"/>
  <c r="BJ1203" i="1"/>
  <c r="BL1203" i="1"/>
  <c r="BL1213" i="1"/>
  <c r="BJ1213" i="1"/>
  <c r="AY1213" i="1"/>
  <c r="AW1213" i="1" a="1"/>
  <c r="AW1213" i="1" s="1"/>
  <c r="AT1213" i="1" a="1"/>
  <c r="AT1213" i="1" s="1"/>
  <c r="AJ1213" i="1"/>
  <c r="AI1213" i="1"/>
  <c r="AK1213" i="1" s="1"/>
  <c r="W1213" i="1"/>
  <c r="N1213" i="1" a="1"/>
  <c r="N1213" i="1" s="1"/>
  <c r="J1213" i="1"/>
  <c r="G1213" i="1"/>
  <c r="F1213" i="1"/>
  <c r="C1213" i="1"/>
  <c r="BL1212" i="1"/>
  <c r="BJ1212" i="1"/>
  <c r="AY1212" i="1"/>
  <c r="AW1212" i="1" a="1"/>
  <c r="AW1212" i="1" s="1"/>
  <c r="AT1212" i="1" a="1"/>
  <c r="AT1212" i="1" s="1"/>
  <c r="AJ1212" i="1"/>
  <c r="AI1212" i="1"/>
  <c r="AK1212" i="1" s="1"/>
  <c r="W1212" i="1"/>
  <c r="N1212" i="1" a="1"/>
  <c r="N1212" i="1" s="1"/>
  <c r="J1212" i="1"/>
  <c r="G1212" i="1"/>
  <c r="F1212" i="1"/>
  <c r="C1212" i="1"/>
  <c r="BL1211" i="1"/>
  <c r="BJ1211" i="1"/>
  <c r="AY1211" i="1"/>
  <c r="AW1211" i="1" a="1"/>
  <c r="AW1211" i="1" s="1"/>
  <c r="AT1211" i="1" a="1"/>
  <c r="AT1211" i="1" s="1"/>
  <c r="AJ1211" i="1"/>
  <c r="AI1211" i="1"/>
  <c r="AK1211" i="1" s="1"/>
  <c r="W1211" i="1"/>
  <c r="N1211" i="1" a="1"/>
  <c r="N1211" i="1" s="1"/>
  <c r="J1211" i="1"/>
  <c r="G1211" i="1"/>
  <c r="F1211" i="1"/>
  <c r="C1211" i="1"/>
  <c r="C1171" i="1"/>
  <c r="F1171" i="1"/>
  <c r="G1171" i="1"/>
  <c r="J1171" i="1"/>
  <c r="N1171" i="1" a="1"/>
  <c r="N1171" i="1" s="1"/>
  <c r="W1171" i="1"/>
  <c r="AI1171" i="1"/>
  <c r="AK1171" i="1" s="1"/>
  <c r="AJ1171" i="1"/>
  <c r="AT1171" i="1" a="1"/>
  <c r="AT1171" i="1" s="1"/>
  <c r="AW1171" i="1" a="1"/>
  <c r="AW1171" i="1" s="1"/>
  <c r="AY1171" i="1"/>
  <c r="BJ1171" i="1"/>
  <c r="BL1171" i="1"/>
  <c r="C1172" i="1"/>
  <c r="F1172" i="1"/>
  <c r="G1172" i="1"/>
  <c r="J1172" i="1"/>
  <c r="N1172" i="1" a="1"/>
  <c r="N1172" i="1" s="1"/>
  <c r="W1172" i="1"/>
  <c r="AI1172" i="1"/>
  <c r="AK1172" i="1" s="1"/>
  <c r="AJ1172" i="1"/>
  <c r="AT1172" i="1" a="1"/>
  <c r="AT1172" i="1" s="1"/>
  <c r="AW1172" i="1" a="1"/>
  <c r="AW1172" i="1" s="1"/>
  <c r="AY1172" i="1"/>
  <c r="BJ1172" i="1"/>
  <c r="BL1172" i="1"/>
  <c r="C1173" i="1"/>
  <c r="F1173" i="1"/>
  <c r="G1173" i="1"/>
  <c r="J1173" i="1"/>
  <c r="N1173" i="1" a="1"/>
  <c r="N1173" i="1" s="1"/>
  <c r="W1173" i="1"/>
  <c r="AI1173" i="1"/>
  <c r="AK1173" i="1" s="1"/>
  <c r="AJ1173" i="1"/>
  <c r="AT1173" i="1" a="1"/>
  <c r="AT1173" i="1" s="1"/>
  <c r="AW1173" i="1" a="1"/>
  <c r="AW1173" i="1" s="1"/>
  <c r="AY1173" i="1"/>
  <c r="BJ1173" i="1"/>
  <c r="BL1173" i="1"/>
  <c r="C1174" i="1"/>
  <c r="F1174" i="1"/>
  <c r="G1174" i="1"/>
  <c r="J1174" i="1"/>
  <c r="N1174" i="1" a="1"/>
  <c r="N1174" i="1" s="1"/>
  <c r="W1174" i="1"/>
  <c r="AI1174" i="1"/>
  <c r="AK1174" i="1" s="1"/>
  <c r="AJ1174" i="1"/>
  <c r="AT1174" i="1" a="1"/>
  <c r="AT1174" i="1" s="1"/>
  <c r="AW1174" i="1" a="1"/>
  <c r="AW1174" i="1" s="1"/>
  <c r="AY1174" i="1"/>
  <c r="BJ1174" i="1"/>
  <c r="BL1174" i="1"/>
  <c r="BL483" i="1"/>
  <c r="BJ483" i="1"/>
  <c r="AY483" i="1"/>
  <c r="AW483" i="1" a="1"/>
  <c r="AW483" i="1" s="1"/>
  <c r="AT483" i="1" a="1"/>
  <c r="AT483" i="1" s="1"/>
  <c r="AJ483" i="1"/>
  <c r="AI483" i="1"/>
  <c r="AK483" i="1" s="1"/>
  <c r="W483" i="1"/>
  <c r="N483" i="1" a="1"/>
  <c r="N483" i="1" s="1"/>
  <c r="J483" i="1"/>
  <c r="G483" i="1"/>
  <c r="F483" i="1"/>
  <c r="C483" i="1"/>
  <c r="BL482" i="1"/>
  <c r="BJ482" i="1"/>
  <c r="AY482" i="1"/>
  <c r="AW482" i="1" a="1"/>
  <c r="AW482" i="1" s="1"/>
  <c r="AT482" i="1" a="1"/>
  <c r="AT482" i="1" s="1"/>
  <c r="AJ482" i="1"/>
  <c r="AI482" i="1"/>
  <c r="AK482" i="1" s="1"/>
  <c r="W482" i="1"/>
  <c r="N482" i="1" a="1"/>
  <c r="N482" i="1" s="1"/>
  <c r="J482" i="1"/>
  <c r="G482" i="1"/>
  <c r="F482" i="1"/>
  <c r="C482" i="1"/>
  <c r="BL985" i="1"/>
  <c r="BJ985" i="1"/>
  <c r="AY985" i="1"/>
  <c r="AW985" i="1" a="1"/>
  <c r="AW985" i="1" s="1"/>
  <c r="AT985" i="1" a="1"/>
  <c r="AT985" i="1" s="1"/>
  <c r="AJ985" i="1"/>
  <c r="AI985" i="1"/>
  <c r="AK985" i="1" s="1"/>
  <c r="W985" i="1"/>
  <c r="N985" i="1" a="1"/>
  <c r="N985" i="1" s="1"/>
  <c r="J985" i="1"/>
  <c r="G985" i="1"/>
  <c r="F985" i="1"/>
  <c r="C985" i="1"/>
  <c r="BL987" i="1"/>
  <c r="BJ987" i="1"/>
  <c r="AY987" i="1"/>
  <c r="AW987" i="1" a="1"/>
  <c r="AW987" i="1" s="1"/>
  <c r="AT987" i="1" a="1"/>
  <c r="AT987" i="1" s="1"/>
  <c r="AJ987" i="1"/>
  <c r="AI987" i="1"/>
  <c r="AK987" i="1" s="1"/>
  <c r="W987" i="1"/>
  <c r="N987" i="1" a="1"/>
  <c r="N987" i="1" s="1"/>
  <c r="J987" i="1"/>
  <c r="G987" i="1"/>
  <c r="F987" i="1"/>
  <c r="C987" i="1"/>
  <c r="BL989" i="1"/>
  <c r="BJ989" i="1"/>
  <c r="AY989" i="1"/>
  <c r="AW989" i="1" a="1"/>
  <c r="AW989" i="1" s="1"/>
  <c r="AT989" i="1" a="1"/>
  <c r="AT989" i="1" s="1"/>
  <c r="AJ989" i="1"/>
  <c r="AI989" i="1"/>
  <c r="AK989" i="1" s="1"/>
  <c r="W989" i="1"/>
  <c r="N989" i="1" a="1"/>
  <c r="N989" i="1" s="1"/>
  <c r="J989" i="1"/>
  <c r="G989" i="1"/>
  <c r="F989" i="1"/>
  <c r="C989" i="1"/>
  <c r="C1005" i="1"/>
  <c r="I1005" i="1" s="1"/>
  <c r="F1005" i="1"/>
  <c r="G1005" i="1"/>
  <c r="J1005" i="1"/>
  <c r="N1005" i="1" a="1"/>
  <c r="N1005" i="1" s="1"/>
  <c r="W1005" i="1"/>
  <c r="AI1005" i="1"/>
  <c r="AK1005" i="1" s="1"/>
  <c r="AJ1005" i="1"/>
  <c r="AT1005" i="1" a="1"/>
  <c r="AT1005" i="1" s="1"/>
  <c r="AW1005" i="1" a="1"/>
  <c r="AW1005" i="1" s="1"/>
  <c r="AY1005" i="1"/>
  <c r="BJ1005" i="1"/>
  <c r="BL1005" i="1"/>
  <c r="BL986" i="1"/>
  <c r="BJ986" i="1"/>
  <c r="AY986" i="1"/>
  <c r="AW986" i="1" a="1"/>
  <c r="AW986" i="1" s="1"/>
  <c r="AT986" i="1" a="1"/>
  <c r="AT986" i="1" s="1"/>
  <c r="AJ986" i="1"/>
  <c r="AI986" i="1"/>
  <c r="AK986" i="1" s="1"/>
  <c r="W986" i="1"/>
  <c r="N986" i="1" a="1"/>
  <c r="N986" i="1" s="1"/>
  <c r="J986" i="1"/>
  <c r="G986" i="1"/>
  <c r="F986" i="1"/>
  <c r="C986" i="1"/>
  <c r="C863" i="1"/>
  <c r="I863" i="1" s="1"/>
  <c r="F863" i="1"/>
  <c r="G863" i="1"/>
  <c r="J863" i="1"/>
  <c r="N863" i="1" a="1"/>
  <c r="N863" i="1" s="1"/>
  <c r="W863" i="1"/>
  <c r="AI863" i="1"/>
  <c r="AK863" i="1" s="1"/>
  <c r="AJ863" i="1"/>
  <c r="AT863" i="1" a="1"/>
  <c r="AT863" i="1" s="1"/>
  <c r="AW863" i="1" a="1"/>
  <c r="AW863" i="1" s="1"/>
  <c r="AY863" i="1"/>
  <c r="BJ863" i="1"/>
  <c r="BL863" i="1"/>
  <c r="C864" i="1"/>
  <c r="I864" i="1" s="1"/>
  <c r="F864" i="1"/>
  <c r="G864" i="1"/>
  <c r="J864" i="1"/>
  <c r="N864" i="1" a="1"/>
  <c r="N864" i="1" s="1"/>
  <c r="W864" i="1"/>
  <c r="AI864" i="1"/>
  <c r="AK864" i="1" s="1"/>
  <c r="AJ864" i="1"/>
  <c r="AT864" i="1" a="1"/>
  <c r="AT864" i="1" s="1"/>
  <c r="AW864" i="1" a="1"/>
  <c r="AW864" i="1" s="1"/>
  <c r="AY864" i="1"/>
  <c r="BJ864" i="1"/>
  <c r="BL864" i="1"/>
  <c r="C865" i="1"/>
  <c r="I865" i="1" s="1"/>
  <c r="F865" i="1"/>
  <c r="G865" i="1"/>
  <c r="J865" i="1"/>
  <c r="N865" i="1" a="1"/>
  <c r="N865" i="1" s="1"/>
  <c r="W865" i="1"/>
  <c r="AI865" i="1"/>
  <c r="AK865" i="1" s="1"/>
  <c r="AJ865" i="1"/>
  <c r="AT865" i="1" a="1"/>
  <c r="AT865" i="1" s="1"/>
  <c r="AW865" i="1" a="1"/>
  <c r="AW865" i="1" s="1"/>
  <c r="AY865" i="1"/>
  <c r="BJ865" i="1"/>
  <c r="BL865" i="1"/>
  <c r="BL984" i="1"/>
  <c r="BJ984" i="1"/>
  <c r="AY984" i="1"/>
  <c r="AW984" i="1" a="1"/>
  <c r="AW984" i="1" s="1"/>
  <c r="AT984" i="1" a="1"/>
  <c r="AT984" i="1" s="1"/>
  <c r="AJ984" i="1"/>
  <c r="AI984" i="1"/>
  <c r="AK984" i="1" s="1"/>
  <c r="W984" i="1"/>
  <c r="N984" i="1" a="1"/>
  <c r="N984" i="1" s="1"/>
  <c r="J984" i="1"/>
  <c r="G984" i="1"/>
  <c r="F984" i="1"/>
  <c r="C984" i="1"/>
  <c r="BL988" i="1"/>
  <c r="BJ988" i="1"/>
  <c r="AY988" i="1"/>
  <c r="AW988" i="1" a="1"/>
  <c r="AW988" i="1" s="1"/>
  <c r="AT988" i="1" a="1"/>
  <c r="AT988" i="1" s="1"/>
  <c r="AJ988" i="1"/>
  <c r="AI988" i="1"/>
  <c r="AK988" i="1" s="1"/>
  <c r="W988" i="1"/>
  <c r="N988" i="1" a="1"/>
  <c r="N988" i="1" s="1"/>
  <c r="J988" i="1"/>
  <c r="G988" i="1"/>
  <c r="F988" i="1"/>
  <c r="C988" i="1"/>
  <c r="BL862" i="1"/>
  <c r="BJ862" i="1"/>
  <c r="AY862" i="1"/>
  <c r="AW862" i="1" a="1"/>
  <c r="AW862" i="1" s="1"/>
  <c r="AT862" i="1" a="1"/>
  <c r="AT862" i="1" s="1"/>
  <c r="AJ862" i="1"/>
  <c r="AI862" i="1"/>
  <c r="AK862" i="1" s="1"/>
  <c r="W862" i="1"/>
  <c r="N862" i="1" a="1"/>
  <c r="N862" i="1" s="1"/>
  <c r="J862" i="1"/>
  <c r="G862" i="1"/>
  <c r="F862" i="1"/>
  <c r="C862" i="1"/>
  <c r="I862" i="1" s="1"/>
  <c r="BL861" i="1"/>
  <c r="BJ861" i="1"/>
  <c r="AY861" i="1"/>
  <c r="AW861" i="1" a="1"/>
  <c r="AW861" i="1" s="1"/>
  <c r="AT861" i="1" a="1"/>
  <c r="AT861" i="1" s="1"/>
  <c r="AJ861" i="1"/>
  <c r="AI861" i="1"/>
  <c r="AK861" i="1" s="1"/>
  <c r="W861" i="1"/>
  <c r="N861" i="1" a="1"/>
  <c r="N861" i="1" s="1"/>
  <c r="J861" i="1"/>
  <c r="G861" i="1"/>
  <c r="F861" i="1"/>
  <c r="C861" i="1"/>
  <c r="I861" i="1" s="1"/>
  <c r="BL860" i="1"/>
  <c r="BJ860" i="1"/>
  <c r="AY860" i="1"/>
  <c r="AW860" i="1" a="1"/>
  <c r="AW860" i="1" s="1"/>
  <c r="AT860" i="1" a="1"/>
  <c r="AT860" i="1" s="1"/>
  <c r="AJ860" i="1"/>
  <c r="AI860" i="1"/>
  <c r="AK860" i="1" s="1"/>
  <c r="W860" i="1"/>
  <c r="N860" i="1" a="1"/>
  <c r="N860" i="1" s="1"/>
  <c r="J860" i="1"/>
  <c r="G860" i="1"/>
  <c r="F860" i="1"/>
  <c r="C860" i="1"/>
  <c r="I860" i="1" s="1"/>
  <c r="BL859" i="1"/>
  <c r="BJ859" i="1"/>
  <c r="AY859" i="1"/>
  <c r="AW859" i="1" a="1"/>
  <c r="AW859" i="1" s="1"/>
  <c r="AT859" i="1" a="1"/>
  <c r="AT859" i="1" s="1"/>
  <c r="AJ859" i="1"/>
  <c r="AI859" i="1"/>
  <c r="AK859" i="1" s="1"/>
  <c r="W859" i="1"/>
  <c r="N859" i="1" a="1"/>
  <c r="N859" i="1" s="1"/>
  <c r="J859" i="1"/>
  <c r="G859" i="1"/>
  <c r="F859" i="1"/>
  <c r="C859" i="1"/>
  <c r="I859" i="1" s="1"/>
  <c r="BL858" i="1"/>
  <c r="BJ858" i="1"/>
  <c r="AY858" i="1"/>
  <c r="AW858" i="1" a="1"/>
  <c r="AW858" i="1" s="1"/>
  <c r="AT858" i="1" a="1"/>
  <c r="AT858" i="1" s="1"/>
  <c r="AJ858" i="1"/>
  <c r="AI858" i="1"/>
  <c r="AK858" i="1" s="1"/>
  <c r="W858" i="1"/>
  <c r="N858" i="1" a="1"/>
  <c r="N858" i="1" s="1"/>
  <c r="J858" i="1"/>
  <c r="G858" i="1"/>
  <c r="F858" i="1"/>
  <c r="C858" i="1"/>
  <c r="I858" i="1" s="1"/>
  <c r="BL857" i="1"/>
  <c r="BJ857" i="1"/>
  <c r="AY857" i="1"/>
  <c r="AW857" i="1" a="1"/>
  <c r="AW857" i="1" s="1"/>
  <c r="AT857" i="1" a="1"/>
  <c r="AT857" i="1" s="1"/>
  <c r="AJ857" i="1"/>
  <c r="AI857" i="1"/>
  <c r="AK857" i="1" s="1"/>
  <c r="W857" i="1"/>
  <c r="N857" i="1" a="1"/>
  <c r="N857" i="1" s="1"/>
  <c r="J857" i="1"/>
  <c r="G857" i="1"/>
  <c r="F857" i="1"/>
  <c r="C857" i="1"/>
  <c r="I857" i="1" s="1"/>
  <c r="BL856" i="1"/>
  <c r="BJ856" i="1"/>
  <c r="AY856" i="1"/>
  <c r="AW856" i="1" a="1"/>
  <c r="AW856" i="1" s="1"/>
  <c r="AT856" i="1" a="1"/>
  <c r="AT856" i="1" s="1"/>
  <c r="AJ856" i="1"/>
  <c r="AI856" i="1"/>
  <c r="AK856" i="1" s="1"/>
  <c r="W856" i="1"/>
  <c r="N856" i="1" a="1"/>
  <c r="N856" i="1" s="1"/>
  <c r="J856" i="1"/>
  <c r="G856" i="1"/>
  <c r="F856" i="1"/>
  <c r="C856" i="1"/>
  <c r="I856" i="1" s="1"/>
  <c r="BL855" i="1"/>
  <c r="BJ855" i="1"/>
  <c r="AY855" i="1"/>
  <c r="AW855" i="1" a="1"/>
  <c r="AW855" i="1" s="1"/>
  <c r="AT855" i="1" a="1"/>
  <c r="AT855" i="1" s="1"/>
  <c r="AJ855" i="1"/>
  <c r="AI855" i="1"/>
  <c r="AK855" i="1" s="1"/>
  <c r="W855" i="1"/>
  <c r="N855" i="1" a="1"/>
  <c r="N855" i="1" s="1"/>
  <c r="J855" i="1"/>
  <c r="G855" i="1"/>
  <c r="F855" i="1"/>
  <c r="C855" i="1"/>
  <c r="I855" i="1" s="1"/>
  <c r="BL854" i="1"/>
  <c r="BJ854" i="1"/>
  <c r="AY854" i="1"/>
  <c r="AW854" i="1" a="1"/>
  <c r="AW854" i="1" s="1"/>
  <c r="AT854" i="1" a="1"/>
  <c r="AT854" i="1" s="1"/>
  <c r="AJ854" i="1"/>
  <c r="AI854" i="1"/>
  <c r="AK854" i="1" s="1"/>
  <c r="W854" i="1"/>
  <c r="N854" i="1" a="1"/>
  <c r="N854" i="1" s="1"/>
  <c r="J854" i="1"/>
  <c r="G854" i="1"/>
  <c r="F854" i="1"/>
  <c r="C854" i="1"/>
  <c r="I854" i="1" s="1"/>
  <c r="BL853" i="1"/>
  <c r="BJ853" i="1"/>
  <c r="AY853" i="1"/>
  <c r="AW853" i="1" a="1"/>
  <c r="AW853" i="1" s="1"/>
  <c r="AT853" i="1" a="1"/>
  <c r="AT853" i="1" s="1"/>
  <c r="AJ853" i="1"/>
  <c r="AI853" i="1"/>
  <c r="AK853" i="1" s="1"/>
  <c r="W853" i="1"/>
  <c r="N853" i="1" a="1"/>
  <c r="N853" i="1" s="1"/>
  <c r="J853" i="1"/>
  <c r="G853" i="1"/>
  <c r="F853" i="1"/>
  <c r="C853" i="1"/>
  <c r="I853" i="1" s="1"/>
  <c r="BL852" i="1"/>
  <c r="BJ852" i="1"/>
  <c r="AY852" i="1"/>
  <c r="AW852" i="1" a="1"/>
  <c r="AW852" i="1" s="1"/>
  <c r="AT852" i="1" a="1"/>
  <c r="AT852" i="1" s="1"/>
  <c r="AJ852" i="1"/>
  <c r="AI852" i="1"/>
  <c r="AK852" i="1" s="1"/>
  <c r="W852" i="1"/>
  <c r="N852" i="1" a="1"/>
  <c r="N852" i="1" s="1"/>
  <c r="J852" i="1"/>
  <c r="G852" i="1"/>
  <c r="F852" i="1"/>
  <c r="C852" i="1"/>
  <c r="I852" i="1" s="1"/>
  <c r="BL851" i="1"/>
  <c r="BJ851" i="1"/>
  <c r="AY851" i="1"/>
  <c r="AW851" i="1" a="1"/>
  <c r="AW851" i="1" s="1"/>
  <c r="AT851" i="1" a="1"/>
  <c r="AT851" i="1" s="1"/>
  <c r="AJ851" i="1"/>
  <c r="AI851" i="1"/>
  <c r="AK851" i="1" s="1"/>
  <c r="W851" i="1"/>
  <c r="N851" i="1" a="1"/>
  <c r="N851" i="1" s="1"/>
  <c r="J851" i="1"/>
  <c r="G851" i="1"/>
  <c r="F851" i="1"/>
  <c r="C851" i="1"/>
  <c r="I851" i="1" s="1"/>
  <c r="BL850" i="1"/>
  <c r="BJ850" i="1"/>
  <c r="AY850" i="1"/>
  <c r="AW850" i="1" a="1"/>
  <c r="AW850" i="1" s="1"/>
  <c r="AT850" i="1" a="1"/>
  <c r="AT850" i="1" s="1"/>
  <c r="AJ850" i="1"/>
  <c r="AI850" i="1"/>
  <c r="AK850" i="1" s="1"/>
  <c r="W850" i="1"/>
  <c r="N850" i="1" a="1"/>
  <c r="N850" i="1" s="1"/>
  <c r="J850" i="1"/>
  <c r="G850" i="1"/>
  <c r="F850" i="1"/>
  <c r="C850" i="1"/>
  <c r="I850" i="1" s="1"/>
  <c r="BL849" i="1"/>
  <c r="BJ849" i="1"/>
  <c r="AY849" i="1"/>
  <c r="AW849" i="1" a="1"/>
  <c r="AW849" i="1" s="1"/>
  <c r="AT849" i="1" a="1"/>
  <c r="AT849" i="1" s="1"/>
  <c r="AJ849" i="1"/>
  <c r="AI849" i="1"/>
  <c r="AK849" i="1" s="1"/>
  <c r="W849" i="1"/>
  <c r="N849" i="1" a="1"/>
  <c r="N849" i="1" s="1"/>
  <c r="J849" i="1"/>
  <c r="G849" i="1"/>
  <c r="F849" i="1"/>
  <c r="C849" i="1"/>
  <c r="I849" i="1" s="1"/>
  <c r="BL848" i="1"/>
  <c r="BJ848" i="1"/>
  <c r="AY848" i="1"/>
  <c r="AW848" i="1" a="1"/>
  <c r="AW848" i="1" s="1"/>
  <c r="AT848" i="1" a="1"/>
  <c r="AT848" i="1" s="1"/>
  <c r="AJ848" i="1"/>
  <c r="AI848" i="1"/>
  <c r="AK848" i="1" s="1"/>
  <c r="W848" i="1"/>
  <c r="N848" i="1" a="1"/>
  <c r="N848" i="1" s="1"/>
  <c r="J848" i="1"/>
  <c r="G848" i="1"/>
  <c r="F848" i="1"/>
  <c r="C848" i="1"/>
  <c r="I848" i="1" s="1"/>
  <c r="BL847" i="1"/>
  <c r="BJ847" i="1"/>
  <c r="AY847" i="1"/>
  <c r="AW847" i="1" a="1"/>
  <c r="AW847" i="1" s="1"/>
  <c r="AT847" i="1" a="1"/>
  <c r="AT847" i="1" s="1"/>
  <c r="AJ847" i="1"/>
  <c r="AI847" i="1"/>
  <c r="AK847" i="1" s="1"/>
  <c r="W847" i="1"/>
  <c r="N847" i="1" a="1"/>
  <c r="N847" i="1" s="1"/>
  <c r="J847" i="1"/>
  <c r="G847" i="1"/>
  <c r="F847" i="1"/>
  <c r="C847" i="1"/>
  <c r="I847" i="1" s="1"/>
  <c r="BL846" i="1"/>
  <c r="BJ846" i="1"/>
  <c r="AY846" i="1"/>
  <c r="AW846" i="1" a="1"/>
  <c r="AW846" i="1" s="1"/>
  <c r="AT846" i="1" a="1"/>
  <c r="AT846" i="1" s="1"/>
  <c r="AJ846" i="1"/>
  <c r="AI846" i="1"/>
  <c r="AK846" i="1" s="1"/>
  <c r="W846" i="1"/>
  <c r="N846" i="1" a="1"/>
  <c r="N846" i="1" s="1"/>
  <c r="J846" i="1"/>
  <c r="G846" i="1"/>
  <c r="F846" i="1"/>
  <c r="C846" i="1"/>
  <c r="I846" i="1" s="1"/>
  <c r="BL845" i="1"/>
  <c r="BJ845" i="1"/>
  <c r="AY845" i="1"/>
  <c r="AW845" i="1" a="1"/>
  <c r="AW845" i="1" s="1"/>
  <c r="AT845" i="1" a="1"/>
  <c r="AT845" i="1" s="1"/>
  <c r="AJ845" i="1"/>
  <c r="AI845" i="1"/>
  <c r="AK845" i="1" s="1"/>
  <c r="W845" i="1"/>
  <c r="N845" i="1" a="1"/>
  <c r="N845" i="1" s="1"/>
  <c r="J845" i="1"/>
  <c r="G845" i="1"/>
  <c r="F845" i="1"/>
  <c r="C845" i="1"/>
  <c r="I845" i="1" s="1"/>
  <c r="C1007" i="1"/>
  <c r="F1007" i="1"/>
  <c r="G1007" i="1"/>
  <c r="J1007" i="1"/>
  <c r="N1007" i="1" a="1"/>
  <c r="N1007" i="1" s="1"/>
  <c r="W1007" i="1"/>
  <c r="AI1007" i="1"/>
  <c r="AK1007" i="1" s="1"/>
  <c r="AJ1007" i="1"/>
  <c r="AT1007" i="1" a="1"/>
  <c r="AT1007" i="1" s="1"/>
  <c r="AW1007" i="1" a="1"/>
  <c r="AW1007" i="1" s="1"/>
  <c r="AY1007" i="1"/>
  <c r="BJ1007" i="1"/>
  <c r="BL1007" i="1"/>
  <c r="C866" i="1"/>
  <c r="I866" i="1" s="1"/>
  <c r="F866" i="1"/>
  <c r="G866" i="1"/>
  <c r="J866" i="1"/>
  <c r="N866" i="1" a="1"/>
  <c r="N866" i="1" s="1"/>
  <c r="W866" i="1"/>
  <c r="AI866" i="1"/>
  <c r="AK866" i="1" s="1"/>
  <c r="AJ866" i="1"/>
  <c r="AT866" i="1" a="1"/>
  <c r="AT866" i="1" s="1"/>
  <c r="AW866" i="1" a="1"/>
  <c r="AW866" i="1" s="1"/>
  <c r="AY866" i="1"/>
  <c r="BJ866" i="1"/>
  <c r="BL866" i="1"/>
  <c r="C867" i="1"/>
  <c r="I867" i="1" s="1"/>
  <c r="F867" i="1"/>
  <c r="G867" i="1"/>
  <c r="J867" i="1"/>
  <c r="N867" i="1" a="1"/>
  <c r="N867" i="1" s="1"/>
  <c r="W867" i="1"/>
  <c r="AI867" i="1"/>
  <c r="AK867" i="1" s="1"/>
  <c r="AJ867" i="1"/>
  <c r="AT867" i="1" a="1"/>
  <c r="AT867" i="1" s="1"/>
  <c r="AW867" i="1" a="1"/>
  <c r="AW867" i="1" s="1"/>
  <c r="AY867" i="1"/>
  <c r="BJ867" i="1"/>
  <c r="BL867" i="1"/>
  <c r="C868" i="1"/>
  <c r="I868" i="1" s="1"/>
  <c r="F868" i="1"/>
  <c r="G868" i="1"/>
  <c r="J868" i="1"/>
  <c r="N868" i="1" a="1"/>
  <c r="N868" i="1" s="1"/>
  <c r="W868" i="1"/>
  <c r="AI868" i="1"/>
  <c r="AK868" i="1" s="1"/>
  <c r="AJ868" i="1"/>
  <c r="AT868" i="1" a="1"/>
  <c r="AT868" i="1" s="1"/>
  <c r="AW868" i="1" a="1"/>
  <c r="AW868" i="1" s="1"/>
  <c r="AY868" i="1"/>
  <c r="BJ868" i="1"/>
  <c r="BL868" i="1"/>
  <c r="C1004" i="1"/>
  <c r="I1004" i="1" s="1"/>
  <c r="F1004" i="1"/>
  <c r="G1004" i="1"/>
  <c r="J1004" i="1"/>
  <c r="N1004" i="1" a="1"/>
  <c r="N1004" i="1" s="1"/>
  <c r="W1004" i="1"/>
  <c r="AI1004" i="1"/>
  <c r="AK1004" i="1" s="1"/>
  <c r="AJ1004" i="1"/>
  <c r="AT1004" i="1" a="1"/>
  <c r="AT1004" i="1" s="1"/>
  <c r="AW1004" i="1" a="1"/>
  <c r="AW1004" i="1" s="1"/>
  <c r="AY1004" i="1"/>
  <c r="BJ1004" i="1"/>
  <c r="BL1004" i="1"/>
  <c r="C1006" i="1"/>
  <c r="F1006" i="1"/>
  <c r="G1006" i="1"/>
  <c r="J1006" i="1"/>
  <c r="N1006" i="1" a="1"/>
  <c r="N1006" i="1" s="1"/>
  <c r="W1006" i="1"/>
  <c r="AI1006" i="1"/>
  <c r="AK1006" i="1" s="1"/>
  <c r="AJ1006" i="1"/>
  <c r="AT1006" i="1" a="1"/>
  <c r="AT1006" i="1" s="1"/>
  <c r="AW1006" i="1" a="1"/>
  <c r="AW1006" i="1" s="1"/>
  <c r="AY1006" i="1"/>
  <c r="BJ1006" i="1"/>
  <c r="BL1006" i="1"/>
  <c r="C490" i="1"/>
  <c r="I490" i="1" s="1"/>
  <c r="F490" i="1"/>
  <c r="G490" i="1"/>
  <c r="J490" i="1"/>
  <c r="N490" i="1" a="1"/>
  <c r="N490" i="1" s="1"/>
  <c r="W490" i="1"/>
  <c r="AI490" i="1"/>
  <c r="AK490" i="1" s="1"/>
  <c r="AJ490" i="1"/>
  <c r="AT490" i="1" a="1"/>
  <c r="AT490" i="1" s="1"/>
  <c r="AW490" i="1" a="1"/>
  <c r="AW490" i="1" s="1"/>
  <c r="AY490" i="1"/>
  <c r="BJ490" i="1"/>
  <c r="BL490" i="1"/>
  <c r="C491" i="1"/>
  <c r="F491" i="1"/>
  <c r="G491" i="1"/>
  <c r="J491" i="1"/>
  <c r="N491" i="1" a="1"/>
  <c r="N491" i="1" s="1"/>
  <c r="W491" i="1"/>
  <c r="AI491" i="1"/>
  <c r="AK491" i="1" s="1"/>
  <c r="AJ491" i="1"/>
  <c r="AT491" i="1" a="1"/>
  <c r="AT491" i="1" s="1"/>
  <c r="AW491" i="1" a="1"/>
  <c r="AW491" i="1" s="1"/>
  <c r="AY491" i="1"/>
  <c r="BJ491" i="1"/>
  <c r="BL491" i="1"/>
  <c r="BL674" i="1"/>
  <c r="BJ674" i="1"/>
  <c r="AY674" i="1"/>
  <c r="AW674" i="1" a="1"/>
  <c r="AW674" i="1" s="1"/>
  <c r="AT674" i="1" a="1"/>
  <c r="AT674" i="1" s="1"/>
  <c r="AJ674" i="1"/>
  <c r="AI674" i="1"/>
  <c r="AK674" i="1" s="1"/>
  <c r="W674" i="1"/>
  <c r="N674" i="1" a="1"/>
  <c r="N674" i="1" s="1"/>
  <c r="J674" i="1"/>
  <c r="G674" i="1"/>
  <c r="F674" i="1"/>
  <c r="C674" i="1"/>
  <c r="I674" i="1" s="1"/>
  <c r="BL675" i="1"/>
  <c r="BJ675" i="1"/>
  <c r="AY675" i="1"/>
  <c r="AW675" i="1" a="1"/>
  <c r="AW675" i="1" s="1"/>
  <c r="AT675" i="1" a="1"/>
  <c r="AT675" i="1" s="1"/>
  <c r="AJ675" i="1"/>
  <c r="AI675" i="1"/>
  <c r="AK675" i="1" s="1"/>
  <c r="W675" i="1"/>
  <c r="N675" i="1" a="1"/>
  <c r="N675" i="1" s="1"/>
  <c r="J675" i="1"/>
  <c r="G675" i="1"/>
  <c r="F675" i="1"/>
  <c r="C675" i="1"/>
  <c r="BL672" i="1"/>
  <c r="BJ672" i="1"/>
  <c r="AY672" i="1"/>
  <c r="AW672" i="1" a="1"/>
  <c r="AW672" i="1" s="1"/>
  <c r="AT672" i="1" a="1"/>
  <c r="AT672" i="1" s="1"/>
  <c r="AJ672" i="1"/>
  <c r="AI672" i="1"/>
  <c r="AK672" i="1" s="1"/>
  <c r="W672" i="1"/>
  <c r="N672" i="1" a="1"/>
  <c r="N672" i="1" s="1"/>
  <c r="J672" i="1"/>
  <c r="G672" i="1"/>
  <c r="F672" i="1"/>
  <c r="C672" i="1"/>
  <c r="I672" i="1" s="1"/>
  <c r="BL673" i="1"/>
  <c r="BJ673" i="1"/>
  <c r="AY673" i="1"/>
  <c r="AW673" i="1" a="1"/>
  <c r="AW673" i="1" s="1"/>
  <c r="AT673" i="1" a="1"/>
  <c r="AT673" i="1" s="1"/>
  <c r="AJ673" i="1"/>
  <c r="AI673" i="1"/>
  <c r="AK673" i="1" s="1"/>
  <c r="W673" i="1"/>
  <c r="N673" i="1" a="1"/>
  <c r="N673" i="1" s="1"/>
  <c r="J673" i="1"/>
  <c r="G673" i="1"/>
  <c r="F673" i="1"/>
  <c r="C673" i="1"/>
  <c r="BL670" i="1"/>
  <c r="BJ670" i="1"/>
  <c r="AY670" i="1"/>
  <c r="AW670" i="1" a="1"/>
  <c r="AW670" i="1" s="1"/>
  <c r="AT670" i="1" a="1"/>
  <c r="AT670" i="1" s="1"/>
  <c r="AJ670" i="1"/>
  <c r="AI670" i="1"/>
  <c r="AK670" i="1" s="1"/>
  <c r="W670" i="1"/>
  <c r="N670" i="1" a="1"/>
  <c r="N670" i="1" s="1"/>
  <c r="J670" i="1"/>
  <c r="G670" i="1"/>
  <c r="F670" i="1"/>
  <c r="C670" i="1"/>
  <c r="I670" i="1" s="1"/>
  <c r="BL671" i="1"/>
  <c r="BJ671" i="1"/>
  <c r="AY671" i="1"/>
  <c r="AW671" i="1" a="1"/>
  <c r="AW671" i="1" s="1"/>
  <c r="AT671" i="1" a="1"/>
  <c r="AT671" i="1" s="1"/>
  <c r="AJ671" i="1"/>
  <c r="AI671" i="1"/>
  <c r="AK671" i="1" s="1"/>
  <c r="W671" i="1"/>
  <c r="N671" i="1" a="1"/>
  <c r="N671" i="1" s="1"/>
  <c r="J671" i="1"/>
  <c r="G671" i="1"/>
  <c r="F671" i="1"/>
  <c r="C671" i="1"/>
  <c r="BL668" i="1"/>
  <c r="BJ668" i="1"/>
  <c r="AY668" i="1"/>
  <c r="AW668" i="1" a="1"/>
  <c r="AW668" i="1" s="1"/>
  <c r="AT668" i="1" a="1"/>
  <c r="AT668" i="1" s="1"/>
  <c r="AJ668" i="1"/>
  <c r="AI668" i="1"/>
  <c r="AK668" i="1" s="1"/>
  <c r="W668" i="1"/>
  <c r="N668" i="1" a="1"/>
  <c r="N668" i="1" s="1"/>
  <c r="J668" i="1"/>
  <c r="G668" i="1"/>
  <c r="F668" i="1"/>
  <c r="C668" i="1"/>
  <c r="I668" i="1" s="1"/>
  <c r="BL669" i="1"/>
  <c r="BJ669" i="1"/>
  <c r="AY669" i="1"/>
  <c r="AW669" i="1" a="1"/>
  <c r="AW669" i="1" s="1"/>
  <c r="AT669" i="1" a="1"/>
  <c r="AT669" i="1" s="1"/>
  <c r="AJ669" i="1"/>
  <c r="AI669" i="1"/>
  <c r="AK669" i="1" s="1"/>
  <c r="W669" i="1"/>
  <c r="N669" i="1" a="1"/>
  <c r="N669" i="1" s="1"/>
  <c r="J669" i="1"/>
  <c r="G669" i="1"/>
  <c r="F669" i="1"/>
  <c r="C669" i="1"/>
  <c r="BL666" i="1"/>
  <c r="BJ666" i="1"/>
  <c r="AY666" i="1"/>
  <c r="AW666" i="1" a="1"/>
  <c r="AW666" i="1" s="1"/>
  <c r="AT666" i="1" a="1"/>
  <c r="AT666" i="1" s="1"/>
  <c r="AJ666" i="1"/>
  <c r="AI666" i="1"/>
  <c r="AK666" i="1" s="1"/>
  <c r="W666" i="1"/>
  <c r="N666" i="1" a="1"/>
  <c r="N666" i="1" s="1"/>
  <c r="J666" i="1"/>
  <c r="G666" i="1"/>
  <c r="F666" i="1"/>
  <c r="C666" i="1"/>
  <c r="I666" i="1" s="1"/>
  <c r="BL667" i="1"/>
  <c r="BJ667" i="1"/>
  <c r="AY667" i="1"/>
  <c r="AW667" i="1" a="1"/>
  <c r="AW667" i="1" s="1"/>
  <c r="AT667" i="1" a="1"/>
  <c r="AT667" i="1" s="1"/>
  <c r="AJ667" i="1"/>
  <c r="AI667" i="1"/>
  <c r="AK667" i="1" s="1"/>
  <c r="W667" i="1"/>
  <c r="N667" i="1" a="1"/>
  <c r="N667" i="1" s="1"/>
  <c r="J667" i="1"/>
  <c r="G667" i="1"/>
  <c r="F667" i="1"/>
  <c r="C667" i="1"/>
  <c r="BL664" i="1"/>
  <c r="BJ664" i="1"/>
  <c r="AY664" i="1"/>
  <c r="AW664" i="1" a="1"/>
  <c r="AW664" i="1" s="1"/>
  <c r="AT664" i="1" a="1"/>
  <c r="AT664" i="1" s="1"/>
  <c r="AJ664" i="1"/>
  <c r="AI664" i="1"/>
  <c r="AK664" i="1" s="1"/>
  <c r="W664" i="1"/>
  <c r="N664" i="1" a="1"/>
  <c r="N664" i="1" s="1"/>
  <c r="J664" i="1"/>
  <c r="G664" i="1"/>
  <c r="F664" i="1"/>
  <c r="C664" i="1"/>
  <c r="I664" i="1" s="1"/>
  <c r="BL665" i="1"/>
  <c r="BJ665" i="1"/>
  <c r="AY665" i="1"/>
  <c r="AW665" i="1" a="1"/>
  <c r="AW665" i="1" s="1"/>
  <c r="AT665" i="1" a="1"/>
  <c r="AT665" i="1" s="1"/>
  <c r="AJ665" i="1"/>
  <c r="AI665" i="1"/>
  <c r="AK665" i="1" s="1"/>
  <c r="W665" i="1"/>
  <c r="N665" i="1" a="1"/>
  <c r="N665" i="1" s="1"/>
  <c r="J665" i="1"/>
  <c r="G665" i="1"/>
  <c r="F665" i="1"/>
  <c r="C665" i="1"/>
  <c r="BL662" i="1"/>
  <c r="BJ662" i="1"/>
  <c r="AY662" i="1"/>
  <c r="AW662" i="1" a="1"/>
  <c r="AW662" i="1" s="1"/>
  <c r="AT662" i="1" a="1"/>
  <c r="AT662" i="1" s="1"/>
  <c r="AJ662" i="1"/>
  <c r="AI662" i="1"/>
  <c r="AK662" i="1" s="1"/>
  <c r="W662" i="1"/>
  <c r="N662" i="1" a="1"/>
  <c r="N662" i="1" s="1"/>
  <c r="J662" i="1"/>
  <c r="G662" i="1"/>
  <c r="F662" i="1"/>
  <c r="C662" i="1"/>
  <c r="I662" i="1" s="1"/>
  <c r="BL663" i="1"/>
  <c r="BJ663" i="1"/>
  <c r="AY663" i="1"/>
  <c r="AW663" i="1" a="1"/>
  <c r="AW663" i="1" s="1"/>
  <c r="AT663" i="1" a="1"/>
  <c r="AT663" i="1" s="1"/>
  <c r="AJ663" i="1"/>
  <c r="AI663" i="1"/>
  <c r="AK663" i="1" s="1"/>
  <c r="W663" i="1"/>
  <c r="N663" i="1" a="1"/>
  <c r="N663" i="1" s="1"/>
  <c r="J663" i="1"/>
  <c r="G663" i="1"/>
  <c r="F663" i="1"/>
  <c r="C663" i="1"/>
  <c r="BL660" i="1"/>
  <c r="BJ660" i="1"/>
  <c r="AY660" i="1"/>
  <c r="AW660" i="1" a="1"/>
  <c r="AW660" i="1" s="1"/>
  <c r="AT660" i="1" a="1"/>
  <c r="AT660" i="1" s="1"/>
  <c r="AJ660" i="1"/>
  <c r="AI660" i="1"/>
  <c r="AK660" i="1" s="1"/>
  <c r="W660" i="1"/>
  <c r="N660" i="1" a="1"/>
  <c r="N660" i="1" s="1"/>
  <c r="J660" i="1"/>
  <c r="G660" i="1"/>
  <c r="F660" i="1"/>
  <c r="C660" i="1"/>
  <c r="I660" i="1" s="1"/>
  <c r="BL661" i="1"/>
  <c r="BJ661" i="1"/>
  <c r="AY661" i="1"/>
  <c r="AW661" i="1" a="1"/>
  <c r="AW661" i="1" s="1"/>
  <c r="AT661" i="1" a="1"/>
  <c r="AT661" i="1" s="1"/>
  <c r="AJ661" i="1"/>
  <c r="AI661" i="1"/>
  <c r="AK661" i="1" s="1"/>
  <c r="W661" i="1"/>
  <c r="N661" i="1" a="1"/>
  <c r="N661" i="1" s="1"/>
  <c r="J661" i="1"/>
  <c r="G661" i="1"/>
  <c r="F661" i="1"/>
  <c r="C661" i="1"/>
  <c r="BL658" i="1"/>
  <c r="BJ658" i="1"/>
  <c r="AY658" i="1"/>
  <c r="AW658" i="1" a="1"/>
  <c r="AW658" i="1" s="1"/>
  <c r="AT658" i="1" a="1"/>
  <c r="AT658" i="1" s="1"/>
  <c r="AJ658" i="1"/>
  <c r="AI658" i="1"/>
  <c r="AK658" i="1" s="1"/>
  <c r="W658" i="1"/>
  <c r="N658" i="1" a="1"/>
  <c r="N658" i="1" s="1"/>
  <c r="J658" i="1"/>
  <c r="G658" i="1"/>
  <c r="F658" i="1"/>
  <c r="C658" i="1"/>
  <c r="BL657" i="1"/>
  <c r="BJ657" i="1"/>
  <c r="AY657" i="1"/>
  <c r="AW657" i="1" a="1"/>
  <c r="AW657" i="1" s="1"/>
  <c r="AT657" i="1" a="1"/>
  <c r="AT657" i="1" s="1"/>
  <c r="AJ657" i="1"/>
  <c r="AI657" i="1"/>
  <c r="AK657" i="1" s="1"/>
  <c r="W657" i="1"/>
  <c r="N657" i="1" a="1"/>
  <c r="N657" i="1" s="1"/>
  <c r="J657" i="1"/>
  <c r="G657" i="1"/>
  <c r="F657" i="1"/>
  <c r="C657" i="1"/>
  <c r="I657" i="1" s="1"/>
  <c r="BL656" i="1"/>
  <c r="BJ656" i="1"/>
  <c r="AY656" i="1"/>
  <c r="AW656" i="1" a="1"/>
  <c r="AW656" i="1" s="1"/>
  <c r="AT656" i="1" a="1"/>
  <c r="AT656" i="1" s="1"/>
  <c r="AJ656" i="1"/>
  <c r="AI656" i="1"/>
  <c r="AK656" i="1" s="1"/>
  <c r="W656" i="1"/>
  <c r="N656" i="1" a="1"/>
  <c r="N656" i="1" s="1"/>
  <c r="J656" i="1"/>
  <c r="G656" i="1"/>
  <c r="F656" i="1"/>
  <c r="C656" i="1"/>
  <c r="BL655" i="1"/>
  <c r="BJ655" i="1"/>
  <c r="AY655" i="1"/>
  <c r="AW655" i="1" a="1"/>
  <c r="AW655" i="1" s="1"/>
  <c r="AT655" i="1" a="1"/>
  <c r="AT655" i="1" s="1"/>
  <c r="AJ655" i="1"/>
  <c r="AI655" i="1"/>
  <c r="AK655" i="1" s="1"/>
  <c r="W655" i="1"/>
  <c r="N655" i="1" a="1"/>
  <c r="N655" i="1" s="1"/>
  <c r="J655" i="1"/>
  <c r="G655" i="1"/>
  <c r="F655" i="1"/>
  <c r="C655" i="1"/>
  <c r="I655" i="1" s="1"/>
  <c r="BL654" i="1"/>
  <c r="BJ654" i="1"/>
  <c r="AY654" i="1"/>
  <c r="AW654" i="1" a="1"/>
  <c r="AW654" i="1" s="1"/>
  <c r="AT654" i="1" a="1"/>
  <c r="AT654" i="1" s="1"/>
  <c r="AJ654" i="1"/>
  <c r="AI654" i="1"/>
  <c r="AK654" i="1" s="1"/>
  <c r="W654" i="1"/>
  <c r="N654" i="1" a="1"/>
  <c r="N654" i="1" s="1"/>
  <c r="J654" i="1"/>
  <c r="G654" i="1"/>
  <c r="F654" i="1"/>
  <c r="C654" i="1"/>
  <c r="BL653" i="1"/>
  <c r="BJ653" i="1"/>
  <c r="AY653" i="1"/>
  <c r="AW653" i="1" a="1"/>
  <c r="AW653" i="1" s="1"/>
  <c r="AT653" i="1" a="1"/>
  <c r="AT653" i="1" s="1"/>
  <c r="AJ653" i="1"/>
  <c r="AI653" i="1"/>
  <c r="AK653" i="1" s="1"/>
  <c r="W653" i="1"/>
  <c r="N653" i="1" a="1"/>
  <c r="N653" i="1" s="1"/>
  <c r="J653" i="1"/>
  <c r="G653" i="1"/>
  <c r="F653" i="1"/>
  <c r="C653" i="1"/>
  <c r="I653" i="1" s="1"/>
  <c r="BL652" i="1"/>
  <c r="BJ652" i="1"/>
  <c r="AY652" i="1"/>
  <c r="AW652" i="1" a="1"/>
  <c r="AW652" i="1" s="1"/>
  <c r="AT652" i="1" a="1"/>
  <c r="AT652" i="1" s="1"/>
  <c r="AJ652" i="1"/>
  <c r="AI652" i="1"/>
  <c r="AK652" i="1" s="1"/>
  <c r="W652" i="1"/>
  <c r="N652" i="1" a="1"/>
  <c r="N652" i="1" s="1"/>
  <c r="J652" i="1"/>
  <c r="G652" i="1"/>
  <c r="F652" i="1"/>
  <c r="C652" i="1"/>
  <c r="BL651" i="1"/>
  <c r="BJ651" i="1"/>
  <c r="AY651" i="1"/>
  <c r="AW651" i="1" a="1"/>
  <c r="AW651" i="1" s="1"/>
  <c r="AT651" i="1" a="1"/>
  <c r="AT651" i="1" s="1"/>
  <c r="AJ651" i="1"/>
  <c r="AI651" i="1"/>
  <c r="AK651" i="1" s="1"/>
  <c r="W651" i="1"/>
  <c r="N651" i="1" a="1"/>
  <c r="N651" i="1" s="1"/>
  <c r="J651" i="1"/>
  <c r="G651" i="1"/>
  <c r="F651" i="1"/>
  <c r="C651" i="1"/>
  <c r="I651" i="1" s="1"/>
  <c r="BL650" i="1"/>
  <c r="BJ650" i="1"/>
  <c r="AY650" i="1"/>
  <c r="AW650" i="1" a="1"/>
  <c r="AW650" i="1" s="1"/>
  <c r="AT650" i="1" a="1"/>
  <c r="AT650" i="1" s="1"/>
  <c r="AJ650" i="1"/>
  <c r="AI650" i="1"/>
  <c r="AK650" i="1" s="1"/>
  <c r="W650" i="1"/>
  <c r="N650" i="1" a="1"/>
  <c r="N650" i="1" s="1"/>
  <c r="J650" i="1"/>
  <c r="G650" i="1"/>
  <c r="F650" i="1"/>
  <c r="C650" i="1"/>
  <c r="BL649" i="1"/>
  <c r="BJ649" i="1"/>
  <c r="AY649" i="1"/>
  <c r="AW649" i="1" a="1"/>
  <c r="AW649" i="1" s="1"/>
  <c r="AT649" i="1" a="1"/>
  <c r="AT649" i="1" s="1"/>
  <c r="AJ649" i="1"/>
  <c r="AI649" i="1"/>
  <c r="AK649" i="1" s="1"/>
  <c r="W649" i="1"/>
  <c r="N649" i="1" a="1"/>
  <c r="N649" i="1" s="1"/>
  <c r="J649" i="1"/>
  <c r="G649" i="1"/>
  <c r="F649" i="1"/>
  <c r="C649" i="1"/>
  <c r="I649" i="1" s="1"/>
  <c r="BL648" i="1"/>
  <c r="BJ648" i="1"/>
  <c r="AY648" i="1"/>
  <c r="AW648" i="1" a="1"/>
  <c r="AW648" i="1" s="1"/>
  <c r="AT648" i="1" a="1"/>
  <c r="AT648" i="1" s="1"/>
  <c r="AJ648" i="1"/>
  <c r="AI648" i="1"/>
  <c r="AK648" i="1" s="1"/>
  <c r="W648" i="1"/>
  <c r="N648" i="1" a="1"/>
  <c r="N648" i="1" s="1"/>
  <c r="J648" i="1"/>
  <c r="G648" i="1"/>
  <c r="F648" i="1"/>
  <c r="C648" i="1"/>
  <c r="BL647" i="1"/>
  <c r="BJ647" i="1"/>
  <c r="AY647" i="1"/>
  <c r="AW647" i="1" a="1"/>
  <c r="AW647" i="1" s="1"/>
  <c r="AT647" i="1" a="1"/>
  <c r="AT647" i="1" s="1"/>
  <c r="AJ647" i="1"/>
  <c r="AI647" i="1"/>
  <c r="AK647" i="1" s="1"/>
  <c r="W647" i="1"/>
  <c r="N647" i="1" a="1"/>
  <c r="N647" i="1" s="1"/>
  <c r="J647" i="1"/>
  <c r="G647" i="1"/>
  <c r="F647" i="1"/>
  <c r="C647" i="1"/>
  <c r="I647" i="1" s="1"/>
  <c r="BL646" i="1"/>
  <c r="BJ646" i="1"/>
  <c r="AY646" i="1"/>
  <c r="AW646" i="1" a="1"/>
  <c r="AW646" i="1" s="1"/>
  <c r="AT646" i="1" a="1"/>
  <c r="AT646" i="1" s="1"/>
  <c r="AJ646" i="1"/>
  <c r="AI646" i="1"/>
  <c r="AK646" i="1" s="1"/>
  <c r="W646" i="1"/>
  <c r="N646" i="1" a="1"/>
  <c r="N646" i="1" s="1"/>
  <c r="J646" i="1"/>
  <c r="G646" i="1"/>
  <c r="F646" i="1"/>
  <c r="C646" i="1"/>
  <c r="BL645" i="1"/>
  <c r="BJ645" i="1"/>
  <c r="AY645" i="1"/>
  <c r="AW645" i="1" a="1"/>
  <c r="AW645" i="1" s="1"/>
  <c r="AT645" i="1" a="1"/>
  <c r="AT645" i="1" s="1"/>
  <c r="AJ645" i="1"/>
  <c r="AI645" i="1"/>
  <c r="AK645" i="1" s="1"/>
  <c r="W645" i="1"/>
  <c r="N645" i="1" a="1"/>
  <c r="N645" i="1" s="1"/>
  <c r="J645" i="1"/>
  <c r="G645" i="1"/>
  <c r="F645" i="1"/>
  <c r="C645" i="1"/>
  <c r="I645" i="1" s="1"/>
  <c r="BL644" i="1"/>
  <c r="BJ644" i="1"/>
  <c r="AY644" i="1"/>
  <c r="AW644" i="1" a="1"/>
  <c r="AW644" i="1" s="1"/>
  <c r="AT644" i="1" a="1"/>
  <c r="AT644" i="1" s="1"/>
  <c r="AJ644" i="1"/>
  <c r="AI644" i="1"/>
  <c r="AK644" i="1" s="1"/>
  <c r="W644" i="1"/>
  <c r="N644" i="1" a="1"/>
  <c r="N644" i="1" s="1"/>
  <c r="J644" i="1"/>
  <c r="G644" i="1"/>
  <c r="F644" i="1"/>
  <c r="C644" i="1"/>
  <c r="BL592" i="1"/>
  <c r="BJ592" i="1"/>
  <c r="AY592" i="1"/>
  <c r="AW592" i="1" a="1"/>
  <c r="AW592" i="1" s="1"/>
  <c r="AT592" i="1" a="1"/>
  <c r="AT592" i="1" s="1"/>
  <c r="AJ592" i="1"/>
  <c r="AI592" i="1"/>
  <c r="AK592" i="1" s="1"/>
  <c r="W592" i="1"/>
  <c r="N592" i="1" a="1"/>
  <c r="N592" i="1" s="1"/>
  <c r="J592" i="1"/>
  <c r="G592" i="1"/>
  <c r="F592" i="1"/>
  <c r="C592" i="1"/>
  <c r="I592" i="1" s="1"/>
  <c r="BL593" i="1"/>
  <c r="BJ593" i="1"/>
  <c r="AY593" i="1"/>
  <c r="AW593" i="1" a="1"/>
  <c r="AW593" i="1" s="1"/>
  <c r="AT593" i="1" a="1"/>
  <c r="AT593" i="1" s="1"/>
  <c r="AJ593" i="1"/>
  <c r="AI593" i="1"/>
  <c r="AK593" i="1" s="1"/>
  <c r="W593" i="1"/>
  <c r="N593" i="1" a="1"/>
  <c r="N593" i="1" s="1"/>
  <c r="J593" i="1"/>
  <c r="G593" i="1"/>
  <c r="F593" i="1"/>
  <c r="C593" i="1"/>
  <c r="BL590" i="1"/>
  <c r="BJ590" i="1"/>
  <c r="AY590" i="1"/>
  <c r="AW590" i="1" a="1"/>
  <c r="AW590" i="1" s="1"/>
  <c r="AT590" i="1" a="1"/>
  <c r="AT590" i="1" s="1"/>
  <c r="AJ590" i="1"/>
  <c r="AI590" i="1"/>
  <c r="AK590" i="1" s="1"/>
  <c r="W590" i="1"/>
  <c r="N590" i="1" a="1"/>
  <c r="N590" i="1" s="1"/>
  <c r="J590" i="1"/>
  <c r="G590" i="1"/>
  <c r="F590" i="1"/>
  <c r="C590" i="1"/>
  <c r="I590" i="1" s="1"/>
  <c r="BL591" i="1"/>
  <c r="BJ591" i="1"/>
  <c r="AY591" i="1"/>
  <c r="AW591" i="1" a="1"/>
  <c r="AW591" i="1" s="1"/>
  <c r="AT591" i="1" a="1"/>
  <c r="AT591" i="1" s="1"/>
  <c r="AJ591" i="1"/>
  <c r="AI591" i="1"/>
  <c r="AK591" i="1" s="1"/>
  <c r="W591" i="1"/>
  <c r="N591" i="1" a="1"/>
  <c r="N591" i="1" s="1"/>
  <c r="J591" i="1"/>
  <c r="G591" i="1"/>
  <c r="F591" i="1"/>
  <c r="C591" i="1"/>
  <c r="BL588" i="1"/>
  <c r="BJ588" i="1"/>
  <c r="AY588" i="1"/>
  <c r="AW588" i="1" a="1"/>
  <c r="AW588" i="1" s="1"/>
  <c r="AT588" i="1" a="1"/>
  <c r="AT588" i="1" s="1"/>
  <c r="AJ588" i="1"/>
  <c r="AI588" i="1"/>
  <c r="AK588" i="1" s="1"/>
  <c r="W588" i="1"/>
  <c r="N588" i="1" a="1"/>
  <c r="N588" i="1" s="1"/>
  <c r="J588" i="1"/>
  <c r="G588" i="1"/>
  <c r="F588" i="1"/>
  <c r="C588" i="1"/>
  <c r="I588" i="1" s="1"/>
  <c r="BL589" i="1"/>
  <c r="BJ589" i="1"/>
  <c r="AY589" i="1"/>
  <c r="AW589" i="1" a="1"/>
  <c r="AW589" i="1" s="1"/>
  <c r="AT589" i="1" a="1"/>
  <c r="AT589" i="1" s="1"/>
  <c r="AJ589" i="1"/>
  <c r="AI589" i="1"/>
  <c r="AK589" i="1" s="1"/>
  <c r="W589" i="1"/>
  <c r="N589" i="1" a="1"/>
  <c r="N589" i="1" s="1"/>
  <c r="J589" i="1"/>
  <c r="G589" i="1"/>
  <c r="F589" i="1"/>
  <c r="C589" i="1"/>
  <c r="BL586" i="1"/>
  <c r="BJ586" i="1"/>
  <c r="AY586" i="1"/>
  <c r="AW586" i="1" a="1"/>
  <c r="AW586" i="1" s="1"/>
  <c r="AT586" i="1" a="1"/>
  <c r="AT586" i="1" s="1"/>
  <c r="AJ586" i="1"/>
  <c r="AI586" i="1"/>
  <c r="AK586" i="1" s="1"/>
  <c r="W586" i="1"/>
  <c r="N586" i="1" a="1"/>
  <c r="N586" i="1" s="1"/>
  <c r="J586" i="1"/>
  <c r="G586" i="1"/>
  <c r="F586" i="1"/>
  <c r="C586" i="1"/>
  <c r="I586" i="1" s="1"/>
  <c r="BL587" i="1"/>
  <c r="BJ587" i="1"/>
  <c r="AY587" i="1"/>
  <c r="AW587" i="1" a="1"/>
  <c r="AW587" i="1" s="1"/>
  <c r="AT587" i="1" a="1"/>
  <c r="AT587" i="1" s="1"/>
  <c r="AJ587" i="1"/>
  <c r="AI587" i="1"/>
  <c r="AK587" i="1" s="1"/>
  <c r="W587" i="1"/>
  <c r="N587" i="1" a="1"/>
  <c r="N587" i="1" s="1"/>
  <c r="J587" i="1"/>
  <c r="G587" i="1"/>
  <c r="F587" i="1"/>
  <c r="C587" i="1"/>
  <c r="BL584" i="1"/>
  <c r="BJ584" i="1"/>
  <c r="AY584" i="1"/>
  <c r="AW584" i="1" a="1"/>
  <c r="AW584" i="1" s="1"/>
  <c r="AT584" i="1" a="1"/>
  <c r="AT584" i="1" s="1"/>
  <c r="AJ584" i="1"/>
  <c r="AI584" i="1"/>
  <c r="AK584" i="1" s="1"/>
  <c r="W584" i="1"/>
  <c r="N584" i="1" a="1"/>
  <c r="N584" i="1" s="1"/>
  <c r="J584" i="1"/>
  <c r="G584" i="1"/>
  <c r="F584" i="1"/>
  <c r="C584" i="1"/>
  <c r="I584" i="1" s="1"/>
  <c r="BL585" i="1"/>
  <c r="BJ585" i="1"/>
  <c r="AY585" i="1"/>
  <c r="AW585" i="1" a="1"/>
  <c r="AW585" i="1" s="1"/>
  <c r="AT585" i="1" a="1"/>
  <c r="AT585" i="1" s="1"/>
  <c r="AJ585" i="1"/>
  <c r="AI585" i="1"/>
  <c r="AK585" i="1" s="1"/>
  <c r="W585" i="1"/>
  <c r="N585" i="1" a="1"/>
  <c r="N585" i="1" s="1"/>
  <c r="J585" i="1"/>
  <c r="G585" i="1"/>
  <c r="F585" i="1"/>
  <c r="C585" i="1"/>
  <c r="BL582" i="1"/>
  <c r="BJ582" i="1"/>
  <c r="AY582" i="1"/>
  <c r="AW582" i="1" a="1"/>
  <c r="AW582" i="1" s="1"/>
  <c r="AT582" i="1" a="1"/>
  <c r="AT582" i="1" s="1"/>
  <c r="AJ582" i="1"/>
  <c r="AI582" i="1"/>
  <c r="AK582" i="1" s="1"/>
  <c r="W582" i="1"/>
  <c r="N582" i="1" a="1"/>
  <c r="N582" i="1" s="1"/>
  <c r="J582" i="1"/>
  <c r="G582" i="1"/>
  <c r="F582" i="1"/>
  <c r="C582" i="1"/>
  <c r="I582" i="1" s="1"/>
  <c r="BL583" i="1"/>
  <c r="BJ583" i="1"/>
  <c r="AY583" i="1"/>
  <c r="AW583" i="1" a="1"/>
  <c r="AW583" i="1" s="1"/>
  <c r="AT583" i="1" a="1"/>
  <c r="AT583" i="1" s="1"/>
  <c r="AJ583" i="1"/>
  <c r="AI583" i="1"/>
  <c r="AK583" i="1" s="1"/>
  <c r="W583" i="1"/>
  <c r="N583" i="1" a="1"/>
  <c r="N583" i="1" s="1"/>
  <c r="J583" i="1"/>
  <c r="G583" i="1"/>
  <c r="F583" i="1"/>
  <c r="C583" i="1"/>
  <c r="BL580" i="1"/>
  <c r="BJ580" i="1"/>
  <c r="AY580" i="1"/>
  <c r="AW580" i="1" a="1"/>
  <c r="AW580" i="1" s="1"/>
  <c r="AT580" i="1" a="1"/>
  <c r="AT580" i="1" s="1"/>
  <c r="AJ580" i="1"/>
  <c r="AI580" i="1"/>
  <c r="AK580" i="1" s="1"/>
  <c r="W580" i="1"/>
  <c r="N580" i="1" a="1"/>
  <c r="N580" i="1" s="1"/>
  <c r="J580" i="1"/>
  <c r="G580" i="1"/>
  <c r="F580" i="1"/>
  <c r="C580" i="1"/>
  <c r="I580" i="1" s="1"/>
  <c r="BL581" i="1"/>
  <c r="BJ581" i="1"/>
  <c r="AY581" i="1"/>
  <c r="AW581" i="1" a="1"/>
  <c r="AW581" i="1" s="1"/>
  <c r="AT581" i="1" a="1"/>
  <c r="AT581" i="1" s="1"/>
  <c r="AJ581" i="1"/>
  <c r="AI581" i="1"/>
  <c r="AK581" i="1" s="1"/>
  <c r="W581" i="1"/>
  <c r="N581" i="1" a="1"/>
  <c r="N581" i="1" s="1"/>
  <c r="J581" i="1"/>
  <c r="G581" i="1"/>
  <c r="F581" i="1"/>
  <c r="C581" i="1"/>
  <c r="BL578" i="1"/>
  <c r="BJ578" i="1"/>
  <c r="AY578" i="1"/>
  <c r="AW578" i="1" a="1"/>
  <c r="AW578" i="1" s="1"/>
  <c r="AT578" i="1" a="1"/>
  <c r="AT578" i="1" s="1"/>
  <c r="AJ578" i="1"/>
  <c r="AI578" i="1"/>
  <c r="AK578" i="1" s="1"/>
  <c r="W578" i="1"/>
  <c r="N578" i="1" a="1"/>
  <c r="N578" i="1" s="1"/>
  <c r="J578" i="1"/>
  <c r="G578" i="1"/>
  <c r="F578" i="1"/>
  <c r="C578" i="1"/>
  <c r="I578" i="1" s="1"/>
  <c r="BL579" i="1"/>
  <c r="BJ579" i="1"/>
  <c r="AY579" i="1"/>
  <c r="AW579" i="1" a="1"/>
  <c r="AW579" i="1" s="1"/>
  <c r="AT579" i="1" a="1"/>
  <c r="AT579" i="1" s="1"/>
  <c r="AJ579" i="1"/>
  <c r="AI579" i="1"/>
  <c r="AK579" i="1" s="1"/>
  <c r="W579" i="1"/>
  <c r="N579" i="1" a="1"/>
  <c r="N579" i="1" s="1"/>
  <c r="J579" i="1"/>
  <c r="G579" i="1"/>
  <c r="F579" i="1"/>
  <c r="C579" i="1"/>
  <c r="BL577" i="1"/>
  <c r="BJ577" i="1"/>
  <c r="AY577" i="1"/>
  <c r="AW577" i="1" a="1"/>
  <c r="AW577" i="1" s="1"/>
  <c r="AT577" i="1" a="1"/>
  <c r="AT577" i="1" s="1"/>
  <c r="AJ577" i="1"/>
  <c r="AI577" i="1"/>
  <c r="AK577" i="1" s="1"/>
  <c r="W577" i="1"/>
  <c r="N577" i="1" a="1"/>
  <c r="N577" i="1" s="1"/>
  <c r="J577" i="1"/>
  <c r="G577" i="1"/>
  <c r="F577" i="1"/>
  <c r="C577" i="1"/>
  <c r="I577" i="1" s="1"/>
  <c r="BL576" i="1"/>
  <c r="BJ576" i="1"/>
  <c r="AY576" i="1"/>
  <c r="AW576" i="1" a="1"/>
  <c r="AW576" i="1" s="1"/>
  <c r="AT576" i="1" a="1"/>
  <c r="AT576" i="1" s="1"/>
  <c r="AJ576" i="1"/>
  <c r="AI576" i="1"/>
  <c r="AK576" i="1" s="1"/>
  <c r="W576" i="1"/>
  <c r="N576" i="1" a="1"/>
  <c r="N576" i="1" s="1"/>
  <c r="J576" i="1"/>
  <c r="G576" i="1"/>
  <c r="F576" i="1"/>
  <c r="C576" i="1"/>
  <c r="BL575" i="1"/>
  <c r="BJ575" i="1"/>
  <c r="AY575" i="1"/>
  <c r="AW575" i="1" a="1"/>
  <c r="AW575" i="1" s="1"/>
  <c r="AT575" i="1" a="1"/>
  <c r="AT575" i="1" s="1"/>
  <c r="AJ575" i="1"/>
  <c r="AI575" i="1"/>
  <c r="AK575" i="1" s="1"/>
  <c r="W575" i="1"/>
  <c r="N575" i="1" a="1"/>
  <c r="N575" i="1" s="1"/>
  <c r="J575" i="1"/>
  <c r="G575" i="1"/>
  <c r="F575" i="1"/>
  <c r="C575" i="1"/>
  <c r="I575" i="1" s="1"/>
  <c r="BL574" i="1"/>
  <c r="BJ574" i="1"/>
  <c r="AY574" i="1"/>
  <c r="AW574" i="1" a="1"/>
  <c r="AW574" i="1" s="1"/>
  <c r="AT574" i="1" a="1"/>
  <c r="AT574" i="1" s="1"/>
  <c r="AJ574" i="1"/>
  <c r="AI574" i="1"/>
  <c r="AK574" i="1" s="1"/>
  <c r="W574" i="1"/>
  <c r="N574" i="1" a="1"/>
  <c r="N574" i="1" s="1"/>
  <c r="J574" i="1"/>
  <c r="G574" i="1"/>
  <c r="F574" i="1"/>
  <c r="C574" i="1"/>
  <c r="BL573" i="1"/>
  <c r="BJ573" i="1"/>
  <c r="AY573" i="1"/>
  <c r="AW573" i="1" a="1"/>
  <c r="AW573" i="1" s="1"/>
  <c r="AT573" i="1" a="1"/>
  <c r="AT573" i="1" s="1"/>
  <c r="AJ573" i="1"/>
  <c r="AI573" i="1"/>
  <c r="AK573" i="1" s="1"/>
  <c r="W573" i="1"/>
  <c r="N573" i="1" a="1"/>
  <c r="N573" i="1" s="1"/>
  <c r="J573" i="1"/>
  <c r="G573" i="1"/>
  <c r="F573" i="1"/>
  <c r="C573" i="1"/>
  <c r="I573" i="1" s="1"/>
  <c r="BL572" i="1"/>
  <c r="BJ572" i="1"/>
  <c r="AY572" i="1"/>
  <c r="AW572" i="1" a="1"/>
  <c r="AW572" i="1" s="1"/>
  <c r="AT572" i="1" a="1"/>
  <c r="AT572" i="1" s="1"/>
  <c r="AJ572" i="1"/>
  <c r="AI572" i="1"/>
  <c r="AK572" i="1" s="1"/>
  <c r="W572" i="1"/>
  <c r="N572" i="1" a="1"/>
  <c r="N572" i="1" s="1"/>
  <c r="J572" i="1"/>
  <c r="G572" i="1"/>
  <c r="F572" i="1"/>
  <c r="C572" i="1"/>
  <c r="BL571" i="1"/>
  <c r="BJ571" i="1"/>
  <c r="AY571" i="1"/>
  <c r="AW571" i="1" a="1"/>
  <c r="AW571" i="1" s="1"/>
  <c r="AT571" i="1" a="1"/>
  <c r="AT571" i="1" s="1"/>
  <c r="AJ571" i="1"/>
  <c r="AI571" i="1"/>
  <c r="AK571" i="1" s="1"/>
  <c r="W571" i="1"/>
  <c r="N571" i="1" a="1"/>
  <c r="N571" i="1" s="1"/>
  <c r="J571" i="1"/>
  <c r="G571" i="1"/>
  <c r="F571" i="1"/>
  <c r="C571" i="1"/>
  <c r="I571" i="1" s="1"/>
  <c r="BL570" i="1"/>
  <c r="BJ570" i="1"/>
  <c r="AY570" i="1"/>
  <c r="AW570" i="1" a="1"/>
  <c r="AW570" i="1" s="1"/>
  <c r="AT570" i="1" a="1"/>
  <c r="AT570" i="1" s="1"/>
  <c r="AJ570" i="1"/>
  <c r="AI570" i="1"/>
  <c r="AK570" i="1" s="1"/>
  <c r="W570" i="1"/>
  <c r="N570" i="1" a="1"/>
  <c r="N570" i="1" s="1"/>
  <c r="J570" i="1"/>
  <c r="G570" i="1"/>
  <c r="F570" i="1"/>
  <c r="C570" i="1"/>
  <c r="BL569" i="1"/>
  <c r="BJ569" i="1"/>
  <c r="AY569" i="1"/>
  <c r="AW569" i="1" a="1"/>
  <c r="AW569" i="1" s="1"/>
  <c r="AT569" i="1" a="1"/>
  <c r="AT569" i="1" s="1"/>
  <c r="AJ569" i="1"/>
  <c r="AI569" i="1"/>
  <c r="AK569" i="1" s="1"/>
  <c r="W569" i="1"/>
  <c r="N569" i="1" a="1"/>
  <c r="N569" i="1" s="1"/>
  <c r="J569" i="1"/>
  <c r="G569" i="1"/>
  <c r="F569" i="1"/>
  <c r="C569" i="1"/>
  <c r="I569" i="1" s="1"/>
  <c r="BL568" i="1"/>
  <c r="BJ568" i="1"/>
  <c r="AY568" i="1"/>
  <c r="AW568" i="1" a="1"/>
  <c r="AW568" i="1" s="1"/>
  <c r="AT568" i="1" a="1"/>
  <c r="AT568" i="1" s="1"/>
  <c r="AJ568" i="1"/>
  <c r="AI568" i="1"/>
  <c r="AK568" i="1" s="1"/>
  <c r="W568" i="1"/>
  <c r="N568" i="1" a="1"/>
  <c r="N568" i="1" s="1"/>
  <c r="J568" i="1"/>
  <c r="G568" i="1"/>
  <c r="F568" i="1"/>
  <c r="C568" i="1"/>
  <c r="BL567" i="1"/>
  <c r="BJ567" i="1"/>
  <c r="AY567" i="1"/>
  <c r="AW567" i="1" a="1"/>
  <c r="AW567" i="1" s="1"/>
  <c r="AT567" i="1" a="1"/>
  <c r="AT567" i="1" s="1"/>
  <c r="AJ567" i="1"/>
  <c r="AI567" i="1"/>
  <c r="AK567" i="1" s="1"/>
  <c r="W567" i="1"/>
  <c r="N567" i="1" a="1"/>
  <c r="N567" i="1" s="1"/>
  <c r="J567" i="1"/>
  <c r="G567" i="1"/>
  <c r="F567" i="1"/>
  <c r="C567" i="1"/>
  <c r="I567" i="1" s="1"/>
  <c r="BL566" i="1"/>
  <c r="BJ566" i="1"/>
  <c r="AY566" i="1"/>
  <c r="AW566" i="1" a="1"/>
  <c r="AW566" i="1" s="1"/>
  <c r="AT566" i="1" a="1"/>
  <c r="AT566" i="1" s="1"/>
  <c r="AJ566" i="1"/>
  <c r="AI566" i="1"/>
  <c r="AK566" i="1" s="1"/>
  <c r="W566" i="1"/>
  <c r="N566" i="1" a="1"/>
  <c r="N566" i="1" s="1"/>
  <c r="J566" i="1"/>
  <c r="G566" i="1"/>
  <c r="F566" i="1"/>
  <c r="C566" i="1"/>
  <c r="BL565" i="1"/>
  <c r="BJ565" i="1"/>
  <c r="AY565" i="1"/>
  <c r="AW565" i="1" a="1"/>
  <c r="AW565" i="1" s="1"/>
  <c r="AT565" i="1" a="1"/>
  <c r="AT565" i="1" s="1"/>
  <c r="AJ565" i="1"/>
  <c r="AI565" i="1"/>
  <c r="AK565" i="1" s="1"/>
  <c r="W565" i="1"/>
  <c r="N565" i="1" a="1"/>
  <c r="N565" i="1" s="1"/>
  <c r="J565" i="1"/>
  <c r="G565" i="1"/>
  <c r="F565" i="1"/>
  <c r="C565" i="1"/>
  <c r="I565" i="1" s="1"/>
  <c r="BL564" i="1"/>
  <c r="BJ564" i="1"/>
  <c r="AY564" i="1"/>
  <c r="AW564" i="1" a="1"/>
  <c r="AW564" i="1" s="1"/>
  <c r="AT564" i="1" a="1"/>
  <c r="AT564" i="1" s="1"/>
  <c r="AJ564" i="1"/>
  <c r="AI564" i="1"/>
  <c r="AK564" i="1" s="1"/>
  <c r="W564" i="1"/>
  <c r="N564" i="1" a="1"/>
  <c r="N564" i="1" s="1"/>
  <c r="J564" i="1"/>
  <c r="G564" i="1"/>
  <c r="F564" i="1"/>
  <c r="C564" i="1"/>
  <c r="BL563" i="1"/>
  <c r="BJ563" i="1"/>
  <c r="AY563" i="1"/>
  <c r="AW563" i="1" a="1"/>
  <c r="AW563" i="1" s="1"/>
  <c r="AT563" i="1" a="1"/>
  <c r="AT563" i="1" s="1"/>
  <c r="AJ563" i="1"/>
  <c r="AI563" i="1"/>
  <c r="AK563" i="1" s="1"/>
  <c r="W563" i="1"/>
  <c r="N563" i="1" a="1"/>
  <c r="N563" i="1" s="1"/>
  <c r="J563" i="1"/>
  <c r="G563" i="1"/>
  <c r="F563" i="1"/>
  <c r="C563" i="1"/>
  <c r="I563" i="1" s="1"/>
  <c r="BL562" i="1"/>
  <c r="BJ562" i="1"/>
  <c r="AY562" i="1"/>
  <c r="AW562" i="1" a="1"/>
  <c r="AW562" i="1" s="1"/>
  <c r="AT562" i="1" a="1"/>
  <c r="AT562" i="1" s="1"/>
  <c r="AJ562" i="1"/>
  <c r="AI562" i="1"/>
  <c r="AK562" i="1" s="1"/>
  <c r="W562" i="1"/>
  <c r="N562" i="1" a="1"/>
  <c r="N562" i="1" s="1"/>
  <c r="J562" i="1"/>
  <c r="G562" i="1"/>
  <c r="F562" i="1"/>
  <c r="C562" i="1"/>
  <c r="C758" i="1"/>
  <c r="I758" i="1" s="1"/>
  <c r="F758" i="1"/>
  <c r="G758" i="1"/>
  <c r="J758" i="1"/>
  <c r="N758" i="1" a="1"/>
  <c r="N758" i="1" s="1"/>
  <c r="W758" i="1"/>
  <c r="AI758" i="1"/>
  <c r="AK758" i="1" s="1"/>
  <c r="AJ758" i="1"/>
  <c r="AT758" i="1" a="1"/>
  <c r="AT758" i="1" s="1"/>
  <c r="AW758" i="1" a="1"/>
  <c r="AW758" i="1" s="1"/>
  <c r="AY758" i="1"/>
  <c r="BJ758" i="1"/>
  <c r="BL758" i="1"/>
  <c r="C759" i="1"/>
  <c r="I759" i="1" s="1"/>
  <c r="F759" i="1"/>
  <c r="G759" i="1"/>
  <c r="J759" i="1"/>
  <c r="N759" i="1" a="1"/>
  <c r="N759" i="1" s="1"/>
  <c r="W759" i="1"/>
  <c r="AI759" i="1"/>
  <c r="AK759" i="1" s="1"/>
  <c r="AJ759" i="1"/>
  <c r="AT759" i="1" a="1"/>
  <c r="AT759" i="1" s="1"/>
  <c r="AW759" i="1" a="1"/>
  <c r="AW759" i="1" s="1"/>
  <c r="AY759" i="1"/>
  <c r="BJ759" i="1"/>
  <c r="BL759" i="1"/>
  <c r="C762" i="1"/>
  <c r="I762" i="1" s="1"/>
  <c r="F762" i="1"/>
  <c r="G762" i="1"/>
  <c r="J762" i="1"/>
  <c r="N762" i="1" a="1"/>
  <c r="N762" i="1" s="1"/>
  <c r="W762" i="1"/>
  <c r="AI762" i="1"/>
  <c r="AK762" i="1" s="1"/>
  <c r="AJ762" i="1"/>
  <c r="AT762" i="1" a="1"/>
  <c r="AT762" i="1" s="1"/>
  <c r="AW762" i="1" a="1"/>
  <c r="AW762" i="1" s="1"/>
  <c r="AY762" i="1"/>
  <c r="BJ762" i="1"/>
  <c r="BL762" i="1"/>
  <c r="C763" i="1"/>
  <c r="F763" i="1"/>
  <c r="G763" i="1"/>
  <c r="J763" i="1"/>
  <c r="N763" i="1" a="1"/>
  <c r="N763" i="1" s="1"/>
  <c r="W763" i="1"/>
  <c r="AI763" i="1"/>
  <c r="AK763" i="1" s="1"/>
  <c r="AJ763" i="1"/>
  <c r="AT763" i="1" a="1"/>
  <c r="AT763" i="1" s="1"/>
  <c r="AW763" i="1" a="1"/>
  <c r="AW763" i="1" s="1"/>
  <c r="AY763" i="1"/>
  <c r="BJ763" i="1"/>
  <c r="BL763" i="1"/>
  <c r="BL208" i="1"/>
  <c r="BJ208" i="1"/>
  <c r="AY208" i="1"/>
  <c r="AJ208" i="1"/>
  <c r="AI208" i="1"/>
  <c r="AK208" i="1" s="1"/>
  <c r="W208" i="1"/>
  <c r="N208" i="1" a="1"/>
  <c r="N208" i="1" s="1"/>
  <c r="J208" i="1"/>
  <c r="G208" i="1"/>
  <c r="F208" i="1"/>
  <c r="C208" i="1"/>
  <c r="I208" i="1" s="1"/>
  <c r="BL207" i="1"/>
  <c r="BJ207" i="1"/>
  <c r="AY207" i="1"/>
  <c r="AJ207" i="1"/>
  <c r="AI207" i="1"/>
  <c r="AK207" i="1" s="1"/>
  <c r="W207" i="1"/>
  <c r="N207" i="1" a="1"/>
  <c r="N207" i="1" s="1"/>
  <c r="J207" i="1"/>
  <c r="G207" i="1"/>
  <c r="F207" i="1"/>
  <c r="C207" i="1"/>
  <c r="I207" i="1" s="1"/>
  <c r="BL206" i="1"/>
  <c r="BJ206" i="1"/>
  <c r="AY206" i="1"/>
  <c r="AJ206" i="1"/>
  <c r="AI206" i="1"/>
  <c r="AK206" i="1" s="1"/>
  <c r="W206" i="1"/>
  <c r="N206" i="1" a="1"/>
  <c r="N206" i="1" s="1"/>
  <c r="J206" i="1"/>
  <c r="G206" i="1"/>
  <c r="F206" i="1"/>
  <c r="C206" i="1"/>
  <c r="I206" i="1" s="1"/>
  <c r="BL205" i="1"/>
  <c r="BJ205" i="1"/>
  <c r="AY205" i="1"/>
  <c r="AJ205" i="1"/>
  <c r="AI205" i="1"/>
  <c r="AK205" i="1" s="1"/>
  <c r="W205" i="1"/>
  <c r="N205" i="1" a="1"/>
  <c r="N205" i="1" s="1"/>
  <c r="J205" i="1"/>
  <c r="G205" i="1"/>
  <c r="F205" i="1"/>
  <c r="C205" i="1"/>
  <c r="I205" i="1" s="1"/>
  <c r="BL204" i="1"/>
  <c r="BJ204" i="1"/>
  <c r="AY204" i="1"/>
  <c r="AJ204" i="1"/>
  <c r="AI204" i="1"/>
  <c r="AK204" i="1" s="1"/>
  <c r="W204" i="1"/>
  <c r="N204" i="1" a="1"/>
  <c r="N204" i="1" s="1"/>
  <c r="J204" i="1"/>
  <c r="G204" i="1"/>
  <c r="F204" i="1"/>
  <c r="C204" i="1"/>
  <c r="I204" i="1" s="1"/>
  <c r="BL203" i="1"/>
  <c r="BJ203" i="1"/>
  <c r="AY203" i="1"/>
  <c r="AJ203" i="1"/>
  <c r="AI203" i="1"/>
  <c r="AK203" i="1" s="1"/>
  <c r="W203" i="1"/>
  <c r="N203" i="1" a="1"/>
  <c r="N203" i="1" s="1"/>
  <c r="J203" i="1"/>
  <c r="G203" i="1"/>
  <c r="F203" i="1"/>
  <c r="C203" i="1"/>
  <c r="I203" i="1" s="1"/>
  <c r="BL202" i="1"/>
  <c r="BJ202" i="1"/>
  <c r="AY202" i="1"/>
  <c r="AJ202" i="1"/>
  <c r="AI202" i="1"/>
  <c r="AK202" i="1" s="1"/>
  <c r="W202" i="1"/>
  <c r="N202" i="1" a="1"/>
  <c r="N202" i="1" s="1"/>
  <c r="J202" i="1"/>
  <c r="G202" i="1"/>
  <c r="F202" i="1"/>
  <c r="C202" i="1"/>
  <c r="I202" i="1" s="1"/>
  <c r="BL201" i="1"/>
  <c r="BJ201" i="1"/>
  <c r="AY201" i="1"/>
  <c r="AJ201" i="1"/>
  <c r="AI201" i="1"/>
  <c r="AK201" i="1" s="1"/>
  <c r="W201" i="1"/>
  <c r="N201" i="1" a="1"/>
  <c r="N201" i="1" s="1"/>
  <c r="J201" i="1"/>
  <c r="G201" i="1"/>
  <c r="F201" i="1"/>
  <c r="C201" i="1"/>
  <c r="I201" i="1" s="1"/>
  <c r="BL200" i="1"/>
  <c r="BJ200" i="1"/>
  <c r="AY200" i="1"/>
  <c r="AJ200" i="1"/>
  <c r="AI200" i="1"/>
  <c r="AK200" i="1" s="1"/>
  <c r="W200" i="1"/>
  <c r="N200" i="1" a="1"/>
  <c r="N200" i="1" s="1"/>
  <c r="J200" i="1"/>
  <c r="G200" i="1"/>
  <c r="F200" i="1"/>
  <c r="C200" i="1"/>
  <c r="I200" i="1" s="1"/>
  <c r="BL199" i="1"/>
  <c r="BJ199" i="1"/>
  <c r="AY199" i="1"/>
  <c r="AJ199" i="1"/>
  <c r="AI199" i="1"/>
  <c r="AK199" i="1" s="1"/>
  <c r="W199" i="1"/>
  <c r="N199" i="1" a="1"/>
  <c r="N199" i="1" s="1"/>
  <c r="J199" i="1"/>
  <c r="G199" i="1"/>
  <c r="F199" i="1"/>
  <c r="C199" i="1"/>
  <c r="I199" i="1" s="1"/>
  <c r="BL196" i="1"/>
  <c r="BJ196" i="1"/>
  <c r="AY196" i="1"/>
  <c r="AJ196" i="1"/>
  <c r="AI196" i="1"/>
  <c r="AK196" i="1" s="1"/>
  <c r="W196" i="1"/>
  <c r="N196" i="1" a="1"/>
  <c r="N196" i="1" s="1"/>
  <c r="J196" i="1"/>
  <c r="G196" i="1"/>
  <c r="F196" i="1"/>
  <c r="C196" i="1"/>
  <c r="I196" i="1" s="1"/>
  <c r="BL195" i="1"/>
  <c r="BJ195" i="1"/>
  <c r="AY195" i="1"/>
  <c r="AJ195" i="1"/>
  <c r="AI195" i="1"/>
  <c r="AK195" i="1" s="1"/>
  <c r="W195" i="1"/>
  <c r="N195" i="1" a="1"/>
  <c r="N195" i="1" s="1"/>
  <c r="J195" i="1"/>
  <c r="G195" i="1"/>
  <c r="F195" i="1"/>
  <c r="C195" i="1"/>
  <c r="I195" i="1" s="1"/>
  <c r="BL194" i="1"/>
  <c r="BJ194" i="1"/>
  <c r="AY194" i="1"/>
  <c r="AJ194" i="1"/>
  <c r="AI194" i="1"/>
  <c r="AK194" i="1" s="1"/>
  <c r="W194" i="1"/>
  <c r="N194" i="1" a="1"/>
  <c r="N194" i="1" s="1"/>
  <c r="J194" i="1"/>
  <c r="G194" i="1"/>
  <c r="F194" i="1"/>
  <c r="C194" i="1"/>
  <c r="I194" i="1" s="1"/>
  <c r="BL193" i="1"/>
  <c r="BJ193" i="1"/>
  <c r="AY193" i="1"/>
  <c r="AJ193" i="1"/>
  <c r="AI193" i="1"/>
  <c r="AK193" i="1" s="1"/>
  <c r="W193" i="1"/>
  <c r="N193" i="1" a="1"/>
  <c r="N193" i="1" s="1"/>
  <c r="J193" i="1"/>
  <c r="G193" i="1"/>
  <c r="F193" i="1"/>
  <c r="C193" i="1"/>
  <c r="I193" i="1" s="1"/>
  <c r="BL192" i="1"/>
  <c r="BJ192" i="1"/>
  <c r="AY192" i="1"/>
  <c r="AJ192" i="1"/>
  <c r="AI192" i="1"/>
  <c r="AK192" i="1" s="1"/>
  <c r="W192" i="1"/>
  <c r="N192" i="1" a="1"/>
  <c r="N192" i="1" s="1"/>
  <c r="J192" i="1"/>
  <c r="G192" i="1"/>
  <c r="F192" i="1"/>
  <c r="C192" i="1"/>
  <c r="I192" i="1" s="1"/>
  <c r="BL191" i="1"/>
  <c r="BJ191" i="1"/>
  <c r="AY191" i="1"/>
  <c r="AJ191" i="1"/>
  <c r="AI191" i="1"/>
  <c r="AK191" i="1" s="1"/>
  <c r="W191" i="1"/>
  <c r="N191" i="1" a="1"/>
  <c r="N191" i="1" s="1"/>
  <c r="J191" i="1"/>
  <c r="G191" i="1"/>
  <c r="F191" i="1"/>
  <c r="C191" i="1"/>
  <c r="I191" i="1" s="1"/>
  <c r="BL190" i="1"/>
  <c r="BJ190" i="1"/>
  <c r="AY190" i="1"/>
  <c r="AJ190" i="1"/>
  <c r="AI190" i="1"/>
  <c r="AK190" i="1" s="1"/>
  <c r="W190" i="1"/>
  <c r="N190" i="1" a="1"/>
  <c r="N190" i="1" s="1"/>
  <c r="J190" i="1"/>
  <c r="G190" i="1"/>
  <c r="F190" i="1"/>
  <c r="C190" i="1"/>
  <c r="I190" i="1" s="1"/>
  <c r="BL189" i="1"/>
  <c r="BJ189" i="1"/>
  <c r="AY189" i="1"/>
  <c r="AJ189" i="1"/>
  <c r="AI189" i="1"/>
  <c r="AK189" i="1" s="1"/>
  <c r="W189" i="1"/>
  <c r="N189" i="1" a="1"/>
  <c r="N189" i="1" s="1"/>
  <c r="J189" i="1"/>
  <c r="G189" i="1"/>
  <c r="F189" i="1"/>
  <c r="C189" i="1"/>
  <c r="I189" i="1" s="1"/>
  <c r="BL188" i="1"/>
  <c r="BJ188" i="1"/>
  <c r="AY188" i="1"/>
  <c r="AJ188" i="1"/>
  <c r="AI188" i="1"/>
  <c r="AK188" i="1" s="1"/>
  <c r="W188" i="1"/>
  <c r="N188" i="1" a="1"/>
  <c r="N188" i="1" s="1"/>
  <c r="J188" i="1"/>
  <c r="G188" i="1"/>
  <c r="F188" i="1"/>
  <c r="C188" i="1"/>
  <c r="I188" i="1" s="1"/>
  <c r="BL187" i="1"/>
  <c r="BJ187" i="1"/>
  <c r="AY187" i="1"/>
  <c r="AJ187" i="1"/>
  <c r="AI187" i="1"/>
  <c r="AK187" i="1" s="1"/>
  <c r="W187" i="1"/>
  <c r="N187" i="1" a="1"/>
  <c r="N187" i="1" s="1"/>
  <c r="J187" i="1"/>
  <c r="G187" i="1"/>
  <c r="F187" i="1"/>
  <c r="C187" i="1"/>
  <c r="I187" i="1" s="1"/>
  <c r="BL699" i="1"/>
  <c r="BJ699" i="1"/>
  <c r="AY699" i="1"/>
  <c r="AJ699" i="1"/>
  <c r="AI699" i="1"/>
  <c r="AK699" i="1" s="1"/>
  <c r="W699" i="1"/>
  <c r="N699" i="1" a="1"/>
  <c r="N699" i="1" s="1"/>
  <c r="J699" i="1"/>
  <c r="G699" i="1"/>
  <c r="F699" i="1"/>
  <c r="C699" i="1"/>
  <c r="I699" i="1" s="1"/>
  <c r="BL698" i="1"/>
  <c r="BJ698" i="1"/>
  <c r="AY698" i="1"/>
  <c r="AJ698" i="1"/>
  <c r="AI698" i="1"/>
  <c r="AK698" i="1" s="1"/>
  <c r="W698" i="1"/>
  <c r="N698" i="1" a="1"/>
  <c r="N698" i="1" s="1"/>
  <c r="J698" i="1"/>
  <c r="G698" i="1"/>
  <c r="F698" i="1"/>
  <c r="C698" i="1"/>
  <c r="I698" i="1" s="1"/>
  <c r="BL697" i="1"/>
  <c r="BJ697" i="1"/>
  <c r="AY697" i="1"/>
  <c r="AJ697" i="1"/>
  <c r="AI697" i="1"/>
  <c r="AK697" i="1" s="1"/>
  <c r="W697" i="1"/>
  <c r="N697" i="1" a="1"/>
  <c r="N697" i="1" s="1"/>
  <c r="J697" i="1"/>
  <c r="G697" i="1"/>
  <c r="F697" i="1"/>
  <c r="C697" i="1"/>
  <c r="I697" i="1" s="1"/>
  <c r="BL696" i="1"/>
  <c r="BJ696" i="1"/>
  <c r="AY696" i="1"/>
  <c r="AJ696" i="1"/>
  <c r="AI696" i="1"/>
  <c r="AK696" i="1" s="1"/>
  <c r="W696" i="1"/>
  <c r="N696" i="1" a="1"/>
  <c r="N696" i="1" s="1"/>
  <c r="J696" i="1"/>
  <c r="G696" i="1"/>
  <c r="F696" i="1"/>
  <c r="C696" i="1"/>
  <c r="I696" i="1" s="1"/>
  <c r="BL695" i="1"/>
  <c r="BJ695" i="1"/>
  <c r="AY695" i="1"/>
  <c r="AJ695" i="1"/>
  <c r="AI695" i="1"/>
  <c r="AK695" i="1" s="1"/>
  <c r="W695" i="1"/>
  <c r="N695" i="1" a="1"/>
  <c r="N695" i="1" s="1"/>
  <c r="J695" i="1"/>
  <c r="G695" i="1"/>
  <c r="F695" i="1"/>
  <c r="C695" i="1"/>
  <c r="I695" i="1" s="1"/>
  <c r="BL694" i="1"/>
  <c r="BJ694" i="1"/>
  <c r="AY694" i="1"/>
  <c r="AJ694" i="1"/>
  <c r="AI694" i="1"/>
  <c r="AK694" i="1" s="1"/>
  <c r="W694" i="1"/>
  <c r="N694" i="1" a="1"/>
  <c r="N694" i="1" s="1"/>
  <c r="J694" i="1"/>
  <c r="G694" i="1"/>
  <c r="F694" i="1"/>
  <c r="C694" i="1"/>
  <c r="I694" i="1" s="1"/>
  <c r="BL693" i="1"/>
  <c r="BJ693" i="1"/>
  <c r="AY693" i="1"/>
  <c r="AJ693" i="1"/>
  <c r="AI693" i="1"/>
  <c r="AK693" i="1" s="1"/>
  <c r="W693" i="1"/>
  <c r="N693" i="1" a="1"/>
  <c r="N693" i="1" s="1"/>
  <c r="J693" i="1"/>
  <c r="G693" i="1"/>
  <c r="F693" i="1"/>
  <c r="C693" i="1"/>
  <c r="I693" i="1" s="1"/>
  <c r="BL692" i="1"/>
  <c r="BJ692" i="1"/>
  <c r="AY692" i="1"/>
  <c r="AJ692" i="1"/>
  <c r="AI692" i="1"/>
  <c r="AK692" i="1" s="1"/>
  <c r="W692" i="1"/>
  <c r="N692" i="1" a="1"/>
  <c r="N692" i="1" s="1"/>
  <c r="J692" i="1"/>
  <c r="G692" i="1"/>
  <c r="F692" i="1"/>
  <c r="C692" i="1"/>
  <c r="I692" i="1" s="1"/>
  <c r="BL691" i="1"/>
  <c r="BJ691" i="1"/>
  <c r="AY691" i="1"/>
  <c r="AJ691" i="1"/>
  <c r="AI691" i="1"/>
  <c r="AK691" i="1" s="1"/>
  <c r="W691" i="1"/>
  <c r="N691" i="1" a="1"/>
  <c r="N691" i="1" s="1"/>
  <c r="J691" i="1"/>
  <c r="G691" i="1"/>
  <c r="F691" i="1"/>
  <c r="C691" i="1"/>
  <c r="I691" i="1" s="1"/>
  <c r="BL690" i="1"/>
  <c r="BJ690" i="1"/>
  <c r="AY690" i="1"/>
  <c r="AJ690" i="1"/>
  <c r="AI690" i="1"/>
  <c r="AK690" i="1" s="1"/>
  <c r="W690" i="1"/>
  <c r="N690" i="1" a="1"/>
  <c r="N690" i="1" s="1"/>
  <c r="J690" i="1"/>
  <c r="G690" i="1"/>
  <c r="F690" i="1"/>
  <c r="C690" i="1"/>
  <c r="I690" i="1" s="1"/>
  <c r="BL687" i="1"/>
  <c r="BJ687" i="1"/>
  <c r="AY687" i="1"/>
  <c r="AJ687" i="1"/>
  <c r="AI687" i="1"/>
  <c r="AK687" i="1" s="1"/>
  <c r="W687" i="1"/>
  <c r="N687" i="1" a="1"/>
  <c r="N687" i="1" s="1"/>
  <c r="J687" i="1"/>
  <c r="G687" i="1"/>
  <c r="F687" i="1"/>
  <c r="C687" i="1"/>
  <c r="I687" i="1" s="1"/>
  <c r="BL686" i="1"/>
  <c r="BJ686" i="1"/>
  <c r="AY686" i="1"/>
  <c r="AJ686" i="1"/>
  <c r="AI686" i="1"/>
  <c r="AK686" i="1" s="1"/>
  <c r="W686" i="1"/>
  <c r="N686" i="1" a="1"/>
  <c r="N686" i="1" s="1"/>
  <c r="J686" i="1"/>
  <c r="G686" i="1"/>
  <c r="F686" i="1"/>
  <c r="C686" i="1"/>
  <c r="I686" i="1" s="1"/>
  <c r="BL685" i="1"/>
  <c r="BJ685" i="1"/>
  <c r="AY685" i="1"/>
  <c r="AJ685" i="1"/>
  <c r="AI685" i="1"/>
  <c r="AK685" i="1" s="1"/>
  <c r="W685" i="1"/>
  <c r="N685" i="1" a="1"/>
  <c r="N685" i="1" s="1"/>
  <c r="J685" i="1"/>
  <c r="G685" i="1"/>
  <c r="F685" i="1"/>
  <c r="C685" i="1"/>
  <c r="I685" i="1" s="1"/>
  <c r="BL684" i="1"/>
  <c r="BJ684" i="1"/>
  <c r="AY684" i="1"/>
  <c r="AJ684" i="1"/>
  <c r="AI684" i="1"/>
  <c r="AK684" i="1" s="1"/>
  <c r="W684" i="1"/>
  <c r="N684" i="1" a="1"/>
  <c r="N684" i="1" s="1"/>
  <c r="J684" i="1"/>
  <c r="G684" i="1"/>
  <c r="F684" i="1"/>
  <c r="C684" i="1"/>
  <c r="I684" i="1" s="1"/>
  <c r="BL683" i="1"/>
  <c r="BJ683" i="1"/>
  <c r="AY683" i="1"/>
  <c r="AJ683" i="1"/>
  <c r="AI683" i="1"/>
  <c r="AK683" i="1" s="1"/>
  <c r="W683" i="1"/>
  <c r="N683" i="1" a="1"/>
  <c r="N683" i="1" s="1"/>
  <c r="J683" i="1"/>
  <c r="G683" i="1"/>
  <c r="F683" i="1"/>
  <c r="C683" i="1"/>
  <c r="I683" i="1" s="1"/>
  <c r="BL682" i="1"/>
  <c r="BJ682" i="1"/>
  <c r="AY682" i="1"/>
  <c r="AJ682" i="1"/>
  <c r="AI682" i="1"/>
  <c r="AK682" i="1" s="1"/>
  <c r="W682" i="1"/>
  <c r="N682" i="1" a="1"/>
  <c r="N682" i="1" s="1"/>
  <c r="J682" i="1"/>
  <c r="G682" i="1"/>
  <c r="F682" i="1"/>
  <c r="C682" i="1"/>
  <c r="I682" i="1" s="1"/>
  <c r="BL681" i="1"/>
  <c r="BJ681" i="1"/>
  <c r="AY681" i="1"/>
  <c r="AJ681" i="1"/>
  <c r="AI681" i="1"/>
  <c r="AK681" i="1" s="1"/>
  <c r="W681" i="1"/>
  <c r="N681" i="1" a="1"/>
  <c r="N681" i="1" s="1"/>
  <c r="J681" i="1"/>
  <c r="G681" i="1"/>
  <c r="F681" i="1"/>
  <c r="C681" i="1"/>
  <c r="I681" i="1" s="1"/>
  <c r="BL680" i="1"/>
  <c r="BJ680" i="1"/>
  <c r="AY680" i="1"/>
  <c r="AJ680" i="1"/>
  <c r="AI680" i="1"/>
  <c r="AK680" i="1" s="1"/>
  <c r="W680" i="1"/>
  <c r="N680" i="1" a="1"/>
  <c r="N680" i="1" s="1"/>
  <c r="J680" i="1"/>
  <c r="G680" i="1"/>
  <c r="F680" i="1"/>
  <c r="C680" i="1"/>
  <c r="I680" i="1" s="1"/>
  <c r="BL679" i="1"/>
  <c r="BJ679" i="1"/>
  <c r="AY679" i="1"/>
  <c r="AJ679" i="1"/>
  <c r="AI679" i="1"/>
  <c r="AK679" i="1" s="1"/>
  <c r="W679" i="1"/>
  <c r="N679" i="1" a="1"/>
  <c r="N679" i="1" s="1"/>
  <c r="J679" i="1"/>
  <c r="G679" i="1"/>
  <c r="F679" i="1"/>
  <c r="C679" i="1"/>
  <c r="I679" i="1" s="1"/>
  <c r="BL678" i="1"/>
  <c r="BJ678" i="1"/>
  <c r="AY678" i="1"/>
  <c r="AJ678" i="1"/>
  <c r="AI678" i="1"/>
  <c r="AK678" i="1" s="1"/>
  <c r="W678" i="1"/>
  <c r="N678" i="1" a="1"/>
  <c r="N678" i="1" s="1"/>
  <c r="J678" i="1"/>
  <c r="G678" i="1"/>
  <c r="F678" i="1"/>
  <c r="C678" i="1"/>
  <c r="I678" i="1" s="1"/>
  <c r="C338" i="1"/>
  <c r="I338" i="1" s="1"/>
  <c r="F338" i="1"/>
  <c r="G338" i="1"/>
  <c r="J338" i="1"/>
  <c r="N338" i="1" a="1"/>
  <c r="N338" i="1" s="1"/>
  <c r="W338" i="1"/>
  <c r="AI338" i="1"/>
  <c r="AK338" i="1" s="1"/>
  <c r="AJ338" i="1"/>
  <c r="AY338" i="1"/>
  <c r="BJ338" i="1"/>
  <c r="BL338" i="1"/>
  <c r="C339" i="1"/>
  <c r="I339" i="1" s="1"/>
  <c r="F339" i="1"/>
  <c r="G339" i="1"/>
  <c r="J339" i="1"/>
  <c r="N339" i="1" a="1"/>
  <c r="N339" i="1" s="1"/>
  <c r="W339" i="1"/>
  <c r="AI339" i="1"/>
  <c r="AK339" i="1" s="1"/>
  <c r="AJ339" i="1"/>
  <c r="AY339" i="1"/>
  <c r="BJ339" i="1"/>
  <c r="BL339" i="1"/>
  <c r="C340" i="1"/>
  <c r="I340" i="1" s="1"/>
  <c r="F340" i="1"/>
  <c r="G340" i="1"/>
  <c r="J340" i="1"/>
  <c r="N340" i="1" a="1"/>
  <c r="N340" i="1" s="1"/>
  <c r="W340" i="1"/>
  <c r="AI340" i="1"/>
  <c r="AK340" i="1" s="1"/>
  <c r="AJ340" i="1"/>
  <c r="AY340" i="1"/>
  <c r="BJ340" i="1"/>
  <c r="BL340" i="1"/>
  <c r="C341" i="1"/>
  <c r="I341" i="1" s="1"/>
  <c r="F341" i="1"/>
  <c r="G341" i="1"/>
  <c r="J341" i="1"/>
  <c r="N341" i="1" a="1"/>
  <c r="N341" i="1" s="1"/>
  <c r="W341" i="1"/>
  <c r="AI341" i="1"/>
  <c r="AK341" i="1" s="1"/>
  <c r="AJ341" i="1"/>
  <c r="AY341" i="1"/>
  <c r="BJ341" i="1"/>
  <c r="BL341" i="1"/>
  <c r="C342" i="1"/>
  <c r="I342" i="1" s="1"/>
  <c r="F342" i="1"/>
  <c r="G342" i="1"/>
  <c r="J342" i="1"/>
  <c r="N342" i="1" a="1"/>
  <c r="N342" i="1" s="1"/>
  <c r="W342" i="1"/>
  <c r="AI342" i="1"/>
  <c r="AK342" i="1" s="1"/>
  <c r="AJ342" i="1"/>
  <c r="AY342" i="1"/>
  <c r="BJ342" i="1"/>
  <c r="BL342" i="1"/>
  <c r="C343" i="1"/>
  <c r="I343" i="1" s="1"/>
  <c r="F343" i="1"/>
  <c r="G343" i="1"/>
  <c r="J343" i="1"/>
  <c r="N343" i="1" a="1"/>
  <c r="N343" i="1" s="1"/>
  <c r="W343" i="1"/>
  <c r="AI343" i="1"/>
  <c r="AK343" i="1" s="1"/>
  <c r="AJ343" i="1"/>
  <c r="AY343" i="1"/>
  <c r="BJ343" i="1"/>
  <c r="BL343" i="1"/>
  <c r="C344" i="1"/>
  <c r="I344" i="1" s="1"/>
  <c r="F344" i="1"/>
  <c r="G344" i="1"/>
  <c r="J344" i="1"/>
  <c r="N344" i="1" a="1"/>
  <c r="N344" i="1" s="1"/>
  <c r="W344" i="1"/>
  <c r="AI344" i="1"/>
  <c r="AK344" i="1" s="1"/>
  <c r="AJ344" i="1"/>
  <c r="AY344" i="1"/>
  <c r="BJ344" i="1"/>
  <c r="BL344" i="1"/>
  <c r="C345" i="1"/>
  <c r="I345" i="1" s="1"/>
  <c r="F345" i="1"/>
  <c r="G345" i="1"/>
  <c r="J345" i="1"/>
  <c r="N345" i="1" a="1"/>
  <c r="N345" i="1" s="1"/>
  <c r="W345" i="1"/>
  <c r="AI345" i="1"/>
  <c r="AK345" i="1" s="1"/>
  <c r="AJ345" i="1"/>
  <c r="AY345" i="1"/>
  <c r="BJ345" i="1"/>
  <c r="BL345" i="1"/>
  <c r="C346" i="1"/>
  <c r="I346" i="1" s="1"/>
  <c r="F346" i="1"/>
  <c r="G346" i="1"/>
  <c r="J346" i="1"/>
  <c r="N346" i="1" a="1"/>
  <c r="N346" i="1" s="1"/>
  <c r="W346" i="1"/>
  <c r="AI346" i="1"/>
  <c r="AK346" i="1" s="1"/>
  <c r="AJ346" i="1"/>
  <c r="AY346" i="1"/>
  <c r="BJ346" i="1"/>
  <c r="BL346" i="1"/>
  <c r="C347" i="1"/>
  <c r="I347" i="1" s="1"/>
  <c r="F347" i="1"/>
  <c r="G347" i="1"/>
  <c r="J347" i="1"/>
  <c r="N347" i="1" a="1"/>
  <c r="N347" i="1" s="1"/>
  <c r="W347" i="1"/>
  <c r="AI347" i="1"/>
  <c r="AK347" i="1" s="1"/>
  <c r="AJ347" i="1"/>
  <c r="AY347" i="1"/>
  <c r="BJ347" i="1"/>
  <c r="BL347" i="1"/>
  <c r="C348" i="1"/>
  <c r="I348" i="1" s="1"/>
  <c r="F348" i="1"/>
  <c r="G348" i="1"/>
  <c r="J348" i="1"/>
  <c r="N348" i="1" a="1"/>
  <c r="N348" i="1" s="1"/>
  <c r="W348" i="1"/>
  <c r="AI348" i="1"/>
  <c r="AK348" i="1" s="1"/>
  <c r="AJ348" i="1"/>
  <c r="AY348" i="1"/>
  <c r="BJ348" i="1"/>
  <c r="BL348" i="1"/>
  <c r="C349" i="1"/>
  <c r="I349" i="1" s="1"/>
  <c r="F349" i="1"/>
  <c r="G349" i="1"/>
  <c r="J349" i="1"/>
  <c r="N349" i="1" a="1"/>
  <c r="N349" i="1" s="1"/>
  <c r="W349" i="1"/>
  <c r="AI349" i="1"/>
  <c r="AK349" i="1" s="1"/>
  <c r="AJ349" i="1"/>
  <c r="AY349" i="1"/>
  <c r="BJ349" i="1"/>
  <c r="BL349" i="1"/>
  <c r="C350" i="1"/>
  <c r="I350" i="1" s="1"/>
  <c r="F350" i="1"/>
  <c r="G350" i="1"/>
  <c r="J350" i="1"/>
  <c r="N350" i="1" a="1"/>
  <c r="N350" i="1" s="1"/>
  <c r="W350" i="1"/>
  <c r="AI350" i="1"/>
  <c r="AK350" i="1" s="1"/>
  <c r="AJ350" i="1"/>
  <c r="AY350" i="1"/>
  <c r="BJ350" i="1"/>
  <c r="BL350" i="1"/>
  <c r="C351" i="1"/>
  <c r="I351" i="1" s="1"/>
  <c r="F351" i="1"/>
  <c r="G351" i="1"/>
  <c r="J351" i="1"/>
  <c r="N351" i="1" a="1"/>
  <c r="N351" i="1" s="1"/>
  <c r="W351" i="1"/>
  <c r="AI351" i="1"/>
  <c r="AK351" i="1" s="1"/>
  <c r="AJ351" i="1"/>
  <c r="AY351" i="1"/>
  <c r="BJ351" i="1"/>
  <c r="BL351" i="1"/>
  <c r="C352" i="1"/>
  <c r="I352" i="1" s="1"/>
  <c r="F352" i="1"/>
  <c r="G352" i="1"/>
  <c r="J352" i="1"/>
  <c r="N352" i="1" a="1"/>
  <c r="N352" i="1" s="1"/>
  <c r="W352" i="1"/>
  <c r="AI352" i="1"/>
  <c r="AK352" i="1" s="1"/>
  <c r="AJ352" i="1"/>
  <c r="AY352" i="1"/>
  <c r="BJ352" i="1"/>
  <c r="BL352" i="1"/>
  <c r="C353" i="1"/>
  <c r="I353" i="1" s="1"/>
  <c r="F353" i="1"/>
  <c r="G353" i="1"/>
  <c r="J353" i="1"/>
  <c r="N353" i="1" a="1"/>
  <c r="N353" i="1" s="1"/>
  <c r="W353" i="1"/>
  <c r="AI353" i="1"/>
  <c r="AK353" i="1" s="1"/>
  <c r="AJ353" i="1"/>
  <c r="AY353" i="1"/>
  <c r="BJ353" i="1"/>
  <c r="BL353" i="1"/>
  <c r="C354" i="1"/>
  <c r="I354" i="1" s="1"/>
  <c r="F354" i="1"/>
  <c r="G354" i="1"/>
  <c r="J354" i="1"/>
  <c r="N354" i="1" a="1"/>
  <c r="N354" i="1" s="1"/>
  <c r="W354" i="1"/>
  <c r="AI354" i="1"/>
  <c r="AK354" i="1" s="1"/>
  <c r="AJ354" i="1"/>
  <c r="AY354" i="1"/>
  <c r="BJ354" i="1"/>
  <c r="BL354" i="1"/>
  <c r="C355" i="1"/>
  <c r="I355" i="1" s="1"/>
  <c r="F355" i="1"/>
  <c r="G355" i="1"/>
  <c r="J355" i="1"/>
  <c r="N355" i="1" a="1"/>
  <c r="N355" i="1" s="1"/>
  <c r="W355" i="1"/>
  <c r="AI355" i="1"/>
  <c r="AK355" i="1" s="1"/>
  <c r="AJ355" i="1"/>
  <c r="AY355" i="1"/>
  <c r="BJ355" i="1"/>
  <c r="BL355" i="1"/>
  <c r="C356" i="1"/>
  <c r="I356" i="1" s="1"/>
  <c r="F356" i="1"/>
  <c r="G356" i="1"/>
  <c r="J356" i="1"/>
  <c r="N356" i="1" a="1"/>
  <c r="N356" i="1" s="1"/>
  <c r="W356" i="1"/>
  <c r="AI356" i="1"/>
  <c r="AK356" i="1" s="1"/>
  <c r="AJ356" i="1"/>
  <c r="AY356" i="1"/>
  <c r="BJ356" i="1"/>
  <c r="BL356" i="1"/>
  <c r="C357" i="1"/>
  <c r="I357" i="1" s="1"/>
  <c r="F357" i="1"/>
  <c r="G357" i="1"/>
  <c r="J357" i="1"/>
  <c r="N357" i="1" a="1"/>
  <c r="N357" i="1" s="1"/>
  <c r="W357" i="1"/>
  <c r="AI357" i="1"/>
  <c r="AK357" i="1" s="1"/>
  <c r="AJ357" i="1"/>
  <c r="AY357" i="1"/>
  <c r="BJ357" i="1"/>
  <c r="BL357" i="1"/>
  <c r="C358" i="1"/>
  <c r="I358" i="1" s="1"/>
  <c r="F358" i="1"/>
  <c r="G358" i="1"/>
  <c r="J358" i="1"/>
  <c r="N358" i="1" a="1"/>
  <c r="N358" i="1" s="1"/>
  <c r="W358" i="1"/>
  <c r="AI358" i="1"/>
  <c r="AK358" i="1" s="1"/>
  <c r="AJ358" i="1"/>
  <c r="AY358" i="1"/>
  <c r="BJ358" i="1"/>
  <c r="BL358" i="1"/>
  <c r="C359" i="1"/>
  <c r="I359" i="1" s="1"/>
  <c r="F359" i="1"/>
  <c r="G359" i="1"/>
  <c r="J359" i="1"/>
  <c r="N359" i="1" a="1"/>
  <c r="N359" i="1" s="1"/>
  <c r="W359" i="1"/>
  <c r="AI359" i="1"/>
  <c r="AK359" i="1" s="1"/>
  <c r="AJ359" i="1"/>
  <c r="AY359" i="1"/>
  <c r="BJ359" i="1"/>
  <c r="BL359" i="1"/>
  <c r="C360" i="1"/>
  <c r="I360" i="1" s="1"/>
  <c r="F360" i="1"/>
  <c r="G360" i="1"/>
  <c r="J360" i="1"/>
  <c r="N360" i="1" a="1"/>
  <c r="N360" i="1" s="1"/>
  <c r="W360" i="1"/>
  <c r="AI360" i="1"/>
  <c r="AK360" i="1" s="1"/>
  <c r="AJ360" i="1"/>
  <c r="AY360" i="1"/>
  <c r="BJ360" i="1"/>
  <c r="BL360" i="1"/>
  <c r="C361" i="1"/>
  <c r="I361" i="1" s="1"/>
  <c r="F361" i="1"/>
  <c r="G361" i="1"/>
  <c r="J361" i="1"/>
  <c r="N361" i="1" a="1"/>
  <c r="N361" i="1" s="1"/>
  <c r="W361" i="1"/>
  <c r="AI361" i="1"/>
  <c r="AK361" i="1" s="1"/>
  <c r="AJ361" i="1"/>
  <c r="AY361" i="1"/>
  <c r="BJ361" i="1"/>
  <c r="BL361" i="1"/>
  <c r="C362" i="1"/>
  <c r="I362" i="1" s="1"/>
  <c r="F362" i="1"/>
  <c r="G362" i="1"/>
  <c r="J362" i="1"/>
  <c r="N362" i="1" a="1"/>
  <c r="N362" i="1" s="1"/>
  <c r="W362" i="1"/>
  <c r="AI362" i="1"/>
  <c r="AK362" i="1" s="1"/>
  <c r="AJ362" i="1"/>
  <c r="AY362" i="1"/>
  <c r="BJ362" i="1"/>
  <c r="BL362" i="1"/>
  <c r="C337" i="1"/>
  <c r="F337" i="1"/>
  <c r="G337" i="1"/>
  <c r="J337" i="1"/>
  <c r="N337" i="1" a="1"/>
  <c r="N337" i="1" s="1"/>
  <c r="W337" i="1"/>
  <c r="AI337" i="1"/>
  <c r="AK337" i="1" s="1"/>
  <c r="AJ337" i="1"/>
  <c r="AY337" i="1"/>
  <c r="BJ337" i="1"/>
  <c r="BL337" i="1"/>
  <c r="C305" i="1"/>
  <c r="I305" i="1" s="1"/>
  <c r="F305" i="1"/>
  <c r="G305" i="1"/>
  <c r="J305" i="1"/>
  <c r="N305" i="1" a="1"/>
  <c r="N305" i="1" s="1"/>
  <c r="W305" i="1"/>
  <c r="AI305" i="1"/>
  <c r="AK305" i="1" s="1"/>
  <c r="AJ305" i="1"/>
  <c r="AT305" i="1" a="1"/>
  <c r="AT305" i="1" s="1"/>
  <c r="AW305" i="1" a="1"/>
  <c r="AW305" i="1" s="1"/>
  <c r="AY305" i="1"/>
  <c r="BJ305" i="1"/>
  <c r="BL305" i="1"/>
  <c r="C304" i="1"/>
  <c r="F304" i="1"/>
  <c r="G304" i="1"/>
  <c r="J304" i="1"/>
  <c r="N304" i="1" a="1"/>
  <c r="N304" i="1" s="1"/>
  <c r="W304" i="1"/>
  <c r="AI304" i="1"/>
  <c r="AK304" i="1" s="1"/>
  <c r="AJ304" i="1"/>
  <c r="AT304" i="1" a="1"/>
  <c r="AT304" i="1" s="1"/>
  <c r="AW304" i="1" a="1"/>
  <c r="AW304" i="1" s="1"/>
  <c r="AY304" i="1"/>
  <c r="BJ304" i="1"/>
  <c r="BL304" i="1"/>
  <c r="C38" i="1"/>
  <c r="I38" i="1" s="1"/>
  <c r="F38" i="1"/>
  <c r="G38" i="1"/>
  <c r="J38" i="1"/>
  <c r="N38" i="1" a="1"/>
  <c r="N38" i="1" s="1"/>
  <c r="W38" i="1"/>
  <c r="AI38" i="1"/>
  <c r="AK38" i="1" s="1"/>
  <c r="AJ38" i="1"/>
  <c r="AT38" i="1" a="1"/>
  <c r="AT38" i="1" s="1"/>
  <c r="AW38" i="1" a="1"/>
  <c r="AW38" i="1" s="1"/>
  <c r="AY38" i="1"/>
  <c r="BJ38" i="1"/>
  <c r="BL38" i="1"/>
  <c r="C37" i="1"/>
  <c r="F37" i="1"/>
  <c r="G37" i="1"/>
  <c r="J37" i="1"/>
  <c r="N37" i="1" a="1"/>
  <c r="N37" i="1" s="1"/>
  <c r="W37" i="1"/>
  <c r="AI37" i="1"/>
  <c r="AK37" i="1" s="1"/>
  <c r="AJ37" i="1"/>
  <c r="AT37" i="1" a="1"/>
  <c r="AT37" i="1" s="1"/>
  <c r="AW37" i="1" a="1"/>
  <c r="AW37" i="1" s="1"/>
  <c r="AY37" i="1"/>
  <c r="BJ37" i="1"/>
  <c r="BL37" i="1"/>
  <c r="C40" i="1"/>
  <c r="I40" i="1" s="1"/>
  <c r="F40" i="1"/>
  <c r="G40" i="1"/>
  <c r="J40" i="1"/>
  <c r="N40" i="1" a="1"/>
  <c r="N40" i="1" s="1"/>
  <c r="W40" i="1"/>
  <c r="AI40" i="1"/>
  <c r="AK40" i="1" s="1"/>
  <c r="AJ40" i="1"/>
  <c r="AT40" i="1" a="1"/>
  <c r="AT40" i="1" s="1"/>
  <c r="AW40" i="1" a="1"/>
  <c r="AW40" i="1" s="1"/>
  <c r="AY40" i="1"/>
  <c r="BJ40" i="1"/>
  <c r="BL40" i="1"/>
  <c r="C39" i="1"/>
  <c r="F39" i="1"/>
  <c r="G39" i="1"/>
  <c r="J39" i="1"/>
  <c r="N39" i="1" a="1"/>
  <c r="N39" i="1" s="1"/>
  <c r="W39" i="1"/>
  <c r="AI39" i="1"/>
  <c r="AK39" i="1" s="1"/>
  <c r="AJ39" i="1"/>
  <c r="AT39" i="1" a="1"/>
  <c r="AT39" i="1" s="1"/>
  <c r="AW39" i="1" a="1"/>
  <c r="AW39" i="1" s="1"/>
  <c r="AY39" i="1"/>
  <c r="BJ39" i="1"/>
  <c r="BL39" i="1"/>
  <c r="BL78" i="1"/>
  <c r="BJ78" i="1"/>
  <c r="AY78" i="1"/>
  <c r="AW78" i="1" a="1"/>
  <c r="AW78" i="1" s="1"/>
  <c r="AT78" i="1" a="1"/>
  <c r="AT78" i="1" s="1"/>
  <c r="AJ78" i="1"/>
  <c r="AI78" i="1"/>
  <c r="AK78" i="1" s="1"/>
  <c r="W78" i="1"/>
  <c r="N78" i="1" a="1"/>
  <c r="N78" i="1" s="1"/>
  <c r="J78" i="1"/>
  <c r="G78" i="1"/>
  <c r="F78" i="1"/>
  <c r="C78" i="1"/>
  <c r="I78" i="1" s="1"/>
  <c r="BL77" i="1"/>
  <c r="BJ77" i="1"/>
  <c r="AY77" i="1"/>
  <c r="AW77" i="1" a="1"/>
  <c r="AW77" i="1" s="1"/>
  <c r="AT77" i="1" a="1"/>
  <c r="AT77" i="1" s="1"/>
  <c r="AJ77" i="1"/>
  <c r="AI77" i="1"/>
  <c r="AK77" i="1" s="1"/>
  <c r="W77" i="1"/>
  <c r="N77" i="1" a="1"/>
  <c r="N77" i="1" s="1"/>
  <c r="J77" i="1"/>
  <c r="G77" i="1"/>
  <c r="F77" i="1"/>
  <c r="C77" i="1"/>
  <c r="I77" i="1" s="1"/>
  <c r="C54" i="1"/>
  <c r="I54" i="1" s="1"/>
  <c r="F54" i="1"/>
  <c r="G54" i="1"/>
  <c r="J54" i="1"/>
  <c r="N54" i="1" a="1"/>
  <c r="N54" i="1" s="1"/>
  <c r="W54" i="1"/>
  <c r="AI54" i="1"/>
  <c r="AK54" i="1" s="1"/>
  <c r="AJ54" i="1"/>
  <c r="AT54" i="1" a="1"/>
  <c r="AT54" i="1" s="1"/>
  <c r="AW54" i="1" a="1"/>
  <c r="AW54" i="1" s="1"/>
  <c r="AY54" i="1"/>
  <c r="BJ54" i="1"/>
  <c r="BL54" i="1"/>
  <c r="C55" i="1"/>
  <c r="I55" i="1" s="1"/>
  <c r="F55" i="1"/>
  <c r="G55" i="1"/>
  <c r="J55" i="1"/>
  <c r="N55" i="1" a="1"/>
  <c r="N55" i="1" s="1"/>
  <c r="W55" i="1"/>
  <c r="AI55" i="1"/>
  <c r="AK55" i="1" s="1"/>
  <c r="AJ55" i="1"/>
  <c r="AT55" i="1" a="1"/>
  <c r="AT55" i="1" s="1"/>
  <c r="AW55" i="1" a="1"/>
  <c r="AW55" i="1" s="1"/>
  <c r="AY55" i="1"/>
  <c r="BJ55" i="1"/>
  <c r="BL55" i="1"/>
  <c r="C48" i="1"/>
  <c r="I48" i="1" s="1"/>
  <c r="F48" i="1"/>
  <c r="G48" i="1"/>
  <c r="J48" i="1"/>
  <c r="N48" i="1" a="1"/>
  <c r="N48" i="1" s="1"/>
  <c r="W48" i="1"/>
  <c r="AI48" i="1"/>
  <c r="AK48" i="1" s="1"/>
  <c r="AJ48" i="1"/>
  <c r="AT48" i="1" a="1"/>
  <c r="AT48" i="1" s="1"/>
  <c r="AW48" i="1" a="1"/>
  <c r="AW48" i="1" s="1"/>
  <c r="AY48" i="1"/>
  <c r="BJ48" i="1"/>
  <c r="BL48" i="1"/>
  <c r="C49" i="1"/>
  <c r="I49" i="1" s="1"/>
  <c r="F49" i="1"/>
  <c r="G49" i="1"/>
  <c r="J49" i="1"/>
  <c r="N49" i="1" a="1"/>
  <c r="N49" i="1" s="1"/>
  <c r="W49" i="1"/>
  <c r="AI49" i="1"/>
  <c r="AK49" i="1" s="1"/>
  <c r="AJ49" i="1"/>
  <c r="AT49" i="1" a="1"/>
  <c r="AT49" i="1" s="1"/>
  <c r="AW49" i="1" a="1"/>
  <c r="AW49" i="1" s="1"/>
  <c r="AY49" i="1"/>
  <c r="BJ49" i="1"/>
  <c r="BL49" i="1"/>
  <c r="BL56" i="1"/>
  <c r="BJ56" i="1"/>
  <c r="AY56" i="1"/>
  <c r="AW56" i="1" a="1"/>
  <c r="AW56" i="1" s="1"/>
  <c r="AT56" i="1" a="1"/>
  <c r="AT56" i="1" s="1"/>
  <c r="AJ56" i="1"/>
  <c r="AI56" i="1"/>
  <c r="AK56" i="1" s="1"/>
  <c r="W56" i="1"/>
  <c r="N56" i="1" a="1"/>
  <c r="N56" i="1" s="1"/>
  <c r="J56" i="1"/>
  <c r="G56" i="1"/>
  <c r="F56" i="1"/>
  <c r="C56" i="1"/>
  <c r="I56" i="1" s="1"/>
  <c r="C44" i="1"/>
  <c r="I44" i="1" s="1"/>
  <c r="F44" i="1"/>
  <c r="G44" i="1"/>
  <c r="J44" i="1"/>
  <c r="N44" i="1" a="1"/>
  <c r="N44" i="1" s="1"/>
  <c r="W44" i="1"/>
  <c r="AI44" i="1"/>
  <c r="AK44" i="1" s="1"/>
  <c r="AJ44" i="1"/>
  <c r="AT44" i="1" a="1"/>
  <c r="AT44" i="1" s="1"/>
  <c r="AW44" i="1" a="1"/>
  <c r="AW44" i="1" s="1"/>
  <c r="AY44" i="1"/>
  <c r="BJ44" i="1"/>
  <c r="BL44" i="1"/>
  <c r="C45" i="1"/>
  <c r="I45" i="1" s="1"/>
  <c r="F45" i="1"/>
  <c r="G45" i="1"/>
  <c r="J45" i="1"/>
  <c r="N45" i="1" a="1"/>
  <c r="N45" i="1" s="1"/>
  <c r="W45" i="1"/>
  <c r="AI45" i="1"/>
  <c r="AK45" i="1" s="1"/>
  <c r="AJ45" i="1"/>
  <c r="AT45" i="1" a="1"/>
  <c r="AT45" i="1" s="1"/>
  <c r="AW45" i="1" a="1"/>
  <c r="AW45" i="1" s="1"/>
  <c r="AY45" i="1"/>
  <c r="BJ45" i="1"/>
  <c r="BL45" i="1"/>
  <c r="C46" i="1"/>
  <c r="I46" i="1" s="1"/>
  <c r="F46" i="1"/>
  <c r="G46" i="1"/>
  <c r="J46" i="1"/>
  <c r="N46" i="1" a="1"/>
  <c r="N46" i="1" s="1"/>
  <c r="W46" i="1"/>
  <c r="AI46" i="1"/>
  <c r="AK46" i="1" s="1"/>
  <c r="AJ46" i="1"/>
  <c r="AT46" i="1" a="1"/>
  <c r="AT46" i="1" s="1"/>
  <c r="AW46" i="1" a="1"/>
  <c r="AW46" i="1" s="1"/>
  <c r="AY46" i="1"/>
  <c r="BJ46" i="1"/>
  <c r="BL46" i="1"/>
  <c r="C47" i="1"/>
  <c r="I47" i="1" s="1"/>
  <c r="F47" i="1"/>
  <c r="G47" i="1"/>
  <c r="J47" i="1"/>
  <c r="N47" i="1" a="1"/>
  <c r="N47" i="1" s="1"/>
  <c r="W47" i="1"/>
  <c r="AI47" i="1"/>
  <c r="AK47" i="1" s="1"/>
  <c r="AJ47" i="1"/>
  <c r="AT47" i="1" a="1"/>
  <c r="AT47" i="1" s="1"/>
  <c r="AW47" i="1" a="1"/>
  <c r="AW47" i="1" s="1"/>
  <c r="AY47" i="1"/>
  <c r="BJ47" i="1"/>
  <c r="BL47" i="1"/>
  <c r="C50" i="1"/>
  <c r="I50" i="1" s="1"/>
  <c r="F50" i="1"/>
  <c r="G50" i="1"/>
  <c r="J50" i="1"/>
  <c r="N50" i="1" a="1"/>
  <c r="N50" i="1" s="1"/>
  <c r="W50" i="1"/>
  <c r="AI50" i="1"/>
  <c r="AK50" i="1" s="1"/>
  <c r="AJ50" i="1"/>
  <c r="AT50" i="1" a="1"/>
  <c r="AT50" i="1" s="1"/>
  <c r="AW50" i="1" a="1"/>
  <c r="AW50" i="1" s="1"/>
  <c r="AY50" i="1"/>
  <c r="BJ50" i="1"/>
  <c r="BL50" i="1"/>
  <c r="C51" i="1"/>
  <c r="I51" i="1" s="1"/>
  <c r="F51" i="1"/>
  <c r="G51" i="1"/>
  <c r="J51" i="1"/>
  <c r="N51" i="1" a="1"/>
  <c r="N51" i="1" s="1"/>
  <c r="W51" i="1"/>
  <c r="AI51" i="1"/>
  <c r="AK51" i="1" s="1"/>
  <c r="AJ51" i="1"/>
  <c r="AT51" i="1" a="1"/>
  <c r="AT51" i="1" s="1"/>
  <c r="AW51" i="1" a="1"/>
  <c r="AW51" i="1" s="1"/>
  <c r="AY51" i="1"/>
  <c r="BJ51" i="1"/>
  <c r="BL51" i="1"/>
  <c r="C52" i="1"/>
  <c r="I52" i="1" s="1"/>
  <c r="F52" i="1"/>
  <c r="G52" i="1"/>
  <c r="J52" i="1"/>
  <c r="N52" i="1" a="1"/>
  <c r="N52" i="1" s="1"/>
  <c r="W52" i="1"/>
  <c r="AI52" i="1"/>
  <c r="AK52" i="1" s="1"/>
  <c r="AJ52" i="1"/>
  <c r="AT52" i="1" a="1"/>
  <c r="AT52" i="1" s="1"/>
  <c r="AW52" i="1" a="1"/>
  <c r="AW52" i="1" s="1"/>
  <c r="AY52" i="1"/>
  <c r="BJ52" i="1"/>
  <c r="BL52" i="1"/>
  <c r="C53" i="1"/>
  <c r="I53" i="1" s="1"/>
  <c r="F53" i="1"/>
  <c r="G53" i="1"/>
  <c r="J53" i="1"/>
  <c r="N53" i="1" a="1"/>
  <c r="N53" i="1" s="1"/>
  <c r="W53" i="1"/>
  <c r="AI53" i="1"/>
  <c r="AK53" i="1" s="1"/>
  <c r="AJ53" i="1"/>
  <c r="AT53" i="1" a="1"/>
  <c r="AT53" i="1" s="1"/>
  <c r="AW53" i="1" a="1"/>
  <c r="AW53" i="1" s="1"/>
  <c r="AY53" i="1"/>
  <c r="BJ53" i="1"/>
  <c r="BL53" i="1"/>
  <c r="C59" i="1"/>
  <c r="I59" i="1" s="1"/>
  <c r="F59" i="1"/>
  <c r="G59" i="1"/>
  <c r="J59" i="1"/>
  <c r="N59" i="1" a="1"/>
  <c r="N59" i="1" s="1"/>
  <c r="W59" i="1"/>
  <c r="AI59" i="1"/>
  <c r="AK59" i="1" s="1"/>
  <c r="AJ59" i="1"/>
  <c r="AT59" i="1" a="1"/>
  <c r="AT59" i="1" s="1"/>
  <c r="AW59" i="1" a="1"/>
  <c r="AW59" i="1" s="1"/>
  <c r="AY59" i="1"/>
  <c r="BJ59" i="1"/>
  <c r="BL59" i="1"/>
  <c r="C60" i="1"/>
  <c r="I60" i="1" s="1"/>
  <c r="F60" i="1"/>
  <c r="G60" i="1"/>
  <c r="J60" i="1"/>
  <c r="N60" i="1" a="1"/>
  <c r="N60" i="1" s="1"/>
  <c r="W60" i="1"/>
  <c r="AI60" i="1"/>
  <c r="AK60" i="1" s="1"/>
  <c r="AJ60" i="1"/>
  <c r="AT60" i="1" a="1"/>
  <c r="AT60" i="1" s="1"/>
  <c r="AW60" i="1" a="1"/>
  <c r="AW60" i="1" s="1"/>
  <c r="AY60" i="1"/>
  <c r="BJ60" i="1"/>
  <c r="BL60" i="1"/>
  <c r="C61" i="1"/>
  <c r="I61" i="1" s="1"/>
  <c r="F61" i="1"/>
  <c r="G61" i="1"/>
  <c r="J61" i="1"/>
  <c r="N61" i="1" a="1"/>
  <c r="N61" i="1" s="1"/>
  <c r="W61" i="1"/>
  <c r="AI61" i="1"/>
  <c r="AK61" i="1" s="1"/>
  <c r="AJ61" i="1"/>
  <c r="AT61" i="1" a="1"/>
  <c r="AT61" i="1" s="1"/>
  <c r="AW61" i="1" a="1"/>
  <c r="AW61" i="1" s="1"/>
  <c r="AY61" i="1"/>
  <c r="BJ61" i="1"/>
  <c r="BL61" i="1"/>
  <c r="C62" i="1"/>
  <c r="I62" i="1" s="1"/>
  <c r="F62" i="1"/>
  <c r="G62" i="1"/>
  <c r="J62" i="1"/>
  <c r="N62" i="1" a="1"/>
  <c r="N62" i="1" s="1"/>
  <c r="W62" i="1"/>
  <c r="AI62" i="1"/>
  <c r="AK62" i="1" s="1"/>
  <c r="AJ62" i="1"/>
  <c r="AT62" i="1" a="1"/>
  <c r="AT62" i="1" s="1"/>
  <c r="AW62" i="1" a="1"/>
  <c r="AW62" i="1" s="1"/>
  <c r="AY62" i="1"/>
  <c r="BJ62" i="1"/>
  <c r="BL62" i="1"/>
  <c r="C63" i="1"/>
  <c r="I63" i="1" s="1"/>
  <c r="F63" i="1"/>
  <c r="G63" i="1"/>
  <c r="J63" i="1"/>
  <c r="N63" i="1" a="1"/>
  <c r="N63" i="1" s="1"/>
  <c r="W63" i="1"/>
  <c r="AI63" i="1"/>
  <c r="AK63" i="1" s="1"/>
  <c r="AJ63" i="1"/>
  <c r="AT63" i="1" a="1"/>
  <c r="AT63" i="1" s="1"/>
  <c r="AW63" i="1" a="1"/>
  <c r="AW63" i="1" s="1"/>
  <c r="AY63" i="1"/>
  <c r="BJ63" i="1"/>
  <c r="BL63" i="1"/>
  <c r="C64" i="1"/>
  <c r="I64" i="1" s="1"/>
  <c r="F64" i="1"/>
  <c r="G64" i="1"/>
  <c r="J64" i="1"/>
  <c r="N64" i="1" a="1"/>
  <c r="N64" i="1" s="1"/>
  <c r="W64" i="1"/>
  <c r="AI64" i="1"/>
  <c r="AK64" i="1" s="1"/>
  <c r="AJ64" i="1"/>
  <c r="AT64" i="1" a="1"/>
  <c r="AT64" i="1" s="1"/>
  <c r="AW64" i="1" a="1"/>
  <c r="AW64" i="1" s="1"/>
  <c r="AY64" i="1"/>
  <c r="BJ64" i="1"/>
  <c r="BL64" i="1"/>
  <c r="C65" i="1"/>
  <c r="I65" i="1" s="1"/>
  <c r="F65" i="1"/>
  <c r="G65" i="1"/>
  <c r="J65" i="1"/>
  <c r="N65" i="1" a="1"/>
  <c r="N65" i="1" s="1"/>
  <c r="W65" i="1"/>
  <c r="AI65" i="1"/>
  <c r="AK65" i="1" s="1"/>
  <c r="AJ65" i="1"/>
  <c r="AT65" i="1" a="1"/>
  <c r="AT65" i="1" s="1"/>
  <c r="AW65" i="1" a="1"/>
  <c r="AW65" i="1" s="1"/>
  <c r="AY65" i="1"/>
  <c r="BJ65" i="1"/>
  <c r="BL65" i="1"/>
  <c r="C66" i="1"/>
  <c r="I66" i="1" s="1"/>
  <c r="F66" i="1"/>
  <c r="G66" i="1"/>
  <c r="J66" i="1"/>
  <c r="N66" i="1" a="1"/>
  <c r="N66" i="1" s="1"/>
  <c r="W66" i="1"/>
  <c r="AI66" i="1"/>
  <c r="AK66" i="1" s="1"/>
  <c r="AJ66" i="1"/>
  <c r="AT66" i="1" a="1"/>
  <c r="AT66" i="1" s="1"/>
  <c r="AW66" i="1" a="1"/>
  <c r="AW66" i="1" s="1"/>
  <c r="AY66" i="1"/>
  <c r="BJ66" i="1"/>
  <c r="BL66" i="1"/>
  <c r="C67" i="1"/>
  <c r="I67" i="1" s="1"/>
  <c r="F67" i="1"/>
  <c r="G67" i="1"/>
  <c r="J67" i="1"/>
  <c r="N67" i="1" a="1"/>
  <c r="N67" i="1" s="1"/>
  <c r="W67" i="1"/>
  <c r="AI67" i="1"/>
  <c r="AK67" i="1" s="1"/>
  <c r="AJ67" i="1"/>
  <c r="AT67" i="1" a="1"/>
  <c r="AT67" i="1" s="1"/>
  <c r="AW67" i="1" a="1"/>
  <c r="AW67" i="1" s="1"/>
  <c r="AY67" i="1"/>
  <c r="BJ67" i="1"/>
  <c r="BL67" i="1"/>
  <c r="C68" i="1"/>
  <c r="I68" i="1" s="1"/>
  <c r="F68" i="1"/>
  <c r="G68" i="1"/>
  <c r="J68" i="1"/>
  <c r="N68" i="1" a="1"/>
  <c r="N68" i="1" s="1"/>
  <c r="W68" i="1"/>
  <c r="AI68" i="1"/>
  <c r="AK68" i="1" s="1"/>
  <c r="AJ68" i="1"/>
  <c r="AT68" i="1" a="1"/>
  <c r="AT68" i="1" s="1"/>
  <c r="AW68" i="1" a="1"/>
  <c r="AW68" i="1" s="1"/>
  <c r="AY68" i="1"/>
  <c r="BJ68" i="1"/>
  <c r="BL68" i="1"/>
  <c r="C69" i="1"/>
  <c r="I69" i="1" s="1"/>
  <c r="F69" i="1"/>
  <c r="G69" i="1"/>
  <c r="J69" i="1"/>
  <c r="N69" i="1" a="1"/>
  <c r="N69" i="1" s="1"/>
  <c r="W69" i="1"/>
  <c r="AI69" i="1"/>
  <c r="AK69" i="1" s="1"/>
  <c r="AJ69" i="1"/>
  <c r="AT69" i="1" a="1"/>
  <c r="AT69" i="1" s="1"/>
  <c r="AW69" i="1" a="1"/>
  <c r="AW69" i="1" s="1"/>
  <c r="AY69" i="1"/>
  <c r="BJ69" i="1"/>
  <c r="BL69" i="1"/>
  <c r="C70" i="1"/>
  <c r="I70" i="1" s="1"/>
  <c r="F70" i="1"/>
  <c r="G70" i="1"/>
  <c r="J70" i="1"/>
  <c r="N70" i="1" a="1"/>
  <c r="N70" i="1" s="1"/>
  <c r="W70" i="1"/>
  <c r="AI70" i="1"/>
  <c r="AK70" i="1" s="1"/>
  <c r="AJ70" i="1"/>
  <c r="AT70" i="1" a="1"/>
  <c r="AT70" i="1" s="1"/>
  <c r="AW70" i="1" a="1"/>
  <c r="AW70" i="1" s="1"/>
  <c r="AY70" i="1"/>
  <c r="BJ70" i="1"/>
  <c r="BL70" i="1"/>
  <c r="C1301" i="1"/>
  <c r="F1301" i="1"/>
  <c r="G1301" i="1"/>
  <c r="J1301" i="1"/>
  <c r="N1301" i="1" a="1"/>
  <c r="N1301" i="1" s="1"/>
  <c r="W1301" i="1"/>
  <c r="AI1301" i="1"/>
  <c r="AK1301" i="1" s="1"/>
  <c r="AJ1301" i="1"/>
  <c r="AT1301" i="1" a="1"/>
  <c r="AT1301" i="1" s="1"/>
  <c r="AW1301" i="1" a="1"/>
  <c r="AW1301" i="1" s="1"/>
  <c r="AY1301" i="1"/>
  <c r="BJ1301" i="1"/>
  <c r="BL1301" i="1"/>
  <c r="C1302" i="1"/>
  <c r="F1302" i="1"/>
  <c r="G1302" i="1"/>
  <c r="J1302" i="1"/>
  <c r="N1302" i="1" a="1"/>
  <c r="N1302" i="1" s="1"/>
  <c r="W1302" i="1"/>
  <c r="AI1302" i="1"/>
  <c r="AK1302" i="1" s="1"/>
  <c r="AJ1302" i="1"/>
  <c r="AT1302" i="1" a="1"/>
  <c r="AT1302" i="1" s="1"/>
  <c r="AW1302" i="1" a="1"/>
  <c r="AW1302" i="1" s="1"/>
  <c r="AY1302" i="1"/>
  <c r="BJ1302" i="1"/>
  <c r="BL1302" i="1"/>
  <c r="BL1037" i="1"/>
  <c r="BJ1037" i="1"/>
  <c r="AY1037" i="1"/>
  <c r="AW1037" i="1" a="1"/>
  <c r="AW1037" i="1" s="1"/>
  <c r="AT1037" i="1" a="1"/>
  <c r="AT1037" i="1" s="1"/>
  <c r="AJ1037" i="1"/>
  <c r="AI1037" i="1"/>
  <c r="AK1037" i="1" s="1"/>
  <c r="W1037" i="1"/>
  <c r="N1037" i="1" a="1"/>
  <c r="N1037" i="1" s="1"/>
  <c r="J1037" i="1"/>
  <c r="G1037" i="1"/>
  <c r="F1037" i="1"/>
  <c r="C1037" i="1"/>
  <c r="BL1036" i="1"/>
  <c r="BJ1036" i="1"/>
  <c r="AY1036" i="1"/>
  <c r="AW1036" i="1" a="1"/>
  <c r="AW1036" i="1" s="1"/>
  <c r="AT1036" i="1" a="1"/>
  <c r="AT1036" i="1" s="1"/>
  <c r="AJ1036" i="1"/>
  <c r="AI1036" i="1"/>
  <c r="AK1036" i="1" s="1"/>
  <c r="W1036" i="1"/>
  <c r="N1036" i="1" a="1"/>
  <c r="N1036" i="1" s="1"/>
  <c r="J1036" i="1"/>
  <c r="G1036" i="1"/>
  <c r="F1036" i="1"/>
  <c r="C1036" i="1"/>
  <c r="I1036" i="1" s="1"/>
  <c r="BL1035" i="1"/>
  <c r="BJ1035" i="1"/>
  <c r="AY1035" i="1"/>
  <c r="AW1035" i="1" a="1"/>
  <c r="AW1035" i="1" s="1"/>
  <c r="AT1035" i="1" a="1"/>
  <c r="AT1035" i="1" s="1"/>
  <c r="AJ1035" i="1"/>
  <c r="AI1035" i="1"/>
  <c r="AK1035" i="1" s="1"/>
  <c r="W1035" i="1"/>
  <c r="N1035" i="1" a="1"/>
  <c r="N1035" i="1" s="1"/>
  <c r="J1035" i="1"/>
  <c r="G1035" i="1"/>
  <c r="F1035" i="1"/>
  <c r="C1035" i="1"/>
  <c r="BL827" i="1"/>
  <c r="BJ827" i="1"/>
  <c r="AY827" i="1"/>
  <c r="AW827" i="1" a="1"/>
  <c r="AW827" i="1" s="1"/>
  <c r="AT827" i="1" a="1"/>
  <c r="AT827" i="1" s="1"/>
  <c r="AJ827" i="1"/>
  <c r="AI827" i="1"/>
  <c r="AK827" i="1" s="1"/>
  <c r="W827" i="1"/>
  <c r="N827" i="1" a="1"/>
  <c r="N827" i="1" s="1"/>
  <c r="J827" i="1"/>
  <c r="G827" i="1"/>
  <c r="F827" i="1"/>
  <c r="C827" i="1"/>
  <c r="BL828" i="1"/>
  <c r="BJ828" i="1"/>
  <c r="AY828" i="1"/>
  <c r="AW828" i="1" a="1"/>
  <c r="AW828" i="1" s="1"/>
  <c r="AT828" i="1" a="1"/>
  <c r="AT828" i="1" s="1"/>
  <c r="AJ828" i="1"/>
  <c r="AI828" i="1"/>
  <c r="AK828" i="1" s="1"/>
  <c r="W828" i="1"/>
  <c r="N828" i="1" a="1"/>
  <c r="N828" i="1" s="1"/>
  <c r="J828" i="1"/>
  <c r="G828" i="1"/>
  <c r="F828" i="1"/>
  <c r="C828" i="1"/>
  <c r="I828" i="1" s="1"/>
  <c r="BL240" i="1"/>
  <c r="BJ240" i="1"/>
  <c r="AY240" i="1"/>
  <c r="AW240" i="1" a="1"/>
  <c r="AW240" i="1" s="1"/>
  <c r="AT240" i="1" a="1"/>
  <c r="AT240" i="1" s="1"/>
  <c r="AJ240" i="1"/>
  <c r="AI240" i="1"/>
  <c r="AK240" i="1" s="1"/>
  <c r="W240" i="1"/>
  <c r="N240" i="1" a="1"/>
  <c r="N240" i="1" s="1"/>
  <c r="J240" i="1"/>
  <c r="G240" i="1"/>
  <c r="F240" i="1"/>
  <c r="C240" i="1"/>
  <c r="C241" i="1"/>
  <c r="I241" i="1" s="1"/>
  <c r="F241" i="1"/>
  <c r="G241" i="1"/>
  <c r="J241" i="1"/>
  <c r="N241" i="1" a="1"/>
  <c r="N241" i="1" s="1"/>
  <c r="W241" i="1"/>
  <c r="AI241" i="1"/>
  <c r="AK241" i="1" s="1"/>
  <c r="AJ241" i="1"/>
  <c r="AT241" i="1" a="1"/>
  <c r="AT241" i="1" s="1"/>
  <c r="AW241" i="1" a="1"/>
  <c r="AW241" i="1" s="1"/>
  <c r="AY241" i="1"/>
  <c r="BJ241" i="1"/>
  <c r="BL241" i="1"/>
  <c r="BL842" i="1"/>
  <c r="BJ842" i="1"/>
  <c r="AY842" i="1"/>
  <c r="AW842" i="1" a="1"/>
  <c r="AW842" i="1" s="1"/>
  <c r="AT842" i="1" a="1"/>
  <c r="AT842" i="1" s="1"/>
  <c r="AJ842" i="1"/>
  <c r="AI842" i="1"/>
  <c r="AK842" i="1" s="1"/>
  <c r="W842" i="1"/>
  <c r="N842" i="1" a="1"/>
  <c r="N842" i="1" s="1"/>
  <c r="J842" i="1"/>
  <c r="G842" i="1"/>
  <c r="F842" i="1"/>
  <c r="C842" i="1"/>
  <c r="BL844" i="1"/>
  <c r="BJ844" i="1"/>
  <c r="AY844" i="1"/>
  <c r="AW844" i="1" a="1"/>
  <c r="AW844" i="1" s="1"/>
  <c r="AT844" i="1" a="1"/>
  <c r="AT844" i="1" s="1"/>
  <c r="AJ844" i="1"/>
  <c r="AI844" i="1"/>
  <c r="AK844" i="1" s="1"/>
  <c r="W844" i="1"/>
  <c r="N844" i="1" a="1"/>
  <c r="N844" i="1" s="1"/>
  <c r="J844" i="1"/>
  <c r="G844" i="1"/>
  <c r="F844" i="1"/>
  <c r="C844" i="1"/>
  <c r="I844" i="1" s="1"/>
  <c r="BL1277" i="1"/>
  <c r="BJ1277" i="1"/>
  <c r="AY1277" i="1"/>
  <c r="AW1277" i="1" a="1"/>
  <c r="AW1277" i="1" s="1"/>
  <c r="AT1277" i="1" a="1"/>
  <c r="AT1277" i="1" s="1"/>
  <c r="AJ1277" i="1"/>
  <c r="AI1277" i="1"/>
  <c r="AK1277" i="1" s="1"/>
  <c r="W1277" i="1"/>
  <c r="N1277" i="1" a="1"/>
  <c r="N1277" i="1" s="1"/>
  <c r="J1277" i="1"/>
  <c r="G1277" i="1"/>
  <c r="F1277" i="1"/>
  <c r="C1277" i="1"/>
  <c r="BL1276" i="1"/>
  <c r="BJ1276" i="1"/>
  <c r="AY1276" i="1"/>
  <c r="AW1276" i="1" a="1"/>
  <c r="AW1276" i="1" s="1"/>
  <c r="AT1276" i="1" a="1"/>
  <c r="AT1276" i="1" s="1"/>
  <c r="AJ1276" i="1"/>
  <c r="AI1276" i="1"/>
  <c r="AK1276" i="1" s="1"/>
  <c r="W1276" i="1"/>
  <c r="N1276" i="1" a="1"/>
  <c r="N1276" i="1" s="1"/>
  <c r="J1276" i="1"/>
  <c r="G1276" i="1"/>
  <c r="F1276" i="1"/>
  <c r="C1276" i="1"/>
  <c r="BL1282" i="1"/>
  <c r="BJ1282" i="1"/>
  <c r="AY1282" i="1"/>
  <c r="AW1282" i="1" a="1"/>
  <c r="AW1282" i="1" s="1"/>
  <c r="AT1282" i="1" a="1"/>
  <c r="AT1282" i="1" s="1"/>
  <c r="AJ1282" i="1"/>
  <c r="AI1282" i="1"/>
  <c r="AK1282" i="1" s="1"/>
  <c r="W1282" i="1"/>
  <c r="N1282" i="1" a="1"/>
  <c r="N1282" i="1" s="1"/>
  <c r="J1282" i="1"/>
  <c r="G1282" i="1"/>
  <c r="F1282" i="1"/>
  <c r="C1282" i="1"/>
  <c r="BL1280" i="1"/>
  <c r="BJ1280" i="1"/>
  <c r="AY1280" i="1"/>
  <c r="AW1280" i="1" a="1"/>
  <c r="AW1280" i="1" s="1"/>
  <c r="AT1280" i="1" a="1"/>
  <c r="AT1280" i="1" s="1"/>
  <c r="AJ1280" i="1"/>
  <c r="AI1280" i="1"/>
  <c r="AK1280" i="1" s="1"/>
  <c r="W1280" i="1"/>
  <c r="N1280" i="1" a="1"/>
  <c r="N1280" i="1" s="1"/>
  <c r="J1280" i="1"/>
  <c r="G1280" i="1"/>
  <c r="F1280" i="1"/>
  <c r="C1280" i="1"/>
  <c r="BL1273" i="1"/>
  <c r="BJ1273" i="1"/>
  <c r="AY1273" i="1"/>
  <c r="AW1273" i="1" a="1"/>
  <c r="AW1273" i="1" s="1"/>
  <c r="AT1273" i="1" a="1"/>
  <c r="AT1273" i="1" s="1"/>
  <c r="AJ1273" i="1"/>
  <c r="AI1273" i="1"/>
  <c r="AK1273" i="1" s="1"/>
  <c r="W1273" i="1"/>
  <c r="N1273" i="1" a="1"/>
  <c r="N1273" i="1" s="1"/>
  <c r="J1273" i="1"/>
  <c r="G1273" i="1"/>
  <c r="F1273" i="1"/>
  <c r="C1273" i="1"/>
  <c r="BL1272" i="1"/>
  <c r="BJ1272" i="1"/>
  <c r="AY1272" i="1"/>
  <c r="AW1272" i="1" a="1"/>
  <c r="AW1272" i="1" s="1"/>
  <c r="AT1272" i="1" a="1"/>
  <c r="AT1272" i="1" s="1"/>
  <c r="AJ1272" i="1"/>
  <c r="AI1272" i="1"/>
  <c r="AK1272" i="1" s="1"/>
  <c r="W1272" i="1"/>
  <c r="N1272" i="1" a="1"/>
  <c r="N1272" i="1" s="1"/>
  <c r="J1272" i="1"/>
  <c r="G1272" i="1"/>
  <c r="F1272" i="1"/>
  <c r="C1272" i="1"/>
  <c r="BL1279" i="1"/>
  <c r="BJ1279" i="1"/>
  <c r="AY1279" i="1"/>
  <c r="AW1279" i="1" a="1"/>
  <c r="AW1279" i="1" s="1"/>
  <c r="AT1279" i="1" a="1"/>
  <c r="AT1279" i="1" s="1"/>
  <c r="AJ1279" i="1"/>
  <c r="AI1279" i="1"/>
  <c r="AK1279" i="1" s="1"/>
  <c r="W1279" i="1"/>
  <c r="N1279" i="1" a="1"/>
  <c r="N1279" i="1" s="1"/>
  <c r="J1279" i="1"/>
  <c r="G1279" i="1"/>
  <c r="F1279" i="1"/>
  <c r="C1279" i="1"/>
  <c r="BL1278" i="1"/>
  <c r="BJ1278" i="1"/>
  <c r="AY1278" i="1"/>
  <c r="AW1278" i="1" a="1"/>
  <c r="AW1278" i="1" s="1"/>
  <c r="AT1278" i="1" a="1"/>
  <c r="AT1278" i="1" s="1"/>
  <c r="AJ1278" i="1"/>
  <c r="AI1278" i="1"/>
  <c r="AK1278" i="1" s="1"/>
  <c r="W1278" i="1"/>
  <c r="N1278" i="1" a="1"/>
  <c r="N1278" i="1" s="1"/>
  <c r="J1278" i="1"/>
  <c r="G1278" i="1"/>
  <c r="F1278" i="1"/>
  <c r="C1278" i="1"/>
  <c r="C1283" i="1"/>
  <c r="I1283" i="1" s="1"/>
  <c r="F1283" i="1"/>
  <c r="G1283" i="1"/>
  <c r="J1283" i="1"/>
  <c r="N1283" i="1" a="1"/>
  <c r="N1283" i="1" s="1"/>
  <c r="W1283" i="1"/>
  <c r="AI1283" i="1"/>
  <c r="AK1283" i="1" s="1"/>
  <c r="AJ1283" i="1"/>
  <c r="AT1283" i="1" a="1"/>
  <c r="AT1283" i="1" s="1"/>
  <c r="AW1283" i="1" a="1"/>
  <c r="AW1283" i="1" s="1"/>
  <c r="AY1283" i="1"/>
  <c r="BJ1283" i="1"/>
  <c r="BL1283" i="1"/>
  <c r="C1255" i="1"/>
  <c r="I1255" i="1" s="1"/>
  <c r="F1255" i="1"/>
  <c r="G1255" i="1"/>
  <c r="J1255" i="1"/>
  <c r="N1255" i="1" a="1"/>
  <c r="N1255" i="1" s="1"/>
  <c r="W1255" i="1"/>
  <c r="AI1255" i="1"/>
  <c r="AK1255" i="1" s="1"/>
  <c r="AJ1255" i="1"/>
  <c r="AT1255" i="1" a="1"/>
  <c r="AT1255" i="1" s="1"/>
  <c r="AW1255" i="1" a="1"/>
  <c r="AW1255" i="1" s="1"/>
  <c r="AY1255" i="1"/>
  <c r="BJ1255" i="1"/>
  <c r="BL1255" i="1"/>
  <c r="BL1265" i="1"/>
  <c r="BJ1265" i="1"/>
  <c r="AY1265" i="1"/>
  <c r="AW1265" i="1" a="1"/>
  <c r="AW1265" i="1" s="1"/>
  <c r="AT1265" i="1" a="1"/>
  <c r="AT1265" i="1" s="1"/>
  <c r="AJ1265" i="1"/>
  <c r="AI1265" i="1"/>
  <c r="AK1265" i="1" s="1"/>
  <c r="W1265" i="1"/>
  <c r="N1265" i="1" a="1"/>
  <c r="N1265" i="1" s="1"/>
  <c r="J1265" i="1"/>
  <c r="G1265" i="1"/>
  <c r="F1265" i="1"/>
  <c r="C1265" i="1"/>
  <c r="BL1251" i="1"/>
  <c r="BJ1251" i="1"/>
  <c r="AY1251" i="1"/>
  <c r="AW1251" i="1" a="1"/>
  <c r="AW1251" i="1" s="1"/>
  <c r="AT1251" i="1" a="1"/>
  <c r="AT1251" i="1" s="1"/>
  <c r="AJ1251" i="1"/>
  <c r="AI1251" i="1"/>
  <c r="AK1251" i="1" s="1"/>
  <c r="W1251" i="1"/>
  <c r="N1251" i="1" a="1"/>
  <c r="N1251" i="1" s="1"/>
  <c r="J1251" i="1"/>
  <c r="G1251" i="1"/>
  <c r="F1251" i="1"/>
  <c r="C1251" i="1"/>
  <c r="BL1262" i="1"/>
  <c r="BJ1262" i="1"/>
  <c r="AY1262" i="1"/>
  <c r="AW1262" i="1" a="1"/>
  <c r="AW1262" i="1" s="1"/>
  <c r="AT1262" i="1" a="1"/>
  <c r="AT1262" i="1" s="1"/>
  <c r="AJ1262" i="1"/>
  <c r="AI1262" i="1"/>
  <c r="AK1262" i="1" s="1"/>
  <c r="W1262" i="1"/>
  <c r="N1262" i="1" a="1"/>
  <c r="N1262" i="1" s="1"/>
  <c r="J1262" i="1"/>
  <c r="G1262" i="1"/>
  <c r="F1262" i="1"/>
  <c r="C1262" i="1"/>
  <c r="BL1248" i="1"/>
  <c r="BJ1248" i="1"/>
  <c r="AY1248" i="1"/>
  <c r="AW1248" i="1" a="1"/>
  <c r="AW1248" i="1" s="1"/>
  <c r="AT1248" i="1" a="1"/>
  <c r="AT1248" i="1" s="1"/>
  <c r="AJ1248" i="1"/>
  <c r="AI1248" i="1"/>
  <c r="AK1248" i="1" s="1"/>
  <c r="W1248" i="1"/>
  <c r="N1248" i="1" a="1"/>
  <c r="N1248" i="1" s="1"/>
  <c r="J1248" i="1"/>
  <c r="G1248" i="1"/>
  <c r="F1248" i="1"/>
  <c r="C1248" i="1"/>
  <c r="BL898" i="1"/>
  <c r="BJ898" i="1"/>
  <c r="AY898" i="1"/>
  <c r="AW898" i="1" a="1"/>
  <c r="AW898" i="1" s="1"/>
  <c r="AT898" i="1" a="1"/>
  <c r="AT898" i="1" s="1"/>
  <c r="AJ898" i="1"/>
  <c r="AI898" i="1"/>
  <c r="AK898" i="1" s="1"/>
  <c r="W898" i="1"/>
  <c r="N898" i="1" a="1"/>
  <c r="N898" i="1" s="1"/>
  <c r="J898" i="1"/>
  <c r="G898" i="1"/>
  <c r="F898" i="1"/>
  <c r="C898" i="1"/>
  <c r="BL923" i="1"/>
  <c r="BJ923" i="1"/>
  <c r="AY923" i="1"/>
  <c r="AW923" i="1" a="1"/>
  <c r="AW923" i="1" s="1"/>
  <c r="AT923" i="1" a="1"/>
  <c r="AT923" i="1" s="1"/>
  <c r="AJ923" i="1"/>
  <c r="AI923" i="1"/>
  <c r="AK923" i="1" s="1"/>
  <c r="W923" i="1"/>
  <c r="N923" i="1" a="1"/>
  <c r="N923" i="1" s="1"/>
  <c r="J923" i="1"/>
  <c r="G923" i="1"/>
  <c r="F923" i="1"/>
  <c r="C923" i="1"/>
  <c r="BL963" i="1"/>
  <c r="BJ963" i="1"/>
  <c r="AY963" i="1"/>
  <c r="AW963" i="1" a="1"/>
  <c r="AW963" i="1" s="1"/>
  <c r="AT963" i="1" a="1"/>
  <c r="AT963" i="1" s="1"/>
  <c r="AJ963" i="1"/>
  <c r="AI963" i="1"/>
  <c r="AK963" i="1" s="1"/>
  <c r="W963" i="1"/>
  <c r="N963" i="1" a="1"/>
  <c r="N963" i="1" s="1"/>
  <c r="J963" i="1"/>
  <c r="G963" i="1"/>
  <c r="F963" i="1"/>
  <c r="C963" i="1"/>
  <c r="BL997" i="1"/>
  <c r="BJ997" i="1"/>
  <c r="AY997" i="1"/>
  <c r="AW997" i="1" a="1"/>
  <c r="AW997" i="1" s="1"/>
  <c r="AT997" i="1" a="1"/>
  <c r="AT997" i="1" s="1"/>
  <c r="AJ997" i="1"/>
  <c r="AI997" i="1"/>
  <c r="AK997" i="1" s="1"/>
  <c r="W997" i="1"/>
  <c r="N997" i="1" a="1"/>
  <c r="N997" i="1" s="1"/>
  <c r="J997" i="1"/>
  <c r="G997" i="1"/>
  <c r="F997" i="1"/>
  <c r="C997" i="1"/>
  <c r="BL772" i="1"/>
  <c r="BJ772" i="1"/>
  <c r="AY772" i="1"/>
  <c r="AW772" i="1" a="1"/>
  <c r="AW772" i="1" s="1"/>
  <c r="AT772" i="1" a="1"/>
  <c r="AT772" i="1" s="1"/>
  <c r="AJ772" i="1"/>
  <c r="AI772" i="1"/>
  <c r="AK772" i="1" s="1"/>
  <c r="W772" i="1"/>
  <c r="N772" i="1" a="1"/>
  <c r="N772" i="1" s="1"/>
  <c r="J772" i="1"/>
  <c r="G772" i="1"/>
  <c r="F772" i="1"/>
  <c r="C772" i="1"/>
  <c r="BL768" i="1"/>
  <c r="BJ768" i="1"/>
  <c r="AY768" i="1"/>
  <c r="AW768" i="1" a="1"/>
  <c r="AW768" i="1" s="1"/>
  <c r="AT768" i="1" a="1"/>
  <c r="AT768" i="1" s="1"/>
  <c r="AJ768" i="1"/>
  <c r="AI768" i="1"/>
  <c r="AK768" i="1" s="1"/>
  <c r="W768" i="1"/>
  <c r="N768" i="1" a="1"/>
  <c r="N768" i="1" s="1"/>
  <c r="J768" i="1"/>
  <c r="G768" i="1"/>
  <c r="F768" i="1"/>
  <c r="C768" i="1"/>
  <c r="BL215" i="1"/>
  <c r="BJ215" i="1"/>
  <c r="AY215" i="1"/>
  <c r="AW215" i="1" a="1"/>
  <c r="AW215" i="1" s="1"/>
  <c r="AT215" i="1" a="1"/>
  <c r="AT215" i="1" s="1"/>
  <c r="AJ215" i="1"/>
  <c r="AI215" i="1"/>
  <c r="AK215" i="1" s="1"/>
  <c r="W215" i="1"/>
  <c r="N215" i="1" a="1"/>
  <c r="N215" i="1" s="1"/>
  <c r="J215" i="1"/>
  <c r="G215" i="1"/>
  <c r="F215" i="1"/>
  <c r="C215" i="1"/>
  <c r="BL213" i="1"/>
  <c r="BJ213" i="1"/>
  <c r="AY213" i="1"/>
  <c r="AW213" i="1" a="1"/>
  <c r="AW213" i="1" s="1"/>
  <c r="AT213" i="1" a="1"/>
  <c r="AT213" i="1" s="1"/>
  <c r="AJ213" i="1"/>
  <c r="AI213" i="1"/>
  <c r="AK213" i="1" s="1"/>
  <c r="W213" i="1"/>
  <c r="N213" i="1" a="1"/>
  <c r="N213" i="1" s="1"/>
  <c r="J213" i="1"/>
  <c r="G213" i="1"/>
  <c r="F213" i="1"/>
  <c r="C213" i="1"/>
  <c r="BL211" i="1"/>
  <c r="BJ211" i="1"/>
  <c r="AY211" i="1"/>
  <c r="AW211" i="1" a="1"/>
  <c r="AW211" i="1" s="1"/>
  <c r="AT211" i="1" a="1"/>
  <c r="AT211" i="1" s="1"/>
  <c r="AJ211" i="1"/>
  <c r="AI211" i="1"/>
  <c r="AK211" i="1" s="1"/>
  <c r="W211" i="1"/>
  <c r="N211" i="1" a="1"/>
  <c r="N211" i="1" s="1"/>
  <c r="J211" i="1"/>
  <c r="G211" i="1"/>
  <c r="F211" i="1"/>
  <c r="C211" i="1"/>
  <c r="BL209" i="1"/>
  <c r="BJ209" i="1"/>
  <c r="AY209" i="1"/>
  <c r="AW209" i="1" a="1"/>
  <c r="AW209" i="1" s="1"/>
  <c r="AT209" i="1" a="1"/>
  <c r="AT209" i="1" s="1"/>
  <c r="AJ209" i="1"/>
  <c r="AI209" i="1"/>
  <c r="AK209" i="1" s="1"/>
  <c r="W209" i="1"/>
  <c r="N209" i="1" a="1"/>
  <c r="N209" i="1" s="1"/>
  <c r="J209" i="1"/>
  <c r="G209" i="1"/>
  <c r="F209" i="1"/>
  <c r="C209" i="1"/>
  <c r="BL836" i="1"/>
  <c r="BJ836" i="1"/>
  <c r="AY836" i="1"/>
  <c r="AW836" i="1" a="1"/>
  <c r="AW836" i="1" s="1"/>
  <c r="AT836" i="1" a="1"/>
  <c r="AT836" i="1" s="1"/>
  <c r="AJ836" i="1"/>
  <c r="AI836" i="1"/>
  <c r="AK836" i="1" s="1"/>
  <c r="W836" i="1"/>
  <c r="N836" i="1" a="1"/>
  <c r="N836" i="1" s="1"/>
  <c r="J836" i="1"/>
  <c r="G836" i="1"/>
  <c r="F836" i="1"/>
  <c r="C836" i="1"/>
  <c r="BL831" i="1"/>
  <c r="BJ831" i="1"/>
  <c r="AY831" i="1"/>
  <c r="AW831" i="1" a="1"/>
  <c r="AW831" i="1" s="1"/>
  <c r="AT831" i="1" a="1"/>
  <c r="AT831" i="1" s="1"/>
  <c r="AJ831" i="1"/>
  <c r="AI831" i="1"/>
  <c r="AK831" i="1" s="1"/>
  <c r="W831" i="1"/>
  <c r="N831" i="1" a="1"/>
  <c r="N831" i="1" s="1"/>
  <c r="J831" i="1"/>
  <c r="G831" i="1"/>
  <c r="F831" i="1"/>
  <c r="C831" i="1"/>
  <c r="BL773" i="1"/>
  <c r="BJ773" i="1"/>
  <c r="AY773" i="1"/>
  <c r="AW773" i="1" a="1"/>
  <c r="AW773" i="1" s="1"/>
  <c r="AT773" i="1" a="1"/>
  <c r="AT773" i="1" s="1"/>
  <c r="AJ773" i="1"/>
  <c r="AI773" i="1"/>
  <c r="AK773" i="1" s="1"/>
  <c r="W773" i="1"/>
  <c r="N773" i="1" a="1"/>
  <c r="N773" i="1" s="1"/>
  <c r="J773" i="1"/>
  <c r="G773" i="1"/>
  <c r="F773" i="1"/>
  <c r="C773" i="1"/>
  <c r="BL775" i="1"/>
  <c r="BJ775" i="1"/>
  <c r="AY775" i="1"/>
  <c r="AW775" i="1" a="1"/>
  <c r="AW775" i="1" s="1"/>
  <c r="AT775" i="1" a="1"/>
  <c r="AT775" i="1" s="1"/>
  <c r="AJ775" i="1"/>
  <c r="AI775" i="1"/>
  <c r="AK775" i="1" s="1"/>
  <c r="W775" i="1"/>
  <c r="N775" i="1" a="1"/>
  <c r="N775" i="1" s="1"/>
  <c r="J775" i="1"/>
  <c r="G775" i="1"/>
  <c r="F775" i="1"/>
  <c r="C775" i="1"/>
  <c r="I775" i="1" s="1"/>
  <c r="BL216" i="1"/>
  <c r="BJ216" i="1"/>
  <c r="AY216" i="1"/>
  <c r="AW216" i="1" a="1"/>
  <c r="AW216" i="1" s="1"/>
  <c r="AT216" i="1" a="1"/>
  <c r="AT216" i="1" s="1"/>
  <c r="AJ216" i="1"/>
  <c r="AI216" i="1"/>
  <c r="AK216" i="1" s="1"/>
  <c r="W216" i="1"/>
  <c r="N216" i="1" a="1"/>
  <c r="N216" i="1" s="1"/>
  <c r="J216" i="1"/>
  <c r="G216" i="1"/>
  <c r="F216" i="1"/>
  <c r="C216" i="1"/>
  <c r="I216" i="1" s="1"/>
  <c r="BL214" i="1"/>
  <c r="BJ214" i="1"/>
  <c r="AY214" i="1"/>
  <c r="AW214" i="1" a="1"/>
  <c r="AW214" i="1" s="1"/>
  <c r="AT214" i="1" a="1"/>
  <c r="AT214" i="1" s="1"/>
  <c r="AJ214" i="1"/>
  <c r="AI214" i="1"/>
  <c r="AK214" i="1" s="1"/>
  <c r="W214" i="1"/>
  <c r="N214" i="1" a="1"/>
  <c r="N214" i="1" s="1"/>
  <c r="J214" i="1"/>
  <c r="G214" i="1"/>
  <c r="F214" i="1"/>
  <c r="C214" i="1"/>
  <c r="BL212" i="1"/>
  <c r="BJ212" i="1"/>
  <c r="AY212" i="1"/>
  <c r="AW212" i="1" a="1"/>
  <c r="AW212" i="1" s="1"/>
  <c r="AT212" i="1" a="1"/>
  <c r="AT212" i="1" s="1"/>
  <c r="AJ212" i="1"/>
  <c r="AI212" i="1"/>
  <c r="AK212" i="1" s="1"/>
  <c r="W212" i="1"/>
  <c r="N212" i="1" a="1"/>
  <c r="N212" i="1" s="1"/>
  <c r="J212" i="1"/>
  <c r="G212" i="1"/>
  <c r="F212" i="1"/>
  <c r="C212" i="1"/>
  <c r="I212" i="1" s="1"/>
  <c r="BL178" i="1"/>
  <c r="BJ178" i="1"/>
  <c r="AY178" i="1"/>
  <c r="AW178" i="1" a="1"/>
  <c r="AW178" i="1" s="1"/>
  <c r="AT178" i="1" a="1"/>
  <c r="AT178" i="1" s="1"/>
  <c r="AJ178" i="1"/>
  <c r="AI178" i="1"/>
  <c r="AK178" i="1" s="1"/>
  <c r="W178" i="1"/>
  <c r="N178" i="1" a="1"/>
  <c r="N178" i="1" s="1"/>
  <c r="J178" i="1"/>
  <c r="G178" i="1"/>
  <c r="F178" i="1"/>
  <c r="C178" i="1"/>
  <c r="I178" i="1" s="1"/>
  <c r="BL769" i="1"/>
  <c r="BJ769" i="1"/>
  <c r="AY769" i="1"/>
  <c r="AW769" i="1" a="1"/>
  <c r="AW769" i="1" s="1"/>
  <c r="AT769" i="1" a="1"/>
  <c r="AT769" i="1" s="1"/>
  <c r="AJ769" i="1"/>
  <c r="AI769" i="1"/>
  <c r="AK769" i="1" s="1"/>
  <c r="W769" i="1"/>
  <c r="N769" i="1" a="1"/>
  <c r="N769" i="1" s="1"/>
  <c r="J769" i="1"/>
  <c r="G769" i="1"/>
  <c r="F769" i="1"/>
  <c r="C769" i="1"/>
  <c r="BL771" i="1"/>
  <c r="BJ771" i="1"/>
  <c r="AY771" i="1"/>
  <c r="AW771" i="1" a="1"/>
  <c r="AW771" i="1" s="1"/>
  <c r="AT771" i="1" a="1"/>
  <c r="AT771" i="1" s="1"/>
  <c r="AJ771" i="1"/>
  <c r="AI771" i="1"/>
  <c r="AK771" i="1" s="1"/>
  <c r="W771" i="1"/>
  <c r="N771" i="1" a="1"/>
  <c r="N771" i="1" s="1"/>
  <c r="J771" i="1"/>
  <c r="G771" i="1"/>
  <c r="F771" i="1"/>
  <c r="C771" i="1"/>
  <c r="I771" i="1" s="1"/>
  <c r="BL1318" i="1"/>
  <c r="BJ1318" i="1"/>
  <c r="AY1318" i="1"/>
  <c r="AW1318" i="1" a="1"/>
  <c r="AW1318" i="1" s="1"/>
  <c r="AT1318" i="1" a="1"/>
  <c r="AT1318" i="1" s="1"/>
  <c r="AJ1318" i="1"/>
  <c r="AI1318" i="1"/>
  <c r="AK1318" i="1" s="1"/>
  <c r="W1318" i="1"/>
  <c r="N1318" i="1" a="1"/>
  <c r="N1318" i="1" s="1"/>
  <c r="J1318" i="1"/>
  <c r="G1318" i="1"/>
  <c r="F1318" i="1"/>
  <c r="C1318" i="1"/>
  <c r="I1318" i="1" s="1"/>
  <c r="BL1317" i="1"/>
  <c r="BJ1317" i="1"/>
  <c r="AY1317" i="1"/>
  <c r="AW1317" i="1" a="1"/>
  <c r="AW1317" i="1" s="1"/>
  <c r="AT1317" i="1" a="1"/>
  <c r="AT1317" i="1" s="1"/>
  <c r="AJ1317" i="1"/>
  <c r="AI1317" i="1"/>
  <c r="AK1317" i="1" s="1"/>
  <c r="W1317" i="1"/>
  <c r="N1317" i="1" a="1"/>
  <c r="N1317" i="1" s="1"/>
  <c r="J1317" i="1"/>
  <c r="G1317" i="1"/>
  <c r="F1317" i="1"/>
  <c r="C1317" i="1"/>
  <c r="I1317" i="1" s="1"/>
  <c r="BL1316" i="1"/>
  <c r="BJ1316" i="1"/>
  <c r="AY1316" i="1"/>
  <c r="AW1316" i="1" a="1"/>
  <c r="AW1316" i="1" s="1"/>
  <c r="AT1316" i="1" a="1"/>
  <c r="AT1316" i="1" s="1"/>
  <c r="AJ1316" i="1"/>
  <c r="AI1316" i="1"/>
  <c r="AK1316" i="1" s="1"/>
  <c r="W1316" i="1"/>
  <c r="N1316" i="1" a="1"/>
  <c r="N1316" i="1" s="1"/>
  <c r="J1316" i="1"/>
  <c r="G1316" i="1"/>
  <c r="F1316" i="1"/>
  <c r="C1316" i="1"/>
  <c r="I1316" i="1" s="1"/>
  <c r="BL998" i="1"/>
  <c r="BJ998" i="1"/>
  <c r="AY998" i="1"/>
  <c r="AW998" i="1" a="1"/>
  <c r="AW998" i="1" s="1"/>
  <c r="AT998" i="1" a="1"/>
  <c r="AT998" i="1" s="1"/>
  <c r="AJ998" i="1"/>
  <c r="AI998" i="1"/>
  <c r="AK998" i="1" s="1"/>
  <c r="W998" i="1"/>
  <c r="N998" i="1" a="1"/>
  <c r="N998" i="1" s="1"/>
  <c r="J998" i="1"/>
  <c r="G998" i="1"/>
  <c r="F998" i="1"/>
  <c r="C998" i="1"/>
  <c r="BL1000" i="1"/>
  <c r="BJ1000" i="1"/>
  <c r="AY1000" i="1"/>
  <c r="AW1000" i="1" a="1"/>
  <c r="AW1000" i="1" s="1"/>
  <c r="AT1000" i="1" a="1"/>
  <c r="AT1000" i="1" s="1"/>
  <c r="AJ1000" i="1"/>
  <c r="AI1000" i="1"/>
  <c r="AK1000" i="1" s="1"/>
  <c r="W1000" i="1"/>
  <c r="N1000" i="1" a="1"/>
  <c r="N1000" i="1" s="1"/>
  <c r="J1000" i="1"/>
  <c r="G1000" i="1"/>
  <c r="F1000" i="1"/>
  <c r="C1000" i="1"/>
  <c r="I1000" i="1" s="1"/>
  <c r="BL229" i="1"/>
  <c r="BJ229" i="1"/>
  <c r="AY229" i="1"/>
  <c r="AW229" i="1" a="1"/>
  <c r="AW229" i="1" s="1"/>
  <c r="AT229" i="1" a="1"/>
  <c r="AT229" i="1" s="1"/>
  <c r="AJ229" i="1"/>
  <c r="AI229" i="1"/>
  <c r="AK229" i="1" s="1"/>
  <c r="W229" i="1"/>
  <c r="N229" i="1" a="1"/>
  <c r="N229" i="1" s="1"/>
  <c r="J229" i="1"/>
  <c r="G229" i="1"/>
  <c r="F229" i="1"/>
  <c r="C229" i="1"/>
  <c r="I229" i="1" s="1"/>
  <c r="BL964" i="1"/>
  <c r="BJ964" i="1"/>
  <c r="AY964" i="1"/>
  <c r="AW964" i="1" a="1"/>
  <c r="AW964" i="1" s="1"/>
  <c r="AT964" i="1" a="1"/>
  <c r="AT964" i="1" s="1"/>
  <c r="AJ964" i="1"/>
  <c r="AI964" i="1"/>
  <c r="AK964" i="1" s="1"/>
  <c r="W964" i="1"/>
  <c r="N964" i="1" a="1"/>
  <c r="N964" i="1" s="1"/>
  <c r="J964" i="1"/>
  <c r="G964" i="1"/>
  <c r="F964" i="1"/>
  <c r="C964" i="1"/>
  <c r="BL966" i="1"/>
  <c r="BJ966" i="1"/>
  <c r="AY966" i="1"/>
  <c r="AW966" i="1" a="1"/>
  <c r="AW966" i="1" s="1"/>
  <c r="AT966" i="1" a="1"/>
  <c r="AT966" i="1" s="1"/>
  <c r="AJ966" i="1"/>
  <c r="AI966" i="1"/>
  <c r="AK966" i="1" s="1"/>
  <c r="W966" i="1"/>
  <c r="N966" i="1" a="1"/>
  <c r="N966" i="1" s="1"/>
  <c r="J966" i="1"/>
  <c r="G966" i="1"/>
  <c r="F966" i="1"/>
  <c r="C966" i="1"/>
  <c r="I966" i="1" s="1"/>
  <c r="BL225" i="1"/>
  <c r="BJ225" i="1"/>
  <c r="AY225" i="1"/>
  <c r="AW225" i="1" a="1"/>
  <c r="AW225" i="1" s="1"/>
  <c r="AT225" i="1" a="1"/>
  <c r="AT225" i="1" s="1"/>
  <c r="AJ225" i="1"/>
  <c r="AI225" i="1"/>
  <c r="AK225" i="1" s="1"/>
  <c r="W225" i="1"/>
  <c r="N225" i="1" a="1"/>
  <c r="N225" i="1" s="1"/>
  <c r="J225" i="1"/>
  <c r="G225" i="1"/>
  <c r="F225" i="1"/>
  <c r="C225" i="1"/>
  <c r="I225" i="1" s="1"/>
  <c r="BL393" i="1"/>
  <c r="BJ393" i="1"/>
  <c r="AY393" i="1"/>
  <c r="AW393" i="1" a="1"/>
  <c r="AW393" i="1" s="1"/>
  <c r="AT393" i="1" a="1"/>
  <c r="AT393" i="1" s="1"/>
  <c r="AJ393" i="1"/>
  <c r="AI393" i="1"/>
  <c r="AK393" i="1" s="1"/>
  <c r="W393" i="1"/>
  <c r="N393" i="1" a="1"/>
  <c r="N393" i="1" s="1"/>
  <c r="J393" i="1"/>
  <c r="G393" i="1"/>
  <c r="F393" i="1"/>
  <c r="C393" i="1"/>
  <c r="BL394" i="1"/>
  <c r="BJ394" i="1"/>
  <c r="AY394" i="1"/>
  <c r="AW394" i="1" a="1"/>
  <c r="AW394" i="1" s="1"/>
  <c r="AT394" i="1" a="1"/>
  <c r="AT394" i="1" s="1"/>
  <c r="AJ394" i="1"/>
  <c r="AI394" i="1"/>
  <c r="AK394" i="1" s="1"/>
  <c r="W394" i="1"/>
  <c r="N394" i="1" a="1"/>
  <c r="N394" i="1" s="1"/>
  <c r="J394" i="1"/>
  <c r="G394" i="1"/>
  <c r="F394" i="1"/>
  <c r="C394" i="1"/>
  <c r="I394" i="1" s="1"/>
  <c r="BL950" i="1"/>
  <c r="BJ950" i="1"/>
  <c r="AY950" i="1"/>
  <c r="AW950" i="1" a="1"/>
  <c r="AW950" i="1" s="1"/>
  <c r="AT950" i="1" a="1"/>
  <c r="AT950" i="1" s="1"/>
  <c r="AJ950" i="1"/>
  <c r="AI950" i="1"/>
  <c r="AK950" i="1" s="1"/>
  <c r="W950" i="1"/>
  <c r="N950" i="1" a="1"/>
  <c r="N950" i="1" s="1"/>
  <c r="J950" i="1"/>
  <c r="G950" i="1"/>
  <c r="F950" i="1"/>
  <c r="C950" i="1"/>
  <c r="BL952" i="1"/>
  <c r="BJ952" i="1"/>
  <c r="AY952" i="1"/>
  <c r="AW952" i="1" a="1"/>
  <c r="AW952" i="1" s="1"/>
  <c r="AT952" i="1" a="1"/>
  <c r="AT952" i="1" s="1"/>
  <c r="AJ952" i="1"/>
  <c r="AI952" i="1"/>
  <c r="AK952" i="1" s="1"/>
  <c r="W952" i="1"/>
  <c r="N952" i="1" a="1"/>
  <c r="N952" i="1" s="1"/>
  <c r="J952" i="1"/>
  <c r="G952" i="1"/>
  <c r="F952" i="1"/>
  <c r="C952" i="1"/>
  <c r="I952" i="1" s="1"/>
  <c r="BL920" i="1"/>
  <c r="BJ920" i="1"/>
  <c r="AY920" i="1"/>
  <c r="AW920" i="1" a="1"/>
  <c r="AW920" i="1" s="1"/>
  <c r="AT920" i="1" a="1"/>
  <c r="AT920" i="1" s="1"/>
  <c r="AJ920" i="1"/>
  <c r="AI920" i="1"/>
  <c r="AK920" i="1" s="1"/>
  <c r="W920" i="1"/>
  <c r="N920" i="1" a="1"/>
  <c r="N920" i="1" s="1"/>
  <c r="J920" i="1"/>
  <c r="G920" i="1"/>
  <c r="F920" i="1"/>
  <c r="C920" i="1"/>
  <c r="BL922" i="1"/>
  <c r="BJ922" i="1"/>
  <c r="AY922" i="1"/>
  <c r="AW922" i="1" a="1"/>
  <c r="AW922" i="1" s="1"/>
  <c r="AT922" i="1" a="1"/>
  <c r="AT922" i="1" s="1"/>
  <c r="AJ922" i="1"/>
  <c r="AI922" i="1"/>
  <c r="AK922" i="1" s="1"/>
  <c r="W922" i="1"/>
  <c r="N922" i="1" a="1"/>
  <c r="N922" i="1" s="1"/>
  <c r="J922" i="1"/>
  <c r="G922" i="1"/>
  <c r="F922" i="1"/>
  <c r="C922" i="1"/>
  <c r="I922" i="1" s="1"/>
  <c r="BL991" i="1"/>
  <c r="BJ991" i="1"/>
  <c r="AY991" i="1"/>
  <c r="AW991" i="1" a="1"/>
  <c r="AW991" i="1" s="1"/>
  <c r="AT991" i="1" a="1"/>
  <c r="AT991" i="1" s="1"/>
  <c r="AJ991" i="1"/>
  <c r="AI991" i="1"/>
  <c r="AK991" i="1" s="1"/>
  <c r="W991" i="1"/>
  <c r="N991" i="1" a="1"/>
  <c r="N991" i="1" s="1"/>
  <c r="J991" i="1"/>
  <c r="G991" i="1"/>
  <c r="F991" i="1"/>
  <c r="C991" i="1"/>
  <c r="BL1096" i="1"/>
  <c r="BJ1096" i="1"/>
  <c r="AY1096" i="1"/>
  <c r="AW1096" i="1" a="1"/>
  <c r="AW1096" i="1" s="1"/>
  <c r="AT1096" i="1" a="1"/>
  <c r="AT1096" i="1" s="1"/>
  <c r="AJ1096" i="1"/>
  <c r="AI1096" i="1"/>
  <c r="AK1096" i="1" s="1"/>
  <c r="W1096" i="1"/>
  <c r="N1096" i="1" a="1"/>
  <c r="N1096" i="1" s="1"/>
  <c r="J1096" i="1"/>
  <c r="G1096" i="1"/>
  <c r="F1096" i="1"/>
  <c r="C1096" i="1"/>
  <c r="BL1325" i="1"/>
  <c r="BJ1325" i="1"/>
  <c r="AY1325" i="1"/>
  <c r="AW1325" i="1" a="1"/>
  <c r="AW1325" i="1" s="1"/>
  <c r="AT1325" i="1" a="1"/>
  <c r="AT1325" i="1" s="1"/>
  <c r="AJ1325" i="1"/>
  <c r="AI1325" i="1"/>
  <c r="AK1325" i="1" s="1"/>
  <c r="W1325" i="1"/>
  <c r="N1325" i="1" a="1"/>
  <c r="N1325" i="1" s="1"/>
  <c r="J1325" i="1"/>
  <c r="G1325" i="1"/>
  <c r="F1325" i="1"/>
  <c r="C1325" i="1"/>
  <c r="I1325" i="1" s="1"/>
  <c r="BL1324" i="1"/>
  <c r="BJ1324" i="1"/>
  <c r="AY1324" i="1"/>
  <c r="AW1324" i="1" a="1"/>
  <c r="AW1324" i="1" s="1"/>
  <c r="AT1324" i="1" a="1"/>
  <c r="AT1324" i="1" s="1"/>
  <c r="AJ1324" i="1"/>
  <c r="AI1324" i="1"/>
  <c r="AK1324" i="1" s="1"/>
  <c r="W1324" i="1"/>
  <c r="N1324" i="1" a="1"/>
  <c r="N1324" i="1" s="1"/>
  <c r="J1324" i="1"/>
  <c r="G1324" i="1"/>
  <c r="F1324" i="1"/>
  <c r="C1324" i="1"/>
  <c r="I1324" i="1" s="1"/>
  <c r="BL1323" i="1"/>
  <c r="BJ1323" i="1"/>
  <c r="AY1323" i="1"/>
  <c r="AW1323" i="1" a="1"/>
  <c r="AW1323" i="1" s="1"/>
  <c r="AT1323" i="1" a="1"/>
  <c r="AT1323" i="1" s="1"/>
  <c r="AJ1323" i="1"/>
  <c r="AI1323" i="1"/>
  <c r="AK1323" i="1" s="1"/>
  <c r="W1323" i="1"/>
  <c r="N1323" i="1" a="1"/>
  <c r="N1323" i="1" s="1"/>
  <c r="J1323" i="1"/>
  <c r="G1323" i="1"/>
  <c r="F1323" i="1"/>
  <c r="C1323" i="1"/>
  <c r="I1323" i="1" s="1"/>
  <c r="BL1322" i="1"/>
  <c r="BJ1322" i="1"/>
  <c r="AY1322" i="1"/>
  <c r="AW1322" i="1" a="1"/>
  <c r="AW1322" i="1" s="1"/>
  <c r="AT1322" i="1" a="1"/>
  <c r="AT1322" i="1" s="1"/>
  <c r="AJ1322" i="1"/>
  <c r="AI1322" i="1"/>
  <c r="AK1322" i="1" s="1"/>
  <c r="W1322" i="1"/>
  <c r="N1322" i="1" a="1"/>
  <c r="N1322" i="1" s="1"/>
  <c r="J1322" i="1"/>
  <c r="G1322" i="1"/>
  <c r="F1322" i="1"/>
  <c r="C1322" i="1"/>
  <c r="I1322" i="1" s="1"/>
  <c r="BL1321" i="1"/>
  <c r="BJ1321" i="1"/>
  <c r="AY1321" i="1"/>
  <c r="AW1321" i="1" a="1"/>
  <c r="AW1321" i="1" s="1"/>
  <c r="AT1321" i="1" a="1"/>
  <c r="AT1321" i="1" s="1"/>
  <c r="AJ1321" i="1"/>
  <c r="AI1321" i="1"/>
  <c r="AK1321" i="1" s="1"/>
  <c r="W1321" i="1"/>
  <c r="N1321" i="1" a="1"/>
  <c r="N1321" i="1" s="1"/>
  <c r="J1321" i="1"/>
  <c r="G1321" i="1"/>
  <c r="F1321" i="1"/>
  <c r="C1321" i="1"/>
  <c r="I1321" i="1" s="1"/>
  <c r="BL1320" i="1"/>
  <c r="BJ1320" i="1"/>
  <c r="AY1320" i="1"/>
  <c r="AW1320" i="1" a="1"/>
  <c r="AW1320" i="1" s="1"/>
  <c r="AT1320" i="1" a="1"/>
  <c r="AT1320" i="1" s="1"/>
  <c r="AJ1320" i="1"/>
  <c r="AI1320" i="1"/>
  <c r="AK1320" i="1" s="1"/>
  <c r="W1320" i="1"/>
  <c r="N1320" i="1" a="1"/>
  <c r="N1320" i="1" s="1"/>
  <c r="J1320" i="1"/>
  <c r="G1320" i="1"/>
  <c r="F1320" i="1"/>
  <c r="C1320" i="1"/>
  <c r="I1320" i="1" s="1"/>
  <c r="BL1319" i="1"/>
  <c r="BJ1319" i="1"/>
  <c r="AY1319" i="1"/>
  <c r="AW1319" i="1" a="1"/>
  <c r="AW1319" i="1" s="1"/>
  <c r="AT1319" i="1" a="1"/>
  <c r="AT1319" i="1" s="1"/>
  <c r="AJ1319" i="1"/>
  <c r="AI1319" i="1"/>
  <c r="AK1319" i="1" s="1"/>
  <c r="W1319" i="1"/>
  <c r="N1319" i="1" a="1"/>
  <c r="N1319" i="1" s="1"/>
  <c r="J1319" i="1"/>
  <c r="G1319" i="1"/>
  <c r="F1319" i="1"/>
  <c r="C1319" i="1"/>
  <c r="I1319" i="1" s="1"/>
  <c r="BL924" i="1"/>
  <c r="BJ924" i="1"/>
  <c r="AY924" i="1"/>
  <c r="AW924" i="1" a="1"/>
  <c r="AW924" i="1" s="1"/>
  <c r="AT924" i="1" a="1"/>
  <c r="AT924" i="1" s="1"/>
  <c r="AJ924" i="1"/>
  <c r="AI924" i="1"/>
  <c r="AK924" i="1" s="1"/>
  <c r="W924" i="1"/>
  <c r="N924" i="1" a="1"/>
  <c r="N924" i="1" s="1"/>
  <c r="J924" i="1"/>
  <c r="G924" i="1"/>
  <c r="F924" i="1"/>
  <c r="C924" i="1"/>
  <c r="BL926" i="1"/>
  <c r="BJ926" i="1"/>
  <c r="AY926" i="1"/>
  <c r="AW926" i="1" a="1"/>
  <c r="AW926" i="1" s="1"/>
  <c r="AT926" i="1" a="1"/>
  <c r="AT926" i="1" s="1"/>
  <c r="AJ926" i="1"/>
  <c r="AI926" i="1"/>
  <c r="AK926" i="1" s="1"/>
  <c r="W926" i="1"/>
  <c r="N926" i="1" a="1"/>
  <c r="N926" i="1" s="1"/>
  <c r="J926" i="1"/>
  <c r="G926" i="1"/>
  <c r="F926" i="1"/>
  <c r="C926" i="1"/>
  <c r="I926" i="1" s="1"/>
  <c r="BL220" i="1"/>
  <c r="BJ220" i="1"/>
  <c r="AY220" i="1"/>
  <c r="AW220" i="1" a="1"/>
  <c r="AW220" i="1" s="1"/>
  <c r="AT220" i="1" a="1"/>
  <c r="AT220" i="1" s="1"/>
  <c r="AJ220" i="1"/>
  <c r="AI220" i="1"/>
  <c r="AK220" i="1" s="1"/>
  <c r="W220" i="1"/>
  <c r="N220" i="1" a="1"/>
  <c r="N220" i="1" s="1"/>
  <c r="J220" i="1"/>
  <c r="G220" i="1"/>
  <c r="F220" i="1"/>
  <c r="C220" i="1"/>
  <c r="I220" i="1" s="1"/>
  <c r="BL899" i="1"/>
  <c r="BJ899" i="1"/>
  <c r="AY899" i="1"/>
  <c r="AW899" i="1" a="1"/>
  <c r="AW899" i="1" s="1"/>
  <c r="AT899" i="1" a="1"/>
  <c r="AT899" i="1" s="1"/>
  <c r="AJ899" i="1"/>
  <c r="AI899" i="1"/>
  <c r="AK899" i="1" s="1"/>
  <c r="W899" i="1"/>
  <c r="N899" i="1" a="1"/>
  <c r="N899" i="1" s="1"/>
  <c r="J899" i="1"/>
  <c r="G899" i="1"/>
  <c r="F899" i="1"/>
  <c r="C899" i="1"/>
  <c r="BL901" i="1"/>
  <c r="BJ901" i="1"/>
  <c r="AY901" i="1"/>
  <c r="AW901" i="1" a="1"/>
  <c r="AW901" i="1" s="1"/>
  <c r="AT901" i="1" a="1"/>
  <c r="AT901" i="1" s="1"/>
  <c r="AJ901" i="1"/>
  <c r="AI901" i="1"/>
  <c r="AK901" i="1" s="1"/>
  <c r="W901" i="1"/>
  <c r="N901" i="1" a="1"/>
  <c r="N901" i="1" s="1"/>
  <c r="J901" i="1"/>
  <c r="G901" i="1"/>
  <c r="F901" i="1"/>
  <c r="C901" i="1"/>
  <c r="I901" i="1" s="1"/>
  <c r="BL218" i="1"/>
  <c r="BJ218" i="1"/>
  <c r="AY218" i="1"/>
  <c r="AW218" i="1" a="1"/>
  <c r="AW218" i="1" s="1"/>
  <c r="AT218" i="1" a="1"/>
  <c r="AT218" i="1" s="1"/>
  <c r="AJ218" i="1"/>
  <c r="AI218" i="1"/>
  <c r="AK218" i="1" s="1"/>
  <c r="W218" i="1"/>
  <c r="N218" i="1" a="1"/>
  <c r="N218" i="1" s="1"/>
  <c r="J218" i="1"/>
  <c r="G218" i="1"/>
  <c r="F218" i="1"/>
  <c r="C218" i="1"/>
  <c r="I218" i="1" s="1"/>
  <c r="BL990" i="1"/>
  <c r="BJ990" i="1"/>
  <c r="AY990" i="1"/>
  <c r="AW990" i="1" a="1"/>
  <c r="AW990" i="1" s="1"/>
  <c r="AT990" i="1" a="1"/>
  <c r="AT990" i="1" s="1"/>
  <c r="AJ990" i="1"/>
  <c r="AI990" i="1"/>
  <c r="AK990" i="1" s="1"/>
  <c r="W990" i="1"/>
  <c r="N990" i="1" a="1"/>
  <c r="N990" i="1" s="1"/>
  <c r="J990" i="1"/>
  <c r="G990" i="1"/>
  <c r="F990" i="1"/>
  <c r="C990" i="1"/>
  <c r="I990" i="1" s="1"/>
  <c r="BL1092" i="1"/>
  <c r="BJ1092" i="1"/>
  <c r="AY1092" i="1"/>
  <c r="AW1092" i="1" a="1"/>
  <c r="AW1092" i="1" s="1"/>
  <c r="AT1092" i="1" a="1"/>
  <c r="AT1092" i="1" s="1"/>
  <c r="AJ1092" i="1"/>
  <c r="AI1092" i="1"/>
  <c r="AK1092" i="1" s="1"/>
  <c r="W1092" i="1"/>
  <c r="N1092" i="1" a="1"/>
  <c r="N1092" i="1" s="1"/>
  <c r="J1092" i="1"/>
  <c r="G1092" i="1"/>
  <c r="F1092" i="1"/>
  <c r="C1092" i="1"/>
  <c r="BL1099" i="1"/>
  <c r="BJ1099" i="1"/>
  <c r="AY1099" i="1"/>
  <c r="AW1099" i="1" a="1"/>
  <c r="AW1099" i="1" s="1"/>
  <c r="AT1099" i="1" a="1"/>
  <c r="AT1099" i="1" s="1"/>
  <c r="AJ1099" i="1"/>
  <c r="AI1099" i="1"/>
  <c r="AK1099" i="1" s="1"/>
  <c r="W1099" i="1"/>
  <c r="N1099" i="1" a="1"/>
  <c r="N1099" i="1" s="1"/>
  <c r="J1099" i="1"/>
  <c r="G1099" i="1"/>
  <c r="F1099" i="1"/>
  <c r="C1099" i="1"/>
  <c r="I1099" i="1" s="1"/>
  <c r="BL382" i="1"/>
  <c r="BJ382" i="1"/>
  <c r="AY382" i="1"/>
  <c r="AW382" i="1" a="1"/>
  <c r="AW382" i="1" s="1"/>
  <c r="AT382" i="1" a="1"/>
  <c r="AT382" i="1" s="1"/>
  <c r="AJ382" i="1"/>
  <c r="AI382" i="1"/>
  <c r="AK382" i="1" s="1"/>
  <c r="W382" i="1"/>
  <c r="N382" i="1" a="1"/>
  <c r="N382" i="1" s="1"/>
  <c r="J382" i="1"/>
  <c r="G382" i="1"/>
  <c r="F382" i="1"/>
  <c r="C382" i="1"/>
  <c r="BL381" i="1"/>
  <c r="BJ381" i="1"/>
  <c r="AY381" i="1"/>
  <c r="AW381" i="1" a="1"/>
  <c r="AW381" i="1" s="1"/>
  <c r="AT381" i="1" a="1"/>
  <c r="AT381" i="1" s="1"/>
  <c r="AJ381" i="1"/>
  <c r="AI381" i="1"/>
  <c r="AK381" i="1" s="1"/>
  <c r="W381" i="1"/>
  <c r="N381" i="1" a="1"/>
  <c r="N381" i="1" s="1"/>
  <c r="J381" i="1"/>
  <c r="G381" i="1"/>
  <c r="F381" i="1"/>
  <c r="C381" i="1"/>
  <c r="BL380" i="1"/>
  <c r="BJ380" i="1"/>
  <c r="AY380" i="1"/>
  <c r="AW380" i="1" a="1"/>
  <c r="AW380" i="1" s="1"/>
  <c r="AT380" i="1" a="1"/>
  <c r="AT380" i="1" s="1"/>
  <c r="AJ380" i="1"/>
  <c r="AI380" i="1"/>
  <c r="AK380" i="1" s="1"/>
  <c r="W380" i="1"/>
  <c r="N380" i="1" a="1"/>
  <c r="N380" i="1" s="1"/>
  <c r="J380" i="1"/>
  <c r="G380" i="1"/>
  <c r="F380" i="1"/>
  <c r="C380" i="1"/>
  <c r="BL378" i="1"/>
  <c r="BJ378" i="1"/>
  <c r="AY378" i="1"/>
  <c r="AW378" i="1" a="1"/>
  <c r="AW378" i="1" s="1"/>
  <c r="AT378" i="1" a="1"/>
  <c r="AT378" i="1" s="1"/>
  <c r="AJ378" i="1"/>
  <c r="AI378" i="1"/>
  <c r="AK378" i="1" s="1"/>
  <c r="W378" i="1"/>
  <c r="N378" i="1" a="1"/>
  <c r="N378" i="1" s="1"/>
  <c r="J378" i="1"/>
  <c r="G378" i="1"/>
  <c r="F378" i="1"/>
  <c r="C378" i="1"/>
  <c r="BL377" i="1"/>
  <c r="BJ377" i="1"/>
  <c r="AY377" i="1"/>
  <c r="AW377" i="1" a="1"/>
  <c r="AW377" i="1" s="1"/>
  <c r="AT377" i="1" a="1"/>
  <c r="AT377" i="1" s="1"/>
  <c r="AJ377" i="1"/>
  <c r="AI377" i="1"/>
  <c r="AK377" i="1" s="1"/>
  <c r="W377" i="1"/>
  <c r="N377" i="1" a="1"/>
  <c r="N377" i="1" s="1"/>
  <c r="J377" i="1"/>
  <c r="G377" i="1"/>
  <c r="F377" i="1"/>
  <c r="C377" i="1"/>
  <c r="BL376" i="1"/>
  <c r="BJ376" i="1"/>
  <c r="AY376" i="1"/>
  <c r="AW376" i="1" a="1"/>
  <c r="AW376" i="1" s="1"/>
  <c r="AT376" i="1" a="1"/>
  <c r="AT376" i="1" s="1"/>
  <c r="AJ376" i="1"/>
  <c r="AI376" i="1"/>
  <c r="AK376" i="1" s="1"/>
  <c r="W376" i="1"/>
  <c r="N376" i="1" a="1"/>
  <c r="N376" i="1" s="1"/>
  <c r="J376" i="1"/>
  <c r="G376" i="1"/>
  <c r="F376" i="1"/>
  <c r="C376" i="1"/>
  <c r="BL171" i="1"/>
  <c r="BJ171" i="1"/>
  <c r="AY171" i="1"/>
  <c r="AW171" i="1" a="1"/>
  <c r="AW171" i="1" s="1"/>
  <c r="AT171" i="1" a="1"/>
  <c r="AT171" i="1" s="1"/>
  <c r="AJ171" i="1"/>
  <c r="AI171" i="1"/>
  <c r="AK171" i="1" s="1"/>
  <c r="W171" i="1"/>
  <c r="N171" i="1" a="1"/>
  <c r="N171" i="1" s="1"/>
  <c r="J171" i="1"/>
  <c r="G171" i="1"/>
  <c r="F171" i="1"/>
  <c r="C171" i="1"/>
  <c r="BL172" i="1"/>
  <c r="BJ172" i="1"/>
  <c r="AY172" i="1"/>
  <c r="AW172" i="1" a="1"/>
  <c r="AW172" i="1" s="1"/>
  <c r="AT172" i="1" a="1"/>
  <c r="AT172" i="1" s="1"/>
  <c r="AJ172" i="1"/>
  <c r="AI172" i="1"/>
  <c r="AK172" i="1" s="1"/>
  <c r="W172" i="1"/>
  <c r="N172" i="1" a="1"/>
  <c r="N172" i="1" s="1"/>
  <c r="J172" i="1"/>
  <c r="G172" i="1"/>
  <c r="F172" i="1"/>
  <c r="C172" i="1"/>
  <c r="BL168" i="1"/>
  <c r="BJ168" i="1"/>
  <c r="AY168" i="1"/>
  <c r="AW168" i="1" a="1"/>
  <c r="AW168" i="1" s="1"/>
  <c r="AT168" i="1" a="1"/>
  <c r="AT168" i="1" s="1"/>
  <c r="AJ168" i="1"/>
  <c r="AI168" i="1"/>
  <c r="AK168" i="1" s="1"/>
  <c r="W168" i="1"/>
  <c r="N168" i="1" a="1"/>
  <c r="N168" i="1" s="1"/>
  <c r="J168" i="1"/>
  <c r="G168" i="1"/>
  <c r="F168" i="1"/>
  <c r="C168" i="1"/>
  <c r="BL169" i="1"/>
  <c r="BJ169" i="1"/>
  <c r="AY169" i="1"/>
  <c r="AW169" i="1" a="1"/>
  <c r="AW169" i="1" s="1"/>
  <c r="AT169" i="1" a="1"/>
  <c r="AT169" i="1" s="1"/>
  <c r="AJ169" i="1"/>
  <c r="AI169" i="1"/>
  <c r="AK169" i="1" s="1"/>
  <c r="W169" i="1"/>
  <c r="N169" i="1" a="1"/>
  <c r="N169" i="1" s="1"/>
  <c r="J169" i="1"/>
  <c r="G169" i="1"/>
  <c r="F169" i="1"/>
  <c r="C169" i="1"/>
  <c r="BL165" i="1"/>
  <c r="BJ165" i="1"/>
  <c r="AY165" i="1"/>
  <c r="AW165" i="1" a="1"/>
  <c r="AW165" i="1" s="1"/>
  <c r="AT165" i="1" a="1"/>
  <c r="AT165" i="1" s="1"/>
  <c r="AJ165" i="1"/>
  <c r="AI165" i="1"/>
  <c r="AK165" i="1" s="1"/>
  <c r="W165" i="1"/>
  <c r="N165" i="1" a="1"/>
  <c r="N165" i="1" s="1"/>
  <c r="J165" i="1"/>
  <c r="G165" i="1"/>
  <c r="F165" i="1"/>
  <c r="C165" i="1"/>
  <c r="BL166" i="1"/>
  <c r="BJ166" i="1"/>
  <c r="AY166" i="1"/>
  <c r="AW166" i="1" a="1"/>
  <c r="AW166" i="1" s="1"/>
  <c r="AT166" i="1" a="1"/>
  <c r="AT166" i="1" s="1"/>
  <c r="AJ166" i="1"/>
  <c r="AI166" i="1"/>
  <c r="AK166" i="1" s="1"/>
  <c r="W166" i="1"/>
  <c r="N166" i="1" a="1"/>
  <c r="N166" i="1" s="1"/>
  <c r="J166" i="1"/>
  <c r="G166" i="1"/>
  <c r="F166" i="1"/>
  <c r="C166" i="1"/>
  <c r="BL162" i="1"/>
  <c r="BJ162" i="1"/>
  <c r="AY162" i="1"/>
  <c r="AW162" i="1" a="1"/>
  <c r="AW162" i="1" s="1"/>
  <c r="AT162" i="1" a="1"/>
  <c r="AT162" i="1" s="1"/>
  <c r="AJ162" i="1"/>
  <c r="AI162" i="1"/>
  <c r="AK162" i="1" s="1"/>
  <c r="W162" i="1"/>
  <c r="N162" i="1" a="1"/>
  <c r="N162" i="1" s="1"/>
  <c r="J162" i="1"/>
  <c r="G162" i="1"/>
  <c r="F162" i="1"/>
  <c r="C162" i="1"/>
  <c r="BL163" i="1"/>
  <c r="BJ163" i="1"/>
  <c r="AY163" i="1"/>
  <c r="AW163" i="1" a="1"/>
  <c r="AW163" i="1" s="1"/>
  <c r="AT163" i="1" a="1"/>
  <c r="AT163" i="1" s="1"/>
  <c r="AJ163" i="1"/>
  <c r="AI163" i="1"/>
  <c r="AK163" i="1" s="1"/>
  <c r="W163" i="1"/>
  <c r="N163" i="1" a="1"/>
  <c r="N163" i="1" s="1"/>
  <c r="J163" i="1"/>
  <c r="G163" i="1"/>
  <c r="F163" i="1"/>
  <c r="C163" i="1"/>
  <c r="I1112" i="1" l="1"/>
  <c r="I403" i="1"/>
  <c r="I402" i="1"/>
  <c r="I734" i="1"/>
  <c r="I482" i="1"/>
  <c r="I985" i="1"/>
  <c r="I763" i="1"/>
  <c r="I337" i="1"/>
  <c r="I214" i="1"/>
  <c r="BL743" i="1"/>
  <c r="BJ743" i="1"/>
  <c r="AY743" i="1"/>
  <c r="AW743" i="1" a="1"/>
  <c r="AW743" i="1" s="1"/>
  <c r="AT743" i="1" a="1"/>
  <c r="AT743" i="1" s="1"/>
  <c r="AJ743" i="1"/>
  <c r="AI743" i="1"/>
  <c r="AK743" i="1" s="1"/>
  <c r="W743" i="1"/>
  <c r="N743" i="1" a="1"/>
  <c r="N743" i="1" s="1"/>
  <c r="J743" i="1"/>
  <c r="G743" i="1"/>
  <c r="F743" i="1"/>
  <c r="C743" i="1"/>
  <c r="BL720" i="1"/>
  <c r="BJ720" i="1"/>
  <c r="AY720" i="1"/>
  <c r="AW720" i="1" a="1"/>
  <c r="AW720" i="1" s="1"/>
  <c r="AT720" i="1" a="1"/>
  <c r="AT720" i="1" s="1"/>
  <c r="AJ720" i="1"/>
  <c r="AI720" i="1"/>
  <c r="AK720" i="1" s="1"/>
  <c r="W720" i="1"/>
  <c r="N720" i="1" a="1"/>
  <c r="N720" i="1" s="1"/>
  <c r="J720" i="1"/>
  <c r="G720" i="1"/>
  <c r="F720" i="1"/>
  <c r="C720" i="1"/>
  <c r="BL745" i="1"/>
  <c r="BJ745" i="1"/>
  <c r="AY745" i="1"/>
  <c r="AW745" i="1" a="1"/>
  <c r="AW745" i="1" s="1"/>
  <c r="AT745" i="1" a="1"/>
  <c r="AT745" i="1" s="1"/>
  <c r="AJ745" i="1"/>
  <c r="AI745" i="1"/>
  <c r="AK745" i="1" s="1"/>
  <c r="W745" i="1"/>
  <c r="N745" i="1" a="1"/>
  <c r="N745" i="1" s="1"/>
  <c r="J745" i="1"/>
  <c r="G745" i="1"/>
  <c r="F745" i="1"/>
  <c r="C745" i="1"/>
  <c r="I745" i="1" s="1"/>
  <c r="BL722" i="1"/>
  <c r="BJ722" i="1"/>
  <c r="AY722" i="1"/>
  <c r="AW722" i="1" a="1"/>
  <c r="AW722" i="1" s="1"/>
  <c r="AT722" i="1" a="1"/>
  <c r="AT722" i="1" s="1"/>
  <c r="AJ722" i="1"/>
  <c r="AI722" i="1"/>
  <c r="AK722" i="1" s="1"/>
  <c r="W722" i="1"/>
  <c r="N722" i="1" a="1"/>
  <c r="N722" i="1" s="1"/>
  <c r="J722" i="1"/>
  <c r="G722" i="1"/>
  <c r="F722" i="1"/>
  <c r="C722" i="1"/>
  <c r="I722" i="1" s="1"/>
  <c r="BL1033" i="1"/>
  <c r="BJ1033" i="1"/>
  <c r="AY1033" i="1"/>
  <c r="AW1033" i="1" a="1"/>
  <c r="AW1033" i="1" s="1"/>
  <c r="AT1033" i="1" a="1"/>
  <c r="AT1033" i="1" s="1"/>
  <c r="AJ1033" i="1"/>
  <c r="AI1033" i="1"/>
  <c r="AK1033" i="1" s="1"/>
  <c r="W1033" i="1"/>
  <c r="N1033" i="1" a="1"/>
  <c r="N1033" i="1" s="1"/>
  <c r="J1033" i="1"/>
  <c r="G1033" i="1"/>
  <c r="F1033" i="1"/>
  <c r="C1033" i="1"/>
  <c r="I1033" i="1" s="1"/>
  <c r="BL1032" i="1"/>
  <c r="BJ1032" i="1"/>
  <c r="AY1032" i="1"/>
  <c r="AW1032" i="1" a="1"/>
  <c r="AW1032" i="1" s="1"/>
  <c r="AT1032" i="1" a="1"/>
  <c r="AT1032" i="1" s="1"/>
  <c r="AJ1032" i="1"/>
  <c r="AI1032" i="1"/>
  <c r="AK1032" i="1" s="1"/>
  <c r="W1032" i="1"/>
  <c r="N1032" i="1" a="1"/>
  <c r="N1032" i="1" s="1"/>
  <c r="J1032" i="1"/>
  <c r="G1032" i="1"/>
  <c r="F1032" i="1"/>
  <c r="C1032" i="1"/>
  <c r="BL1034" i="1"/>
  <c r="BJ1034" i="1"/>
  <c r="AY1034" i="1"/>
  <c r="AW1034" i="1" a="1"/>
  <c r="AW1034" i="1" s="1"/>
  <c r="AT1034" i="1" a="1"/>
  <c r="AT1034" i="1" s="1"/>
  <c r="AJ1034" i="1"/>
  <c r="AI1034" i="1"/>
  <c r="AK1034" i="1" s="1"/>
  <c r="W1034" i="1"/>
  <c r="N1034" i="1" a="1"/>
  <c r="N1034" i="1" s="1"/>
  <c r="J1034" i="1"/>
  <c r="G1034" i="1"/>
  <c r="F1034" i="1"/>
  <c r="C1034" i="1"/>
  <c r="BL825" i="1"/>
  <c r="BJ825" i="1"/>
  <c r="AY825" i="1"/>
  <c r="AW825" i="1" a="1"/>
  <c r="AW825" i="1" s="1"/>
  <c r="AT825" i="1" a="1"/>
  <c r="AT825" i="1" s="1"/>
  <c r="AJ825" i="1"/>
  <c r="AI825" i="1"/>
  <c r="AK825" i="1" s="1"/>
  <c r="W825" i="1"/>
  <c r="N825" i="1" a="1"/>
  <c r="N825" i="1" s="1"/>
  <c r="J825" i="1"/>
  <c r="G825" i="1"/>
  <c r="F825" i="1"/>
  <c r="C825" i="1"/>
  <c r="BL826" i="1"/>
  <c r="BJ826" i="1"/>
  <c r="AY826" i="1"/>
  <c r="AW826" i="1" a="1"/>
  <c r="AW826" i="1" s="1"/>
  <c r="AT826" i="1" a="1"/>
  <c r="AT826" i="1" s="1"/>
  <c r="AJ826" i="1"/>
  <c r="AI826" i="1"/>
  <c r="AK826" i="1" s="1"/>
  <c r="W826" i="1"/>
  <c r="N826" i="1" a="1"/>
  <c r="N826" i="1" s="1"/>
  <c r="J826" i="1"/>
  <c r="G826" i="1"/>
  <c r="F826" i="1"/>
  <c r="C826" i="1"/>
  <c r="I826" i="1" s="1"/>
  <c r="BL1030" i="1"/>
  <c r="BJ1030" i="1"/>
  <c r="AY1030" i="1"/>
  <c r="AW1030" i="1" a="1"/>
  <c r="AW1030" i="1" s="1"/>
  <c r="AT1030" i="1" a="1"/>
  <c r="AT1030" i="1" s="1"/>
  <c r="AJ1030" i="1"/>
  <c r="AI1030" i="1"/>
  <c r="AK1030" i="1" s="1"/>
  <c r="W1030" i="1"/>
  <c r="N1030" i="1" a="1"/>
  <c r="N1030" i="1" s="1"/>
  <c r="J1030" i="1"/>
  <c r="G1030" i="1"/>
  <c r="F1030" i="1"/>
  <c r="C1030" i="1"/>
  <c r="I1030" i="1" s="1"/>
  <c r="BL1029" i="1"/>
  <c r="BJ1029" i="1"/>
  <c r="AY1029" i="1"/>
  <c r="AW1029" i="1" a="1"/>
  <c r="AW1029" i="1" s="1"/>
  <c r="AT1029" i="1" a="1"/>
  <c r="AT1029" i="1" s="1"/>
  <c r="AJ1029" i="1"/>
  <c r="AI1029" i="1"/>
  <c r="AK1029" i="1" s="1"/>
  <c r="W1029" i="1"/>
  <c r="N1029" i="1" a="1"/>
  <c r="N1029" i="1" s="1"/>
  <c r="J1029" i="1"/>
  <c r="G1029" i="1"/>
  <c r="F1029" i="1"/>
  <c r="C1029" i="1"/>
  <c r="BL1031" i="1"/>
  <c r="BJ1031" i="1"/>
  <c r="AY1031" i="1"/>
  <c r="AW1031" i="1" a="1"/>
  <c r="AW1031" i="1" s="1"/>
  <c r="AT1031" i="1" a="1"/>
  <c r="AT1031" i="1" s="1"/>
  <c r="AJ1031" i="1"/>
  <c r="AI1031" i="1"/>
  <c r="AK1031" i="1" s="1"/>
  <c r="W1031" i="1"/>
  <c r="N1031" i="1" a="1"/>
  <c r="N1031" i="1" s="1"/>
  <c r="J1031" i="1"/>
  <c r="G1031" i="1"/>
  <c r="F1031" i="1"/>
  <c r="C1031" i="1"/>
  <c r="BL823" i="1"/>
  <c r="BJ823" i="1"/>
  <c r="AY823" i="1"/>
  <c r="AW823" i="1" a="1"/>
  <c r="AW823" i="1" s="1"/>
  <c r="AT823" i="1" a="1"/>
  <c r="AT823" i="1" s="1"/>
  <c r="AJ823" i="1"/>
  <c r="AI823" i="1"/>
  <c r="AK823" i="1" s="1"/>
  <c r="W823" i="1"/>
  <c r="N823" i="1" a="1"/>
  <c r="N823" i="1" s="1"/>
  <c r="J823" i="1"/>
  <c r="G823" i="1"/>
  <c r="F823" i="1"/>
  <c r="C823" i="1"/>
  <c r="BL824" i="1"/>
  <c r="BJ824" i="1"/>
  <c r="AY824" i="1"/>
  <c r="AW824" i="1" a="1"/>
  <c r="AW824" i="1" s="1"/>
  <c r="AT824" i="1" a="1"/>
  <c r="AT824" i="1" s="1"/>
  <c r="AJ824" i="1"/>
  <c r="AI824" i="1"/>
  <c r="AK824" i="1" s="1"/>
  <c r="W824" i="1"/>
  <c r="N824" i="1" a="1"/>
  <c r="N824" i="1" s="1"/>
  <c r="J824" i="1"/>
  <c r="G824" i="1"/>
  <c r="F824" i="1"/>
  <c r="C824" i="1"/>
  <c r="I824" i="1" s="1"/>
  <c r="BL238" i="1"/>
  <c r="BJ238" i="1"/>
  <c r="AY238" i="1"/>
  <c r="AW238" i="1" a="1"/>
  <c r="AW238" i="1" s="1"/>
  <c r="AT238" i="1" a="1"/>
  <c r="AT238" i="1" s="1"/>
  <c r="AJ238" i="1"/>
  <c r="AI238" i="1"/>
  <c r="AK238" i="1" s="1"/>
  <c r="W238" i="1"/>
  <c r="N238" i="1" a="1"/>
  <c r="N238" i="1" s="1"/>
  <c r="J238" i="1"/>
  <c r="G238" i="1"/>
  <c r="F238" i="1"/>
  <c r="C238" i="1"/>
  <c r="BL239" i="1"/>
  <c r="BJ239" i="1"/>
  <c r="AY239" i="1"/>
  <c r="AW239" i="1" a="1"/>
  <c r="AW239" i="1" s="1"/>
  <c r="AT239" i="1" a="1"/>
  <c r="AT239" i="1" s="1"/>
  <c r="AJ239" i="1"/>
  <c r="AI239" i="1"/>
  <c r="AK239" i="1" s="1"/>
  <c r="W239" i="1"/>
  <c r="N239" i="1" a="1"/>
  <c r="N239" i="1" s="1"/>
  <c r="J239" i="1"/>
  <c r="G239" i="1"/>
  <c r="F239" i="1"/>
  <c r="C239" i="1"/>
  <c r="I239" i="1" s="1"/>
  <c r="BL1141" i="1"/>
  <c r="BJ1141" i="1"/>
  <c r="AY1141" i="1"/>
  <c r="AW1141" i="1" a="1"/>
  <c r="AW1141" i="1" s="1"/>
  <c r="AT1141" i="1" a="1"/>
  <c r="AT1141" i="1" s="1"/>
  <c r="AJ1141" i="1"/>
  <c r="AI1141" i="1"/>
  <c r="AK1141" i="1" s="1"/>
  <c r="W1141" i="1"/>
  <c r="N1141" i="1" a="1"/>
  <c r="N1141" i="1" s="1"/>
  <c r="J1141" i="1"/>
  <c r="G1141" i="1"/>
  <c r="F1141" i="1"/>
  <c r="C1141" i="1"/>
  <c r="BL1142" i="1"/>
  <c r="BJ1142" i="1"/>
  <c r="AY1142" i="1"/>
  <c r="AW1142" i="1" a="1"/>
  <c r="AW1142" i="1" s="1"/>
  <c r="AT1142" i="1" a="1"/>
  <c r="AT1142" i="1" s="1"/>
  <c r="AJ1142" i="1"/>
  <c r="AI1142" i="1"/>
  <c r="AK1142" i="1" s="1"/>
  <c r="W1142" i="1"/>
  <c r="N1142" i="1" a="1"/>
  <c r="N1142" i="1" s="1"/>
  <c r="J1142" i="1"/>
  <c r="G1142" i="1"/>
  <c r="F1142" i="1"/>
  <c r="C1142" i="1"/>
  <c r="BL1143" i="1"/>
  <c r="BJ1143" i="1"/>
  <c r="AY1143" i="1"/>
  <c r="AW1143" i="1" a="1"/>
  <c r="AW1143" i="1" s="1"/>
  <c r="AT1143" i="1" a="1"/>
  <c r="AT1143" i="1" s="1"/>
  <c r="AJ1143" i="1"/>
  <c r="AI1143" i="1"/>
  <c r="AK1143" i="1" s="1"/>
  <c r="W1143" i="1"/>
  <c r="N1143" i="1" a="1"/>
  <c r="N1143" i="1" s="1"/>
  <c r="J1143" i="1"/>
  <c r="G1143" i="1"/>
  <c r="F1143" i="1"/>
  <c r="C1143" i="1"/>
  <c r="I1143" i="1" s="1"/>
  <c r="BL1293" i="1"/>
  <c r="BJ1293" i="1"/>
  <c r="AY1293" i="1"/>
  <c r="AW1293" i="1" a="1"/>
  <c r="AW1293" i="1" s="1"/>
  <c r="AT1293" i="1" a="1"/>
  <c r="AT1293" i="1" s="1"/>
  <c r="AJ1293" i="1"/>
  <c r="AI1293" i="1"/>
  <c r="AK1293" i="1" s="1"/>
  <c r="W1293" i="1"/>
  <c r="N1293" i="1" a="1"/>
  <c r="N1293" i="1" s="1"/>
  <c r="J1293" i="1"/>
  <c r="G1293" i="1"/>
  <c r="F1293" i="1"/>
  <c r="C1293" i="1"/>
  <c r="BL1295" i="1"/>
  <c r="BJ1295" i="1"/>
  <c r="AY1295" i="1"/>
  <c r="AW1295" i="1" a="1"/>
  <c r="AW1295" i="1" s="1"/>
  <c r="AT1295" i="1" a="1"/>
  <c r="AT1295" i="1" s="1"/>
  <c r="AJ1295" i="1"/>
  <c r="AI1295" i="1"/>
  <c r="AK1295" i="1" s="1"/>
  <c r="W1295" i="1"/>
  <c r="N1295" i="1" a="1"/>
  <c r="N1295" i="1" s="1"/>
  <c r="J1295" i="1"/>
  <c r="G1295" i="1"/>
  <c r="F1295" i="1"/>
  <c r="C1295" i="1"/>
  <c r="BL1259" i="1"/>
  <c r="BJ1259" i="1"/>
  <c r="AY1259" i="1"/>
  <c r="AW1259" i="1" a="1"/>
  <c r="AW1259" i="1" s="1"/>
  <c r="AT1259" i="1" a="1"/>
  <c r="AT1259" i="1" s="1"/>
  <c r="AJ1259" i="1"/>
  <c r="AI1259" i="1"/>
  <c r="AK1259" i="1" s="1"/>
  <c r="W1259" i="1"/>
  <c r="N1259" i="1" a="1"/>
  <c r="N1259" i="1" s="1"/>
  <c r="J1259" i="1"/>
  <c r="G1259" i="1"/>
  <c r="F1259" i="1"/>
  <c r="C1259" i="1"/>
  <c r="BL1258" i="1"/>
  <c r="BJ1258" i="1"/>
  <c r="AY1258" i="1"/>
  <c r="AW1258" i="1" a="1"/>
  <c r="AW1258" i="1" s="1"/>
  <c r="AT1258" i="1" a="1"/>
  <c r="AT1258" i="1" s="1"/>
  <c r="AJ1258" i="1"/>
  <c r="AI1258" i="1"/>
  <c r="AK1258" i="1" s="1"/>
  <c r="W1258" i="1"/>
  <c r="N1258" i="1" a="1"/>
  <c r="N1258" i="1" s="1"/>
  <c r="J1258" i="1"/>
  <c r="G1258" i="1"/>
  <c r="F1258" i="1"/>
  <c r="C1258" i="1"/>
  <c r="BL1266" i="1"/>
  <c r="BJ1266" i="1"/>
  <c r="AY1266" i="1"/>
  <c r="AW1266" i="1" a="1"/>
  <c r="AW1266" i="1" s="1"/>
  <c r="AT1266" i="1" a="1"/>
  <c r="AT1266" i="1" s="1"/>
  <c r="AJ1266" i="1"/>
  <c r="AI1266" i="1"/>
  <c r="AK1266" i="1" s="1"/>
  <c r="W1266" i="1"/>
  <c r="N1266" i="1" a="1"/>
  <c r="N1266" i="1" s="1"/>
  <c r="J1266" i="1"/>
  <c r="G1266" i="1"/>
  <c r="F1266" i="1"/>
  <c r="C1266" i="1"/>
  <c r="BL1268" i="1"/>
  <c r="BJ1268" i="1"/>
  <c r="AY1268" i="1"/>
  <c r="AW1268" i="1" a="1"/>
  <c r="AW1268" i="1" s="1"/>
  <c r="AT1268" i="1" a="1"/>
  <c r="AT1268" i="1" s="1"/>
  <c r="AJ1268" i="1"/>
  <c r="AI1268" i="1"/>
  <c r="AK1268" i="1" s="1"/>
  <c r="W1268" i="1"/>
  <c r="N1268" i="1" a="1"/>
  <c r="N1268" i="1" s="1"/>
  <c r="J1268" i="1"/>
  <c r="G1268" i="1"/>
  <c r="F1268" i="1"/>
  <c r="C1268" i="1"/>
  <c r="BL1263" i="1"/>
  <c r="BJ1263" i="1"/>
  <c r="AY1263" i="1"/>
  <c r="AW1263" i="1" a="1"/>
  <c r="AW1263" i="1" s="1"/>
  <c r="AT1263" i="1" a="1"/>
  <c r="AT1263" i="1" s="1"/>
  <c r="AJ1263" i="1"/>
  <c r="AI1263" i="1"/>
  <c r="AK1263" i="1" s="1"/>
  <c r="W1263" i="1"/>
  <c r="N1263" i="1" a="1"/>
  <c r="N1263" i="1" s="1"/>
  <c r="J1263" i="1"/>
  <c r="G1263" i="1"/>
  <c r="F1263" i="1"/>
  <c r="C1263" i="1"/>
  <c r="BL1264" i="1"/>
  <c r="BJ1264" i="1"/>
  <c r="AY1264" i="1"/>
  <c r="AW1264" i="1" a="1"/>
  <c r="AW1264" i="1" s="1"/>
  <c r="AT1264" i="1" a="1"/>
  <c r="AT1264" i="1" s="1"/>
  <c r="AJ1264" i="1"/>
  <c r="AI1264" i="1"/>
  <c r="AK1264" i="1" s="1"/>
  <c r="W1264" i="1"/>
  <c r="N1264" i="1" a="1"/>
  <c r="N1264" i="1" s="1"/>
  <c r="J1264" i="1"/>
  <c r="G1264" i="1"/>
  <c r="F1264" i="1"/>
  <c r="C1264" i="1"/>
  <c r="BL1269" i="1"/>
  <c r="BJ1269" i="1"/>
  <c r="AY1269" i="1"/>
  <c r="AW1269" i="1" a="1"/>
  <c r="AW1269" i="1" s="1"/>
  <c r="AT1269" i="1" a="1"/>
  <c r="AT1269" i="1" s="1"/>
  <c r="AJ1269" i="1"/>
  <c r="AI1269" i="1"/>
  <c r="AK1269" i="1" s="1"/>
  <c r="W1269" i="1"/>
  <c r="N1269" i="1" a="1"/>
  <c r="N1269" i="1" s="1"/>
  <c r="J1269" i="1"/>
  <c r="G1269" i="1"/>
  <c r="F1269" i="1"/>
  <c r="C1269" i="1"/>
  <c r="I1269" i="1" s="1"/>
  <c r="BL1296" i="1"/>
  <c r="BJ1296" i="1"/>
  <c r="AY1296" i="1"/>
  <c r="AW1296" i="1" a="1"/>
  <c r="AW1296" i="1" s="1"/>
  <c r="AT1296" i="1" a="1"/>
  <c r="AT1296" i="1" s="1"/>
  <c r="AJ1296" i="1"/>
  <c r="AI1296" i="1"/>
  <c r="AK1296" i="1" s="1"/>
  <c r="W1296" i="1"/>
  <c r="N1296" i="1" a="1"/>
  <c r="N1296" i="1" s="1"/>
  <c r="J1296" i="1"/>
  <c r="G1296" i="1"/>
  <c r="F1296" i="1"/>
  <c r="C1296" i="1"/>
  <c r="BL1288" i="1"/>
  <c r="BJ1288" i="1"/>
  <c r="AY1288" i="1"/>
  <c r="AW1288" i="1" a="1"/>
  <c r="AW1288" i="1" s="1"/>
  <c r="AT1288" i="1" a="1"/>
  <c r="AT1288" i="1" s="1"/>
  <c r="AJ1288" i="1"/>
  <c r="AI1288" i="1"/>
  <c r="AK1288" i="1" s="1"/>
  <c r="W1288" i="1"/>
  <c r="N1288" i="1" a="1"/>
  <c r="N1288" i="1" s="1"/>
  <c r="J1288" i="1"/>
  <c r="G1288" i="1"/>
  <c r="F1288" i="1"/>
  <c r="C1288" i="1"/>
  <c r="BL1290" i="1"/>
  <c r="BJ1290" i="1"/>
  <c r="AY1290" i="1"/>
  <c r="AW1290" i="1" a="1"/>
  <c r="AW1290" i="1" s="1"/>
  <c r="AT1290" i="1" a="1"/>
  <c r="AT1290" i="1" s="1"/>
  <c r="AJ1290" i="1"/>
  <c r="AI1290" i="1"/>
  <c r="AK1290" i="1" s="1"/>
  <c r="W1290" i="1"/>
  <c r="N1290" i="1" a="1"/>
  <c r="N1290" i="1" s="1"/>
  <c r="J1290" i="1"/>
  <c r="G1290" i="1"/>
  <c r="F1290" i="1"/>
  <c r="C1290" i="1"/>
  <c r="BL1291" i="1"/>
  <c r="BJ1291" i="1"/>
  <c r="AY1291" i="1"/>
  <c r="AW1291" i="1" a="1"/>
  <c r="AW1291" i="1" s="1"/>
  <c r="AT1291" i="1" a="1"/>
  <c r="AT1291" i="1" s="1"/>
  <c r="AJ1291" i="1"/>
  <c r="AI1291" i="1"/>
  <c r="AK1291" i="1" s="1"/>
  <c r="W1291" i="1"/>
  <c r="N1291" i="1" a="1"/>
  <c r="N1291" i="1" s="1"/>
  <c r="J1291" i="1"/>
  <c r="G1291" i="1"/>
  <c r="F1291" i="1"/>
  <c r="C1291" i="1"/>
  <c r="BL1284" i="1"/>
  <c r="BJ1284" i="1"/>
  <c r="AY1284" i="1"/>
  <c r="AW1284" i="1" a="1"/>
  <c r="AW1284" i="1" s="1"/>
  <c r="AT1284" i="1" a="1"/>
  <c r="AT1284" i="1" s="1"/>
  <c r="AJ1284" i="1"/>
  <c r="AI1284" i="1"/>
  <c r="AK1284" i="1" s="1"/>
  <c r="W1284" i="1"/>
  <c r="N1284" i="1" a="1"/>
  <c r="N1284" i="1" s="1"/>
  <c r="J1284" i="1"/>
  <c r="G1284" i="1"/>
  <c r="F1284" i="1"/>
  <c r="C1284" i="1"/>
  <c r="BL1287" i="1"/>
  <c r="BJ1287" i="1"/>
  <c r="AY1287" i="1"/>
  <c r="AW1287" i="1" a="1"/>
  <c r="AW1287" i="1" s="1"/>
  <c r="AT1287" i="1" a="1"/>
  <c r="AT1287" i="1" s="1"/>
  <c r="AJ1287" i="1"/>
  <c r="AI1287" i="1"/>
  <c r="AK1287" i="1" s="1"/>
  <c r="W1287" i="1"/>
  <c r="N1287" i="1" a="1"/>
  <c r="N1287" i="1" s="1"/>
  <c r="J1287" i="1"/>
  <c r="G1287" i="1"/>
  <c r="F1287" i="1"/>
  <c r="C1287" i="1"/>
  <c r="BL1303" i="1"/>
  <c r="BJ1303" i="1"/>
  <c r="AY1303" i="1"/>
  <c r="AW1303" i="1" a="1"/>
  <c r="AW1303" i="1" s="1"/>
  <c r="AT1303" i="1" a="1"/>
  <c r="AT1303" i="1" s="1"/>
  <c r="AJ1303" i="1"/>
  <c r="AI1303" i="1"/>
  <c r="AK1303" i="1" s="1"/>
  <c r="W1303" i="1"/>
  <c r="N1303" i="1" a="1"/>
  <c r="N1303" i="1" s="1"/>
  <c r="J1303" i="1"/>
  <c r="G1303" i="1"/>
  <c r="F1303" i="1"/>
  <c r="C1303" i="1"/>
  <c r="I1303" i="1" s="1"/>
  <c r="BL1245" i="1"/>
  <c r="BJ1245" i="1"/>
  <c r="AY1245" i="1"/>
  <c r="AW1245" i="1" a="1"/>
  <c r="AW1245" i="1" s="1"/>
  <c r="AT1245" i="1" a="1"/>
  <c r="AT1245" i="1" s="1"/>
  <c r="AJ1245" i="1"/>
  <c r="AI1245" i="1"/>
  <c r="AK1245" i="1" s="1"/>
  <c r="W1245" i="1"/>
  <c r="N1245" i="1" a="1"/>
  <c r="N1245" i="1" s="1"/>
  <c r="J1245" i="1"/>
  <c r="G1245" i="1"/>
  <c r="F1245" i="1"/>
  <c r="C1245" i="1"/>
  <c r="BL1243" i="1"/>
  <c r="BJ1243" i="1"/>
  <c r="AY1243" i="1"/>
  <c r="AW1243" i="1" a="1"/>
  <c r="AW1243" i="1" s="1"/>
  <c r="AT1243" i="1" a="1"/>
  <c r="AT1243" i="1" s="1"/>
  <c r="AJ1243" i="1"/>
  <c r="AI1243" i="1"/>
  <c r="AK1243" i="1" s="1"/>
  <c r="W1243" i="1"/>
  <c r="N1243" i="1" a="1"/>
  <c r="N1243" i="1" s="1"/>
  <c r="J1243" i="1"/>
  <c r="G1243" i="1"/>
  <c r="F1243" i="1"/>
  <c r="C1243" i="1"/>
  <c r="BL1254" i="1"/>
  <c r="BJ1254" i="1"/>
  <c r="AY1254" i="1"/>
  <c r="AW1254" i="1" a="1"/>
  <c r="AW1254" i="1" s="1"/>
  <c r="AT1254" i="1" a="1"/>
  <c r="AT1254" i="1" s="1"/>
  <c r="AJ1254" i="1"/>
  <c r="AI1254" i="1"/>
  <c r="AK1254" i="1" s="1"/>
  <c r="W1254" i="1"/>
  <c r="N1254" i="1" a="1"/>
  <c r="N1254" i="1" s="1"/>
  <c r="J1254" i="1"/>
  <c r="G1254" i="1"/>
  <c r="F1254" i="1"/>
  <c r="C1254" i="1"/>
  <c r="BL1242" i="1"/>
  <c r="BJ1242" i="1"/>
  <c r="AY1242" i="1"/>
  <c r="AW1242" i="1" a="1"/>
  <c r="AW1242" i="1" s="1"/>
  <c r="AT1242" i="1" a="1"/>
  <c r="AT1242" i="1" s="1"/>
  <c r="AJ1242" i="1"/>
  <c r="AI1242" i="1"/>
  <c r="AK1242" i="1" s="1"/>
  <c r="W1242" i="1"/>
  <c r="N1242" i="1" a="1"/>
  <c r="N1242" i="1" s="1"/>
  <c r="J1242" i="1"/>
  <c r="G1242" i="1"/>
  <c r="F1242" i="1"/>
  <c r="C1242" i="1"/>
  <c r="BL1249" i="1"/>
  <c r="BJ1249" i="1"/>
  <c r="AY1249" i="1"/>
  <c r="AW1249" i="1" a="1"/>
  <c r="AW1249" i="1" s="1"/>
  <c r="AT1249" i="1" a="1"/>
  <c r="AT1249" i="1" s="1"/>
  <c r="AJ1249" i="1"/>
  <c r="AI1249" i="1"/>
  <c r="AK1249" i="1" s="1"/>
  <c r="W1249" i="1"/>
  <c r="N1249" i="1" a="1"/>
  <c r="N1249" i="1" s="1"/>
  <c r="J1249" i="1"/>
  <c r="G1249" i="1"/>
  <c r="F1249" i="1"/>
  <c r="C1249" i="1"/>
  <c r="BL1250" i="1"/>
  <c r="BJ1250" i="1"/>
  <c r="AY1250" i="1"/>
  <c r="AW1250" i="1" a="1"/>
  <c r="AW1250" i="1" s="1"/>
  <c r="AT1250" i="1" a="1"/>
  <c r="AT1250" i="1" s="1"/>
  <c r="AJ1250" i="1"/>
  <c r="AI1250" i="1"/>
  <c r="AK1250" i="1" s="1"/>
  <c r="W1250" i="1"/>
  <c r="N1250" i="1" a="1"/>
  <c r="N1250" i="1" s="1"/>
  <c r="J1250" i="1"/>
  <c r="G1250" i="1"/>
  <c r="F1250" i="1"/>
  <c r="C1250" i="1"/>
  <c r="BL1008" i="1"/>
  <c r="BJ1008" i="1"/>
  <c r="AY1008" i="1"/>
  <c r="AW1008" i="1" a="1"/>
  <c r="AW1008" i="1" s="1"/>
  <c r="AT1008" i="1" a="1"/>
  <c r="AT1008" i="1" s="1"/>
  <c r="AJ1008" i="1"/>
  <c r="AI1008" i="1"/>
  <c r="AK1008" i="1" s="1"/>
  <c r="W1008" i="1"/>
  <c r="N1008" i="1" a="1"/>
  <c r="N1008" i="1" s="1"/>
  <c r="J1008" i="1"/>
  <c r="G1008" i="1"/>
  <c r="F1008" i="1"/>
  <c r="C1008" i="1"/>
  <c r="BL1038" i="1"/>
  <c r="BJ1038" i="1"/>
  <c r="AY1038" i="1"/>
  <c r="AW1038" i="1" a="1"/>
  <c r="AW1038" i="1" s="1"/>
  <c r="AT1038" i="1" a="1"/>
  <c r="AT1038" i="1" s="1"/>
  <c r="AJ1038" i="1"/>
  <c r="AI1038" i="1"/>
  <c r="AK1038" i="1" s="1"/>
  <c r="W1038" i="1"/>
  <c r="N1038" i="1" a="1"/>
  <c r="N1038" i="1" s="1"/>
  <c r="J1038" i="1"/>
  <c r="G1038" i="1"/>
  <c r="F1038" i="1"/>
  <c r="C1038" i="1"/>
  <c r="C1041" i="1"/>
  <c r="C1042" i="1"/>
  <c r="BL421" i="1"/>
  <c r="BJ421" i="1"/>
  <c r="AY421" i="1"/>
  <c r="AW421" i="1" a="1"/>
  <c r="AW421" i="1" s="1"/>
  <c r="AT421" i="1" a="1"/>
  <c r="AT421" i="1" s="1"/>
  <c r="AJ421" i="1"/>
  <c r="AI421" i="1"/>
  <c r="AK421" i="1" s="1"/>
  <c r="W421" i="1"/>
  <c r="N421" i="1" a="1"/>
  <c r="N421" i="1" s="1"/>
  <c r="J421" i="1"/>
  <c r="G421" i="1"/>
  <c r="F421" i="1"/>
  <c r="C421" i="1"/>
  <c r="BL420" i="1"/>
  <c r="BJ420" i="1"/>
  <c r="AY420" i="1"/>
  <c r="AW420" i="1" a="1"/>
  <c r="AW420" i="1" s="1"/>
  <c r="AT420" i="1" a="1"/>
  <c r="AT420" i="1" s="1"/>
  <c r="AJ420" i="1"/>
  <c r="AI420" i="1"/>
  <c r="AK420" i="1" s="1"/>
  <c r="W420" i="1"/>
  <c r="N420" i="1" a="1"/>
  <c r="N420" i="1" s="1"/>
  <c r="J420" i="1"/>
  <c r="G420" i="1"/>
  <c r="F420" i="1"/>
  <c r="C420" i="1"/>
  <c r="I420" i="1" s="1"/>
  <c r="BL419" i="1"/>
  <c r="BJ419" i="1"/>
  <c r="AY419" i="1"/>
  <c r="AW419" i="1" a="1"/>
  <c r="AW419" i="1" s="1"/>
  <c r="AT419" i="1" a="1"/>
  <c r="AT419" i="1" s="1"/>
  <c r="AJ419" i="1"/>
  <c r="AI419" i="1"/>
  <c r="AK419" i="1" s="1"/>
  <c r="W419" i="1"/>
  <c r="N419" i="1" a="1"/>
  <c r="N419" i="1" s="1"/>
  <c r="J419" i="1"/>
  <c r="G419" i="1"/>
  <c r="F419" i="1"/>
  <c r="C419" i="1"/>
  <c r="BL418" i="1"/>
  <c r="BJ418" i="1"/>
  <c r="AY418" i="1"/>
  <c r="AW418" i="1" a="1"/>
  <c r="AW418" i="1" s="1"/>
  <c r="AT418" i="1" a="1"/>
  <c r="AT418" i="1" s="1"/>
  <c r="AJ418" i="1"/>
  <c r="AI418" i="1"/>
  <c r="AK418" i="1" s="1"/>
  <c r="W418" i="1"/>
  <c r="N418" i="1" a="1"/>
  <c r="N418" i="1" s="1"/>
  <c r="J418" i="1"/>
  <c r="G418" i="1"/>
  <c r="F418" i="1"/>
  <c r="C418" i="1"/>
  <c r="I418" i="1" s="1"/>
  <c r="BL897" i="1"/>
  <c r="BJ897" i="1"/>
  <c r="AY897" i="1"/>
  <c r="AW897" i="1" a="1"/>
  <c r="AW897" i="1" s="1"/>
  <c r="AT897" i="1" a="1"/>
  <c r="AT897" i="1" s="1"/>
  <c r="AJ897" i="1"/>
  <c r="AI897" i="1"/>
  <c r="AK897" i="1" s="1"/>
  <c r="W897" i="1"/>
  <c r="N897" i="1" a="1"/>
  <c r="N897" i="1" s="1"/>
  <c r="J897" i="1"/>
  <c r="G897" i="1"/>
  <c r="F897" i="1"/>
  <c r="C897" i="1"/>
  <c r="BL492" i="1"/>
  <c r="BJ492" i="1"/>
  <c r="AY492" i="1"/>
  <c r="AW492" i="1" a="1"/>
  <c r="AW492" i="1" s="1"/>
  <c r="AT492" i="1" a="1"/>
  <c r="AT492" i="1" s="1"/>
  <c r="AJ492" i="1"/>
  <c r="AI492" i="1"/>
  <c r="AK492" i="1" s="1"/>
  <c r="W492" i="1"/>
  <c r="N492" i="1" a="1"/>
  <c r="N492" i="1" s="1"/>
  <c r="J492" i="1"/>
  <c r="G492" i="1"/>
  <c r="F492" i="1"/>
  <c r="C492" i="1"/>
  <c r="BL493" i="1"/>
  <c r="BJ493" i="1"/>
  <c r="AY493" i="1"/>
  <c r="AW493" i="1" a="1"/>
  <c r="AW493" i="1" s="1"/>
  <c r="AT493" i="1" a="1"/>
  <c r="AT493" i="1" s="1"/>
  <c r="AJ493" i="1"/>
  <c r="AI493" i="1"/>
  <c r="AK493" i="1" s="1"/>
  <c r="W493" i="1"/>
  <c r="N493" i="1" a="1"/>
  <c r="N493" i="1" s="1"/>
  <c r="J493" i="1"/>
  <c r="G493" i="1"/>
  <c r="F493" i="1"/>
  <c r="C493" i="1"/>
  <c r="I493" i="1" s="1"/>
  <c r="BL488" i="1"/>
  <c r="BJ488" i="1"/>
  <c r="AY488" i="1"/>
  <c r="AW488" i="1" a="1"/>
  <c r="AW488" i="1" s="1"/>
  <c r="AT488" i="1" a="1"/>
  <c r="AT488" i="1" s="1"/>
  <c r="AJ488" i="1"/>
  <c r="AI488" i="1"/>
  <c r="AK488" i="1" s="1"/>
  <c r="W488" i="1"/>
  <c r="N488" i="1" a="1"/>
  <c r="N488" i="1" s="1"/>
  <c r="J488" i="1"/>
  <c r="G488" i="1"/>
  <c r="F488" i="1"/>
  <c r="C488" i="1"/>
  <c r="BL489" i="1"/>
  <c r="BJ489" i="1"/>
  <c r="AY489" i="1"/>
  <c r="AW489" i="1" a="1"/>
  <c r="AW489" i="1" s="1"/>
  <c r="AT489" i="1" a="1"/>
  <c r="AT489" i="1" s="1"/>
  <c r="AJ489" i="1"/>
  <c r="AI489" i="1"/>
  <c r="AK489" i="1" s="1"/>
  <c r="W489" i="1"/>
  <c r="N489" i="1" a="1"/>
  <c r="N489" i="1" s="1"/>
  <c r="J489" i="1"/>
  <c r="G489" i="1"/>
  <c r="F489" i="1"/>
  <c r="C489" i="1"/>
  <c r="I489" i="1" s="1"/>
  <c r="BL486" i="1"/>
  <c r="BJ486" i="1"/>
  <c r="AY486" i="1"/>
  <c r="AW486" i="1" a="1"/>
  <c r="AW486" i="1" s="1"/>
  <c r="AT486" i="1" a="1"/>
  <c r="AT486" i="1" s="1"/>
  <c r="AJ486" i="1"/>
  <c r="AI486" i="1"/>
  <c r="AK486" i="1" s="1"/>
  <c r="W486" i="1"/>
  <c r="N486" i="1" a="1"/>
  <c r="N486" i="1" s="1"/>
  <c r="J486" i="1"/>
  <c r="G486" i="1"/>
  <c r="F486" i="1"/>
  <c r="C486" i="1"/>
  <c r="BL487" i="1"/>
  <c r="BJ487" i="1"/>
  <c r="AY487" i="1"/>
  <c r="AW487" i="1" a="1"/>
  <c r="AW487" i="1" s="1"/>
  <c r="AT487" i="1" a="1"/>
  <c r="AT487" i="1" s="1"/>
  <c r="AJ487" i="1"/>
  <c r="AI487" i="1"/>
  <c r="AK487" i="1" s="1"/>
  <c r="W487" i="1"/>
  <c r="N487" i="1" a="1"/>
  <c r="N487" i="1" s="1"/>
  <c r="J487" i="1"/>
  <c r="G487" i="1"/>
  <c r="F487" i="1"/>
  <c r="C487" i="1"/>
  <c r="I487" i="1" s="1"/>
  <c r="BL484" i="1"/>
  <c r="BJ484" i="1"/>
  <c r="AY484" i="1"/>
  <c r="AW484" i="1" a="1"/>
  <c r="AW484" i="1" s="1"/>
  <c r="AT484" i="1" a="1"/>
  <c r="AT484" i="1" s="1"/>
  <c r="AJ484" i="1"/>
  <c r="AI484" i="1"/>
  <c r="AK484" i="1" s="1"/>
  <c r="W484" i="1"/>
  <c r="N484" i="1" a="1"/>
  <c r="N484" i="1" s="1"/>
  <c r="J484" i="1"/>
  <c r="G484" i="1"/>
  <c r="F484" i="1"/>
  <c r="C484" i="1"/>
  <c r="BL485" i="1"/>
  <c r="BJ485" i="1"/>
  <c r="AY485" i="1"/>
  <c r="AW485" i="1" a="1"/>
  <c r="AW485" i="1" s="1"/>
  <c r="AT485" i="1" a="1"/>
  <c r="AT485" i="1" s="1"/>
  <c r="AJ485" i="1"/>
  <c r="AI485" i="1"/>
  <c r="AK485" i="1" s="1"/>
  <c r="W485" i="1"/>
  <c r="N485" i="1" a="1"/>
  <c r="N485" i="1" s="1"/>
  <c r="J485" i="1"/>
  <c r="G485" i="1"/>
  <c r="F485" i="1"/>
  <c r="C485" i="1"/>
  <c r="I485" i="1" s="1"/>
  <c r="BL452" i="1"/>
  <c r="BJ452" i="1"/>
  <c r="AY452" i="1"/>
  <c r="AW452" i="1" a="1"/>
  <c r="AW452" i="1" s="1"/>
  <c r="AT452" i="1" a="1"/>
  <c r="AT452" i="1" s="1"/>
  <c r="AJ452" i="1"/>
  <c r="AI452" i="1"/>
  <c r="AK452" i="1" s="1"/>
  <c r="W452" i="1"/>
  <c r="N452" i="1" a="1"/>
  <c r="N452" i="1" s="1"/>
  <c r="J452" i="1"/>
  <c r="G452" i="1"/>
  <c r="F452" i="1"/>
  <c r="C452" i="1"/>
  <c r="BL453" i="1"/>
  <c r="BJ453" i="1"/>
  <c r="AY453" i="1"/>
  <c r="AW453" i="1" a="1"/>
  <c r="AW453" i="1" s="1"/>
  <c r="AT453" i="1" a="1"/>
  <c r="AT453" i="1" s="1"/>
  <c r="AJ453" i="1"/>
  <c r="AI453" i="1"/>
  <c r="AK453" i="1" s="1"/>
  <c r="W453" i="1"/>
  <c r="N453" i="1" a="1"/>
  <c r="N453" i="1" s="1"/>
  <c r="J453" i="1"/>
  <c r="G453" i="1"/>
  <c r="F453" i="1"/>
  <c r="C453" i="1"/>
  <c r="I453" i="1" s="1"/>
  <c r="BL422" i="1"/>
  <c r="BJ422" i="1"/>
  <c r="AY422" i="1"/>
  <c r="AW422" i="1" a="1"/>
  <c r="AW422" i="1" s="1"/>
  <c r="AT422" i="1" a="1"/>
  <c r="AT422" i="1" s="1"/>
  <c r="AJ422" i="1"/>
  <c r="AI422" i="1"/>
  <c r="AK422" i="1" s="1"/>
  <c r="W422" i="1"/>
  <c r="N422" i="1" a="1"/>
  <c r="N422" i="1" s="1"/>
  <c r="J422" i="1"/>
  <c r="G422" i="1"/>
  <c r="F422" i="1"/>
  <c r="C422" i="1"/>
  <c r="BL423" i="1"/>
  <c r="BJ423" i="1"/>
  <c r="AY423" i="1"/>
  <c r="AW423" i="1" a="1"/>
  <c r="AW423" i="1" s="1"/>
  <c r="AT423" i="1" a="1"/>
  <c r="AT423" i="1" s="1"/>
  <c r="AJ423" i="1"/>
  <c r="AI423" i="1"/>
  <c r="AK423" i="1" s="1"/>
  <c r="W423" i="1"/>
  <c r="N423" i="1" a="1"/>
  <c r="N423" i="1" s="1"/>
  <c r="J423" i="1"/>
  <c r="G423" i="1"/>
  <c r="F423" i="1"/>
  <c r="C423" i="1"/>
  <c r="I423" i="1" s="1"/>
  <c r="BL416" i="1"/>
  <c r="BJ416" i="1"/>
  <c r="AY416" i="1"/>
  <c r="AW416" i="1" a="1"/>
  <c r="AW416" i="1" s="1"/>
  <c r="AT416" i="1" a="1"/>
  <c r="AT416" i="1" s="1"/>
  <c r="AJ416" i="1"/>
  <c r="AI416" i="1"/>
  <c r="AK416" i="1" s="1"/>
  <c r="W416" i="1"/>
  <c r="N416" i="1" a="1"/>
  <c r="N416" i="1" s="1"/>
  <c r="J416" i="1"/>
  <c r="G416" i="1"/>
  <c r="F416" i="1"/>
  <c r="C416" i="1"/>
  <c r="BL417" i="1"/>
  <c r="BJ417" i="1"/>
  <c r="AY417" i="1"/>
  <c r="AW417" i="1" a="1"/>
  <c r="AW417" i="1" s="1"/>
  <c r="AT417" i="1" a="1"/>
  <c r="AT417" i="1" s="1"/>
  <c r="AJ417" i="1"/>
  <c r="AI417" i="1"/>
  <c r="AK417" i="1" s="1"/>
  <c r="W417" i="1"/>
  <c r="N417" i="1" a="1"/>
  <c r="N417" i="1" s="1"/>
  <c r="J417" i="1"/>
  <c r="G417" i="1"/>
  <c r="F417" i="1"/>
  <c r="C417" i="1"/>
  <c r="I417" i="1" s="1"/>
  <c r="BL217" i="1"/>
  <c r="BJ217" i="1"/>
  <c r="AY217" i="1"/>
  <c r="AW217" i="1" a="1"/>
  <c r="AW217" i="1" s="1"/>
  <c r="AT217" i="1" a="1"/>
  <c r="AT217" i="1" s="1"/>
  <c r="AJ217" i="1"/>
  <c r="AI217" i="1"/>
  <c r="AK217" i="1" s="1"/>
  <c r="W217" i="1"/>
  <c r="N217" i="1" a="1"/>
  <c r="N217" i="1" s="1"/>
  <c r="J217" i="1"/>
  <c r="G217" i="1"/>
  <c r="F217" i="1"/>
  <c r="C217" i="1"/>
  <c r="I217" i="1" s="1"/>
  <c r="BL414" i="1"/>
  <c r="BJ414" i="1"/>
  <c r="AY414" i="1"/>
  <c r="AW414" i="1" a="1"/>
  <c r="AW414" i="1" s="1"/>
  <c r="AT414" i="1" a="1"/>
  <c r="AT414" i="1" s="1"/>
  <c r="AJ414" i="1"/>
  <c r="AI414" i="1"/>
  <c r="AK414" i="1" s="1"/>
  <c r="W414" i="1"/>
  <c r="N414" i="1" a="1"/>
  <c r="N414" i="1" s="1"/>
  <c r="J414" i="1"/>
  <c r="G414" i="1"/>
  <c r="F414" i="1"/>
  <c r="C414" i="1"/>
  <c r="BL501" i="1"/>
  <c r="BJ501" i="1"/>
  <c r="AY501" i="1"/>
  <c r="AW501" i="1" a="1"/>
  <c r="AW501" i="1" s="1"/>
  <c r="AT501" i="1" a="1"/>
  <c r="AT501" i="1" s="1"/>
  <c r="AJ501" i="1"/>
  <c r="AI501" i="1"/>
  <c r="AK501" i="1" s="1"/>
  <c r="W501" i="1"/>
  <c r="N501" i="1" a="1"/>
  <c r="N501" i="1" s="1"/>
  <c r="J501" i="1"/>
  <c r="G501" i="1"/>
  <c r="F501" i="1"/>
  <c r="C501" i="1"/>
  <c r="BL500" i="1"/>
  <c r="BJ500" i="1"/>
  <c r="AY500" i="1"/>
  <c r="AW500" i="1" a="1"/>
  <c r="AW500" i="1" s="1"/>
  <c r="AT500" i="1" a="1"/>
  <c r="AT500" i="1" s="1"/>
  <c r="AJ500" i="1"/>
  <c r="AI500" i="1"/>
  <c r="AK500" i="1" s="1"/>
  <c r="W500" i="1"/>
  <c r="N500" i="1" a="1"/>
  <c r="N500" i="1" s="1"/>
  <c r="J500" i="1"/>
  <c r="G500" i="1"/>
  <c r="F500" i="1"/>
  <c r="C500" i="1"/>
  <c r="BL502" i="1"/>
  <c r="BJ502" i="1"/>
  <c r="AY502" i="1"/>
  <c r="AW502" i="1" a="1"/>
  <c r="AW502" i="1" s="1"/>
  <c r="AT502" i="1" a="1"/>
  <c r="AT502" i="1" s="1"/>
  <c r="AJ502" i="1"/>
  <c r="AI502" i="1"/>
  <c r="AK502" i="1" s="1"/>
  <c r="W502" i="1"/>
  <c r="N502" i="1" a="1"/>
  <c r="N502" i="1" s="1"/>
  <c r="J502" i="1"/>
  <c r="G502" i="1"/>
  <c r="F502" i="1"/>
  <c r="C502" i="1"/>
  <c r="I502" i="1" s="1"/>
  <c r="BL510" i="1"/>
  <c r="BJ510" i="1"/>
  <c r="AY510" i="1"/>
  <c r="AW510" i="1" a="1"/>
  <c r="AW510" i="1" s="1"/>
  <c r="AT510" i="1" a="1"/>
  <c r="AT510" i="1" s="1"/>
  <c r="AJ510" i="1"/>
  <c r="AI510" i="1"/>
  <c r="AK510" i="1" s="1"/>
  <c r="W510" i="1"/>
  <c r="N510" i="1" a="1"/>
  <c r="N510" i="1" s="1"/>
  <c r="J510" i="1"/>
  <c r="G510" i="1"/>
  <c r="F510" i="1"/>
  <c r="C510" i="1"/>
  <c r="BL509" i="1"/>
  <c r="BJ509" i="1"/>
  <c r="AY509" i="1"/>
  <c r="AW509" i="1" a="1"/>
  <c r="AW509" i="1" s="1"/>
  <c r="AT509" i="1" a="1"/>
  <c r="AT509" i="1" s="1"/>
  <c r="AJ509" i="1"/>
  <c r="AI509" i="1"/>
  <c r="AK509" i="1" s="1"/>
  <c r="W509" i="1"/>
  <c r="N509" i="1" a="1"/>
  <c r="N509" i="1" s="1"/>
  <c r="J509" i="1"/>
  <c r="G509" i="1"/>
  <c r="F509" i="1"/>
  <c r="C509" i="1"/>
  <c r="BL511" i="1"/>
  <c r="BJ511" i="1"/>
  <c r="AY511" i="1"/>
  <c r="AW511" i="1" a="1"/>
  <c r="AW511" i="1" s="1"/>
  <c r="AT511" i="1" a="1"/>
  <c r="AT511" i="1" s="1"/>
  <c r="AJ511" i="1"/>
  <c r="AI511" i="1"/>
  <c r="AK511" i="1" s="1"/>
  <c r="W511" i="1"/>
  <c r="N511" i="1" a="1"/>
  <c r="N511" i="1" s="1"/>
  <c r="J511" i="1"/>
  <c r="G511" i="1"/>
  <c r="F511" i="1"/>
  <c r="C511" i="1"/>
  <c r="I511" i="1" s="1"/>
  <c r="BL1292" i="1"/>
  <c r="BJ1292" i="1"/>
  <c r="AY1292" i="1"/>
  <c r="AW1292" i="1" a="1"/>
  <c r="AW1292" i="1" s="1"/>
  <c r="AT1292" i="1" a="1"/>
  <c r="AT1292" i="1" s="1"/>
  <c r="AJ1292" i="1"/>
  <c r="AI1292" i="1"/>
  <c r="AK1292" i="1" s="1"/>
  <c r="W1292" i="1"/>
  <c r="N1292" i="1" a="1"/>
  <c r="N1292" i="1" s="1"/>
  <c r="J1292" i="1"/>
  <c r="G1292" i="1"/>
  <c r="F1292" i="1"/>
  <c r="C1292" i="1"/>
  <c r="BL1294" i="1"/>
  <c r="BJ1294" i="1"/>
  <c r="AY1294" i="1"/>
  <c r="AW1294" i="1" a="1"/>
  <c r="AW1294" i="1" s="1"/>
  <c r="AT1294" i="1" a="1"/>
  <c r="AT1294" i="1" s="1"/>
  <c r="AJ1294" i="1"/>
  <c r="AI1294" i="1"/>
  <c r="AK1294" i="1" s="1"/>
  <c r="W1294" i="1"/>
  <c r="N1294" i="1" a="1"/>
  <c r="N1294" i="1" s="1"/>
  <c r="J1294" i="1"/>
  <c r="G1294" i="1"/>
  <c r="F1294" i="1"/>
  <c r="C1294" i="1"/>
  <c r="BL1041" i="1"/>
  <c r="BJ1041" i="1"/>
  <c r="AY1041" i="1"/>
  <c r="AW1041" i="1" a="1"/>
  <c r="AW1041" i="1" s="1"/>
  <c r="AT1041" i="1" a="1"/>
  <c r="AT1041" i="1" s="1"/>
  <c r="AJ1041" i="1"/>
  <c r="AI1041" i="1"/>
  <c r="AK1041" i="1" s="1"/>
  <c r="W1041" i="1"/>
  <c r="N1041" i="1" a="1"/>
  <c r="N1041" i="1" s="1"/>
  <c r="J1041" i="1"/>
  <c r="G1041" i="1"/>
  <c r="F1041" i="1"/>
  <c r="BL1042" i="1"/>
  <c r="BJ1042" i="1"/>
  <c r="AY1042" i="1"/>
  <c r="AW1042" i="1" a="1"/>
  <c r="AW1042" i="1" s="1"/>
  <c r="AT1042" i="1" a="1"/>
  <c r="AT1042" i="1" s="1"/>
  <c r="AJ1042" i="1"/>
  <c r="AI1042" i="1"/>
  <c r="AK1042" i="1" s="1"/>
  <c r="W1042" i="1"/>
  <c r="N1042" i="1" a="1"/>
  <c r="N1042" i="1" s="1"/>
  <c r="J1042" i="1"/>
  <c r="G1042" i="1"/>
  <c r="F1042" i="1"/>
  <c r="BL1040" i="1"/>
  <c r="BJ1040" i="1"/>
  <c r="AY1040" i="1"/>
  <c r="AW1040" i="1" a="1"/>
  <c r="AW1040" i="1" s="1"/>
  <c r="AT1040" i="1" a="1"/>
  <c r="AT1040" i="1" s="1"/>
  <c r="AJ1040" i="1"/>
  <c r="AI1040" i="1"/>
  <c r="AK1040" i="1" s="1"/>
  <c r="W1040" i="1"/>
  <c r="N1040" i="1" a="1"/>
  <c r="N1040" i="1" s="1"/>
  <c r="J1040" i="1"/>
  <c r="G1040" i="1"/>
  <c r="F1040" i="1"/>
  <c r="C1040" i="1"/>
  <c r="BL1043" i="1"/>
  <c r="BJ1043" i="1"/>
  <c r="AY1043" i="1"/>
  <c r="AW1043" i="1" a="1"/>
  <c r="AW1043" i="1" s="1"/>
  <c r="AT1043" i="1" a="1"/>
  <c r="AT1043" i="1" s="1"/>
  <c r="AJ1043" i="1"/>
  <c r="AI1043" i="1"/>
  <c r="AK1043" i="1" s="1"/>
  <c r="W1043" i="1"/>
  <c r="N1043" i="1" a="1"/>
  <c r="N1043" i="1" s="1"/>
  <c r="J1043" i="1"/>
  <c r="G1043" i="1"/>
  <c r="F1043" i="1"/>
  <c r="C1043" i="1"/>
  <c r="I1043" i="1" s="1"/>
  <c r="BL896" i="1"/>
  <c r="BJ896" i="1"/>
  <c r="AY896" i="1"/>
  <c r="AW896" i="1" a="1"/>
  <c r="AW896" i="1" s="1"/>
  <c r="AT896" i="1" a="1"/>
  <c r="AT896" i="1" s="1"/>
  <c r="AJ896" i="1"/>
  <c r="AI896" i="1"/>
  <c r="AK896" i="1" s="1"/>
  <c r="W896" i="1"/>
  <c r="N896" i="1" a="1"/>
  <c r="N896" i="1" s="1"/>
  <c r="J896" i="1"/>
  <c r="G896" i="1"/>
  <c r="F896" i="1"/>
  <c r="C896" i="1"/>
  <c r="BL895" i="1"/>
  <c r="BJ895" i="1"/>
  <c r="AY895" i="1"/>
  <c r="AW895" i="1" a="1"/>
  <c r="AW895" i="1" s="1"/>
  <c r="AT895" i="1" a="1"/>
  <c r="AT895" i="1" s="1"/>
  <c r="AJ895" i="1"/>
  <c r="AI895" i="1"/>
  <c r="AK895" i="1" s="1"/>
  <c r="W895" i="1"/>
  <c r="N895" i="1" a="1"/>
  <c r="N895" i="1" s="1"/>
  <c r="J895" i="1"/>
  <c r="G895" i="1"/>
  <c r="F895" i="1"/>
  <c r="C895" i="1"/>
  <c r="I895" i="1" s="1"/>
  <c r="BL415" i="1"/>
  <c r="BJ415" i="1"/>
  <c r="AY415" i="1"/>
  <c r="AW415" i="1" a="1"/>
  <c r="AW415" i="1" s="1"/>
  <c r="AT415" i="1" a="1"/>
  <c r="AT415" i="1" s="1"/>
  <c r="AJ415" i="1"/>
  <c r="AI415" i="1"/>
  <c r="AK415" i="1" s="1"/>
  <c r="W415" i="1"/>
  <c r="N415" i="1" a="1"/>
  <c r="N415" i="1" s="1"/>
  <c r="J415" i="1"/>
  <c r="G415" i="1"/>
  <c r="F415" i="1"/>
  <c r="C415" i="1"/>
  <c r="I415" i="1" s="1"/>
  <c r="BL236" i="1"/>
  <c r="BJ236" i="1"/>
  <c r="AY236" i="1"/>
  <c r="AW236" i="1" a="1"/>
  <c r="AW236" i="1" s="1"/>
  <c r="AT236" i="1" a="1"/>
  <c r="AT236" i="1" s="1"/>
  <c r="AJ236" i="1"/>
  <c r="AI236" i="1"/>
  <c r="AK236" i="1" s="1"/>
  <c r="W236" i="1"/>
  <c r="N236" i="1" a="1"/>
  <c r="N236" i="1" s="1"/>
  <c r="J236" i="1"/>
  <c r="G236" i="1"/>
  <c r="F236" i="1"/>
  <c r="C236" i="1"/>
  <c r="BL237" i="1"/>
  <c r="BJ237" i="1"/>
  <c r="AY237" i="1"/>
  <c r="AW237" i="1" a="1"/>
  <c r="AW237" i="1" s="1"/>
  <c r="AT237" i="1" a="1"/>
  <c r="AT237" i="1" s="1"/>
  <c r="AJ237" i="1"/>
  <c r="AI237" i="1"/>
  <c r="AK237" i="1" s="1"/>
  <c r="W237" i="1"/>
  <c r="N237" i="1" a="1"/>
  <c r="N237" i="1" s="1"/>
  <c r="J237" i="1"/>
  <c r="G237" i="1"/>
  <c r="F237" i="1"/>
  <c r="C237" i="1"/>
  <c r="I237" i="1" s="1"/>
  <c r="BL1138" i="1"/>
  <c r="BJ1138" i="1"/>
  <c r="AY1138" i="1"/>
  <c r="AW1138" i="1" a="1"/>
  <c r="AW1138" i="1" s="1"/>
  <c r="AT1138" i="1" a="1"/>
  <c r="AT1138" i="1" s="1"/>
  <c r="AJ1138" i="1"/>
  <c r="AI1138" i="1"/>
  <c r="AK1138" i="1" s="1"/>
  <c r="W1138" i="1"/>
  <c r="N1138" i="1" a="1"/>
  <c r="N1138" i="1" s="1"/>
  <c r="J1138" i="1"/>
  <c r="G1138" i="1"/>
  <c r="F1138" i="1"/>
  <c r="C1138" i="1"/>
  <c r="BL1139" i="1"/>
  <c r="BJ1139" i="1"/>
  <c r="AY1139" i="1"/>
  <c r="AW1139" i="1" a="1"/>
  <c r="AW1139" i="1" s="1"/>
  <c r="AT1139" i="1" a="1"/>
  <c r="AT1139" i="1" s="1"/>
  <c r="AJ1139" i="1"/>
  <c r="AI1139" i="1"/>
  <c r="AK1139" i="1" s="1"/>
  <c r="W1139" i="1"/>
  <c r="N1139" i="1" a="1"/>
  <c r="N1139" i="1" s="1"/>
  <c r="J1139" i="1"/>
  <c r="G1139" i="1"/>
  <c r="F1139" i="1"/>
  <c r="C1139" i="1"/>
  <c r="BL1140" i="1"/>
  <c r="BJ1140" i="1"/>
  <c r="AY1140" i="1"/>
  <c r="AW1140" i="1" a="1"/>
  <c r="AW1140" i="1" s="1"/>
  <c r="AT1140" i="1" a="1"/>
  <c r="AT1140" i="1" s="1"/>
  <c r="AJ1140" i="1"/>
  <c r="AI1140" i="1"/>
  <c r="AK1140" i="1" s="1"/>
  <c r="W1140" i="1"/>
  <c r="N1140" i="1" a="1"/>
  <c r="N1140" i="1" s="1"/>
  <c r="J1140" i="1"/>
  <c r="G1140" i="1"/>
  <c r="F1140" i="1"/>
  <c r="C1140" i="1"/>
  <c r="I1140" i="1" s="1"/>
  <c r="BL1297" i="1"/>
  <c r="BJ1297" i="1"/>
  <c r="AY1297" i="1"/>
  <c r="AW1297" i="1" a="1"/>
  <c r="AW1297" i="1" s="1"/>
  <c r="AT1297" i="1" a="1"/>
  <c r="AT1297" i="1" s="1"/>
  <c r="AJ1297" i="1"/>
  <c r="AI1297" i="1"/>
  <c r="AK1297" i="1" s="1"/>
  <c r="W1297" i="1"/>
  <c r="N1297" i="1" a="1"/>
  <c r="N1297" i="1" s="1"/>
  <c r="J1297" i="1"/>
  <c r="G1297" i="1"/>
  <c r="F1297" i="1"/>
  <c r="C1297" i="1"/>
  <c r="BL1286" i="1"/>
  <c r="BJ1286" i="1"/>
  <c r="AY1286" i="1"/>
  <c r="AW1286" i="1" a="1"/>
  <c r="AW1286" i="1" s="1"/>
  <c r="AT1286" i="1" a="1"/>
  <c r="AT1286" i="1" s="1"/>
  <c r="AJ1286" i="1"/>
  <c r="AI1286" i="1"/>
  <c r="AK1286" i="1" s="1"/>
  <c r="W1286" i="1"/>
  <c r="N1286" i="1" a="1"/>
  <c r="N1286" i="1" s="1"/>
  <c r="J1286" i="1"/>
  <c r="G1286" i="1"/>
  <c r="F1286" i="1"/>
  <c r="C1286" i="1"/>
  <c r="BL507" i="1"/>
  <c r="BJ507" i="1"/>
  <c r="AY507" i="1"/>
  <c r="AW507" i="1" a="1"/>
  <c r="AW507" i="1" s="1"/>
  <c r="AT507" i="1" a="1"/>
  <c r="AT507" i="1" s="1"/>
  <c r="AJ507" i="1"/>
  <c r="AI507" i="1"/>
  <c r="AK507" i="1" s="1"/>
  <c r="W507" i="1"/>
  <c r="N507" i="1" a="1"/>
  <c r="N507" i="1" s="1"/>
  <c r="J507" i="1"/>
  <c r="G507" i="1"/>
  <c r="F507" i="1"/>
  <c r="C507" i="1"/>
  <c r="BL506" i="1"/>
  <c r="BJ506" i="1"/>
  <c r="AY506" i="1"/>
  <c r="AW506" i="1" a="1"/>
  <c r="AW506" i="1" s="1"/>
  <c r="AT506" i="1" a="1"/>
  <c r="AT506" i="1" s="1"/>
  <c r="AJ506" i="1"/>
  <c r="AI506" i="1"/>
  <c r="AK506" i="1" s="1"/>
  <c r="W506" i="1"/>
  <c r="N506" i="1" a="1"/>
  <c r="N506" i="1" s="1"/>
  <c r="J506" i="1"/>
  <c r="G506" i="1"/>
  <c r="F506" i="1"/>
  <c r="C506" i="1"/>
  <c r="BL508" i="1"/>
  <c r="BJ508" i="1"/>
  <c r="AY508" i="1"/>
  <c r="AW508" i="1" a="1"/>
  <c r="AW508" i="1" s="1"/>
  <c r="AT508" i="1" a="1"/>
  <c r="AT508" i="1" s="1"/>
  <c r="AJ508" i="1"/>
  <c r="AI508" i="1"/>
  <c r="AK508" i="1" s="1"/>
  <c r="W508" i="1"/>
  <c r="N508" i="1" a="1"/>
  <c r="N508" i="1" s="1"/>
  <c r="J508" i="1"/>
  <c r="G508" i="1"/>
  <c r="F508" i="1"/>
  <c r="C508" i="1"/>
  <c r="I508" i="1" s="1"/>
  <c r="BL504" i="1"/>
  <c r="BJ504" i="1"/>
  <c r="AY504" i="1"/>
  <c r="AW504" i="1" a="1"/>
  <c r="AW504" i="1" s="1"/>
  <c r="AT504" i="1" a="1"/>
  <c r="AT504" i="1" s="1"/>
  <c r="AJ504" i="1"/>
  <c r="AI504" i="1"/>
  <c r="AK504" i="1" s="1"/>
  <c r="W504" i="1"/>
  <c r="N504" i="1" a="1"/>
  <c r="N504" i="1" s="1"/>
  <c r="J504" i="1"/>
  <c r="G504" i="1"/>
  <c r="F504" i="1"/>
  <c r="C504" i="1"/>
  <c r="BL503" i="1"/>
  <c r="BJ503" i="1"/>
  <c r="AY503" i="1"/>
  <c r="AW503" i="1" a="1"/>
  <c r="AW503" i="1" s="1"/>
  <c r="AT503" i="1" a="1"/>
  <c r="AT503" i="1" s="1"/>
  <c r="AJ503" i="1"/>
  <c r="AI503" i="1"/>
  <c r="AK503" i="1" s="1"/>
  <c r="W503" i="1"/>
  <c r="N503" i="1" a="1"/>
  <c r="N503" i="1" s="1"/>
  <c r="J503" i="1"/>
  <c r="G503" i="1"/>
  <c r="F503" i="1"/>
  <c r="C503" i="1"/>
  <c r="BL505" i="1"/>
  <c r="BJ505" i="1"/>
  <c r="AY505" i="1"/>
  <c r="AW505" i="1" a="1"/>
  <c r="AW505" i="1" s="1"/>
  <c r="AT505" i="1" a="1"/>
  <c r="AT505" i="1" s="1"/>
  <c r="AJ505" i="1"/>
  <c r="AI505" i="1"/>
  <c r="AK505" i="1" s="1"/>
  <c r="W505" i="1"/>
  <c r="N505" i="1" a="1"/>
  <c r="N505" i="1" s="1"/>
  <c r="J505" i="1"/>
  <c r="G505" i="1"/>
  <c r="F505" i="1"/>
  <c r="C505" i="1"/>
  <c r="I505" i="1" s="1"/>
  <c r="BL498" i="1"/>
  <c r="BJ498" i="1"/>
  <c r="AY498" i="1"/>
  <c r="AW498" i="1" a="1"/>
  <c r="AW498" i="1" s="1"/>
  <c r="AT498" i="1" a="1"/>
  <c r="AT498" i="1" s="1"/>
  <c r="AJ498" i="1"/>
  <c r="AI498" i="1"/>
  <c r="AK498" i="1" s="1"/>
  <c r="W498" i="1"/>
  <c r="N498" i="1" a="1"/>
  <c r="N498" i="1" s="1"/>
  <c r="J498" i="1"/>
  <c r="G498" i="1"/>
  <c r="F498" i="1"/>
  <c r="C498" i="1"/>
  <c r="BL497" i="1"/>
  <c r="BJ497" i="1"/>
  <c r="AY497" i="1"/>
  <c r="AW497" i="1" a="1"/>
  <c r="AW497" i="1" s="1"/>
  <c r="AT497" i="1" a="1"/>
  <c r="AT497" i="1" s="1"/>
  <c r="AJ497" i="1"/>
  <c r="AI497" i="1"/>
  <c r="AK497" i="1" s="1"/>
  <c r="W497" i="1"/>
  <c r="N497" i="1" a="1"/>
  <c r="N497" i="1" s="1"/>
  <c r="J497" i="1"/>
  <c r="G497" i="1"/>
  <c r="F497" i="1"/>
  <c r="C497" i="1"/>
  <c r="BL499" i="1"/>
  <c r="BJ499" i="1"/>
  <c r="AY499" i="1"/>
  <c r="AW499" i="1" a="1"/>
  <c r="AW499" i="1" s="1"/>
  <c r="AT499" i="1" a="1"/>
  <c r="AT499" i="1" s="1"/>
  <c r="AJ499" i="1"/>
  <c r="AI499" i="1"/>
  <c r="AK499" i="1" s="1"/>
  <c r="W499" i="1"/>
  <c r="N499" i="1" a="1"/>
  <c r="N499" i="1" s="1"/>
  <c r="J499" i="1"/>
  <c r="G499" i="1"/>
  <c r="F499" i="1"/>
  <c r="C499" i="1"/>
  <c r="I499" i="1" s="1"/>
  <c r="BL812" i="1"/>
  <c r="BJ812" i="1"/>
  <c r="AY812" i="1"/>
  <c r="AW812" i="1" a="1"/>
  <c r="AW812" i="1" s="1"/>
  <c r="AT812" i="1" a="1"/>
  <c r="AT812" i="1" s="1"/>
  <c r="AJ812" i="1"/>
  <c r="AI812" i="1"/>
  <c r="AK812" i="1" s="1"/>
  <c r="W812" i="1"/>
  <c r="N812" i="1" a="1"/>
  <c r="N812" i="1" s="1"/>
  <c r="J812" i="1"/>
  <c r="G812" i="1"/>
  <c r="F812" i="1"/>
  <c r="C812" i="1"/>
  <c r="BL811" i="1"/>
  <c r="BJ811" i="1"/>
  <c r="AY811" i="1"/>
  <c r="AW811" i="1" a="1"/>
  <c r="AW811" i="1" s="1"/>
  <c r="AT811" i="1" a="1"/>
  <c r="AT811" i="1" s="1"/>
  <c r="AJ811" i="1"/>
  <c r="AI811" i="1"/>
  <c r="AK811" i="1" s="1"/>
  <c r="W811" i="1"/>
  <c r="N811" i="1" a="1"/>
  <c r="N811" i="1" s="1"/>
  <c r="J811" i="1"/>
  <c r="G811" i="1"/>
  <c r="F811" i="1"/>
  <c r="C811" i="1"/>
  <c r="BL813" i="1"/>
  <c r="BJ813" i="1"/>
  <c r="AY813" i="1"/>
  <c r="AW813" i="1" a="1"/>
  <c r="AW813" i="1" s="1"/>
  <c r="AT813" i="1" a="1"/>
  <c r="AT813" i="1" s="1"/>
  <c r="AJ813" i="1"/>
  <c r="AI813" i="1"/>
  <c r="AK813" i="1" s="1"/>
  <c r="W813" i="1"/>
  <c r="N813" i="1" a="1"/>
  <c r="N813" i="1" s="1"/>
  <c r="J813" i="1"/>
  <c r="G813" i="1"/>
  <c r="F813" i="1"/>
  <c r="C813" i="1"/>
  <c r="I813" i="1" s="1"/>
  <c r="BL809" i="1"/>
  <c r="BJ809" i="1"/>
  <c r="AY809" i="1"/>
  <c r="AW809" i="1" a="1"/>
  <c r="AW809" i="1" s="1"/>
  <c r="AT809" i="1" a="1"/>
  <c r="AT809" i="1" s="1"/>
  <c r="AJ809" i="1"/>
  <c r="AI809" i="1"/>
  <c r="AK809" i="1" s="1"/>
  <c r="W809" i="1"/>
  <c r="N809" i="1" a="1"/>
  <c r="N809" i="1" s="1"/>
  <c r="J809" i="1"/>
  <c r="G809" i="1"/>
  <c r="F809" i="1"/>
  <c r="C809" i="1"/>
  <c r="BL808" i="1"/>
  <c r="BJ808" i="1"/>
  <c r="AY808" i="1"/>
  <c r="AW808" i="1" a="1"/>
  <c r="AW808" i="1" s="1"/>
  <c r="AT808" i="1" a="1"/>
  <c r="AT808" i="1" s="1"/>
  <c r="AJ808" i="1"/>
  <c r="AI808" i="1"/>
  <c r="AK808" i="1" s="1"/>
  <c r="W808" i="1"/>
  <c r="N808" i="1" a="1"/>
  <c r="N808" i="1" s="1"/>
  <c r="J808" i="1"/>
  <c r="G808" i="1"/>
  <c r="F808" i="1"/>
  <c r="C808" i="1"/>
  <c r="BL810" i="1"/>
  <c r="BJ810" i="1"/>
  <c r="AY810" i="1"/>
  <c r="AW810" i="1" a="1"/>
  <c r="AW810" i="1" s="1"/>
  <c r="AT810" i="1" a="1"/>
  <c r="AT810" i="1" s="1"/>
  <c r="AJ810" i="1"/>
  <c r="AI810" i="1"/>
  <c r="AK810" i="1" s="1"/>
  <c r="W810" i="1"/>
  <c r="N810" i="1" a="1"/>
  <c r="N810" i="1" s="1"/>
  <c r="J810" i="1"/>
  <c r="G810" i="1"/>
  <c r="F810" i="1"/>
  <c r="C810" i="1"/>
  <c r="I810" i="1" s="1"/>
  <c r="BL806" i="1"/>
  <c r="BJ806" i="1"/>
  <c r="AY806" i="1"/>
  <c r="AW806" i="1" a="1"/>
  <c r="AW806" i="1" s="1"/>
  <c r="AT806" i="1" a="1"/>
  <c r="AT806" i="1" s="1"/>
  <c r="AJ806" i="1"/>
  <c r="AI806" i="1"/>
  <c r="AK806" i="1" s="1"/>
  <c r="W806" i="1"/>
  <c r="N806" i="1" a="1"/>
  <c r="N806" i="1" s="1"/>
  <c r="J806" i="1"/>
  <c r="G806" i="1"/>
  <c r="F806" i="1"/>
  <c r="C806" i="1"/>
  <c r="BL805" i="1"/>
  <c r="BJ805" i="1"/>
  <c r="AY805" i="1"/>
  <c r="AW805" i="1" a="1"/>
  <c r="AW805" i="1" s="1"/>
  <c r="AT805" i="1" a="1"/>
  <c r="AT805" i="1" s="1"/>
  <c r="AJ805" i="1"/>
  <c r="AI805" i="1"/>
  <c r="AK805" i="1" s="1"/>
  <c r="W805" i="1"/>
  <c r="N805" i="1" a="1"/>
  <c r="N805" i="1" s="1"/>
  <c r="J805" i="1"/>
  <c r="G805" i="1"/>
  <c r="F805" i="1"/>
  <c r="C805" i="1"/>
  <c r="BL807" i="1"/>
  <c r="BJ807" i="1"/>
  <c r="AY807" i="1"/>
  <c r="AW807" i="1" a="1"/>
  <c r="AW807" i="1" s="1"/>
  <c r="AT807" i="1" a="1"/>
  <c r="AT807" i="1" s="1"/>
  <c r="AJ807" i="1"/>
  <c r="AI807" i="1"/>
  <c r="AK807" i="1" s="1"/>
  <c r="W807" i="1"/>
  <c r="N807" i="1" a="1"/>
  <c r="N807" i="1" s="1"/>
  <c r="J807" i="1"/>
  <c r="G807" i="1"/>
  <c r="F807" i="1"/>
  <c r="C807" i="1"/>
  <c r="I807" i="1" s="1"/>
  <c r="BL803" i="1"/>
  <c r="BJ803" i="1"/>
  <c r="AY803" i="1"/>
  <c r="AW803" i="1" a="1"/>
  <c r="AW803" i="1" s="1"/>
  <c r="AT803" i="1" a="1"/>
  <c r="AT803" i="1" s="1"/>
  <c r="AJ803" i="1"/>
  <c r="AI803" i="1"/>
  <c r="AK803" i="1" s="1"/>
  <c r="W803" i="1"/>
  <c r="N803" i="1" a="1"/>
  <c r="N803" i="1" s="1"/>
  <c r="J803" i="1"/>
  <c r="G803" i="1"/>
  <c r="F803" i="1"/>
  <c r="C803" i="1"/>
  <c r="BL802" i="1"/>
  <c r="BJ802" i="1"/>
  <c r="AY802" i="1"/>
  <c r="AW802" i="1" a="1"/>
  <c r="AW802" i="1" s="1"/>
  <c r="AT802" i="1" a="1"/>
  <c r="AT802" i="1" s="1"/>
  <c r="AJ802" i="1"/>
  <c r="AI802" i="1"/>
  <c r="AK802" i="1" s="1"/>
  <c r="W802" i="1"/>
  <c r="N802" i="1" a="1"/>
  <c r="N802" i="1" s="1"/>
  <c r="J802" i="1"/>
  <c r="G802" i="1"/>
  <c r="F802" i="1"/>
  <c r="C802" i="1"/>
  <c r="BL804" i="1"/>
  <c r="BJ804" i="1"/>
  <c r="AY804" i="1"/>
  <c r="AW804" i="1" a="1"/>
  <c r="AW804" i="1" s="1"/>
  <c r="AT804" i="1" a="1"/>
  <c r="AT804" i="1" s="1"/>
  <c r="AJ804" i="1"/>
  <c r="AI804" i="1"/>
  <c r="AK804" i="1" s="1"/>
  <c r="W804" i="1"/>
  <c r="N804" i="1" a="1"/>
  <c r="N804" i="1" s="1"/>
  <c r="J804" i="1"/>
  <c r="G804" i="1"/>
  <c r="F804" i="1"/>
  <c r="C804" i="1"/>
  <c r="I804" i="1" s="1"/>
  <c r="BL800" i="1"/>
  <c r="BJ800" i="1"/>
  <c r="AY800" i="1"/>
  <c r="AW800" i="1" a="1"/>
  <c r="AW800" i="1" s="1"/>
  <c r="AT800" i="1" a="1"/>
  <c r="AT800" i="1" s="1"/>
  <c r="AJ800" i="1"/>
  <c r="AI800" i="1"/>
  <c r="AK800" i="1" s="1"/>
  <c r="W800" i="1"/>
  <c r="N800" i="1" a="1"/>
  <c r="N800" i="1" s="1"/>
  <c r="J800" i="1"/>
  <c r="G800" i="1"/>
  <c r="F800" i="1"/>
  <c r="C800" i="1"/>
  <c r="BL799" i="1"/>
  <c r="BJ799" i="1"/>
  <c r="AY799" i="1"/>
  <c r="AW799" i="1" a="1"/>
  <c r="AW799" i="1" s="1"/>
  <c r="AT799" i="1" a="1"/>
  <c r="AT799" i="1" s="1"/>
  <c r="AJ799" i="1"/>
  <c r="AI799" i="1"/>
  <c r="AK799" i="1" s="1"/>
  <c r="W799" i="1"/>
  <c r="N799" i="1" a="1"/>
  <c r="N799" i="1" s="1"/>
  <c r="J799" i="1"/>
  <c r="G799" i="1"/>
  <c r="F799" i="1"/>
  <c r="C799" i="1"/>
  <c r="BL801" i="1"/>
  <c r="BJ801" i="1"/>
  <c r="AY801" i="1"/>
  <c r="AW801" i="1" a="1"/>
  <c r="AW801" i="1" s="1"/>
  <c r="AT801" i="1" a="1"/>
  <c r="AT801" i="1" s="1"/>
  <c r="AJ801" i="1"/>
  <c r="AI801" i="1"/>
  <c r="AK801" i="1" s="1"/>
  <c r="W801" i="1"/>
  <c r="N801" i="1" a="1"/>
  <c r="N801" i="1" s="1"/>
  <c r="J801" i="1"/>
  <c r="G801" i="1"/>
  <c r="F801" i="1"/>
  <c r="C801" i="1"/>
  <c r="I801" i="1" s="1"/>
  <c r="BL797" i="1"/>
  <c r="BJ797" i="1"/>
  <c r="AY797" i="1"/>
  <c r="AW797" i="1" a="1"/>
  <c r="AW797" i="1" s="1"/>
  <c r="AT797" i="1" a="1"/>
  <c r="AT797" i="1" s="1"/>
  <c r="AJ797" i="1"/>
  <c r="AI797" i="1"/>
  <c r="AK797" i="1" s="1"/>
  <c r="W797" i="1"/>
  <c r="N797" i="1" a="1"/>
  <c r="N797" i="1" s="1"/>
  <c r="J797" i="1"/>
  <c r="G797" i="1"/>
  <c r="F797" i="1"/>
  <c r="C797" i="1"/>
  <c r="BL796" i="1"/>
  <c r="BJ796" i="1"/>
  <c r="AY796" i="1"/>
  <c r="AW796" i="1" a="1"/>
  <c r="AW796" i="1" s="1"/>
  <c r="AT796" i="1" a="1"/>
  <c r="AT796" i="1" s="1"/>
  <c r="AJ796" i="1"/>
  <c r="AI796" i="1"/>
  <c r="AK796" i="1" s="1"/>
  <c r="W796" i="1"/>
  <c r="N796" i="1" a="1"/>
  <c r="N796" i="1" s="1"/>
  <c r="J796" i="1"/>
  <c r="G796" i="1"/>
  <c r="F796" i="1"/>
  <c r="C796" i="1"/>
  <c r="BL798" i="1"/>
  <c r="BJ798" i="1"/>
  <c r="AY798" i="1"/>
  <c r="AW798" i="1" a="1"/>
  <c r="AW798" i="1" s="1"/>
  <c r="AT798" i="1" a="1"/>
  <c r="AT798" i="1" s="1"/>
  <c r="AJ798" i="1"/>
  <c r="AI798" i="1"/>
  <c r="AK798" i="1" s="1"/>
  <c r="W798" i="1"/>
  <c r="N798" i="1" a="1"/>
  <c r="N798" i="1" s="1"/>
  <c r="J798" i="1"/>
  <c r="G798" i="1"/>
  <c r="F798" i="1"/>
  <c r="C798" i="1"/>
  <c r="I798" i="1" s="1"/>
  <c r="BL794" i="1"/>
  <c r="BJ794" i="1"/>
  <c r="AY794" i="1"/>
  <c r="AW794" i="1" a="1"/>
  <c r="AW794" i="1" s="1"/>
  <c r="AT794" i="1" a="1"/>
  <c r="AT794" i="1" s="1"/>
  <c r="AJ794" i="1"/>
  <c r="AI794" i="1"/>
  <c r="AK794" i="1" s="1"/>
  <c r="W794" i="1"/>
  <c r="N794" i="1" a="1"/>
  <c r="N794" i="1" s="1"/>
  <c r="J794" i="1"/>
  <c r="G794" i="1"/>
  <c r="F794" i="1"/>
  <c r="C794" i="1"/>
  <c r="BL793" i="1"/>
  <c r="BJ793" i="1"/>
  <c r="AY793" i="1"/>
  <c r="AW793" i="1" a="1"/>
  <c r="AW793" i="1" s="1"/>
  <c r="AT793" i="1" a="1"/>
  <c r="AT793" i="1" s="1"/>
  <c r="AJ793" i="1"/>
  <c r="AI793" i="1"/>
  <c r="AK793" i="1" s="1"/>
  <c r="W793" i="1"/>
  <c r="N793" i="1" a="1"/>
  <c r="N793" i="1" s="1"/>
  <c r="J793" i="1"/>
  <c r="G793" i="1"/>
  <c r="F793" i="1"/>
  <c r="C793" i="1"/>
  <c r="BL795" i="1"/>
  <c r="BJ795" i="1"/>
  <c r="AY795" i="1"/>
  <c r="AW795" i="1" a="1"/>
  <c r="AW795" i="1" s="1"/>
  <c r="AT795" i="1" a="1"/>
  <c r="AT795" i="1" s="1"/>
  <c r="AJ795" i="1"/>
  <c r="AI795" i="1"/>
  <c r="AK795" i="1" s="1"/>
  <c r="W795" i="1"/>
  <c r="N795" i="1" a="1"/>
  <c r="N795" i="1" s="1"/>
  <c r="J795" i="1"/>
  <c r="G795" i="1"/>
  <c r="F795" i="1"/>
  <c r="C795" i="1"/>
  <c r="I795" i="1" s="1"/>
  <c r="BL791" i="1"/>
  <c r="BJ791" i="1"/>
  <c r="AY791" i="1"/>
  <c r="AW791" i="1" a="1"/>
  <c r="AW791" i="1" s="1"/>
  <c r="AT791" i="1" a="1"/>
  <c r="AT791" i="1" s="1"/>
  <c r="AJ791" i="1"/>
  <c r="AI791" i="1"/>
  <c r="AK791" i="1" s="1"/>
  <c r="W791" i="1"/>
  <c r="N791" i="1" a="1"/>
  <c r="N791" i="1" s="1"/>
  <c r="J791" i="1"/>
  <c r="G791" i="1"/>
  <c r="F791" i="1"/>
  <c r="C791" i="1"/>
  <c r="BL790" i="1"/>
  <c r="BJ790" i="1"/>
  <c r="AY790" i="1"/>
  <c r="AW790" i="1" a="1"/>
  <c r="AW790" i="1" s="1"/>
  <c r="AT790" i="1" a="1"/>
  <c r="AT790" i="1" s="1"/>
  <c r="AJ790" i="1"/>
  <c r="AI790" i="1"/>
  <c r="AK790" i="1" s="1"/>
  <c r="W790" i="1"/>
  <c r="N790" i="1" a="1"/>
  <c r="N790" i="1" s="1"/>
  <c r="J790" i="1"/>
  <c r="G790" i="1"/>
  <c r="F790" i="1"/>
  <c r="C790" i="1"/>
  <c r="BL495" i="1"/>
  <c r="BJ495" i="1"/>
  <c r="AY495" i="1"/>
  <c r="AW495" i="1" a="1"/>
  <c r="AW495" i="1" s="1"/>
  <c r="AT495" i="1" a="1"/>
  <c r="AT495" i="1" s="1"/>
  <c r="AJ495" i="1"/>
  <c r="AI495" i="1"/>
  <c r="AK495" i="1" s="1"/>
  <c r="W495" i="1"/>
  <c r="N495" i="1" a="1"/>
  <c r="N495" i="1" s="1"/>
  <c r="J495" i="1"/>
  <c r="G495" i="1"/>
  <c r="F495" i="1"/>
  <c r="C495" i="1"/>
  <c r="BL494" i="1"/>
  <c r="BJ494" i="1"/>
  <c r="AY494" i="1"/>
  <c r="AW494" i="1" a="1"/>
  <c r="AW494" i="1" s="1"/>
  <c r="AT494" i="1" a="1"/>
  <c r="AT494" i="1" s="1"/>
  <c r="AJ494" i="1"/>
  <c r="AI494" i="1"/>
  <c r="AK494" i="1" s="1"/>
  <c r="W494" i="1"/>
  <c r="N494" i="1" a="1"/>
  <c r="N494" i="1" s="1"/>
  <c r="J494" i="1"/>
  <c r="G494" i="1"/>
  <c r="F494" i="1"/>
  <c r="C494" i="1"/>
  <c r="BL496" i="1"/>
  <c r="BJ496" i="1"/>
  <c r="AY496" i="1"/>
  <c r="AW496" i="1" a="1"/>
  <c r="AW496" i="1" s="1"/>
  <c r="AT496" i="1" a="1"/>
  <c r="AT496" i="1" s="1"/>
  <c r="AJ496" i="1"/>
  <c r="AI496" i="1"/>
  <c r="AK496" i="1" s="1"/>
  <c r="W496" i="1"/>
  <c r="N496" i="1" a="1"/>
  <c r="N496" i="1" s="1"/>
  <c r="J496" i="1"/>
  <c r="G496" i="1"/>
  <c r="F496" i="1"/>
  <c r="C496" i="1"/>
  <c r="I496" i="1" s="1"/>
  <c r="BL792" i="1"/>
  <c r="BJ792" i="1"/>
  <c r="AY792" i="1"/>
  <c r="AW792" i="1" a="1"/>
  <c r="AW792" i="1" s="1"/>
  <c r="AT792" i="1" a="1"/>
  <c r="AT792" i="1" s="1"/>
  <c r="AJ792" i="1"/>
  <c r="AI792" i="1"/>
  <c r="AK792" i="1" s="1"/>
  <c r="W792" i="1"/>
  <c r="N792" i="1" a="1"/>
  <c r="N792" i="1" s="1"/>
  <c r="J792" i="1"/>
  <c r="G792" i="1"/>
  <c r="F792" i="1"/>
  <c r="C792" i="1"/>
  <c r="I792" i="1" s="1"/>
  <c r="BL1053" i="1"/>
  <c r="BJ1053" i="1"/>
  <c r="AY1053" i="1"/>
  <c r="AW1053" i="1" a="1"/>
  <c r="AW1053" i="1" s="1"/>
  <c r="AT1053" i="1" a="1"/>
  <c r="AT1053" i="1" s="1"/>
  <c r="AJ1053" i="1"/>
  <c r="AI1053" i="1"/>
  <c r="AK1053" i="1" s="1"/>
  <c r="W1053" i="1"/>
  <c r="N1053" i="1" a="1"/>
  <c r="N1053" i="1" s="1"/>
  <c r="J1053" i="1"/>
  <c r="G1053" i="1"/>
  <c r="F1053" i="1"/>
  <c r="C1053" i="1"/>
  <c r="BL1055" i="1"/>
  <c r="BJ1055" i="1"/>
  <c r="AY1055" i="1"/>
  <c r="AW1055" i="1" a="1"/>
  <c r="AW1055" i="1" s="1"/>
  <c r="AT1055" i="1" a="1"/>
  <c r="AT1055" i="1" s="1"/>
  <c r="AJ1055" i="1"/>
  <c r="AI1055" i="1"/>
  <c r="AK1055" i="1" s="1"/>
  <c r="W1055" i="1"/>
  <c r="N1055" i="1" a="1"/>
  <c r="N1055" i="1" s="1"/>
  <c r="J1055" i="1"/>
  <c r="G1055" i="1"/>
  <c r="F1055" i="1"/>
  <c r="C1055" i="1"/>
  <c r="I1055" i="1" s="1"/>
  <c r="BL1050" i="1"/>
  <c r="BJ1050" i="1"/>
  <c r="AY1050" i="1"/>
  <c r="AW1050" i="1" a="1"/>
  <c r="AW1050" i="1" s="1"/>
  <c r="AT1050" i="1" a="1"/>
  <c r="AT1050" i="1" s="1"/>
  <c r="AJ1050" i="1"/>
  <c r="AI1050" i="1"/>
  <c r="AK1050" i="1" s="1"/>
  <c r="W1050" i="1"/>
  <c r="N1050" i="1" a="1"/>
  <c r="N1050" i="1" s="1"/>
  <c r="J1050" i="1"/>
  <c r="G1050" i="1"/>
  <c r="F1050" i="1"/>
  <c r="C1050" i="1"/>
  <c r="BL1052" i="1"/>
  <c r="BJ1052" i="1"/>
  <c r="AY1052" i="1"/>
  <c r="AW1052" i="1" a="1"/>
  <c r="AW1052" i="1" s="1"/>
  <c r="AT1052" i="1" a="1"/>
  <c r="AT1052" i="1" s="1"/>
  <c r="AJ1052" i="1"/>
  <c r="AI1052" i="1"/>
  <c r="AK1052" i="1" s="1"/>
  <c r="W1052" i="1"/>
  <c r="N1052" i="1" a="1"/>
  <c r="N1052" i="1" s="1"/>
  <c r="J1052" i="1"/>
  <c r="G1052" i="1"/>
  <c r="F1052" i="1"/>
  <c r="C1052" i="1"/>
  <c r="I1052" i="1" s="1"/>
  <c r="BL1047" i="1"/>
  <c r="BJ1047" i="1"/>
  <c r="AY1047" i="1"/>
  <c r="AW1047" i="1" a="1"/>
  <c r="AW1047" i="1" s="1"/>
  <c r="AT1047" i="1" a="1"/>
  <c r="AT1047" i="1" s="1"/>
  <c r="AJ1047" i="1"/>
  <c r="AI1047" i="1"/>
  <c r="AK1047" i="1" s="1"/>
  <c r="W1047" i="1"/>
  <c r="N1047" i="1" a="1"/>
  <c r="N1047" i="1" s="1"/>
  <c r="J1047" i="1"/>
  <c r="G1047" i="1"/>
  <c r="F1047" i="1"/>
  <c r="C1047" i="1"/>
  <c r="BL1049" i="1"/>
  <c r="BJ1049" i="1"/>
  <c r="AY1049" i="1"/>
  <c r="AW1049" i="1" a="1"/>
  <c r="AW1049" i="1" s="1"/>
  <c r="AT1049" i="1" a="1"/>
  <c r="AT1049" i="1" s="1"/>
  <c r="AJ1049" i="1"/>
  <c r="AI1049" i="1"/>
  <c r="AK1049" i="1" s="1"/>
  <c r="W1049" i="1"/>
  <c r="N1049" i="1" a="1"/>
  <c r="N1049" i="1" s="1"/>
  <c r="J1049" i="1"/>
  <c r="G1049" i="1"/>
  <c r="F1049" i="1"/>
  <c r="C1049" i="1"/>
  <c r="I1049" i="1" s="1"/>
  <c r="BL318" i="1"/>
  <c r="BJ318" i="1"/>
  <c r="AY318" i="1"/>
  <c r="AW318" i="1" a="1"/>
  <c r="AW318" i="1" s="1"/>
  <c r="AT318" i="1" a="1"/>
  <c r="AT318" i="1" s="1"/>
  <c r="AJ318" i="1"/>
  <c r="AI318" i="1"/>
  <c r="AK318" i="1" s="1"/>
  <c r="W318" i="1"/>
  <c r="N318" i="1" a="1"/>
  <c r="N318" i="1" s="1"/>
  <c r="J318" i="1"/>
  <c r="G318" i="1"/>
  <c r="F318" i="1"/>
  <c r="C318" i="1"/>
  <c r="BL319" i="1"/>
  <c r="BJ319" i="1"/>
  <c r="AY319" i="1"/>
  <c r="AW319" i="1" a="1"/>
  <c r="AW319" i="1" s="1"/>
  <c r="AT319" i="1" a="1"/>
  <c r="AT319" i="1" s="1"/>
  <c r="AJ319" i="1"/>
  <c r="AI319" i="1"/>
  <c r="AK319" i="1" s="1"/>
  <c r="W319" i="1"/>
  <c r="N319" i="1" a="1"/>
  <c r="N319" i="1" s="1"/>
  <c r="J319" i="1"/>
  <c r="G319" i="1"/>
  <c r="F319" i="1"/>
  <c r="C319" i="1"/>
  <c r="BL321" i="1"/>
  <c r="BJ321" i="1"/>
  <c r="AY321" i="1"/>
  <c r="AW321" i="1" a="1"/>
  <c r="AW321" i="1" s="1"/>
  <c r="AT321" i="1" a="1"/>
  <c r="AT321" i="1" s="1"/>
  <c r="AJ321" i="1"/>
  <c r="AI321" i="1"/>
  <c r="AK321" i="1" s="1"/>
  <c r="W321" i="1"/>
  <c r="N321" i="1" a="1"/>
  <c r="N321" i="1" s="1"/>
  <c r="J321" i="1"/>
  <c r="G321" i="1"/>
  <c r="F321" i="1"/>
  <c r="C321" i="1"/>
  <c r="I321" i="1" s="1"/>
  <c r="BL314" i="1"/>
  <c r="BJ314" i="1"/>
  <c r="AY314" i="1"/>
  <c r="AW314" i="1" a="1"/>
  <c r="AW314" i="1" s="1"/>
  <c r="AT314" i="1" a="1"/>
  <c r="AT314" i="1" s="1"/>
  <c r="AJ314" i="1"/>
  <c r="AI314" i="1"/>
  <c r="AK314" i="1" s="1"/>
  <c r="W314" i="1"/>
  <c r="N314" i="1" a="1"/>
  <c r="N314" i="1" s="1"/>
  <c r="J314" i="1"/>
  <c r="G314" i="1"/>
  <c r="F314" i="1"/>
  <c r="C314" i="1"/>
  <c r="BL315" i="1"/>
  <c r="BJ315" i="1"/>
  <c r="AY315" i="1"/>
  <c r="AW315" i="1" a="1"/>
  <c r="AW315" i="1" s="1"/>
  <c r="AT315" i="1" a="1"/>
  <c r="AT315" i="1" s="1"/>
  <c r="AJ315" i="1"/>
  <c r="AI315" i="1"/>
  <c r="AK315" i="1" s="1"/>
  <c r="W315" i="1"/>
  <c r="N315" i="1" a="1"/>
  <c r="N315" i="1" s="1"/>
  <c r="J315" i="1"/>
  <c r="G315" i="1"/>
  <c r="F315" i="1"/>
  <c r="C315" i="1"/>
  <c r="BL310" i="1"/>
  <c r="BJ310" i="1"/>
  <c r="AY310" i="1"/>
  <c r="AW310" i="1" a="1"/>
  <c r="AW310" i="1" s="1"/>
  <c r="AT310" i="1" a="1"/>
  <c r="AT310" i="1" s="1"/>
  <c r="AJ310" i="1"/>
  <c r="AI310" i="1"/>
  <c r="AK310" i="1" s="1"/>
  <c r="W310" i="1"/>
  <c r="N310" i="1" a="1"/>
  <c r="N310" i="1" s="1"/>
  <c r="J310" i="1"/>
  <c r="G310" i="1"/>
  <c r="F310" i="1"/>
  <c r="C310" i="1"/>
  <c r="BL311" i="1"/>
  <c r="BJ311" i="1"/>
  <c r="AY311" i="1"/>
  <c r="AW311" i="1" a="1"/>
  <c r="AW311" i="1" s="1"/>
  <c r="AT311" i="1" a="1"/>
  <c r="AT311" i="1" s="1"/>
  <c r="AJ311" i="1"/>
  <c r="AI311" i="1"/>
  <c r="AK311" i="1" s="1"/>
  <c r="W311" i="1"/>
  <c r="N311" i="1" a="1"/>
  <c r="N311" i="1" s="1"/>
  <c r="J311" i="1"/>
  <c r="G311" i="1"/>
  <c r="F311" i="1"/>
  <c r="C311" i="1"/>
  <c r="BL313" i="1"/>
  <c r="BJ313" i="1"/>
  <c r="AY313" i="1"/>
  <c r="AW313" i="1" a="1"/>
  <c r="AW313" i="1" s="1"/>
  <c r="AT313" i="1" a="1"/>
  <c r="AT313" i="1" s="1"/>
  <c r="AJ313" i="1"/>
  <c r="AI313" i="1"/>
  <c r="AK313" i="1" s="1"/>
  <c r="W313" i="1"/>
  <c r="N313" i="1" a="1"/>
  <c r="N313" i="1" s="1"/>
  <c r="J313" i="1"/>
  <c r="G313" i="1"/>
  <c r="F313" i="1"/>
  <c r="C313" i="1"/>
  <c r="I313" i="1" s="1"/>
  <c r="BL1046" i="1" l="1"/>
  <c r="BJ1046" i="1"/>
  <c r="AY1046" i="1"/>
  <c r="AW1046" i="1" a="1"/>
  <c r="AW1046" i="1" s="1"/>
  <c r="AT1046" i="1" a="1"/>
  <c r="AT1046" i="1" s="1"/>
  <c r="AJ1046" i="1"/>
  <c r="AI1046" i="1"/>
  <c r="AK1046" i="1" s="1"/>
  <c r="W1046" i="1"/>
  <c r="N1046" i="1" a="1"/>
  <c r="N1046" i="1" s="1"/>
  <c r="J1046" i="1"/>
  <c r="G1046" i="1"/>
  <c r="F1046" i="1"/>
  <c r="C1046" i="1"/>
  <c r="I1046" i="1" s="1"/>
  <c r="BL306" i="1"/>
  <c r="BJ306" i="1"/>
  <c r="AY306" i="1"/>
  <c r="AW306" i="1" a="1"/>
  <c r="AW306" i="1" s="1"/>
  <c r="AT306" i="1" a="1"/>
  <c r="AT306" i="1" s="1"/>
  <c r="AJ306" i="1"/>
  <c r="AI306" i="1"/>
  <c r="AK306" i="1" s="1"/>
  <c r="W306" i="1"/>
  <c r="N306" i="1" a="1"/>
  <c r="N306" i="1" s="1"/>
  <c r="J306" i="1"/>
  <c r="G306" i="1"/>
  <c r="F306" i="1"/>
  <c r="C306" i="1"/>
  <c r="BL307" i="1"/>
  <c r="BJ307" i="1"/>
  <c r="AY307" i="1"/>
  <c r="AW307" i="1" a="1"/>
  <c r="AW307" i="1" s="1"/>
  <c r="AT307" i="1" a="1"/>
  <c r="AT307" i="1" s="1"/>
  <c r="AJ307" i="1"/>
  <c r="AI307" i="1"/>
  <c r="AK307" i="1" s="1"/>
  <c r="W307" i="1"/>
  <c r="N307" i="1" a="1"/>
  <c r="N307" i="1" s="1"/>
  <c r="J307" i="1"/>
  <c r="G307" i="1"/>
  <c r="F307" i="1"/>
  <c r="C307" i="1"/>
  <c r="BL309" i="1"/>
  <c r="BJ309" i="1"/>
  <c r="AY309" i="1"/>
  <c r="AW309" i="1" a="1"/>
  <c r="AW309" i="1" s="1"/>
  <c r="AT309" i="1" a="1"/>
  <c r="AT309" i="1" s="1"/>
  <c r="AJ309" i="1"/>
  <c r="AI309" i="1"/>
  <c r="AK309" i="1" s="1"/>
  <c r="W309" i="1"/>
  <c r="N309" i="1" a="1"/>
  <c r="N309" i="1" s="1"/>
  <c r="J309" i="1"/>
  <c r="G309" i="1"/>
  <c r="F309" i="1"/>
  <c r="C309" i="1"/>
  <c r="I309" i="1" s="1"/>
  <c r="BL957" i="1"/>
  <c r="BJ957" i="1"/>
  <c r="AY957" i="1"/>
  <c r="AW957" i="1" a="1"/>
  <c r="AW957" i="1" s="1"/>
  <c r="AT957" i="1" a="1"/>
  <c r="AT957" i="1" s="1"/>
  <c r="AJ957" i="1"/>
  <c r="AI957" i="1"/>
  <c r="AK957" i="1" s="1"/>
  <c r="W957" i="1"/>
  <c r="N957" i="1" a="1"/>
  <c r="N957" i="1" s="1"/>
  <c r="J957" i="1"/>
  <c r="G957" i="1"/>
  <c r="F957" i="1"/>
  <c r="C957" i="1"/>
  <c r="BL959" i="1"/>
  <c r="BJ959" i="1"/>
  <c r="AY959" i="1"/>
  <c r="AW959" i="1" a="1"/>
  <c r="AW959" i="1" s="1"/>
  <c r="AT959" i="1" a="1"/>
  <c r="AT959" i="1" s="1"/>
  <c r="AJ959" i="1"/>
  <c r="AI959" i="1"/>
  <c r="AK959" i="1" s="1"/>
  <c r="W959" i="1"/>
  <c r="N959" i="1" a="1"/>
  <c r="N959" i="1" s="1"/>
  <c r="J959" i="1"/>
  <c r="G959" i="1"/>
  <c r="F959" i="1"/>
  <c r="C959" i="1"/>
  <c r="I959" i="1" s="1"/>
  <c r="BL224" i="1"/>
  <c r="BJ224" i="1"/>
  <c r="AY224" i="1"/>
  <c r="AW224" i="1" a="1"/>
  <c r="AW224" i="1" s="1"/>
  <c r="AT224" i="1" a="1"/>
  <c r="AT224" i="1" s="1"/>
  <c r="AJ224" i="1"/>
  <c r="AI224" i="1"/>
  <c r="AK224" i="1" s="1"/>
  <c r="W224" i="1"/>
  <c r="N224" i="1" a="1"/>
  <c r="N224" i="1" s="1"/>
  <c r="J224" i="1"/>
  <c r="G224" i="1"/>
  <c r="F224" i="1"/>
  <c r="C224" i="1"/>
  <c r="I224" i="1" s="1"/>
  <c r="BL716" i="1"/>
  <c r="BJ716" i="1"/>
  <c r="AY716" i="1"/>
  <c r="AW716" i="1" a="1"/>
  <c r="AW716" i="1" s="1"/>
  <c r="AT716" i="1" a="1"/>
  <c r="AT716" i="1" s="1"/>
  <c r="AJ716" i="1"/>
  <c r="AI716" i="1"/>
  <c r="AK716" i="1" s="1"/>
  <c r="W716" i="1"/>
  <c r="N716" i="1" a="1"/>
  <c r="N716" i="1" s="1"/>
  <c r="J716" i="1"/>
  <c r="G716" i="1"/>
  <c r="F716" i="1"/>
  <c r="C716" i="1"/>
  <c r="BL739" i="1"/>
  <c r="BJ739" i="1"/>
  <c r="AY739" i="1"/>
  <c r="AW739" i="1" a="1"/>
  <c r="AW739" i="1" s="1"/>
  <c r="AT739" i="1" a="1"/>
  <c r="AT739" i="1" s="1"/>
  <c r="AJ739" i="1"/>
  <c r="AI739" i="1"/>
  <c r="AK739" i="1" s="1"/>
  <c r="W739" i="1"/>
  <c r="N739" i="1" a="1"/>
  <c r="N739" i="1" s="1"/>
  <c r="J739" i="1"/>
  <c r="G739" i="1"/>
  <c r="F739" i="1"/>
  <c r="C739" i="1"/>
  <c r="BL741" i="1"/>
  <c r="BJ741" i="1"/>
  <c r="AY741" i="1"/>
  <c r="AW741" i="1" a="1"/>
  <c r="AW741" i="1" s="1"/>
  <c r="AT741" i="1" a="1"/>
  <c r="AT741" i="1" s="1"/>
  <c r="AJ741" i="1"/>
  <c r="AI741" i="1"/>
  <c r="AK741" i="1" s="1"/>
  <c r="W741" i="1"/>
  <c r="N741" i="1" a="1"/>
  <c r="N741" i="1" s="1"/>
  <c r="J741" i="1"/>
  <c r="G741" i="1"/>
  <c r="F741" i="1"/>
  <c r="C741" i="1"/>
  <c r="I741" i="1" s="1"/>
  <c r="BL718" i="1"/>
  <c r="BJ718" i="1"/>
  <c r="AY718" i="1"/>
  <c r="AW718" i="1" a="1"/>
  <c r="AW718" i="1" s="1"/>
  <c r="AT718" i="1" a="1"/>
  <c r="AT718" i="1" s="1"/>
  <c r="AJ718" i="1"/>
  <c r="AI718" i="1"/>
  <c r="AK718" i="1" s="1"/>
  <c r="W718" i="1"/>
  <c r="N718" i="1" a="1"/>
  <c r="N718" i="1" s="1"/>
  <c r="J718" i="1"/>
  <c r="G718" i="1"/>
  <c r="F718" i="1"/>
  <c r="C718" i="1"/>
  <c r="I718" i="1" s="1"/>
  <c r="BL57" i="1"/>
  <c r="BJ57" i="1"/>
  <c r="AY57" i="1"/>
  <c r="AW57" i="1" a="1"/>
  <c r="AW57" i="1" s="1"/>
  <c r="AT57" i="1" a="1"/>
  <c r="AT57" i="1" s="1"/>
  <c r="AJ57" i="1"/>
  <c r="AI57" i="1"/>
  <c r="AK57" i="1" s="1"/>
  <c r="W57" i="1"/>
  <c r="N57" i="1" a="1"/>
  <c r="N57" i="1" s="1"/>
  <c r="J57" i="1"/>
  <c r="G57" i="1"/>
  <c r="F57" i="1"/>
  <c r="C57" i="1"/>
  <c r="BL834" i="1"/>
  <c r="BJ834" i="1"/>
  <c r="AY834" i="1"/>
  <c r="AW834" i="1" a="1"/>
  <c r="AW834" i="1" s="1"/>
  <c r="AT834" i="1" a="1"/>
  <c r="AT834" i="1" s="1"/>
  <c r="AJ834" i="1"/>
  <c r="AI834" i="1"/>
  <c r="AK834" i="1" s="1"/>
  <c r="W834" i="1"/>
  <c r="N834" i="1" a="1"/>
  <c r="N834" i="1" s="1"/>
  <c r="J834" i="1"/>
  <c r="G834" i="1"/>
  <c r="F834" i="1"/>
  <c r="C834" i="1"/>
  <c r="BL835" i="1"/>
  <c r="BJ835" i="1"/>
  <c r="AY835" i="1"/>
  <c r="AW835" i="1" a="1"/>
  <c r="AW835" i="1" s="1"/>
  <c r="AT835" i="1" a="1"/>
  <c r="AT835" i="1" s="1"/>
  <c r="AJ835" i="1"/>
  <c r="AI835" i="1"/>
  <c r="AK835" i="1" s="1"/>
  <c r="W835" i="1"/>
  <c r="N835" i="1" a="1"/>
  <c r="N835" i="1" s="1"/>
  <c r="J835" i="1"/>
  <c r="G835" i="1"/>
  <c r="F835" i="1"/>
  <c r="C835" i="1"/>
  <c r="BL838" i="1"/>
  <c r="BJ838" i="1"/>
  <c r="AY838" i="1"/>
  <c r="AW838" i="1" a="1"/>
  <c r="AW838" i="1" s="1"/>
  <c r="AT838" i="1" a="1"/>
  <c r="AT838" i="1" s="1"/>
  <c r="AJ838" i="1"/>
  <c r="AI838" i="1"/>
  <c r="AK838" i="1" s="1"/>
  <c r="W838" i="1"/>
  <c r="N838" i="1" a="1"/>
  <c r="N838" i="1" s="1"/>
  <c r="J838" i="1"/>
  <c r="G838" i="1"/>
  <c r="F838" i="1"/>
  <c r="C838" i="1"/>
  <c r="I838" i="1" s="1"/>
  <c r="BL36" i="1"/>
  <c r="BJ36" i="1"/>
  <c r="AY36" i="1"/>
  <c r="AW36" i="1" a="1"/>
  <c r="AW36" i="1" s="1"/>
  <c r="AT36" i="1" a="1"/>
  <c r="AT36" i="1" s="1"/>
  <c r="AJ36" i="1"/>
  <c r="AI36" i="1"/>
  <c r="AK36" i="1" s="1"/>
  <c r="W36" i="1"/>
  <c r="N36" i="1" a="1"/>
  <c r="N36" i="1" s="1"/>
  <c r="J36" i="1"/>
  <c r="G36" i="1"/>
  <c r="F36" i="1"/>
  <c r="C36" i="1"/>
  <c r="BL35" i="1"/>
  <c r="BJ35" i="1"/>
  <c r="AY35" i="1"/>
  <c r="AW35" i="1" a="1"/>
  <c r="AW35" i="1" s="1"/>
  <c r="AT35" i="1" a="1"/>
  <c r="AT35" i="1" s="1"/>
  <c r="AJ35" i="1"/>
  <c r="AI35" i="1"/>
  <c r="AK35" i="1" s="1"/>
  <c r="W35" i="1"/>
  <c r="N35" i="1" a="1"/>
  <c r="N35" i="1" s="1"/>
  <c r="J35" i="1"/>
  <c r="G35" i="1"/>
  <c r="F35" i="1"/>
  <c r="C35" i="1"/>
  <c r="I35" i="1" s="1"/>
  <c r="BL34" i="1"/>
  <c r="BJ34" i="1"/>
  <c r="AY34" i="1"/>
  <c r="AW34" i="1" a="1"/>
  <c r="AW34" i="1" s="1"/>
  <c r="AT34" i="1" a="1"/>
  <c r="AT34" i="1" s="1"/>
  <c r="AJ34" i="1"/>
  <c r="AI34" i="1"/>
  <c r="AK34" i="1" s="1"/>
  <c r="W34" i="1"/>
  <c r="N34" i="1" a="1"/>
  <c r="N34" i="1" s="1"/>
  <c r="J34" i="1"/>
  <c r="G34" i="1"/>
  <c r="F34" i="1"/>
  <c r="C34" i="1"/>
  <c r="BL33" i="1"/>
  <c r="BJ33" i="1"/>
  <c r="AY33" i="1"/>
  <c r="AW33" i="1" a="1"/>
  <c r="AW33" i="1" s="1"/>
  <c r="AT33" i="1" a="1"/>
  <c r="AT33" i="1" s="1"/>
  <c r="AJ33" i="1"/>
  <c r="AI33" i="1"/>
  <c r="AK33" i="1" s="1"/>
  <c r="W33" i="1"/>
  <c r="N33" i="1" a="1"/>
  <c r="N33" i="1" s="1"/>
  <c r="J33" i="1"/>
  <c r="G33" i="1"/>
  <c r="F33" i="1"/>
  <c r="C33" i="1"/>
  <c r="I33" i="1" s="1"/>
  <c r="BL32" i="1"/>
  <c r="BJ32" i="1"/>
  <c r="AY32" i="1"/>
  <c r="AW32" i="1" a="1"/>
  <c r="AW32" i="1" s="1"/>
  <c r="AT32" i="1" a="1"/>
  <c r="AT32" i="1" s="1"/>
  <c r="AJ32" i="1"/>
  <c r="AI32" i="1"/>
  <c r="AK32" i="1" s="1"/>
  <c r="W32" i="1"/>
  <c r="N32" i="1" a="1"/>
  <c r="N32" i="1" s="1"/>
  <c r="J32" i="1"/>
  <c r="G32" i="1"/>
  <c r="F32" i="1"/>
  <c r="C32" i="1"/>
  <c r="BL31" i="1"/>
  <c r="BJ31" i="1"/>
  <c r="AY31" i="1"/>
  <c r="AW31" i="1" a="1"/>
  <c r="AW31" i="1" s="1"/>
  <c r="AT31" i="1" a="1"/>
  <c r="AT31" i="1" s="1"/>
  <c r="AJ31" i="1"/>
  <c r="AI31" i="1"/>
  <c r="AK31" i="1" s="1"/>
  <c r="W31" i="1"/>
  <c r="N31" i="1" a="1"/>
  <c r="N31" i="1" s="1"/>
  <c r="J31" i="1"/>
  <c r="G31" i="1"/>
  <c r="F31" i="1"/>
  <c r="C31" i="1"/>
  <c r="I31" i="1" s="1"/>
  <c r="BL30" i="1"/>
  <c r="BJ30" i="1"/>
  <c r="AY30" i="1"/>
  <c r="AW30" i="1" a="1"/>
  <c r="AW30" i="1" s="1"/>
  <c r="AT30" i="1" a="1"/>
  <c r="AT30" i="1" s="1"/>
  <c r="AJ30" i="1"/>
  <c r="AI30" i="1"/>
  <c r="AK30" i="1" s="1"/>
  <c r="W30" i="1"/>
  <c r="N30" i="1" a="1"/>
  <c r="N30" i="1" s="1"/>
  <c r="J30" i="1"/>
  <c r="G30" i="1"/>
  <c r="F30" i="1"/>
  <c r="C30" i="1"/>
  <c r="BL29" i="1"/>
  <c r="BJ29" i="1"/>
  <c r="AY29" i="1"/>
  <c r="AW29" i="1" a="1"/>
  <c r="AW29" i="1" s="1"/>
  <c r="AT29" i="1" a="1"/>
  <c r="AT29" i="1" s="1"/>
  <c r="AJ29" i="1"/>
  <c r="AI29" i="1"/>
  <c r="AK29" i="1" s="1"/>
  <c r="W29" i="1"/>
  <c r="N29" i="1" a="1"/>
  <c r="N29" i="1" s="1"/>
  <c r="J29" i="1"/>
  <c r="G29" i="1"/>
  <c r="F29" i="1"/>
  <c r="C29" i="1"/>
  <c r="I29" i="1" s="1"/>
  <c r="BL28" i="1"/>
  <c r="BJ28" i="1"/>
  <c r="AY28" i="1"/>
  <c r="AW28" i="1" a="1"/>
  <c r="AW28" i="1" s="1"/>
  <c r="AT28" i="1" a="1"/>
  <c r="AT28" i="1" s="1"/>
  <c r="AJ28" i="1"/>
  <c r="AI28" i="1"/>
  <c r="AK28" i="1" s="1"/>
  <c r="W28" i="1"/>
  <c r="N28" i="1" a="1"/>
  <c r="N28" i="1" s="1"/>
  <c r="J28" i="1"/>
  <c r="G28" i="1"/>
  <c r="F28" i="1"/>
  <c r="C28" i="1"/>
  <c r="BL27" i="1"/>
  <c r="BJ27" i="1"/>
  <c r="AY27" i="1"/>
  <c r="AW27" i="1" a="1"/>
  <c r="AW27" i="1" s="1"/>
  <c r="AT27" i="1" a="1"/>
  <c r="AT27" i="1" s="1"/>
  <c r="AJ27" i="1"/>
  <c r="AI27" i="1"/>
  <c r="AK27" i="1" s="1"/>
  <c r="W27" i="1"/>
  <c r="N27" i="1" a="1"/>
  <c r="N27" i="1" s="1"/>
  <c r="J27" i="1"/>
  <c r="G27" i="1"/>
  <c r="F27" i="1"/>
  <c r="C27" i="1"/>
  <c r="BL26" i="1"/>
  <c r="BJ26" i="1"/>
  <c r="AY26" i="1"/>
  <c r="AW26" i="1" a="1"/>
  <c r="AW26" i="1" s="1"/>
  <c r="AT26" i="1" a="1"/>
  <c r="AT26" i="1" s="1"/>
  <c r="AJ26" i="1"/>
  <c r="AI26" i="1"/>
  <c r="AK26" i="1" s="1"/>
  <c r="W26" i="1"/>
  <c r="N26" i="1" a="1"/>
  <c r="N26" i="1" s="1"/>
  <c r="J26" i="1"/>
  <c r="G26" i="1"/>
  <c r="F26" i="1"/>
  <c r="C26" i="1"/>
  <c r="BL25" i="1"/>
  <c r="BJ25" i="1"/>
  <c r="AY25" i="1"/>
  <c r="AW25" i="1" a="1"/>
  <c r="AW25" i="1" s="1"/>
  <c r="AT25" i="1" a="1"/>
  <c r="AT25" i="1" s="1"/>
  <c r="AJ25" i="1"/>
  <c r="AI25" i="1"/>
  <c r="AK25" i="1" s="1"/>
  <c r="W25" i="1"/>
  <c r="N25" i="1" a="1"/>
  <c r="N25" i="1" s="1"/>
  <c r="J25" i="1"/>
  <c r="G25" i="1"/>
  <c r="F25" i="1"/>
  <c r="C25" i="1"/>
  <c r="I25" i="1" s="1"/>
  <c r="BL24" i="1"/>
  <c r="BJ24" i="1"/>
  <c r="AY24" i="1"/>
  <c r="AW24" i="1" a="1"/>
  <c r="AW24" i="1" s="1"/>
  <c r="AT24" i="1" a="1"/>
  <c r="AT24" i="1" s="1"/>
  <c r="AJ24" i="1"/>
  <c r="AI24" i="1"/>
  <c r="AK24" i="1" s="1"/>
  <c r="W24" i="1"/>
  <c r="N24" i="1" a="1"/>
  <c r="N24" i="1" s="1"/>
  <c r="J24" i="1"/>
  <c r="G24" i="1"/>
  <c r="F24" i="1"/>
  <c r="C24" i="1"/>
  <c r="BL23" i="1"/>
  <c r="BJ23" i="1"/>
  <c r="AY23" i="1"/>
  <c r="AW23" i="1" a="1"/>
  <c r="AW23" i="1" s="1"/>
  <c r="AT23" i="1" a="1"/>
  <c r="AT23" i="1" s="1"/>
  <c r="AJ23" i="1"/>
  <c r="AI23" i="1"/>
  <c r="AK23" i="1" s="1"/>
  <c r="W23" i="1"/>
  <c r="N23" i="1" a="1"/>
  <c r="N23" i="1" s="1"/>
  <c r="J23" i="1"/>
  <c r="G23" i="1"/>
  <c r="F23" i="1"/>
  <c r="C23" i="1"/>
  <c r="I23" i="1" s="1"/>
  <c r="BL22" i="1"/>
  <c r="BJ22" i="1"/>
  <c r="AY22" i="1"/>
  <c r="AW22" i="1" a="1"/>
  <c r="AW22" i="1" s="1"/>
  <c r="AT22" i="1" a="1"/>
  <c r="AT22" i="1" s="1"/>
  <c r="AJ22" i="1"/>
  <c r="AI22" i="1"/>
  <c r="AK22" i="1" s="1"/>
  <c r="W22" i="1"/>
  <c r="N22" i="1" a="1"/>
  <c r="N22" i="1" s="1"/>
  <c r="J22" i="1"/>
  <c r="G22" i="1"/>
  <c r="F22" i="1"/>
  <c r="C22" i="1"/>
  <c r="BL21" i="1"/>
  <c r="BJ21" i="1"/>
  <c r="AY21" i="1"/>
  <c r="AW21" i="1" a="1"/>
  <c r="AW21" i="1" s="1"/>
  <c r="AT21" i="1" a="1"/>
  <c r="AT21" i="1" s="1"/>
  <c r="AJ21" i="1"/>
  <c r="AI21" i="1"/>
  <c r="AK21" i="1" s="1"/>
  <c r="W21" i="1"/>
  <c r="N21" i="1" a="1"/>
  <c r="N21" i="1" s="1"/>
  <c r="J21" i="1"/>
  <c r="G21" i="1"/>
  <c r="F21" i="1"/>
  <c r="C21" i="1"/>
  <c r="I21" i="1" s="1"/>
  <c r="BL20" i="1"/>
  <c r="BJ20" i="1"/>
  <c r="AY20" i="1"/>
  <c r="AW20" i="1" a="1"/>
  <c r="AW20" i="1" s="1"/>
  <c r="AT20" i="1" a="1"/>
  <c r="AT20" i="1" s="1"/>
  <c r="AJ20" i="1"/>
  <c r="AI20" i="1"/>
  <c r="AK20" i="1" s="1"/>
  <c r="W20" i="1"/>
  <c r="N20" i="1" a="1"/>
  <c r="N20" i="1" s="1"/>
  <c r="J20" i="1"/>
  <c r="G20" i="1"/>
  <c r="F20" i="1"/>
  <c r="C20" i="1"/>
  <c r="BL19" i="1"/>
  <c r="BJ19" i="1"/>
  <c r="AY19" i="1"/>
  <c r="AW19" i="1" a="1"/>
  <c r="AW19" i="1" s="1"/>
  <c r="AT19" i="1" a="1"/>
  <c r="AT19" i="1" s="1"/>
  <c r="AJ19" i="1"/>
  <c r="AI19" i="1"/>
  <c r="AK19" i="1" s="1"/>
  <c r="W19" i="1"/>
  <c r="N19" i="1" a="1"/>
  <c r="N19" i="1" s="1"/>
  <c r="J19" i="1"/>
  <c r="G19" i="1"/>
  <c r="F19" i="1"/>
  <c r="C19" i="1"/>
  <c r="I19" i="1" s="1"/>
  <c r="BL18" i="1"/>
  <c r="BJ18" i="1"/>
  <c r="AY18" i="1"/>
  <c r="AW18" i="1" a="1"/>
  <c r="AW18" i="1" s="1"/>
  <c r="AT18" i="1" a="1"/>
  <c r="AT18" i="1" s="1"/>
  <c r="AJ18" i="1"/>
  <c r="AI18" i="1"/>
  <c r="AK18" i="1" s="1"/>
  <c r="W18" i="1"/>
  <c r="N18" i="1" a="1"/>
  <c r="N18" i="1" s="1"/>
  <c r="J18" i="1"/>
  <c r="G18" i="1"/>
  <c r="F18" i="1"/>
  <c r="C18" i="1"/>
  <c r="BL17" i="1"/>
  <c r="BJ17" i="1"/>
  <c r="AY17" i="1"/>
  <c r="AW17" i="1" a="1"/>
  <c r="AW17" i="1" s="1"/>
  <c r="AT17" i="1" a="1"/>
  <c r="AT17" i="1" s="1"/>
  <c r="AJ17" i="1"/>
  <c r="AI17" i="1"/>
  <c r="AK17" i="1" s="1"/>
  <c r="W17" i="1"/>
  <c r="N17" i="1" a="1"/>
  <c r="N17" i="1" s="1"/>
  <c r="J17" i="1"/>
  <c r="G17" i="1"/>
  <c r="F17" i="1"/>
  <c r="C17" i="1"/>
  <c r="I17" i="1" s="1"/>
  <c r="BL16" i="1"/>
  <c r="BJ16" i="1"/>
  <c r="AY16" i="1"/>
  <c r="AW16" i="1" a="1"/>
  <c r="AW16" i="1" s="1"/>
  <c r="AT16" i="1" a="1"/>
  <c r="AT16" i="1" s="1"/>
  <c r="AJ16" i="1"/>
  <c r="AI16" i="1"/>
  <c r="AK16" i="1" s="1"/>
  <c r="W16" i="1"/>
  <c r="N16" i="1" a="1"/>
  <c r="N16" i="1" s="1"/>
  <c r="J16" i="1"/>
  <c r="G16" i="1"/>
  <c r="F16" i="1"/>
  <c r="C16" i="1"/>
  <c r="BL15" i="1"/>
  <c r="BJ15" i="1"/>
  <c r="AY15" i="1"/>
  <c r="AW15" i="1" a="1"/>
  <c r="AW15" i="1" s="1"/>
  <c r="AT15" i="1" a="1"/>
  <c r="AT15" i="1" s="1"/>
  <c r="AJ15" i="1"/>
  <c r="AI15" i="1"/>
  <c r="AK15" i="1" s="1"/>
  <c r="W15" i="1"/>
  <c r="N15" i="1" a="1"/>
  <c r="N15" i="1" s="1"/>
  <c r="J15" i="1"/>
  <c r="G15" i="1"/>
  <c r="F15" i="1"/>
  <c r="C15" i="1"/>
  <c r="I15" i="1" s="1"/>
  <c r="BL14" i="1"/>
  <c r="BJ14" i="1"/>
  <c r="AY14" i="1"/>
  <c r="AW14" i="1" a="1"/>
  <c r="AW14" i="1" s="1"/>
  <c r="AT14" i="1" a="1"/>
  <c r="AT14" i="1" s="1"/>
  <c r="AJ14" i="1"/>
  <c r="AI14" i="1"/>
  <c r="AK14" i="1" s="1"/>
  <c r="W14" i="1"/>
  <c r="N14" i="1" a="1"/>
  <c r="N14" i="1" s="1"/>
  <c r="J14" i="1"/>
  <c r="G14" i="1"/>
  <c r="F14" i="1"/>
  <c r="C14" i="1"/>
  <c r="BL13" i="1"/>
  <c r="BJ13" i="1"/>
  <c r="AY13" i="1"/>
  <c r="AW13" i="1" a="1"/>
  <c r="AW13" i="1" s="1"/>
  <c r="AT13" i="1" a="1"/>
  <c r="AT13" i="1" s="1"/>
  <c r="AJ13" i="1"/>
  <c r="AI13" i="1"/>
  <c r="AK13" i="1" s="1"/>
  <c r="W13" i="1"/>
  <c r="N13" i="1" a="1"/>
  <c r="N13" i="1" s="1"/>
  <c r="J13" i="1"/>
  <c r="G13" i="1"/>
  <c r="F13" i="1"/>
  <c r="C13" i="1"/>
  <c r="I13" i="1" s="1"/>
  <c r="BL12" i="1"/>
  <c r="BJ12" i="1"/>
  <c r="AY12" i="1"/>
  <c r="AW12" i="1" a="1"/>
  <c r="AW12" i="1" s="1"/>
  <c r="AT12" i="1" a="1"/>
  <c r="AT12" i="1" s="1"/>
  <c r="AJ12" i="1"/>
  <c r="AI12" i="1"/>
  <c r="AK12" i="1" s="1"/>
  <c r="W12" i="1"/>
  <c r="N12" i="1" a="1"/>
  <c r="N12" i="1" s="1"/>
  <c r="J12" i="1"/>
  <c r="G12" i="1"/>
  <c r="F12" i="1"/>
  <c r="C12" i="1"/>
  <c r="BL11" i="1"/>
  <c r="BJ11" i="1"/>
  <c r="AY11" i="1"/>
  <c r="AW11" i="1" a="1"/>
  <c r="AW11" i="1" s="1"/>
  <c r="AT11" i="1" a="1"/>
  <c r="AT11" i="1" s="1"/>
  <c r="AJ11" i="1"/>
  <c r="AI11" i="1"/>
  <c r="AK11" i="1" s="1"/>
  <c r="W11" i="1"/>
  <c r="N11" i="1" a="1"/>
  <c r="N11" i="1" s="1"/>
  <c r="J11" i="1"/>
  <c r="G11" i="1"/>
  <c r="F11" i="1"/>
  <c r="C11" i="1"/>
  <c r="BL10" i="1"/>
  <c r="BJ10" i="1"/>
  <c r="AY10" i="1"/>
  <c r="AW10" i="1" a="1"/>
  <c r="AW10" i="1" s="1"/>
  <c r="AT10" i="1" a="1"/>
  <c r="AT10" i="1" s="1"/>
  <c r="AJ10" i="1"/>
  <c r="AI10" i="1"/>
  <c r="AK10" i="1" s="1"/>
  <c r="W10" i="1"/>
  <c r="N10" i="1" a="1"/>
  <c r="N10" i="1" s="1"/>
  <c r="J10" i="1"/>
  <c r="G10" i="1"/>
  <c r="F10" i="1"/>
  <c r="C10" i="1"/>
  <c r="BL9" i="1"/>
  <c r="BJ9" i="1"/>
  <c r="AY9" i="1"/>
  <c r="AW9" i="1" a="1"/>
  <c r="AW9" i="1" s="1"/>
  <c r="AT9" i="1" a="1"/>
  <c r="AT9" i="1" s="1"/>
  <c r="AJ9" i="1"/>
  <c r="AI9" i="1"/>
  <c r="AK9" i="1" s="1"/>
  <c r="W9" i="1"/>
  <c r="N9" i="1" a="1"/>
  <c r="N9" i="1" s="1"/>
  <c r="J9" i="1"/>
  <c r="G9" i="1"/>
  <c r="F9" i="1"/>
  <c r="C9" i="1"/>
  <c r="I9" i="1" s="1"/>
  <c r="BL8" i="1"/>
  <c r="BJ8" i="1"/>
  <c r="AY8" i="1"/>
  <c r="AW8" i="1" a="1"/>
  <c r="AW8" i="1" s="1"/>
  <c r="AT8" i="1" a="1"/>
  <c r="AT8" i="1" s="1"/>
  <c r="AJ8" i="1"/>
  <c r="AI8" i="1"/>
  <c r="AK8" i="1" s="1"/>
  <c r="W8" i="1"/>
  <c r="N8" i="1" a="1"/>
  <c r="N8" i="1" s="1"/>
  <c r="J8" i="1"/>
  <c r="G8" i="1"/>
  <c r="F8" i="1"/>
  <c r="C8" i="1"/>
  <c r="BL7" i="1"/>
  <c r="BJ7" i="1"/>
  <c r="AY7" i="1"/>
  <c r="AW7" i="1" a="1"/>
  <c r="AW7" i="1" s="1"/>
  <c r="AT7" i="1" a="1"/>
  <c r="AT7" i="1" s="1"/>
  <c r="AJ7" i="1"/>
  <c r="AI7" i="1"/>
  <c r="AK7" i="1" s="1"/>
  <c r="W7" i="1"/>
  <c r="N7" i="1" a="1"/>
  <c r="N7" i="1" s="1"/>
  <c r="J7" i="1"/>
  <c r="G7" i="1"/>
  <c r="F7" i="1"/>
  <c r="C7" i="1"/>
  <c r="I7" i="1" s="1"/>
  <c r="BL6" i="1"/>
  <c r="BJ6" i="1"/>
  <c r="AY6" i="1"/>
  <c r="AW6" i="1" a="1"/>
  <c r="AW6" i="1" s="1"/>
  <c r="AT6" i="1" a="1"/>
  <c r="AT6" i="1" s="1"/>
  <c r="AJ6" i="1"/>
  <c r="AI6" i="1"/>
  <c r="AK6" i="1" s="1"/>
  <c r="W6" i="1"/>
  <c r="N6" i="1" a="1"/>
  <c r="N6" i="1" s="1"/>
  <c r="J6" i="1"/>
  <c r="G6" i="1"/>
  <c r="F6" i="1"/>
  <c r="C6" i="1"/>
  <c r="BL5" i="1"/>
  <c r="BJ5" i="1"/>
  <c r="AY5" i="1"/>
  <c r="AW5" i="1" a="1"/>
  <c r="AW5" i="1" s="1"/>
  <c r="AT5" i="1" a="1"/>
  <c r="AT5" i="1" s="1"/>
  <c r="AJ5" i="1"/>
  <c r="AI5" i="1"/>
  <c r="AK5" i="1" s="1"/>
  <c r="W5" i="1"/>
  <c r="N5" i="1" a="1"/>
  <c r="N5" i="1" s="1"/>
  <c r="J5" i="1"/>
  <c r="G5" i="1"/>
  <c r="F5" i="1"/>
  <c r="C5" i="1"/>
  <c r="BL731" i="1"/>
  <c r="BJ731" i="1"/>
  <c r="AY731" i="1"/>
  <c r="AW731" i="1" a="1"/>
  <c r="AW731" i="1" s="1"/>
  <c r="AT731" i="1" a="1"/>
  <c r="AT731" i="1" s="1"/>
  <c r="AJ731" i="1"/>
  <c r="AI731" i="1"/>
  <c r="AK731" i="1" s="1"/>
  <c r="W731" i="1"/>
  <c r="N731" i="1" a="1"/>
  <c r="N731" i="1" s="1"/>
  <c r="J731" i="1"/>
  <c r="G731" i="1"/>
  <c r="F731" i="1"/>
  <c r="C731" i="1"/>
  <c r="BL732" i="1"/>
  <c r="BJ732" i="1"/>
  <c r="AY732" i="1"/>
  <c r="AW732" i="1" a="1"/>
  <c r="AW732" i="1" s="1"/>
  <c r="AT732" i="1" a="1"/>
  <c r="AT732" i="1" s="1"/>
  <c r="AJ732" i="1"/>
  <c r="AI732" i="1"/>
  <c r="AK732" i="1" s="1"/>
  <c r="W732" i="1"/>
  <c r="N732" i="1" a="1"/>
  <c r="N732" i="1" s="1"/>
  <c r="J732" i="1"/>
  <c r="G732" i="1"/>
  <c r="F732" i="1"/>
  <c r="C732" i="1"/>
  <c r="I732" i="1" s="1"/>
  <c r="BL729" i="1"/>
  <c r="BJ729" i="1"/>
  <c r="AY729" i="1"/>
  <c r="AW729" i="1" a="1"/>
  <c r="AW729" i="1" s="1"/>
  <c r="AT729" i="1" a="1"/>
  <c r="AT729" i="1" s="1"/>
  <c r="AJ729" i="1"/>
  <c r="AI729" i="1"/>
  <c r="AK729" i="1" s="1"/>
  <c r="W729" i="1"/>
  <c r="N729" i="1" a="1"/>
  <c r="N729" i="1" s="1"/>
  <c r="J729" i="1"/>
  <c r="G729" i="1"/>
  <c r="F729" i="1"/>
  <c r="C729" i="1"/>
  <c r="BL730" i="1"/>
  <c r="BJ730" i="1"/>
  <c r="AY730" i="1"/>
  <c r="AW730" i="1" a="1"/>
  <c r="AW730" i="1" s="1"/>
  <c r="AT730" i="1" a="1"/>
  <c r="AT730" i="1" s="1"/>
  <c r="AJ730" i="1"/>
  <c r="AI730" i="1"/>
  <c r="AK730" i="1" s="1"/>
  <c r="W730" i="1"/>
  <c r="N730" i="1" a="1"/>
  <c r="N730" i="1" s="1"/>
  <c r="J730" i="1"/>
  <c r="G730" i="1"/>
  <c r="F730" i="1"/>
  <c r="C730" i="1"/>
  <c r="I730" i="1" s="1"/>
  <c r="BL727" i="1"/>
  <c r="BJ727" i="1"/>
  <c r="AY727" i="1"/>
  <c r="AW727" i="1" a="1"/>
  <c r="AW727" i="1" s="1"/>
  <c r="AT727" i="1" a="1"/>
  <c r="AT727" i="1" s="1"/>
  <c r="AJ727" i="1"/>
  <c r="AI727" i="1"/>
  <c r="AK727" i="1" s="1"/>
  <c r="W727" i="1"/>
  <c r="N727" i="1" a="1"/>
  <c r="N727" i="1" s="1"/>
  <c r="J727" i="1"/>
  <c r="G727" i="1"/>
  <c r="F727" i="1"/>
  <c r="C727" i="1"/>
  <c r="BL728" i="1"/>
  <c r="BJ728" i="1"/>
  <c r="AY728" i="1"/>
  <c r="AW728" i="1" a="1"/>
  <c r="AW728" i="1" s="1"/>
  <c r="AT728" i="1" a="1"/>
  <c r="AT728" i="1" s="1"/>
  <c r="AJ728" i="1"/>
  <c r="AI728" i="1"/>
  <c r="AK728" i="1" s="1"/>
  <c r="W728" i="1"/>
  <c r="N728" i="1" a="1"/>
  <c r="N728" i="1" s="1"/>
  <c r="J728" i="1"/>
  <c r="G728" i="1"/>
  <c r="F728" i="1"/>
  <c r="C728" i="1"/>
  <c r="I728" i="1" s="1"/>
  <c r="BL725" i="1"/>
  <c r="BJ725" i="1"/>
  <c r="AY725" i="1"/>
  <c r="AW725" i="1" a="1"/>
  <c r="AW725" i="1" s="1"/>
  <c r="AT725" i="1" a="1"/>
  <c r="AT725" i="1" s="1"/>
  <c r="AJ725" i="1"/>
  <c r="AI725" i="1"/>
  <c r="AK725" i="1" s="1"/>
  <c r="W725" i="1"/>
  <c r="N725" i="1" a="1"/>
  <c r="N725" i="1" s="1"/>
  <c r="J725" i="1"/>
  <c r="G725" i="1"/>
  <c r="F725" i="1"/>
  <c r="C725" i="1"/>
  <c r="BL726" i="1"/>
  <c r="BJ726" i="1"/>
  <c r="AY726" i="1"/>
  <c r="AW726" i="1" a="1"/>
  <c r="AW726" i="1" s="1"/>
  <c r="AT726" i="1" a="1"/>
  <c r="AT726" i="1" s="1"/>
  <c r="AJ726" i="1"/>
  <c r="AI726" i="1"/>
  <c r="AK726" i="1" s="1"/>
  <c r="W726" i="1"/>
  <c r="N726" i="1" a="1"/>
  <c r="N726" i="1" s="1"/>
  <c r="J726" i="1"/>
  <c r="G726" i="1"/>
  <c r="F726" i="1"/>
  <c r="C726" i="1"/>
  <c r="I726" i="1" s="1"/>
  <c r="BL723" i="1"/>
  <c r="BJ723" i="1"/>
  <c r="AY723" i="1"/>
  <c r="AW723" i="1" a="1"/>
  <c r="AW723" i="1" s="1"/>
  <c r="AT723" i="1" a="1"/>
  <c r="AT723" i="1" s="1"/>
  <c r="AJ723" i="1"/>
  <c r="AI723" i="1"/>
  <c r="AK723" i="1" s="1"/>
  <c r="W723" i="1"/>
  <c r="N723" i="1" a="1"/>
  <c r="N723" i="1" s="1"/>
  <c r="J723" i="1"/>
  <c r="G723" i="1"/>
  <c r="F723" i="1"/>
  <c r="C723" i="1"/>
  <c r="BL724" i="1"/>
  <c r="BJ724" i="1"/>
  <c r="AY724" i="1"/>
  <c r="AW724" i="1" a="1"/>
  <c r="AW724" i="1" s="1"/>
  <c r="AT724" i="1" a="1"/>
  <c r="AT724" i="1" s="1"/>
  <c r="AJ724" i="1"/>
  <c r="AI724" i="1"/>
  <c r="AK724" i="1" s="1"/>
  <c r="W724" i="1"/>
  <c r="N724" i="1" a="1"/>
  <c r="N724" i="1" s="1"/>
  <c r="J724" i="1"/>
  <c r="G724" i="1"/>
  <c r="F724" i="1"/>
  <c r="C724" i="1"/>
  <c r="BL708" i="1"/>
  <c r="BJ708" i="1"/>
  <c r="AY708" i="1"/>
  <c r="AW708" i="1" a="1"/>
  <c r="AW708" i="1" s="1"/>
  <c r="AT708" i="1" a="1"/>
  <c r="AT708" i="1" s="1"/>
  <c r="AJ708" i="1"/>
  <c r="AI708" i="1"/>
  <c r="AK708" i="1" s="1"/>
  <c r="W708" i="1"/>
  <c r="N708" i="1" a="1"/>
  <c r="N708" i="1" s="1"/>
  <c r="J708" i="1"/>
  <c r="G708" i="1"/>
  <c r="F708" i="1"/>
  <c r="C708" i="1"/>
  <c r="BL706" i="1"/>
  <c r="BJ706" i="1"/>
  <c r="AY706" i="1"/>
  <c r="AW706" i="1" a="1"/>
  <c r="AW706" i="1" s="1"/>
  <c r="AT706" i="1" a="1"/>
  <c r="AT706" i="1" s="1"/>
  <c r="AJ706" i="1"/>
  <c r="AI706" i="1"/>
  <c r="AK706" i="1" s="1"/>
  <c r="W706" i="1"/>
  <c r="N706" i="1" a="1"/>
  <c r="N706" i="1" s="1"/>
  <c r="J706" i="1"/>
  <c r="G706" i="1"/>
  <c r="F706" i="1"/>
  <c r="C706" i="1"/>
  <c r="BL707" i="1"/>
  <c r="BJ707" i="1"/>
  <c r="AY707" i="1"/>
  <c r="AW707" i="1" a="1"/>
  <c r="AW707" i="1" s="1"/>
  <c r="AT707" i="1" a="1"/>
  <c r="AT707" i="1" s="1"/>
  <c r="AJ707" i="1"/>
  <c r="AI707" i="1"/>
  <c r="AK707" i="1" s="1"/>
  <c r="W707" i="1"/>
  <c r="N707" i="1" a="1"/>
  <c r="N707" i="1" s="1"/>
  <c r="J707" i="1"/>
  <c r="G707" i="1"/>
  <c r="F707" i="1"/>
  <c r="C707" i="1"/>
  <c r="I707" i="1" s="1"/>
  <c r="BL704" i="1"/>
  <c r="BJ704" i="1"/>
  <c r="AY704" i="1"/>
  <c r="AW704" i="1" a="1"/>
  <c r="AW704" i="1" s="1"/>
  <c r="AT704" i="1" a="1"/>
  <c r="AT704" i="1" s="1"/>
  <c r="AJ704" i="1"/>
  <c r="AI704" i="1"/>
  <c r="AK704" i="1" s="1"/>
  <c r="W704" i="1"/>
  <c r="N704" i="1" a="1"/>
  <c r="N704" i="1" s="1"/>
  <c r="J704" i="1"/>
  <c r="G704" i="1"/>
  <c r="F704" i="1"/>
  <c r="C704" i="1"/>
  <c r="BL705" i="1"/>
  <c r="BJ705" i="1"/>
  <c r="AY705" i="1"/>
  <c r="AW705" i="1" a="1"/>
  <c r="AW705" i="1" s="1"/>
  <c r="AT705" i="1" a="1"/>
  <c r="AT705" i="1" s="1"/>
  <c r="AJ705" i="1"/>
  <c r="AI705" i="1"/>
  <c r="AK705" i="1" s="1"/>
  <c r="W705" i="1"/>
  <c r="N705" i="1" a="1"/>
  <c r="N705" i="1" s="1"/>
  <c r="J705" i="1"/>
  <c r="G705" i="1"/>
  <c r="F705" i="1"/>
  <c r="C705" i="1"/>
  <c r="I705" i="1" s="1"/>
  <c r="BL702" i="1"/>
  <c r="BJ702" i="1"/>
  <c r="AY702" i="1"/>
  <c r="AW702" i="1" a="1"/>
  <c r="AW702" i="1" s="1"/>
  <c r="AT702" i="1" a="1"/>
  <c r="AT702" i="1" s="1"/>
  <c r="AJ702" i="1"/>
  <c r="AI702" i="1"/>
  <c r="AK702" i="1" s="1"/>
  <c r="W702" i="1"/>
  <c r="N702" i="1" a="1"/>
  <c r="N702" i="1" s="1"/>
  <c r="J702" i="1"/>
  <c r="G702" i="1"/>
  <c r="F702" i="1"/>
  <c r="C702" i="1"/>
  <c r="BL703" i="1"/>
  <c r="BJ703" i="1"/>
  <c r="AY703" i="1"/>
  <c r="AW703" i="1" a="1"/>
  <c r="AW703" i="1" s="1"/>
  <c r="AT703" i="1" a="1"/>
  <c r="AT703" i="1" s="1"/>
  <c r="AJ703" i="1"/>
  <c r="AI703" i="1"/>
  <c r="AK703" i="1" s="1"/>
  <c r="W703" i="1"/>
  <c r="N703" i="1" a="1"/>
  <c r="N703" i="1" s="1"/>
  <c r="J703" i="1"/>
  <c r="G703" i="1"/>
  <c r="F703" i="1"/>
  <c r="C703" i="1"/>
  <c r="I703" i="1" s="1"/>
  <c r="BL642" i="1"/>
  <c r="BJ642" i="1"/>
  <c r="AY642" i="1"/>
  <c r="AW642" i="1" a="1"/>
  <c r="AW642" i="1" s="1"/>
  <c r="AT642" i="1" a="1"/>
  <c r="AT642" i="1" s="1"/>
  <c r="AJ642" i="1"/>
  <c r="AI642" i="1"/>
  <c r="AK642" i="1" s="1"/>
  <c r="W642" i="1"/>
  <c r="N642" i="1" a="1"/>
  <c r="N642" i="1" s="1"/>
  <c r="J642" i="1"/>
  <c r="G642" i="1"/>
  <c r="F642" i="1"/>
  <c r="C642" i="1"/>
  <c r="BL643" i="1"/>
  <c r="BJ643" i="1"/>
  <c r="AY643" i="1"/>
  <c r="AW643" i="1" a="1"/>
  <c r="AW643" i="1" s="1"/>
  <c r="AT643" i="1" a="1"/>
  <c r="AT643" i="1" s="1"/>
  <c r="AJ643" i="1"/>
  <c r="AI643" i="1"/>
  <c r="AK643" i="1" s="1"/>
  <c r="W643" i="1"/>
  <c r="N643" i="1" a="1"/>
  <c r="N643" i="1" s="1"/>
  <c r="J643" i="1"/>
  <c r="G643" i="1"/>
  <c r="F643" i="1"/>
  <c r="C643" i="1"/>
  <c r="I643" i="1" s="1"/>
  <c r="BL640" i="1"/>
  <c r="BJ640" i="1"/>
  <c r="AY640" i="1"/>
  <c r="AW640" i="1" a="1"/>
  <c r="AW640" i="1" s="1"/>
  <c r="AT640" i="1" a="1"/>
  <c r="AT640" i="1" s="1"/>
  <c r="AJ640" i="1"/>
  <c r="AI640" i="1"/>
  <c r="AK640" i="1" s="1"/>
  <c r="W640" i="1"/>
  <c r="N640" i="1" a="1"/>
  <c r="N640" i="1" s="1"/>
  <c r="J640" i="1"/>
  <c r="G640" i="1"/>
  <c r="F640" i="1"/>
  <c r="C640" i="1"/>
  <c r="BL641" i="1"/>
  <c r="BJ641" i="1"/>
  <c r="AY641" i="1"/>
  <c r="AW641" i="1" a="1"/>
  <c r="AW641" i="1" s="1"/>
  <c r="AT641" i="1" a="1"/>
  <c r="AT641" i="1" s="1"/>
  <c r="AJ641" i="1"/>
  <c r="AI641" i="1"/>
  <c r="AK641" i="1" s="1"/>
  <c r="W641" i="1"/>
  <c r="N641" i="1" a="1"/>
  <c r="N641" i="1" s="1"/>
  <c r="J641" i="1"/>
  <c r="G641" i="1"/>
  <c r="F641" i="1"/>
  <c r="C641" i="1"/>
  <c r="I641" i="1" s="1"/>
  <c r="BL638" i="1"/>
  <c r="BJ638" i="1"/>
  <c r="AY638" i="1"/>
  <c r="AW638" i="1" a="1"/>
  <c r="AW638" i="1" s="1"/>
  <c r="AT638" i="1" a="1"/>
  <c r="AT638" i="1" s="1"/>
  <c r="AJ638" i="1"/>
  <c r="AI638" i="1"/>
  <c r="AK638" i="1" s="1"/>
  <c r="W638" i="1"/>
  <c r="N638" i="1" a="1"/>
  <c r="N638" i="1" s="1"/>
  <c r="J638" i="1"/>
  <c r="G638" i="1"/>
  <c r="F638" i="1"/>
  <c r="C638" i="1"/>
  <c r="BL639" i="1"/>
  <c r="BJ639" i="1"/>
  <c r="AY639" i="1"/>
  <c r="AW639" i="1" a="1"/>
  <c r="AW639" i="1" s="1"/>
  <c r="AT639" i="1" a="1"/>
  <c r="AT639" i="1" s="1"/>
  <c r="AJ639" i="1"/>
  <c r="AI639" i="1"/>
  <c r="AK639" i="1" s="1"/>
  <c r="W639" i="1"/>
  <c r="N639" i="1" a="1"/>
  <c r="N639" i="1" s="1"/>
  <c r="J639" i="1"/>
  <c r="G639" i="1"/>
  <c r="F639" i="1"/>
  <c r="C639" i="1"/>
  <c r="I639" i="1" s="1"/>
  <c r="BL636" i="1"/>
  <c r="BJ636" i="1"/>
  <c r="AY636" i="1"/>
  <c r="AW636" i="1" a="1"/>
  <c r="AW636" i="1" s="1"/>
  <c r="AT636" i="1" a="1"/>
  <c r="AT636" i="1" s="1"/>
  <c r="AJ636" i="1"/>
  <c r="AI636" i="1"/>
  <c r="AK636" i="1" s="1"/>
  <c r="W636" i="1"/>
  <c r="N636" i="1" a="1"/>
  <c r="N636" i="1" s="1"/>
  <c r="J636" i="1"/>
  <c r="G636" i="1"/>
  <c r="F636" i="1"/>
  <c r="C636" i="1"/>
  <c r="BL637" i="1"/>
  <c r="BJ637" i="1"/>
  <c r="AY637" i="1"/>
  <c r="AW637" i="1" a="1"/>
  <c r="AW637" i="1" s="1"/>
  <c r="AT637" i="1" a="1"/>
  <c r="AT637" i="1" s="1"/>
  <c r="AJ637" i="1"/>
  <c r="AI637" i="1"/>
  <c r="AK637" i="1" s="1"/>
  <c r="W637" i="1"/>
  <c r="N637" i="1" a="1"/>
  <c r="N637" i="1" s="1"/>
  <c r="J637" i="1"/>
  <c r="G637" i="1"/>
  <c r="F637" i="1"/>
  <c r="C637" i="1"/>
  <c r="I637" i="1" s="1"/>
  <c r="BL634" i="1"/>
  <c r="BJ634" i="1"/>
  <c r="AY634" i="1"/>
  <c r="AW634" i="1" a="1"/>
  <c r="AW634" i="1" s="1"/>
  <c r="AT634" i="1" a="1"/>
  <c r="AT634" i="1" s="1"/>
  <c r="AJ634" i="1"/>
  <c r="AI634" i="1"/>
  <c r="AK634" i="1" s="1"/>
  <c r="W634" i="1"/>
  <c r="N634" i="1" a="1"/>
  <c r="N634" i="1" s="1"/>
  <c r="J634" i="1"/>
  <c r="G634" i="1"/>
  <c r="F634" i="1"/>
  <c r="C634" i="1"/>
  <c r="BL635" i="1"/>
  <c r="BJ635" i="1"/>
  <c r="AY635" i="1"/>
  <c r="AW635" i="1" a="1"/>
  <c r="AW635" i="1" s="1"/>
  <c r="AT635" i="1" a="1"/>
  <c r="AT635" i="1" s="1"/>
  <c r="AJ635" i="1"/>
  <c r="AI635" i="1"/>
  <c r="AK635" i="1" s="1"/>
  <c r="W635" i="1"/>
  <c r="N635" i="1" a="1"/>
  <c r="N635" i="1" s="1"/>
  <c r="J635" i="1"/>
  <c r="G635" i="1"/>
  <c r="F635" i="1"/>
  <c r="C635" i="1"/>
  <c r="I635" i="1" s="1"/>
  <c r="BL632" i="1"/>
  <c r="BJ632" i="1"/>
  <c r="AY632" i="1"/>
  <c r="AW632" i="1" a="1"/>
  <c r="AW632" i="1" s="1"/>
  <c r="AT632" i="1" a="1"/>
  <c r="AT632" i="1" s="1"/>
  <c r="AJ632" i="1"/>
  <c r="AI632" i="1"/>
  <c r="AK632" i="1" s="1"/>
  <c r="W632" i="1"/>
  <c r="N632" i="1" a="1"/>
  <c r="N632" i="1" s="1"/>
  <c r="J632" i="1"/>
  <c r="G632" i="1"/>
  <c r="F632" i="1"/>
  <c r="C632" i="1"/>
  <c r="BL633" i="1"/>
  <c r="BJ633" i="1"/>
  <c r="AY633" i="1"/>
  <c r="AW633" i="1" a="1"/>
  <c r="AW633" i="1" s="1"/>
  <c r="AT633" i="1" a="1"/>
  <c r="AT633" i="1" s="1"/>
  <c r="AJ633" i="1"/>
  <c r="AI633" i="1"/>
  <c r="AK633" i="1" s="1"/>
  <c r="W633" i="1"/>
  <c r="N633" i="1" a="1"/>
  <c r="N633" i="1" s="1"/>
  <c r="J633" i="1"/>
  <c r="G633" i="1"/>
  <c r="F633" i="1"/>
  <c r="C633" i="1"/>
  <c r="I633" i="1" s="1"/>
  <c r="BL630" i="1"/>
  <c r="BJ630" i="1"/>
  <c r="AY630" i="1"/>
  <c r="AW630" i="1" a="1"/>
  <c r="AW630" i="1" s="1"/>
  <c r="AT630" i="1" a="1"/>
  <c r="AT630" i="1" s="1"/>
  <c r="AJ630" i="1"/>
  <c r="AI630" i="1"/>
  <c r="AK630" i="1" s="1"/>
  <c r="W630" i="1"/>
  <c r="N630" i="1" a="1"/>
  <c r="N630" i="1" s="1"/>
  <c r="J630" i="1"/>
  <c r="G630" i="1"/>
  <c r="F630" i="1"/>
  <c r="C630" i="1"/>
  <c r="BL631" i="1"/>
  <c r="BJ631" i="1"/>
  <c r="AY631" i="1"/>
  <c r="AW631" i="1" a="1"/>
  <c r="AW631" i="1" s="1"/>
  <c r="AT631" i="1" a="1"/>
  <c r="AT631" i="1" s="1"/>
  <c r="AJ631" i="1"/>
  <c r="AI631" i="1"/>
  <c r="AK631" i="1" s="1"/>
  <c r="W631" i="1"/>
  <c r="N631" i="1" a="1"/>
  <c r="N631" i="1" s="1"/>
  <c r="J631" i="1"/>
  <c r="G631" i="1"/>
  <c r="F631" i="1"/>
  <c r="C631" i="1"/>
  <c r="I631" i="1" s="1"/>
  <c r="BL628" i="1"/>
  <c r="BJ628" i="1"/>
  <c r="AY628" i="1"/>
  <c r="AW628" i="1" a="1"/>
  <c r="AW628" i="1" s="1"/>
  <c r="AT628" i="1" a="1"/>
  <c r="AT628" i="1" s="1"/>
  <c r="AJ628" i="1"/>
  <c r="AI628" i="1"/>
  <c r="AK628" i="1" s="1"/>
  <c r="W628" i="1"/>
  <c r="N628" i="1" a="1"/>
  <c r="N628" i="1" s="1"/>
  <c r="J628" i="1"/>
  <c r="G628" i="1"/>
  <c r="F628" i="1"/>
  <c r="C628" i="1"/>
  <c r="BL629" i="1"/>
  <c r="BJ629" i="1"/>
  <c r="AY629" i="1"/>
  <c r="AW629" i="1" a="1"/>
  <c r="AW629" i="1" s="1"/>
  <c r="AT629" i="1" a="1"/>
  <c r="AT629" i="1" s="1"/>
  <c r="AJ629" i="1"/>
  <c r="AI629" i="1"/>
  <c r="AK629" i="1" s="1"/>
  <c r="W629" i="1"/>
  <c r="N629" i="1" a="1"/>
  <c r="N629" i="1" s="1"/>
  <c r="J629" i="1"/>
  <c r="G629" i="1"/>
  <c r="F629" i="1"/>
  <c r="C629" i="1"/>
  <c r="I629" i="1" s="1"/>
  <c r="BL626" i="1"/>
  <c r="BJ626" i="1"/>
  <c r="AY626" i="1"/>
  <c r="AW626" i="1" a="1"/>
  <c r="AW626" i="1" s="1"/>
  <c r="AT626" i="1" a="1"/>
  <c r="AT626" i="1" s="1"/>
  <c r="AJ626" i="1"/>
  <c r="AI626" i="1"/>
  <c r="AK626" i="1" s="1"/>
  <c r="W626" i="1"/>
  <c r="N626" i="1" a="1"/>
  <c r="N626" i="1" s="1"/>
  <c r="J626" i="1"/>
  <c r="G626" i="1"/>
  <c r="F626" i="1"/>
  <c r="C626" i="1"/>
  <c r="BL627" i="1"/>
  <c r="BJ627" i="1"/>
  <c r="AY627" i="1"/>
  <c r="AW627" i="1" a="1"/>
  <c r="AW627" i="1" s="1"/>
  <c r="AT627" i="1" a="1"/>
  <c r="AT627" i="1" s="1"/>
  <c r="AJ627" i="1"/>
  <c r="AI627" i="1"/>
  <c r="AK627" i="1" s="1"/>
  <c r="W627" i="1"/>
  <c r="N627" i="1" a="1"/>
  <c r="N627" i="1" s="1"/>
  <c r="J627" i="1"/>
  <c r="G627" i="1"/>
  <c r="F627" i="1"/>
  <c r="C627" i="1"/>
  <c r="I627" i="1" s="1"/>
  <c r="BL624" i="1"/>
  <c r="BJ624" i="1"/>
  <c r="AY624" i="1"/>
  <c r="AW624" i="1" a="1"/>
  <c r="AW624" i="1" s="1"/>
  <c r="AT624" i="1" a="1"/>
  <c r="AT624" i="1" s="1"/>
  <c r="AJ624" i="1"/>
  <c r="AI624" i="1"/>
  <c r="AK624" i="1" s="1"/>
  <c r="W624" i="1"/>
  <c r="N624" i="1" a="1"/>
  <c r="N624" i="1" s="1"/>
  <c r="J624" i="1"/>
  <c r="G624" i="1"/>
  <c r="F624" i="1"/>
  <c r="C624" i="1"/>
  <c r="BL625" i="1"/>
  <c r="BJ625" i="1"/>
  <c r="AY625" i="1"/>
  <c r="AW625" i="1" a="1"/>
  <c r="AW625" i="1" s="1"/>
  <c r="AT625" i="1" a="1"/>
  <c r="AT625" i="1" s="1"/>
  <c r="AJ625" i="1"/>
  <c r="AI625" i="1"/>
  <c r="AK625" i="1" s="1"/>
  <c r="W625" i="1"/>
  <c r="N625" i="1" a="1"/>
  <c r="N625" i="1" s="1"/>
  <c r="J625" i="1"/>
  <c r="G625" i="1"/>
  <c r="F625" i="1"/>
  <c r="C625" i="1"/>
  <c r="I625" i="1" s="1"/>
  <c r="BL622" i="1"/>
  <c r="BJ622" i="1"/>
  <c r="AY622" i="1"/>
  <c r="AW622" i="1" a="1"/>
  <c r="AW622" i="1" s="1"/>
  <c r="AT622" i="1" a="1"/>
  <c r="AT622" i="1" s="1"/>
  <c r="AJ622" i="1"/>
  <c r="AI622" i="1"/>
  <c r="AK622" i="1" s="1"/>
  <c r="W622" i="1"/>
  <c r="N622" i="1" a="1"/>
  <c r="N622" i="1" s="1"/>
  <c r="J622" i="1"/>
  <c r="G622" i="1"/>
  <c r="F622" i="1"/>
  <c r="C622" i="1"/>
  <c r="BL623" i="1"/>
  <c r="BJ623" i="1"/>
  <c r="AY623" i="1"/>
  <c r="AW623" i="1" a="1"/>
  <c r="AW623" i="1" s="1"/>
  <c r="AT623" i="1" a="1"/>
  <c r="AT623" i="1" s="1"/>
  <c r="AJ623" i="1"/>
  <c r="AI623" i="1"/>
  <c r="AK623" i="1" s="1"/>
  <c r="W623" i="1"/>
  <c r="N623" i="1" a="1"/>
  <c r="N623" i="1" s="1"/>
  <c r="J623" i="1"/>
  <c r="G623" i="1"/>
  <c r="F623" i="1"/>
  <c r="C623" i="1"/>
  <c r="I623" i="1" s="1"/>
  <c r="BL620" i="1"/>
  <c r="BJ620" i="1"/>
  <c r="AY620" i="1"/>
  <c r="AW620" i="1" a="1"/>
  <c r="AW620" i="1" s="1"/>
  <c r="AT620" i="1" a="1"/>
  <c r="AT620" i="1" s="1"/>
  <c r="AJ620" i="1"/>
  <c r="AI620" i="1"/>
  <c r="AK620" i="1" s="1"/>
  <c r="W620" i="1"/>
  <c r="N620" i="1" a="1"/>
  <c r="N620" i="1" s="1"/>
  <c r="J620" i="1"/>
  <c r="G620" i="1"/>
  <c r="F620" i="1"/>
  <c r="C620" i="1"/>
  <c r="BL621" i="1"/>
  <c r="BJ621" i="1"/>
  <c r="AY621" i="1"/>
  <c r="AW621" i="1" a="1"/>
  <c r="AW621" i="1" s="1"/>
  <c r="AT621" i="1" a="1"/>
  <c r="AT621" i="1" s="1"/>
  <c r="AJ621" i="1"/>
  <c r="AI621" i="1"/>
  <c r="AK621" i="1" s="1"/>
  <c r="W621" i="1"/>
  <c r="N621" i="1" a="1"/>
  <c r="N621" i="1" s="1"/>
  <c r="J621" i="1"/>
  <c r="G621" i="1"/>
  <c r="F621" i="1"/>
  <c r="C621" i="1"/>
  <c r="I621" i="1" s="1"/>
  <c r="BL618" i="1"/>
  <c r="BJ618" i="1"/>
  <c r="AY618" i="1"/>
  <c r="AW618" i="1" a="1"/>
  <c r="AW618" i="1" s="1"/>
  <c r="AT618" i="1" a="1"/>
  <c r="AT618" i="1" s="1"/>
  <c r="AJ618" i="1"/>
  <c r="AI618" i="1"/>
  <c r="AK618" i="1" s="1"/>
  <c r="W618" i="1"/>
  <c r="N618" i="1" a="1"/>
  <c r="N618" i="1" s="1"/>
  <c r="J618" i="1"/>
  <c r="G618" i="1"/>
  <c r="F618" i="1"/>
  <c r="C618" i="1"/>
  <c r="BL619" i="1"/>
  <c r="BJ619" i="1"/>
  <c r="AY619" i="1"/>
  <c r="AW619" i="1" a="1"/>
  <c r="AW619" i="1" s="1"/>
  <c r="AT619" i="1" a="1"/>
  <c r="AT619" i="1" s="1"/>
  <c r="AJ619" i="1"/>
  <c r="AI619" i="1"/>
  <c r="AK619" i="1" s="1"/>
  <c r="W619" i="1"/>
  <c r="N619" i="1" a="1"/>
  <c r="N619" i="1" s="1"/>
  <c r="J619" i="1"/>
  <c r="G619" i="1"/>
  <c r="F619" i="1"/>
  <c r="C619" i="1"/>
  <c r="I619" i="1" s="1"/>
  <c r="BL616" i="1"/>
  <c r="BJ616" i="1"/>
  <c r="AY616" i="1"/>
  <c r="AW616" i="1" a="1"/>
  <c r="AW616" i="1" s="1"/>
  <c r="AT616" i="1" a="1"/>
  <c r="AT616" i="1" s="1"/>
  <c r="AJ616" i="1"/>
  <c r="AI616" i="1"/>
  <c r="AK616" i="1" s="1"/>
  <c r="W616" i="1"/>
  <c r="N616" i="1" a="1"/>
  <c r="N616" i="1" s="1"/>
  <c r="J616" i="1"/>
  <c r="G616" i="1"/>
  <c r="F616" i="1"/>
  <c r="C616" i="1"/>
  <c r="BL617" i="1"/>
  <c r="BJ617" i="1"/>
  <c r="AY617" i="1"/>
  <c r="AW617" i="1" a="1"/>
  <c r="AW617" i="1" s="1"/>
  <c r="AT617" i="1" a="1"/>
  <c r="AT617" i="1" s="1"/>
  <c r="AJ617" i="1"/>
  <c r="AI617" i="1"/>
  <c r="AK617" i="1" s="1"/>
  <c r="W617" i="1"/>
  <c r="N617" i="1" a="1"/>
  <c r="N617" i="1" s="1"/>
  <c r="J617" i="1"/>
  <c r="G617" i="1"/>
  <c r="F617" i="1"/>
  <c r="C617" i="1"/>
  <c r="I617" i="1" s="1"/>
  <c r="BL614" i="1"/>
  <c r="BJ614" i="1"/>
  <c r="AY614" i="1"/>
  <c r="AW614" i="1" a="1"/>
  <c r="AW614" i="1" s="1"/>
  <c r="AT614" i="1" a="1"/>
  <c r="AT614" i="1" s="1"/>
  <c r="AJ614" i="1"/>
  <c r="AI614" i="1"/>
  <c r="AK614" i="1" s="1"/>
  <c r="W614" i="1"/>
  <c r="N614" i="1" a="1"/>
  <c r="N614" i="1" s="1"/>
  <c r="J614" i="1"/>
  <c r="G614" i="1"/>
  <c r="F614" i="1"/>
  <c r="C614" i="1"/>
  <c r="BL615" i="1"/>
  <c r="BJ615" i="1"/>
  <c r="AY615" i="1"/>
  <c r="AW615" i="1" a="1"/>
  <c r="AW615" i="1" s="1"/>
  <c r="AT615" i="1" a="1"/>
  <c r="AT615" i="1" s="1"/>
  <c r="AJ615" i="1"/>
  <c r="AI615" i="1"/>
  <c r="AK615" i="1" s="1"/>
  <c r="W615" i="1"/>
  <c r="N615" i="1" a="1"/>
  <c r="N615" i="1" s="1"/>
  <c r="J615" i="1"/>
  <c r="G615" i="1"/>
  <c r="F615" i="1"/>
  <c r="C615" i="1"/>
  <c r="I615" i="1" s="1"/>
  <c r="BL612" i="1"/>
  <c r="BJ612" i="1"/>
  <c r="AY612" i="1"/>
  <c r="AW612" i="1" a="1"/>
  <c r="AW612" i="1" s="1"/>
  <c r="AT612" i="1" a="1"/>
  <c r="AT612" i="1" s="1"/>
  <c r="AJ612" i="1"/>
  <c r="AI612" i="1"/>
  <c r="AK612" i="1" s="1"/>
  <c r="W612" i="1"/>
  <c r="N612" i="1" a="1"/>
  <c r="N612" i="1" s="1"/>
  <c r="J612" i="1"/>
  <c r="G612" i="1"/>
  <c r="F612" i="1"/>
  <c r="C612" i="1"/>
  <c r="BL613" i="1"/>
  <c r="BJ613" i="1"/>
  <c r="AY613" i="1"/>
  <c r="AW613" i="1" a="1"/>
  <c r="AW613" i="1" s="1"/>
  <c r="AT613" i="1" a="1"/>
  <c r="AT613" i="1" s="1"/>
  <c r="AJ613" i="1"/>
  <c r="AI613" i="1"/>
  <c r="AK613" i="1" s="1"/>
  <c r="W613" i="1"/>
  <c r="N613" i="1" a="1"/>
  <c r="N613" i="1" s="1"/>
  <c r="J613" i="1"/>
  <c r="G613" i="1"/>
  <c r="F613" i="1"/>
  <c r="C613" i="1"/>
  <c r="I613" i="1" s="1"/>
  <c r="BL610" i="1"/>
  <c r="BJ610" i="1"/>
  <c r="AY610" i="1"/>
  <c r="AW610" i="1" a="1"/>
  <c r="AW610" i="1" s="1"/>
  <c r="AT610" i="1" a="1"/>
  <c r="AT610" i="1" s="1"/>
  <c r="AJ610" i="1"/>
  <c r="AI610" i="1"/>
  <c r="AK610" i="1" s="1"/>
  <c r="W610" i="1"/>
  <c r="N610" i="1" a="1"/>
  <c r="N610" i="1" s="1"/>
  <c r="J610" i="1"/>
  <c r="G610" i="1"/>
  <c r="F610" i="1"/>
  <c r="C610" i="1"/>
  <c r="BL611" i="1"/>
  <c r="BJ611" i="1"/>
  <c r="AY611" i="1"/>
  <c r="AW611" i="1" a="1"/>
  <c r="AW611" i="1" s="1"/>
  <c r="AT611" i="1" a="1"/>
  <c r="AT611" i="1" s="1"/>
  <c r="AJ611" i="1"/>
  <c r="AI611" i="1"/>
  <c r="AK611" i="1" s="1"/>
  <c r="W611" i="1"/>
  <c r="N611" i="1" a="1"/>
  <c r="N611" i="1" s="1"/>
  <c r="J611" i="1"/>
  <c r="G611" i="1"/>
  <c r="F611" i="1"/>
  <c r="C611" i="1"/>
  <c r="I611" i="1" s="1"/>
  <c r="BL608" i="1"/>
  <c r="BJ608" i="1"/>
  <c r="AY608" i="1"/>
  <c r="AW608" i="1" a="1"/>
  <c r="AW608" i="1" s="1"/>
  <c r="AT608" i="1" a="1"/>
  <c r="AT608" i="1" s="1"/>
  <c r="AJ608" i="1"/>
  <c r="AI608" i="1"/>
  <c r="AK608" i="1" s="1"/>
  <c r="W608" i="1"/>
  <c r="N608" i="1" a="1"/>
  <c r="N608" i="1" s="1"/>
  <c r="J608" i="1"/>
  <c r="G608" i="1"/>
  <c r="F608" i="1"/>
  <c r="C608" i="1"/>
  <c r="BL609" i="1"/>
  <c r="BJ609" i="1"/>
  <c r="AY609" i="1"/>
  <c r="AW609" i="1" a="1"/>
  <c r="AW609" i="1" s="1"/>
  <c r="AT609" i="1" a="1"/>
  <c r="AT609" i="1" s="1"/>
  <c r="AJ609" i="1"/>
  <c r="AI609" i="1"/>
  <c r="AK609" i="1" s="1"/>
  <c r="W609" i="1"/>
  <c r="N609" i="1" a="1"/>
  <c r="N609" i="1" s="1"/>
  <c r="J609" i="1"/>
  <c r="G609" i="1"/>
  <c r="F609" i="1"/>
  <c r="C609" i="1"/>
  <c r="I609" i="1" s="1"/>
  <c r="BL606" i="1"/>
  <c r="BJ606" i="1"/>
  <c r="AY606" i="1"/>
  <c r="AW606" i="1" a="1"/>
  <c r="AW606" i="1" s="1"/>
  <c r="AT606" i="1" a="1"/>
  <c r="AT606" i="1" s="1"/>
  <c r="AJ606" i="1"/>
  <c r="AI606" i="1"/>
  <c r="AK606" i="1" s="1"/>
  <c r="W606" i="1"/>
  <c r="N606" i="1" a="1"/>
  <c r="N606" i="1" s="1"/>
  <c r="J606" i="1"/>
  <c r="G606" i="1"/>
  <c r="F606" i="1"/>
  <c r="C606" i="1"/>
  <c r="BL607" i="1"/>
  <c r="BJ607" i="1"/>
  <c r="AY607" i="1"/>
  <c r="AW607" i="1" a="1"/>
  <c r="AW607" i="1" s="1"/>
  <c r="AT607" i="1" a="1"/>
  <c r="AT607" i="1" s="1"/>
  <c r="AJ607" i="1"/>
  <c r="AI607" i="1"/>
  <c r="AK607" i="1" s="1"/>
  <c r="W607" i="1"/>
  <c r="N607" i="1" a="1"/>
  <c r="N607" i="1" s="1"/>
  <c r="J607" i="1"/>
  <c r="G607" i="1"/>
  <c r="F607" i="1"/>
  <c r="C607" i="1"/>
  <c r="I607" i="1" s="1"/>
  <c r="BL604" i="1"/>
  <c r="BJ604" i="1"/>
  <c r="AY604" i="1"/>
  <c r="AW604" i="1" a="1"/>
  <c r="AW604" i="1" s="1"/>
  <c r="AT604" i="1" a="1"/>
  <c r="AT604" i="1" s="1"/>
  <c r="AJ604" i="1"/>
  <c r="AI604" i="1"/>
  <c r="AK604" i="1" s="1"/>
  <c r="W604" i="1"/>
  <c r="N604" i="1" a="1"/>
  <c r="N604" i="1" s="1"/>
  <c r="J604" i="1"/>
  <c r="G604" i="1"/>
  <c r="F604" i="1"/>
  <c r="C604" i="1"/>
  <c r="BL605" i="1"/>
  <c r="BJ605" i="1"/>
  <c r="AY605" i="1"/>
  <c r="AW605" i="1" a="1"/>
  <c r="AW605" i="1" s="1"/>
  <c r="AT605" i="1" a="1"/>
  <c r="AT605" i="1" s="1"/>
  <c r="AJ605" i="1"/>
  <c r="AI605" i="1"/>
  <c r="AK605" i="1" s="1"/>
  <c r="W605" i="1"/>
  <c r="N605" i="1" a="1"/>
  <c r="N605" i="1" s="1"/>
  <c r="J605" i="1"/>
  <c r="G605" i="1"/>
  <c r="F605" i="1"/>
  <c r="C605" i="1"/>
  <c r="I605" i="1" s="1"/>
  <c r="BL602" i="1"/>
  <c r="BJ602" i="1"/>
  <c r="AY602" i="1"/>
  <c r="AW602" i="1" a="1"/>
  <c r="AW602" i="1" s="1"/>
  <c r="AT602" i="1" a="1"/>
  <c r="AT602" i="1" s="1"/>
  <c r="AJ602" i="1"/>
  <c r="AI602" i="1"/>
  <c r="AK602" i="1" s="1"/>
  <c r="W602" i="1"/>
  <c r="N602" i="1" a="1"/>
  <c r="N602" i="1" s="1"/>
  <c r="J602" i="1"/>
  <c r="G602" i="1"/>
  <c r="F602" i="1"/>
  <c r="C602" i="1"/>
  <c r="BL603" i="1"/>
  <c r="BJ603" i="1"/>
  <c r="AY603" i="1"/>
  <c r="AW603" i="1" a="1"/>
  <c r="AW603" i="1" s="1"/>
  <c r="AT603" i="1" a="1"/>
  <c r="AT603" i="1" s="1"/>
  <c r="AJ603" i="1"/>
  <c r="AI603" i="1"/>
  <c r="AK603" i="1" s="1"/>
  <c r="W603" i="1"/>
  <c r="N603" i="1" a="1"/>
  <c r="N603" i="1" s="1"/>
  <c r="J603" i="1"/>
  <c r="G603" i="1"/>
  <c r="F603" i="1"/>
  <c r="C603" i="1"/>
  <c r="I603" i="1" s="1"/>
  <c r="BL600" i="1"/>
  <c r="BJ600" i="1"/>
  <c r="AY600" i="1"/>
  <c r="AW600" i="1" a="1"/>
  <c r="AW600" i="1" s="1"/>
  <c r="AT600" i="1" a="1"/>
  <c r="AT600" i="1" s="1"/>
  <c r="AJ600" i="1"/>
  <c r="AI600" i="1"/>
  <c r="AK600" i="1" s="1"/>
  <c r="W600" i="1"/>
  <c r="N600" i="1" a="1"/>
  <c r="N600" i="1" s="1"/>
  <c r="J600" i="1"/>
  <c r="G600" i="1"/>
  <c r="F600" i="1"/>
  <c r="C600" i="1"/>
  <c r="BL601" i="1"/>
  <c r="BJ601" i="1"/>
  <c r="AY601" i="1"/>
  <c r="AW601" i="1" a="1"/>
  <c r="AW601" i="1" s="1"/>
  <c r="AT601" i="1" a="1"/>
  <c r="AT601" i="1" s="1"/>
  <c r="AJ601" i="1"/>
  <c r="AI601" i="1"/>
  <c r="AK601" i="1" s="1"/>
  <c r="W601" i="1"/>
  <c r="N601" i="1" a="1"/>
  <c r="N601" i="1" s="1"/>
  <c r="J601" i="1"/>
  <c r="G601" i="1"/>
  <c r="F601" i="1"/>
  <c r="C601" i="1"/>
  <c r="I601" i="1" s="1"/>
  <c r="BL598" i="1"/>
  <c r="BJ598" i="1"/>
  <c r="AY598" i="1"/>
  <c r="AW598" i="1" a="1"/>
  <c r="AW598" i="1" s="1"/>
  <c r="AT598" i="1" a="1"/>
  <c r="AT598" i="1" s="1"/>
  <c r="AJ598" i="1"/>
  <c r="AI598" i="1"/>
  <c r="AK598" i="1" s="1"/>
  <c r="W598" i="1"/>
  <c r="N598" i="1" a="1"/>
  <c r="N598" i="1" s="1"/>
  <c r="J598" i="1"/>
  <c r="G598" i="1"/>
  <c r="F598" i="1"/>
  <c r="C598" i="1"/>
  <c r="BL599" i="1"/>
  <c r="BJ599" i="1"/>
  <c r="AY599" i="1"/>
  <c r="AW599" i="1" a="1"/>
  <c r="AW599" i="1" s="1"/>
  <c r="AT599" i="1" a="1"/>
  <c r="AT599" i="1" s="1"/>
  <c r="AJ599" i="1"/>
  <c r="AI599" i="1"/>
  <c r="AK599" i="1" s="1"/>
  <c r="W599" i="1"/>
  <c r="N599" i="1" a="1"/>
  <c r="N599" i="1" s="1"/>
  <c r="J599" i="1"/>
  <c r="G599" i="1"/>
  <c r="F599" i="1"/>
  <c r="C599" i="1"/>
  <c r="I599" i="1" s="1"/>
  <c r="BL596" i="1"/>
  <c r="BJ596" i="1"/>
  <c r="AY596" i="1"/>
  <c r="AW596" i="1" a="1"/>
  <c r="AW596" i="1" s="1"/>
  <c r="AT596" i="1" a="1"/>
  <c r="AT596" i="1" s="1"/>
  <c r="AJ596" i="1"/>
  <c r="AI596" i="1"/>
  <c r="AK596" i="1" s="1"/>
  <c r="W596" i="1"/>
  <c r="N596" i="1" a="1"/>
  <c r="N596" i="1" s="1"/>
  <c r="J596" i="1"/>
  <c r="G596" i="1"/>
  <c r="F596" i="1"/>
  <c r="C596" i="1"/>
  <c r="BL597" i="1"/>
  <c r="BJ597" i="1"/>
  <c r="AY597" i="1"/>
  <c r="AW597" i="1" a="1"/>
  <c r="AW597" i="1" s="1"/>
  <c r="AT597" i="1" a="1"/>
  <c r="AT597" i="1" s="1"/>
  <c r="AJ597" i="1"/>
  <c r="AI597" i="1"/>
  <c r="AK597" i="1" s="1"/>
  <c r="W597" i="1"/>
  <c r="N597" i="1" a="1"/>
  <c r="N597" i="1" s="1"/>
  <c r="J597" i="1"/>
  <c r="G597" i="1"/>
  <c r="F597" i="1"/>
  <c r="C597" i="1"/>
  <c r="I597" i="1" s="1"/>
  <c r="BL700" i="1"/>
  <c r="BJ700" i="1"/>
  <c r="AY700" i="1"/>
  <c r="AW700" i="1" a="1"/>
  <c r="AW700" i="1" s="1"/>
  <c r="AT700" i="1" a="1"/>
  <c r="AT700" i="1" s="1"/>
  <c r="AJ700" i="1"/>
  <c r="AI700" i="1"/>
  <c r="AK700" i="1" s="1"/>
  <c r="W700" i="1"/>
  <c r="N700" i="1" a="1"/>
  <c r="N700" i="1" s="1"/>
  <c r="J700" i="1"/>
  <c r="G700" i="1"/>
  <c r="F700" i="1"/>
  <c r="C700" i="1"/>
  <c r="BL701" i="1"/>
  <c r="BJ701" i="1"/>
  <c r="AY701" i="1"/>
  <c r="AW701" i="1" a="1"/>
  <c r="AW701" i="1" s="1"/>
  <c r="AT701" i="1" a="1"/>
  <c r="AT701" i="1" s="1"/>
  <c r="AJ701" i="1"/>
  <c r="AI701" i="1"/>
  <c r="AK701" i="1" s="1"/>
  <c r="W701" i="1"/>
  <c r="N701" i="1" a="1"/>
  <c r="N701" i="1" s="1"/>
  <c r="J701" i="1"/>
  <c r="G701" i="1"/>
  <c r="F701" i="1"/>
  <c r="C701" i="1"/>
  <c r="I701" i="1" s="1"/>
  <c r="BL560" i="1"/>
  <c r="BJ560" i="1"/>
  <c r="AY560" i="1"/>
  <c r="AW560" i="1" a="1"/>
  <c r="AW560" i="1" s="1"/>
  <c r="AT560" i="1" a="1"/>
  <c r="AT560" i="1" s="1"/>
  <c r="AJ560" i="1"/>
  <c r="AI560" i="1"/>
  <c r="AK560" i="1" s="1"/>
  <c r="W560" i="1"/>
  <c r="N560" i="1" a="1"/>
  <c r="N560" i="1" s="1"/>
  <c r="J560" i="1"/>
  <c r="G560" i="1"/>
  <c r="F560" i="1"/>
  <c r="C560" i="1"/>
  <c r="BL561" i="1"/>
  <c r="BJ561" i="1"/>
  <c r="AY561" i="1"/>
  <c r="AW561" i="1" a="1"/>
  <c r="AW561" i="1" s="1"/>
  <c r="AT561" i="1" a="1"/>
  <c r="AT561" i="1" s="1"/>
  <c r="AJ561" i="1"/>
  <c r="AI561" i="1"/>
  <c r="AK561" i="1" s="1"/>
  <c r="W561" i="1"/>
  <c r="N561" i="1" a="1"/>
  <c r="N561" i="1" s="1"/>
  <c r="J561" i="1"/>
  <c r="G561" i="1"/>
  <c r="F561" i="1"/>
  <c r="C561" i="1"/>
  <c r="I561" i="1" s="1"/>
  <c r="BL558" i="1"/>
  <c r="BJ558" i="1"/>
  <c r="AY558" i="1"/>
  <c r="AW558" i="1" a="1"/>
  <c r="AW558" i="1" s="1"/>
  <c r="AT558" i="1" a="1"/>
  <c r="AT558" i="1" s="1"/>
  <c r="AJ558" i="1"/>
  <c r="AI558" i="1"/>
  <c r="AK558" i="1" s="1"/>
  <c r="W558" i="1"/>
  <c r="N558" i="1" a="1"/>
  <c r="N558" i="1" s="1"/>
  <c r="J558" i="1"/>
  <c r="G558" i="1"/>
  <c r="F558" i="1"/>
  <c r="C558" i="1"/>
  <c r="BL559" i="1"/>
  <c r="BJ559" i="1"/>
  <c r="AY559" i="1"/>
  <c r="AW559" i="1" a="1"/>
  <c r="AW559" i="1" s="1"/>
  <c r="AT559" i="1" a="1"/>
  <c r="AT559" i="1" s="1"/>
  <c r="AJ559" i="1"/>
  <c r="AI559" i="1"/>
  <c r="AK559" i="1" s="1"/>
  <c r="W559" i="1"/>
  <c r="N559" i="1" a="1"/>
  <c r="N559" i="1" s="1"/>
  <c r="J559" i="1"/>
  <c r="G559" i="1"/>
  <c r="F559" i="1"/>
  <c r="C559" i="1"/>
  <c r="I559" i="1" s="1"/>
  <c r="BL556" i="1"/>
  <c r="BJ556" i="1"/>
  <c r="AY556" i="1"/>
  <c r="AW556" i="1" a="1"/>
  <c r="AW556" i="1" s="1"/>
  <c r="AT556" i="1" a="1"/>
  <c r="AT556" i="1" s="1"/>
  <c r="AJ556" i="1"/>
  <c r="AI556" i="1"/>
  <c r="AK556" i="1" s="1"/>
  <c r="W556" i="1"/>
  <c r="N556" i="1" a="1"/>
  <c r="N556" i="1" s="1"/>
  <c r="J556" i="1"/>
  <c r="G556" i="1"/>
  <c r="F556" i="1"/>
  <c r="C556" i="1"/>
  <c r="BL557" i="1"/>
  <c r="BJ557" i="1"/>
  <c r="AY557" i="1"/>
  <c r="AW557" i="1" a="1"/>
  <c r="AW557" i="1" s="1"/>
  <c r="AT557" i="1" a="1"/>
  <c r="AT557" i="1" s="1"/>
  <c r="AJ557" i="1"/>
  <c r="AI557" i="1"/>
  <c r="AK557" i="1" s="1"/>
  <c r="W557" i="1"/>
  <c r="N557" i="1" a="1"/>
  <c r="N557" i="1" s="1"/>
  <c r="J557" i="1"/>
  <c r="G557" i="1"/>
  <c r="F557" i="1"/>
  <c r="C557" i="1"/>
  <c r="I557" i="1" s="1"/>
  <c r="BL554" i="1"/>
  <c r="BJ554" i="1"/>
  <c r="AY554" i="1"/>
  <c r="AW554" i="1" a="1"/>
  <c r="AW554" i="1" s="1"/>
  <c r="AT554" i="1" a="1"/>
  <c r="AT554" i="1" s="1"/>
  <c r="AJ554" i="1"/>
  <c r="AI554" i="1"/>
  <c r="AK554" i="1" s="1"/>
  <c r="W554" i="1"/>
  <c r="N554" i="1" a="1"/>
  <c r="N554" i="1" s="1"/>
  <c r="J554" i="1"/>
  <c r="G554" i="1"/>
  <c r="F554" i="1"/>
  <c r="C554" i="1"/>
  <c r="BL555" i="1"/>
  <c r="BJ555" i="1"/>
  <c r="AY555" i="1"/>
  <c r="AW555" i="1" a="1"/>
  <c r="AW555" i="1" s="1"/>
  <c r="AT555" i="1" a="1"/>
  <c r="AT555" i="1" s="1"/>
  <c r="AJ555" i="1"/>
  <c r="AI555" i="1"/>
  <c r="AK555" i="1" s="1"/>
  <c r="W555" i="1"/>
  <c r="N555" i="1" a="1"/>
  <c r="N555" i="1" s="1"/>
  <c r="J555" i="1"/>
  <c r="G555" i="1"/>
  <c r="F555" i="1"/>
  <c r="C555" i="1"/>
  <c r="I555" i="1" s="1"/>
  <c r="BL552" i="1"/>
  <c r="BJ552" i="1"/>
  <c r="AY552" i="1"/>
  <c r="AW552" i="1" a="1"/>
  <c r="AW552" i="1" s="1"/>
  <c r="AT552" i="1" a="1"/>
  <c r="AT552" i="1" s="1"/>
  <c r="AJ552" i="1"/>
  <c r="AI552" i="1"/>
  <c r="AK552" i="1" s="1"/>
  <c r="W552" i="1"/>
  <c r="N552" i="1" a="1"/>
  <c r="N552" i="1" s="1"/>
  <c r="J552" i="1"/>
  <c r="G552" i="1"/>
  <c r="F552" i="1"/>
  <c r="C552" i="1"/>
  <c r="BL553" i="1"/>
  <c r="BJ553" i="1"/>
  <c r="AY553" i="1"/>
  <c r="AW553" i="1" a="1"/>
  <c r="AW553" i="1" s="1"/>
  <c r="AT553" i="1" a="1"/>
  <c r="AT553" i="1" s="1"/>
  <c r="AJ553" i="1"/>
  <c r="AI553" i="1"/>
  <c r="AK553" i="1" s="1"/>
  <c r="W553" i="1"/>
  <c r="N553" i="1" a="1"/>
  <c r="N553" i="1" s="1"/>
  <c r="J553" i="1"/>
  <c r="G553" i="1"/>
  <c r="F553" i="1"/>
  <c r="C553" i="1"/>
  <c r="I553" i="1" s="1"/>
  <c r="BL550" i="1"/>
  <c r="BJ550" i="1"/>
  <c r="AY550" i="1"/>
  <c r="AW550" i="1" a="1"/>
  <c r="AW550" i="1" s="1"/>
  <c r="AT550" i="1" a="1"/>
  <c r="AT550" i="1" s="1"/>
  <c r="AJ550" i="1"/>
  <c r="AI550" i="1"/>
  <c r="AK550" i="1" s="1"/>
  <c r="W550" i="1"/>
  <c r="N550" i="1" a="1"/>
  <c r="N550" i="1" s="1"/>
  <c r="J550" i="1"/>
  <c r="G550" i="1"/>
  <c r="F550" i="1"/>
  <c r="C550" i="1"/>
  <c r="BL551" i="1"/>
  <c r="BJ551" i="1"/>
  <c r="AY551" i="1"/>
  <c r="AW551" i="1" a="1"/>
  <c r="AW551" i="1" s="1"/>
  <c r="AT551" i="1" a="1"/>
  <c r="AT551" i="1" s="1"/>
  <c r="AJ551" i="1"/>
  <c r="AI551" i="1"/>
  <c r="AK551" i="1" s="1"/>
  <c r="W551" i="1"/>
  <c r="N551" i="1" a="1"/>
  <c r="N551" i="1" s="1"/>
  <c r="J551" i="1"/>
  <c r="G551" i="1"/>
  <c r="F551" i="1"/>
  <c r="C551" i="1"/>
  <c r="I551" i="1" s="1"/>
  <c r="BL1328" i="1"/>
  <c r="BJ1328" i="1"/>
  <c r="AY1328" i="1"/>
  <c r="AW1328" i="1" a="1"/>
  <c r="AW1328" i="1" s="1"/>
  <c r="AT1328" i="1" a="1"/>
  <c r="AT1328" i="1" s="1"/>
  <c r="AJ1328" i="1"/>
  <c r="AI1328" i="1"/>
  <c r="AK1328" i="1" s="1"/>
  <c r="W1328" i="1"/>
  <c r="N1328" i="1" a="1"/>
  <c r="N1328" i="1" s="1"/>
  <c r="J1328" i="1"/>
  <c r="G1328" i="1"/>
  <c r="F1328" i="1"/>
  <c r="C1328" i="1"/>
  <c r="I1328" i="1" s="1"/>
  <c r="BL1327" i="1"/>
  <c r="BJ1327" i="1"/>
  <c r="AY1327" i="1"/>
  <c r="AW1327" i="1" a="1"/>
  <c r="AW1327" i="1" s="1"/>
  <c r="AT1327" i="1" a="1"/>
  <c r="AT1327" i="1" s="1"/>
  <c r="AJ1327" i="1"/>
  <c r="AI1327" i="1"/>
  <c r="AK1327" i="1" s="1"/>
  <c r="W1327" i="1"/>
  <c r="N1327" i="1" a="1"/>
  <c r="N1327" i="1" s="1"/>
  <c r="J1327" i="1"/>
  <c r="G1327" i="1"/>
  <c r="F1327" i="1"/>
  <c r="C1327" i="1"/>
  <c r="I1327" i="1" s="1"/>
  <c r="BL1326" i="1"/>
  <c r="BJ1326" i="1"/>
  <c r="AY1326" i="1"/>
  <c r="AW1326" i="1" a="1"/>
  <c r="AW1326" i="1" s="1"/>
  <c r="AT1326" i="1" a="1"/>
  <c r="AT1326" i="1" s="1"/>
  <c r="AJ1326" i="1"/>
  <c r="AI1326" i="1"/>
  <c r="AK1326" i="1" s="1"/>
  <c r="W1326" i="1"/>
  <c r="N1326" i="1" a="1"/>
  <c r="N1326" i="1" s="1"/>
  <c r="J1326" i="1"/>
  <c r="G1326" i="1"/>
  <c r="F1326" i="1"/>
  <c r="C1326" i="1"/>
  <c r="I1326" i="1" s="1"/>
  <c r="BL1044" i="1"/>
  <c r="BJ1044" i="1"/>
  <c r="AY1044" i="1"/>
  <c r="AW1044" i="1" a="1"/>
  <c r="AW1044" i="1" s="1"/>
  <c r="AT1044" i="1" a="1"/>
  <c r="AT1044" i="1" s="1"/>
  <c r="AJ1044" i="1"/>
  <c r="AI1044" i="1"/>
  <c r="AK1044" i="1" s="1"/>
  <c r="W1044" i="1"/>
  <c r="N1044" i="1" a="1"/>
  <c r="N1044" i="1" s="1"/>
  <c r="J1044" i="1"/>
  <c r="G1044" i="1"/>
  <c r="F1044" i="1"/>
  <c r="C1044" i="1"/>
  <c r="BL917" i="1"/>
  <c r="BJ917" i="1"/>
  <c r="AY917" i="1"/>
  <c r="AW917" i="1" a="1"/>
  <c r="AW917" i="1" s="1"/>
  <c r="AT917" i="1" a="1"/>
  <c r="AT917" i="1" s="1"/>
  <c r="AJ917" i="1"/>
  <c r="AI917" i="1"/>
  <c r="AK917" i="1" s="1"/>
  <c r="W917" i="1"/>
  <c r="N917" i="1" a="1"/>
  <c r="N917" i="1" s="1"/>
  <c r="J917" i="1"/>
  <c r="G917" i="1"/>
  <c r="F917" i="1"/>
  <c r="C917" i="1"/>
  <c r="BL919" i="1"/>
  <c r="BJ919" i="1"/>
  <c r="AY919" i="1"/>
  <c r="AW919" i="1" a="1"/>
  <c r="AW919" i="1" s="1"/>
  <c r="AT919" i="1" a="1"/>
  <c r="AT919" i="1" s="1"/>
  <c r="AJ919" i="1"/>
  <c r="AI919" i="1"/>
  <c r="AK919" i="1" s="1"/>
  <c r="W919" i="1"/>
  <c r="N919" i="1" a="1"/>
  <c r="N919" i="1" s="1"/>
  <c r="J919" i="1"/>
  <c r="G919" i="1"/>
  <c r="F919" i="1"/>
  <c r="C919" i="1"/>
  <c r="I919" i="1" s="1"/>
  <c r="BL219" i="1"/>
  <c r="BJ219" i="1"/>
  <c r="AY219" i="1"/>
  <c r="AW219" i="1" a="1"/>
  <c r="AW219" i="1" s="1"/>
  <c r="AT219" i="1" a="1"/>
  <c r="AT219" i="1" s="1"/>
  <c r="AJ219" i="1"/>
  <c r="AI219" i="1"/>
  <c r="AK219" i="1" s="1"/>
  <c r="W219" i="1"/>
  <c r="N219" i="1" a="1"/>
  <c r="N219" i="1" s="1"/>
  <c r="J219" i="1"/>
  <c r="G219" i="1"/>
  <c r="F219" i="1"/>
  <c r="C219" i="1"/>
  <c r="I219" i="1" s="1"/>
  <c r="BL42" i="1"/>
  <c r="BJ42" i="1"/>
  <c r="AY42" i="1"/>
  <c r="AW42" i="1" a="1"/>
  <c r="AW42" i="1" s="1"/>
  <c r="AT42" i="1" a="1"/>
  <c r="AT42" i="1" s="1"/>
  <c r="AJ42" i="1"/>
  <c r="AI42" i="1"/>
  <c r="AK42" i="1" s="1"/>
  <c r="W42" i="1"/>
  <c r="N42" i="1" a="1"/>
  <c r="N42" i="1" s="1"/>
  <c r="J42" i="1"/>
  <c r="G42" i="1"/>
  <c r="F42" i="1"/>
  <c r="C42" i="1"/>
  <c r="BL41" i="1"/>
  <c r="BJ41" i="1"/>
  <c r="AY41" i="1"/>
  <c r="AW41" i="1" a="1"/>
  <c r="AW41" i="1" s="1"/>
  <c r="AT41" i="1" a="1"/>
  <c r="AT41" i="1" s="1"/>
  <c r="AJ41" i="1"/>
  <c r="AI41" i="1"/>
  <c r="AK41" i="1" s="1"/>
  <c r="W41" i="1"/>
  <c r="N41" i="1" a="1"/>
  <c r="N41" i="1" s="1"/>
  <c r="J41" i="1"/>
  <c r="G41" i="1"/>
  <c r="F41" i="1"/>
  <c r="C41" i="1"/>
  <c r="BL829" i="1"/>
  <c r="BJ829" i="1"/>
  <c r="AY829" i="1"/>
  <c r="AW829" i="1" a="1"/>
  <c r="AW829" i="1" s="1"/>
  <c r="AT829" i="1" a="1"/>
  <c r="AT829" i="1" s="1"/>
  <c r="AJ829" i="1"/>
  <c r="AI829" i="1"/>
  <c r="AK829" i="1" s="1"/>
  <c r="W829" i="1"/>
  <c r="N829" i="1" a="1"/>
  <c r="N829" i="1" s="1"/>
  <c r="J829" i="1"/>
  <c r="G829" i="1"/>
  <c r="F829" i="1"/>
  <c r="C829" i="1"/>
  <c r="BL830" i="1"/>
  <c r="BJ830" i="1"/>
  <c r="AY830" i="1"/>
  <c r="AW830" i="1" a="1"/>
  <c r="AW830" i="1" s="1"/>
  <c r="AT830" i="1" a="1"/>
  <c r="AT830" i="1" s="1"/>
  <c r="AJ830" i="1"/>
  <c r="AI830" i="1"/>
  <c r="AK830" i="1" s="1"/>
  <c r="W830" i="1"/>
  <c r="N830" i="1" a="1"/>
  <c r="N830" i="1" s="1"/>
  <c r="J830" i="1"/>
  <c r="G830" i="1"/>
  <c r="F830" i="1"/>
  <c r="C830" i="1"/>
  <c r="BL833" i="1"/>
  <c r="BJ833" i="1"/>
  <c r="AY833" i="1"/>
  <c r="AW833" i="1" a="1"/>
  <c r="AW833" i="1" s="1"/>
  <c r="AT833" i="1" a="1"/>
  <c r="AT833" i="1" s="1"/>
  <c r="AJ833" i="1"/>
  <c r="AI833" i="1"/>
  <c r="AK833" i="1" s="1"/>
  <c r="W833" i="1"/>
  <c r="N833" i="1" a="1"/>
  <c r="N833" i="1" s="1"/>
  <c r="J833" i="1"/>
  <c r="G833" i="1"/>
  <c r="F833" i="1"/>
  <c r="C833" i="1"/>
  <c r="I833" i="1" s="1"/>
  <c r="BL548" i="1"/>
  <c r="BJ548" i="1"/>
  <c r="AY548" i="1"/>
  <c r="AW548" i="1" a="1"/>
  <c r="AW548" i="1" s="1"/>
  <c r="AT548" i="1" a="1"/>
  <c r="AT548" i="1" s="1"/>
  <c r="AJ548" i="1"/>
  <c r="AI548" i="1"/>
  <c r="AK548" i="1" s="1"/>
  <c r="W548" i="1"/>
  <c r="N548" i="1" a="1"/>
  <c r="N548" i="1" s="1"/>
  <c r="J548" i="1"/>
  <c r="G548" i="1"/>
  <c r="F548" i="1"/>
  <c r="C548" i="1"/>
  <c r="BL549" i="1"/>
  <c r="BJ549" i="1"/>
  <c r="AY549" i="1"/>
  <c r="AW549" i="1" a="1"/>
  <c r="AW549" i="1" s="1"/>
  <c r="AT549" i="1" a="1"/>
  <c r="AT549" i="1" s="1"/>
  <c r="AJ549" i="1"/>
  <c r="AI549" i="1"/>
  <c r="AK549" i="1" s="1"/>
  <c r="W549" i="1"/>
  <c r="N549" i="1" a="1"/>
  <c r="N549" i="1" s="1"/>
  <c r="J549" i="1"/>
  <c r="G549" i="1"/>
  <c r="F549" i="1"/>
  <c r="C549" i="1"/>
  <c r="I549" i="1" s="1"/>
  <c r="BL546" i="1"/>
  <c r="BJ546" i="1"/>
  <c r="AY546" i="1"/>
  <c r="AW546" i="1" a="1"/>
  <c r="AW546" i="1" s="1"/>
  <c r="AT546" i="1" a="1"/>
  <c r="AT546" i="1" s="1"/>
  <c r="AJ546" i="1"/>
  <c r="AI546" i="1"/>
  <c r="AK546" i="1" s="1"/>
  <c r="W546" i="1"/>
  <c r="N546" i="1" a="1"/>
  <c r="N546" i="1" s="1"/>
  <c r="J546" i="1"/>
  <c r="G546" i="1"/>
  <c r="F546" i="1"/>
  <c r="C546" i="1"/>
  <c r="BL547" i="1"/>
  <c r="BJ547" i="1"/>
  <c r="AY547" i="1"/>
  <c r="AW547" i="1" a="1"/>
  <c r="AW547" i="1" s="1"/>
  <c r="AT547" i="1" a="1"/>
  <c r="AT547" i="1" s="1"/>
  <c r="AJ547" i="1"/>
  <c r="AI547" i="1"/>
  <c r="AK547" i="1" s="1"/>
  <c r="W547" i="1"/>
  <c r="N547" i="1" a="1"/>
  <c r="N547" i="1" s="1"/>
  <c r="J547" i="1"/>
  <c r="G547" i="1"/>
  <c r="F547" i="1"/>
  <c r="C547" i="1"/>
  <c r="I547" i="1" s="1"/>
  <c r="BL544" i="1"/>
  <c r="BJ544" i="1"/>
  <c r="AY544" i="1"/>
  <c r="AW544" i="1" a="1"/>
  <c r="AW544" i="1" s="1"/>
  <c r="AT544" i="1" a="1"/>
  <c r="AT544" i="1" s="1"/>
  <c r="AJ544" i="1"/>
  <c r="AI544" i="1"/>
  <c r="AK544" i="1" s="1"/>
  <c r="W544" i="1"/>
  <c r="N544" i="1" a="1"/>
  <c r="N544" i="1" s="1"/>
  <c r="J544" i="1"/>
  <c r="G544" i="1"/>
  <c r="F544" i="1"/>
  <c r="C544" i="1"/>
  <c r="BL545" i="1"/>
  <c r="BJ545" i="1"/>
  <c r="AY545" i="1"/>
  <c r="AW545" i="1" a="1"/>
  <c r="AW545" i="1" s="1"/>
  <c r="AT545" i="1" a="1"/>
  <c r="AT545" i="1" s="1"/>
  <c r="AJ545" i="1"/>
  <c r="AI545" i="1"/>
  <c r="AK545" i="1" s="1"/>
  <c r="W545" i="1"/>
  <c r="N545" i="1" a="1"/>
  <c r="N545" i="1" s="1"/>
  <c r="J545" i="1"/>
  <c r="G545" i="1"/>
  <c r="F545" i="1"/>
  <c r="C545" i="1"/>
  <c r="I545" i="1" s="1"/>
  <c r="BL542" i="1"/>
  <c r="BJ542" i="1"/>
  <c r="AY542" i="1"/>
  <c r="AW542" i="1" a="1"/>
  <c r="AW542" i="1" s="1"/>
  <c r="AT542" i="1" a="1"/>
  <c r="AT542" i="1" s="1"/>
  <c r="AJ542" i="1"/>
  <c r="AI542" i="1"/>
  <c r="AK542" i="1" s="1"/>
  <c r="W542" i="1"/>
  <c r="N542" i="1" a="1"/>
  <c r="N542" i="1" s="1"/>
  <c r="J542" i="1"/>
  <c r="G542" i="1"/>
  <c r="F542" i="1"/>
  <c r="C542" i="1"/>
  <c r="BL543" i="1"/>
  <c r="BJ543" i="1"/>
  <c r="AY543" i="1"/>
  <c r="AW543" i="1" a="1"/>
  <c r="AW543" i="1" s="1"/>
  <c r="AT543" i="1" a="1"/>
  <c r="AT543" i="1" s="1"/>
  <c r="AJ543" i="1"/>
  <c r="AI543" i="1"/>
  <c r="AK543" i="1" s="1"/>
  <c r="W543" i="1"/>
  <c r="N543" i="1" a="1"/>
  <c r="N543" i="1" s="1"/>
  <c r="J543" i="1"/>
  <c r="G543" i="1"/>
  <c r="F543" i="1"/>
  <c r="C543" i="1"/>
  <c r="I543" i="1" s="1"/>
  <c r="BL540" i="1"/>
  <c r="BJ540" i="1"/>
  <c r="AY540" i="1"/>
  <c r="AW540" i="1" a="1"/>
  <c r="AW540" i="1" s="1"/>
  <c r="AT540" i="1" a="1"/>
  <c r="AT540" i="1" s="1"/>
  <c r="AJ540" i="1"/>
  <c r="AI540" i="1"/>
  <c r="AK540" i="1" s="1"/>
  <c r="W540" i="1"/>
  <c r="N540" i="1" a="1"/>
  <c r="N540" i="1" s="1"/>
  <c r="J540" i="1"/>
  <c r="G540" i="1"/>
  <c r="F540" i="1"/>
  <c r="C540" i="1"/>
  <c r="BL541" i="1"/>
  <c r="BJ541" i="1"/>
  <c r="AY541" i="1"/>
  <c r="AW541" i="1" a="1"/>
  <c r="AW541" i="1" s="1"/>
  <c r="AT541" i="1" a="1"/>
  <c r="AT541" i="1" s="1"/>
  <c r="AJ541" i="1"/>
  <c r="AI541" i="1"/>
  <c r="AK541" i="1" s="1"/>
  <c r="W541" i="1"/>
  <c r="N541" i="1" a="1"/>
  <c r="N541" i="1" s="1"/>
  <c r="J541" i="1"/>
  <c r="G541" i="1"/>
  <c r="F541" i="1"/>
  <c r="C541" i="1"/>
  <c r="I541" i="1" s="1"/>
  <c r="BL538" i="1"/>
  <c r="BJ538" i="1"/>
  <c r="AY538" i="1"/>
  <c r="AW538" i="1" a="1"/>
  <c r="AW538" i="1" s="1"/>
  <c r="AT538" i="1" a="1"/>
  <c r="AT538" i="1" s="1"/>
  <c r="AJ538" i="1"/>
  <c r="AI538" i="1"/>
  <c r="AK538" i="1" s="1"/>
  <c r="W538" i="1"/>
  <c r="N538" i="1" a="1"/>
  <c r="N538" i="1" s="1"/>
  <c r="J538" i="1"/>
  <c r="G538" i="1"/>
  <c r="F538" i="1"/>
  <c r="C538" i="1"/>
  <c r="BL539" i="1"/>
  <c r="BJ539" i="1"/>
  <c r="AY539" i="1"/>
  <c r="AW539" i="1" a="1"/>
  <c r="AW539" i="1" s="1"/>
  <c r="AT539" i="1" a="1"/>
  <c r="AT539" i="1" s="1"/>
  <c r="AJ539" i="1"/>
  <c r="AI539" i="1"/>
  <c r="AK539" i="1" s="1"/>
  <c r="W539" i="1"/>
  <c r="N539" i="1" a="1"/>
  <c r="N539" i="1" s="1"/>
  <c r="J539" i="1"/>
  <c r="G539" i="1"/>
  <c r="F539" i="1"/>
  <c r="C539" i="1"/>
  <c r="I539" i="1" s="1"/>
  <c r="BL536" i="1"/>
  <c r="BJ536" i="1"/>
  <c r="AY536" i="1"/>
  <c r="AW536" i="1" a="1"/>
  <c r="AW536" i="1" s="1"/>
  <c r="AT536" i="1" a="1"/>
  <c r="AT536" i="1" s="1"/>
  <c r="AJ536" i="1"/>
  <c r="AI536" i="1"/>
  <c r="AK536" i="1" s="1"/>
  <c r="W536" i="1"/>
  <c r="N536" i="1" a="1"/>
  <c r="N536" i="1" s="1"/>
  <c r="J536" i="1"/>
  <c r="G536" i="1"/>
  <c r="F536" i="1"/>
  <c r="C536" i="1"/>
  <c r="BL537" i="1"/>
  <c r="BJ537" i="1"/>
  <c r="AY537" i="1"/>
  <c r="AW537" i="1" a="1"/>
  <c r="AW537" i="1" s="1"/>
  <c r="AT537" i="1" a="1"/>
  <c r="AT537" i="1" s="1"/>
  <c r="AJ537" i="1"/>
  <c r="AI537" i="1"/>
  <c r="AK537" i="1" s="1"/>
  <c r="W537" i="1"/>
  <c r="N537" i="1" a="1"/>
  <c r="N537" i="1" s="1"/>
  <c r="J537" i="1"/>
  <c r="G537" i="1"/>
  <c r="F537" i="1"/>
  <c r="C537" i="1"/>
  <c r="I537" i="1" s="1"/>
  <c r="BL534" i="1"/>
  <c r="BJ534" i="1"/>
  <c r="AY534" i="1"/>
  <c r="AW534" i="1" a="1"/>
  <c r="AW534" i="1" s="1"/>
  <c r="AT534" i="1" a="1"/>
  <c r="AT534" i="1" s="1"/>
  <c r="AJ534" i="1"/>
  <c r="AI534" i="1"/>
  <c r="AK534" i="1" s="1"/>
  <c r="W534" i="1"/>
  <c r="N534" i="1" a="1"/>
  <c r="N534" i="1" s="1"/>
  <c r="J534" i="1"/>
  <c r="G534" i="1"/>
  <c r="F534" i="1"/>
  <c r="C534" i="1"/>
  <c r="BL535" i="1"/>
  <c r="BJ535" i="1"/>
  <c r="AY535" i="1"/>
  <c r="AW535" i="1" a="1"/>
  <c r="AW535" i="1" s="1"/>
  <c r="AT535" i="1" a="1"/>
  <c r="AT535" i="1" s="1"/>
  <c r="AJ535" i="1"/>
  <c r="AI535" i="1"/>
  <c r="AK535" i="1" s="1"/>
  <c r="W535" i="1"/>
  <c r="N535" i="1" a="1"/>
  <c r="N535" i="1" s="1"/>
  <c r="J535" i="1"/>
  <c r="G535" i="1"/>
  <c r="F535" i="1"/>
  <c r="C535" i="1"/>
  <c r="I535" i="1" s="1"/>
  <c r="BL532" i="1"/>
  <c r="BJ532" i="1"/>
  <c r="AY532" i="1"/>
  <c r="AW532" i="1" a="1"/>
  <c r="AW532" i="1" s="1"/>
  <c r="AT532" i="1" a="1"/>
  <c r="AT532" i="1" s="1"/>
  <c r="AJ532" i="1"/>
  <c r="AI532" i="1"/>
  <c r="AK532" i="1" s="1"/>
  <c r="W532" i="1"/>
  <c r="N532" i="1" a="1"/>
  <c r="N532" i="1" s="1"/>
  <c r="J532" i="1"/>
  <c r="G532" i="1"/>
  <c r="F532" i="1"/>
  <c r="C532" i="1"/>
  <c r="BL533" i="1"/>
  <c r="BJ533" i="1"/>
  <c r="AY533" i="1"/>
  <c r="AW533" i="1" a="1"/>
  <c r="AW533" i="1" s="1"/>
  <c r="AT533" i="1" a="1"/>
  <c r="AT533" i="1" s="1"/>
  <c r="AJ533" i="1"/>
  <c r="AI533" i="1"/>
  <c r="AK533" i="1" s="1"/>
  <c r="W533" i="1"/>
  <c r="N533" i="1" a="1"/>
  <c r="N533" i="1" s="1"/>
  <c r="J533" i="1"/>
  <c r="G533" i="1"/>
  <c r="F533" i="1"/>
  <c r="C533" i="1"/>
  <c r="I533" i="1" s="1"/>
  <c r="BL530" i="1"/>
  <c r="BJ530" i="1"/>
  <c r="AY530" i="1"/>
  <c r="AW530" i="1" a="1"/>
  <c r="AW530" i="1" s="1"/>
  <c r="AT530" i="1" a="1"/>
  <c r="AT530" i="1" s="1"/>
  <c r="AJ530" i="1"/>
  <c r="AI530" i="1"/>
  <c r="AK530" i="1" s="1"/>
  <c r="W530" i="1"/>
  <c r="N530" i="1" a="1"/>
  <c r="N530" i="1" s="1"/>
  <c r="J530" i="1"/>
  <c r="G530" i="1"/>
  <c r="F530" i="1"/>
  <c r="C530" i="1"/>
  <c r="BL531" i="1"/>
  <c r="BJ531" i="1"/>
  <c r="AY531" i="1"/>
  <c r="AW531" i="1" a="1"/>
  <c r="AW531" i="1" s="1"/>
  <c r="AT531" i="1" a="1"/>
  <c r="AT531" i="1" s="1"/>
  <c r="AJ531" i="1"/>
  <c r="AI531" i="1"/>
  <c r="AK531" i="1" s="1"/>
  <c r="W531" i="1"/>
  <c r="N531" i="1" a="1"/>
  <c r="N531" i="1" s="1"/>
  <c r="J531" i="1"/>
  <c r="G531" i="1"/>
  <c r="F531" i="1"/>
  <c r="C531" i="1"/>
  <c r="I531" i="1" s="1"/>
  <c r="BL528" i="1"/>
  <c r="BJ528" i="1"/>
  <c r="AY528" i="1"/>
  <c r="AW528" i="1" a="1"/>
  <c r="AW528" i="1" s="1"/>
  <c r="AT528" i="1" a="1"/>
  <c r="AT528" i="1" s="1"/>
  <c r="AJ528" i="1"/>
  <c r="AI528" i="1"/>
  <c r="AK528" i="1" s="1"/>
  <c r="W528" i="1"/>
  <c r="N528" i="1" a="1"/>
  <c r="N528" i="1" s="1"/>
  <c r="J528" i="1"/>
  <c r="G528" i="1"/>
  <c r="F528" i="1"/>
  <c r="C528" i="1"/>
  <c r="BL529" i="1"/>
  <c r="BJ529" i="1"/>
  <c r="AY529" i="1"/>
  <c r="AW529" i="1" a="1"/>
  <c r="AW529" i="1" s="1"/>
  <c r="AT529" i="1" a="1"/>
  <c r="AT529" i="1" s="1"/>
  <c r="AJ529" i="1"/>
  <c r="AI529" i="1"/>
  <c r="AK529" i="1" s="1"/>
  <c r="W529" i="1"/>
  <c r="N529" i="1" a="1"/>
  <c r="N529" i="1" s="1"/>
  <c r="J529" i="1"/>
  <c r="G529" i="1"/>
  <c r="F529" i="1"/>
  <c r="C529" i="1"/>
  <c r="I529" i="1" s="1"/>
  <c r="BL526" i="1"/>
  <c r="BJ526" i="1"/>
  <c r="AY526" i="1"/>
  <c r="AW526" i="1" a="1"/>
  <c r="AW526" i="1" s="1"/>
  <c r="AT526" i="1" a="1"/>
  <c r="AT526" i="1" s="1"/>
  <c r="AJ526" i="1"/>
  <c r="AI526" i="1"/>
  <c r="AK526" i="1" s="1"/>
  <c r="W526" i="1"/>
  <c r="N526" i="1" a="1"/>
  <c r="N526" i="1" s="1"/>
  <c r="J526" i="1"/>
  <c r="G526" i="1"/>
  <c r="F526" i="1"/>
  <c r="C526" i="1"/>
  <c r="BL527" i="1"/>
  <c r="BJ527" i="1"/>
  <c r="AY527" i="1"/>
  <c r="AW527" i="1" a="1"/>
  <c r="AW527" i="1" s="1"/>
  <c r="AT527" i="1" a="1"/>
  <c r="AT527" i="1" s="1"/>
  <c r="AJ527" i="1"/>
  <c r="AI527" i="1"/>
  <c r="AK527" i="1" s="1"/>
  <c r="W527" i="1"/>
  <c r="N527" i="1" a="1"/>
  <c r="N527" i="1" s="1"/>
  <c r="J527" i="1"/>
  <c r="G527" i="1"/>
  <c r="F527" i="1"/>
  <c r="C527" i="1"/>
  <c r="I527" i="1" s="1"/>
  <c r="BL524" i="1"/>
  <c r="BJ524" i="1"/>
  <c r="AY524" i="1"/>
  <c r="AW524" i="1" a="1"/>
  <c r="AW524" i="1" s="1"/>
  <c r="AT524" i="1" a="1"/>
  <c r="AT524" i="1" s="1"/>
  <c r="AJ524" i="1"/>
  <c r="AI524" i="1"/>
  <c r="AK524" i="1" s="1"/>
  <c r="W524" i="1"/>
  <c r="N524" i="1" a="1"/>
  <c r="N524" i="1" s="1"/>
  <c r="J524" i="1"/>
  <c r="G524" i="1"/>
  <c r="F524" i="1"/>
  <c r="C524" i="1"/>
  <c r="BL525" i="1"/>
  <c r="BJ525" i="1"/>
  <c r="AY525" i="1"/>
  <c r="AW525" i="1" a="1"/>
  <c r="AW525" i="1" s="1"/>
  <c r="AT525" i="1" a="1"/>
  <c r="AT525" i="1" s="1"/>
  <c r="AJ525" i="1"/>
  <c r="AI525" i="1"/>
  <c r="AK525" i="1" s="1"/>
  <c r="W525" i="1"/>
  <c r="N525" i="1" a="1"/>
  <c r="N525" i="1" s="1"/>
  <c r="J525" i="1"/>
  <c r="G525" i="1"/>
  <c r="F525" i="1"/>
  <c r="C525" i="1"/>
  <c r="I525" i="1" s="1"/>
  <c r="BL522" i="1"/>
  <c r="BJ522" i="1"/>
  <c r="AY522" i="1"/>
  <c r="AW522" i="1" a="1"/>
  <c r="AW522" i="1" s="1"/>
  <c r="AT522" i="1" a="1"/>
  <c r="AT522" i="1" s="1"/>
  <c r="AJ522" i="1"/>
  <c r="AI522" i="1"/>
  <c r="AK522" i="1" s="1"/>
  <c r="W522" i="1"/>
  <c r="N522" i="1" a="1"/>
  <c r="N522" i="1" s="1"/>
  <c r="J522" i="1"/>
  <c r="G522" i="1"/>
  <c r="F522" i="1"/>
  <c r="C522" i="1"/>
  <c r="BL523" i="1"/>
  <c r="BJ523" i="1"/>
  <c r="AY523" i="1"/>
  <c r="AW523" i="1" a="1"/>
  <c r="AW523" i="1" s="1"/>
  <c r="AT523" i="1" a="1"/>
  <c r="AT523" i="1" s="1"/>
  <c r="AJ523" i="1"/>
  <c r="AI523" i="1"/>
  <c r="AK523" i="1" s="1"/>
  <c r="W523" i="1"/>
  <c r="N523" i="1" a="1"/>
  <c r="N523" i="1" s="1"/>
  <c r="J523" i="1"/>
  <c r="G523" i="1"/>
  <c r="F523" i="1"/>
  <c r="C523" i="1"/>
  <c r="I523" i="1" s="1"/>
  <c r="BL520" i="1"/>
  <c r="BJ520" i="1"/>
  <c r="AY520" i="1"/>
  <c r="AW520" i="1" a="1"/>
  <c r="AW520" i="1" s="1"/>
  <c r="AT520" i="1" a="1"/>
  <c r="AT520" i="1" s="1"/>
  <c r="AJ520" i="1"/>
  <c r="AI520" i="1"/>
  <c r="AK520" i="1" s="1"/>
  <c r="W520" i="1"/>
  <c r="N520" i="1" a="1"/>
  <c r="N520" i="1" s="1"/>
  <c r="J520" i="1"/>
  <c r="G520" i="1"/>
  <c r="F520" i="1"/>
  <c r="C520" i="1"/>
  <c r="BL521" i="1"/>
  <c r="BJ521" i="1"/>
  <c r="AY521" i="1"/>
  <c r="AW521" i="1" a="1"/>
  <c r="AW521" i="1" s="1"/>
  <c r="AT521" i="1" a="1"/>
  <c r="AT521" i="1" s="1"/>
  <c r="AJ521" i="1"/>
  <c r="AI521" i="1"/>
  <c r="AK521" i="1" s="1"/>
  <c r="W521" i="1"/>
  <c r="N521" i="1" a="1"/>
  <c r="N521" i="1" s="1"/>
  <c r="J521" i="1"/>
  <c r="G521" i="1"/>
  <c r="F521" i="1"/>
  <c r="C521" i="1"/>
  <c r="I521" i="1" s="1"/>
  <c r="BL518" i="1"/>
  <c r="BJ518" i="1"/>
  <c r="AY518" i="1"/>
  <c r="AW518" i="1" a="1"/>
  <c r="AW518" i="1" s="1"/>
  <c r="AT518" i="1" a="1"/>
  <c r="AT518" i="1" s="1"/>
  <c r="AJ518" i="1"/>
  <c r="AI518" i="1"/>
  <c r="AK518" i="1" s="1"/>
  <c r="W518" i="1"/>
  <c r="N518" i="1" a="1"/>
  <c r="N518" i="1" s="1"/>
  <c r="J518" i="1"/>
  <c r="G518" i="1"/>
  <c r="F518" i="1"/>
  <c r="C518" i="1"/>
  <c r="BL519" i="1"/>
  <c r="BJ519" i="1"/>
  <c r="AY519" i="1"/>
  <c r="AW519" i="1" a="1"/>
  <c r="AW519" i="1" s="1"/>
  <c r="AT519" i="1" a="1"/>
  <c r="AT519" i="1" s="1"/>
  <c r="AJ519" i="1"/>
  <c r="AI519" i="1"/>
  <c r="AK519" i="1" s="1"/>
  <c r="W519" i="1"/>
  <c r="N519" i="1" a="1"/>
  <c r="N519" i="1" s="1"/>
  <c r="J519" i="1"/>
  <c r="G519" i="1"/>
  <c r="F519" i="1"/>
  <c r="C519" i="1"/>
  <c r="I519" i="1" s="1"/>
  <c r="BL516" i="1"/>
  <c r="BJ516" i="1"/>
  <c r="AY516" i="1"/>
  <c r="AW516" i="1" a="1"/>
  <c r="AW516" i="1" s="1"/>
  <c r="AT516" i="1" a="1"/>
  <c r="AT516" i="1" s="1"/>
  <c r="AJ516" i="1"/>
  <c r="AI516" i="1"/>
  <c r="AK516" i="1" s="1"/>
  <c r="W516" i="1"/>
  <c r="N516" i="1" a="1"/>
  <c r="N516" i="1" s="1"/>
  <c r="J516" i="1"/>
  <c r="G516" i="1"/>
  <c r="F516" i="1"/>
  <c r="C516" i="1"/>
  <c r="BL517" i="1"/>
  <c r="BJ517" i="1"/>
  <c r="AY517" i="1"/>
  <c r="AW517" i="1" a="1"/>
  <c r="AW517" i="1" s="1"/>
  <c r="AT517" i="1" a="1"/>
  <c r="AT517" i="1" s="1"/>
  <c r="AJ517" i="1"/>
  <c r="AI517" i="1"/>
  <c r="AK517" i="1" s="1"/>
  <c r="W517" i="1"/>
  <c r="N517" i="1" a="1"/>
  <c r="N517" i="1" s="1"/>
  <c r="J517" i="1"/>
  <c r="G517" i="1"/>
  <c r="F517" i="1"/>
  <c r="C517" i="1"/>
  <c r="I517" i="1" s="1"/>
  <c r="BL514" i="1"/>
  <c r="BJ514" i="1"/>
  <c r="AY514" i="1"/>
  <c r="AW514" i="1" a="1"/>
  <c r="AW514" i="1" s="1"/>
  <c r="AT514" i="1" a="1"/>
  <c r="AT514" i="1" s="1"/>
  <c r="AJ514" i="1"/>
  <c r="AI514" i="1"/>
  <c r="AK514" i="1" s="1"/>
  <c r="W514" i="1"/>
  <c r="N514" i="1" a="1"/>
  <c r="N514" i="1" s="1"/>
  <c r="J514" i="1"/>
  <c r="G514" i="1"/>
  <c r="F514" i="1"/>
  <c r="C514" i="1"/>
  <c r="BL515" i="1"/>
  <c r="BJ515" i="1"/>
  <c r="AY515" i="1"/>
  <c r="AW515" i="1" a="1"/>
  <c r="AW515" i="1" s="1"/>
  <c r="AT515" i="1" a="1"/>
  <c r="AT515" i="1" s="1"/>
  <c r="AJ515" i="1"/>
  <c r="AI515" i="1"/>
  <c r="AK515" i="1" s="1"/>
  <c r="W515" i="1"/>
  <c r="N515" i="1" a="1"/>
  <c r="N515" i="1" s="1"/>
  <c r="J515" i="1"/>
  <c r="G515" i="1"/>
  <c r="F515" i="1"/>
  <c r="C515" i="1"/>
  <c r="I515" i="1" s="1"/>
  <c r="BL839" i="1"/>
  <c r="BJ839" i="1"/>
  <c r="AY839" i="1"/>
  <c r="AW839" i="1" a="1"/>
  <c r="AW839" i="1" s="1"/>
  <c r="AT839" i="1" a="1"/>
  <c r="AT839" i="1" s="1"/>
  <c r="AJ839" i="1"/>
  <c r="AI839" i="1"/>
  <c r="AK839" i="1" s="1"/>
  <c r="W839" i="1"/>
  <c r="N839" i="1" a="1"/>
  <c r="N839" i="1" s="1"/>
  <c r="J839" i="1"/>
  <c r="G839" i="1"/>
  <c r="F839" i="1"/>
  <c r="C839" i="1"/>
  <c r="N253" i="1" a="1"/>
  <c r="N253" i="1" s="1"/>
  <c r="BL841" i="1"/>
  <c r="BJ841" i="1"/>
  <c r="AY841" i="1"/>
  <c r="AW841" i="1" a="1"/>
  <c r="AW841" i="1" s="1"/>
  <c r="AT841" i="1" a="1"/>
  <c r="AT841" i="1" s="1"/>
  <c r="AJ841" i="1"/>
  <c r="AI841" i="1"/>
  <c r="AK841" i="1" s="1"/>
  <c r="W841" i="1"/>
  <c r="N841" i="1" a="1"/>
  <c r="N841" i="1" s="1"/>
  <c r="J841" i="1"/>
  <c r="G841" i="1"/>
  <c r="F841" i="1"/>
  <c r="C841" i="1"/>
  <c r="I841" i="1" s="1"/>
  <c r="BL248" i="1"/>
  <c r="BJ248" i="1"/>
  <c r="AY248" i="1"/>
  <c r="AW248" i="1" a="1"/>
  <c r="AW248" i="1" s="1"/>
  <c r="AT248" i="1" a="1"/>
  <c r="AT248" i="1" s="1"/>
  <c r="AJ248" i="1"/>
  <c r="AI248" i="1"/>
  <c r="AK248" i="1" s="1"/>
  <c r="W248" i="1"/>
  <c r="N248" i="1" a="1"/>
  <c r="N248" i="1" s="1"/>
  <c r="J248" i="1"/>
  <c r="G248" i="1"/>
  <c r="F248" i="1"/>
  <c r="C248" i="1"/>
  <c r="BL251" i="1"/>
  <c r="BJ251" i="1"/>
  <c r="AY251" i="1"/>
  <c r="AW251" i="1" a="1"/>
  <c r="AW251" i="1" s="1"/>
  <c r="AT251" i="1" a="1"/>
  <c r="AT251" i="1" s="1"/>
  <c r="AJ251" i="1"/>
  <c r="AI251" i="1"/>
  <c r="AK251" i="1" s="1"/>
  <c r="W251" i="1"/>
  <c r="N251" i="1" a="1"/>
  <c r="N251" i="1" s="1"/>
  <c r="J251" i="1"/>
  <c r="G251" i="1"/>
  <c r="F251" i="1"/>
  <c r="C251" i="1"/>
  <c r="BL252" i="1"/>
  <c r="BJ252" i="1"/>
  <c r="AY252" i="1"/>
  <c r="AW252" i="1" a="1"/>
  <c r="AW252" i="1" s="1"/>
  <c r="AT252" i="1" a="1"/>
  <c r="AT252" i="1" s="1"/>
  <c r="AJ252" i="1"/>
  <c r="AI252" i="1"/>
  <c r="AK252" i="1" s="1"/>
  <c r="W252" i="1"/>
  <c r="N252" i="1" a="1"/>
  <c r="N252" i="1" s="1"/>
  <c r="J252" i="1"/>
  <c r="G252" i="1"/>
  <c r="F252" i="1"/>
  <c r="C252" i="1"/>
  <c r="BL249" i="1"/>
  <c r="BJ249" i="1"/>
  <c r="AY249" i="1"/>
  <c r="AW249" i="1" a="1"/>
  <c r="AW249" i="1" s="1"/>
  <c r="AT249" i="1" a="1"/>
  <c r="AT249" i="1" s="1"/>
  <c r="AJ249" i="1"/>
  <c r="AI249" i="1"/>
  <c r="AK249" i="1" s="1"/>
  <c r="W249" i="1"/>
  <c r="N249" i="1" a="1"/>
  <c r="N249" i="1" s="1"/>
  <c r="J249" i="1"/>
  <c r="G249" i="1"/>
  <c r="F249" i="1"/>
  <c r="C249" i="1"/>
  <c r="I5" i="1" l="1"/>
  <c r="I41" i="1"/>
  <c r="I27" i="1"/>
  <c r="I11" i="1"/>
  <c r="I724" i="1"/>
  <c r="BL242" i="1" l="1"/>
  <c r="BJ242" i="1"/>
  <c r="AY242" i="1"/>
  <c r="AW242" i="1" a="1"/>
  <c r="AW242" i="1" s="1"/>
  <c r="AT242" i="1" a="1"/>
  <c r="AT242" i="1" s="1"/>
  <c r="AJ242" i="1"/>
  <c r="AI242" i="1"/>
  <c r="AK242" i="1" s="1"/>
  <c r="W242" i="1"/>
  <c r="N242" i="1" a="1"/>
  <c r="N242" i="1" s="1"/>
  <c r="J242" i="1"/>
  <c r="G242" i="1"/>
  <c r="F242" i="1"/>
  <c r="C242" i="1"/>
  <c r="BL245" i="1"/>
  <c r="BJ245" i="1"/>
  <c r="AY245" i="1"/>
  <c r="AW245" i="1" a="1"/>
  <c r="AW245" i="1" s="1"/>
  <c r="AT245" i="1" a="1"/>
  <c r="AT245" i="1" s="1"/>
  <c r="AJ245" i="1"/>
  <c r="AI245" i="1"/>
  <c r="AK245" i="1" s="1"/>
  <c r="W245" i="1"/>
  <c r="N245" i="1" a="1"/>
  <c r="N245" i="1" s="1"/>
  <c r="J245" i="1"/>
  <c r="G245" i="1"/>
  <c r="F245" i="1"/>
  <c r="C245" i="1"/>
  <c r="BL246" i="1"/>
  <c r="BJ246" i="1"/>
  <c r="AY246" i="1"/>
  <c r="AW246" i="1" a="1"/>
  <c r="AW246" i="1" s="1"/>
  <c r="AT246" i="1" a="1"/>
  <c r="AT246" i="1" s="1"/>
  <c r="AJ246" i="1"/>
  <c r="AI246" i="1"/>
  <c r="AK246" i="1" s="1"/>
  <c r="W246" i="1"/>
  <c r="N246" i="1" a="1"/>
  <c r="N246" i="1" s="1"/>
  <c r="J246" i="1"/>
  <c r="G246" i="1"/>
  <c r="F246" i="1"/>
  <c r="C246" i="1"/>
  <c r="BL243" i="1"/>
  <c r="BJ243" i="1"/>
  <c r="AY243" i="1"/>
  <c r="AW243" i="1" a="1"/>
  <c r="AW243" i="1" s="1"/>
  <c r="AT243" i="1" a="1"/>
  <c r="AT243" i="1" s="1"/>
  <c r="AJ243" i="1"/>
  <c r="AI243" i="1"/>
  <c r="AK243" i="1" s="1"/>
  <c r="W243" i="1"/>
  <c r="N243" i="1" a="1"/>
  <c r="N243" i="1" s="1"/>
  <c r="J243" i="1"/>
  <c r="G243" i="1"/>
  <c r="F243" i="1"/>
  <c r="C243" i="1"/>
  <c r="BL1236" i="1"/>
  <c r="BJ1236" i="1"/>
  <c r="AY1236" i="1"/>
  <c r="AW1236" i="1" a="1"/>
  <c r="AW1236" i="1" s="1"/>
  <c r="AT1236" i="1" a="1"/>
  <c r="AT1236" i="1" s="1"/>
  <c r="AJ1236" i="1"/>
  <c r="AI1236" i="1"/>
  <c r="AK1236" i="1" s="1"/>
  <c r="W1236" i="1"/>
  <c r="N1236" i="1" a="1"/>
  <c r="N1236" i="1" s="1"/>
  <c r="J1236" i="1"/>
  <c r="G1236" i="1"/>
  <c r="F1236" i="1"/>
  <c r="C1236" i="1"/>
  <c r="BL1239" i="1"/>
  <c r="BJ1239" i="1"/>
  <c r="AY1239" i="1"/>
  <c r="AW1239" i="1" a="1"/>
  <c r="AW1239" i="1" s="1"/>
  <c r="AT1239" i="1" a="1"/>
  <c r="AT1239" i="1" s="1"/>
  <c r="AJ1239" i="1"/>
  <c r="AI1239" i="1"/>
  <c r="AK1239" i="1" s="1"/>
  <c r="W1239" i="1"/>
  <c r="N1239" i="1" a="1"/>
  <c r="N1239" i="1" s="1"/>
  <c r="J1239" i="1"/>
  <c r="G1239" i="1"/>
  <c r="F1239" i="1"/>
  <c r="C1239" i="1"/>
  <c r="BL1240" i="1"/>
  <c r="BJ1240" i="1"/>
  <c r="AY1240" i="1"/>
  <c r="AW1240" i="1" a="1"/>
  <c r="AW1240" i="1" s="1"/>
  <c r="AT1240" i="1" a="1"/>
  <c r="AT1240" i="1" s="1"/>
  <c r="AJ1240" i="1"/>
  <c r="AI1240" i="1"/>
  <c r="AK1240" i="1" s="1"/>
  <c r="W1240" i="1"/>
  <c r="N1240" i="1" a="1"/>
  <c r="N1240" i="1" s="1"/>
  <c r="J1240" i="1"/>
  <c r="G1240" i="1"/>
  <c r="F1240" i="1"/>
  <c r="C1240" i="1"/>
  <c r="BL1237" i="1"/>
  <c r="BJ1237" i="1"/>
  <c r="AY1237" i="1"/>
  <c r="AW1237" i="1" a="1"/>
  <c r="AW1237" i="1" s="1"/>
  <c r="AT1237" i="1" a="1"/>
  <c r="AT1237" i="1" s="1"/>
  <c r="AJ1237" i="1"/>
  <c r="AI1237" i="1"/>
  <c r="AK1237" i="1" s="1"/>
  <c r="W1237" i="1"/>
  <c r="N1237" i="1" a="1"/>
  <c r="N1237" i="1" s="1"/>
  <c r="J1237" i="1"/>
  <c r="G1237" i="1"/>
  <c r="F1237" i="1"/>
  <c r="C1237" i="1"/>
  <c r="BL1241" i="1"/>
  <c r="BJ1241" i="1"/>
  <c r="AY1241" i="1"/>
  <c r="AW1241" i="1" a="1"/>
  <c r="AW1241" i="1" s="1"/>
  <c r="AT1241" i="1" a="1"/>
  <c r="AT1241" i="1" s="1"/>
  <c r="AJ1241" i="1"/>
  <c r="AI1241" i="1"/>
  <c r="AK1241" i="1" s="1"/>
  <c r="W1241" i="1"/>
  <c r="N1241" i="1" a="1"/>
  <c r="N1241" i="1" s="1"/>
  <c r="J1241" i="1"/>
  <c r="G1241" i="1"/>
  <c r="F1241" i="1"/>
  <c r="C1241" i="1"/>
  <c r="I1241" i="1" s="1"/>
  <c r="BL1197" i="1"/>
  <c r="BJ1197" i="1"/>
  <c r="AY1197" i="1"/>
  <c r="AW1197" i="1" a="1"/>
  <c r="AW1197" i="1" s="1"/>
  <c r="AT1197" i="1" a="1"/>
  <c r="AT1197" i="1" s="1"/>
  <c r="AJ1197" i="1"/>
  <c r="AI1197" i="1"/>
  <c r="AK1197" i="1" s="1"/>
  <c r="W1197" i="1"/>
  <c r="N1197" i="1" a="1"/>
  <c r="N1197" i="1" s="1"/>
  <c r="J1197" i="1"/>
  <c r="G1197" i="1"/>
  <c r="F1197" i="1"/>
  <c r="C1197" i="1"/>
  <c r="BL1198" i="1"/>
  <c r="BJ1198" i="1"/>
  <c r="AY1198" i="1"/>
  <c r="AW1198" i="1" a="1"/>
  <c r="AW1198" i="1" s="1"/>
  <c r="AT1198" i="1" a="1"/>
  <c r="AT1198" i="1" s="1"/>
  <c r="AJ1198" i="1"/>
  <c r="AI1198" i="1"/>
  <c r="AK1198" i="1" s="1"/>
  <c r="W1198" i="1"/>
  <c r="N1198" i="1" a="1"/>
  <c r="N1198" i="1" s="1"/>
  <c r="J1198" i="1"/>
  <c r="G1198" i="1"/>
  <c r="F1198" i="1"/>
  <c r="C1198" i="1"/>
  <c r="N1202" i="1" a="1"/>
  <c r="N1202" i="1" s="1"/>
  <c r="BL158" i="1"/>
  <c r="BJ158" i="1"/>
  <c r="AY158" i="1"/>
  <c r="AW158" i="1" a="1"/>
  <c r="AW158" i="1" s="1"/>
  <c r="AT158" i="1" a="1"/>
  <c r="AT158" i="1" s="1"/>
  <c r="AJ158" i="1"/>
  <c r="AI158" i="1"/>
  <c r="AK158" i="1" s="1"/>
  <c r="W158" i="1"/>
  <c r="N158" i="1" a="1"/>
  <c r="N158" i="1" s="1"/>
  <c r="J158" i="1"/>
  <c r="G158" i="1"/>
  <c r="F158" i="1"/>
  <c r="C158" i="1"/>
  <c r="BL159" i="1"/>
  <c r="BJ159" i="1"/>
  <c r="AY159" i="1"/>
  <c r="AW159" i="1" a="1"/>
  <c r="AW159" i="1" s="1"/>
  <c r="AT159" i="1" a="1"/>
  <c r="AT159" i="1" s="1"/>
  <c r="AJ159" i="1"/>
  <c r="AI159" i="1"/>
  <c r="AK159" i="1" s="1"/>
  <c r="W159" i="1"/>
  <c r="N159" i="1" a="1"/>
  <c r="N159" i="1" s="1"/>
  <c r="J159" i="1"/>
  <c r="G159" i="1"/>
  <c r="F159" i="1"/>
  <c r="C159" i="1"/>
  <c r="BL161" i="1"/>
  <c r="BJ161" i="1"/>
  <c r="AY161" i="1"/>
  <c r="AW161" i="1" a="1"/>
  <c r="AW161" i="1" s="1"/>
  <c r="AT161" i="1" a="1"/>
  <c r="AT161" i="1" s="1"/>
  <c r="AJ161" i="1"/>
  <c r="AI161" i="1"/>
  <c r="AK161" i="1" s="1"/>
  <c r="W161" i="1"/>
  <c r="N161" i="1" a="1"/>
  <c r="N161" i="1" s="1"/>
  <c r="J161" i="1"/>
  <c r="G161" i="1"/>
  <c r="F161" i="1"/>
  <c r="C161" i="1"/>
  <c r="I161" i="1" s="1"/>
  <c r="BL154" i="1"/>
  <c r="BJ154" i="1"/>
  <c r="AY154" i="1"/>
  <c r="AW154" i="1" a="1"/>
  <c r="AW154" i="1" s="1"/>
  <c r="AT154" i="1" a="1"/>
  <c r="AT154" i="1" s="1"/>
  <c r="AJ154" i="1"/>
  <c r="AI154" i="1"/>
  <c r="AK154" i="1" s="1"/>
  <c r="W154" i="1"/>
  <c r="N154" i="1" a="1"/>
  <c r="N154" i="1" s="1"/>
  <c r="J154" i="1"/>
  <c r="G154" i="1"/>
  <c r="F154" i="1"/>
  <c r="C154" i="1"/>
  <c r="BL155" i="1"/>
  <c r="BJ155" i="1"/>
  <c r="AY155" i="1"/>
  <c r="AW155" i="1" a="1"/>
  <c r="AW155" i="1" s="1"/>
  <c r="AT155" i="1" a="1"/>
  <c r="AT155" i="1" s="1"/>
  <c r="AJ155" i="1"/>
  <c r="AI155" i="1"/>
  <c r="AK155" i="1" s="1"/>
  <c r="W155" i="1"/>
  <c r="N155" i="1" a="1"/>
  <c r="N155" i="1" s="1"/>
  <c r="J155" i="1"/>
  <c r="G155" i="1"/>
  <c r="F155" i="1"/>
  <c r="C155" i="1"/>
  <c r="BL157" i="1"/>
  <c r="BJ157" i="1"/>
  <c r="AY157" i="1"/>
  <c r="AW157" i="1" a="1"/>
  <c r="AW157" i="1" s="1"/>
  <c r="AT157" i="1" a="1"/>
  <c r="AT157" i="1" s="1"/>
  <c r="AJ157" i="1"/>
  <c r="AI157" i="1"/>
  <c r="AK157" i="1" s="1"/>
  <c r="W157" i="1"/>
  <c r="N157" i="1" a="1"/>
  <c r="N157" i="1" s="1"/>
  <c r="J157" i="1"/>
  <c r="G157" i="1"/>
  <c r="F157" i="1"/>
  <c r="C157" i="1"/>
  <c r="I157" i="1" s="1"/>
  <c r="BL150" i="1"/>
  <c r="BJ150" i="1"/>
  <c r="AY150" i="1"/>
  <c r="AW150" i="1" a="1"/>
  <c r="AW150" i="1" s="1"/>
  <c r="AT150" i="1" a="1"/>
  <c r="AT150" i="1" s="1"/>
  <c r="AJ150" i="1"/>
  <c r="AI150" i="1"/>
  <c r="AK150" i="1" s="1"/>
  <c r="W150" i="1"/>
  <c r="N150" i="1" a="1"/>
  <c r="N150" i="1" s="1"/>
  <c r="J150" i="1"/>
  <c r="G150" i="1"/>
  <c r="F150" i="1"/>
  <c r="C150" i="1"/>
  <c r="BL151" i="1"/>
  <c r="BJ151" i="1"/>
  <c r="AY151" i="1"/>
  <c r="AW151" i="1" a="1"/>
  <c r="AW151" i="1" s="1"/>
  <c r="AT151" i="1" a="1"/>
  <c r="AT151" i="1" s="1"/>
  <c r="AJ151" i="1"/>
  <c r="AI151" i="1"/>
  <c r="AK151" i="1" s="1"/>
  <c r="W151" i="1"/>
  <c r="N151" i="1" a="1"/>
  <c r="N151" i="1" s="1"/>
  <c r="J151" i="1"/>
  <c r="G151" i="1"/>
  <c r="F151" i="1"/>
  <c r="C151" i="1"/>
  <c r="BL153" i="1"/>
  <c r="BJ153" i="1"/>
  <c r="AY153" i="1"/>
  <c r="AW153" i="1" a="1"/>
  <c r="AW153" i="1" s="1"/>
  <c r="AT153" i="1" a="1"/>
  <c r="AT153" i="1" s="1"/>
  <c r="AJ153" i="1"/>
  <c r="AI153" i="1"/>
  <c r="AK153" i="1" s="1"/>
  <c r="W153" i="1"/>
  <c r="N153" i="1" a="1"/>
  <c r="N153" i="1" s="1"/>
  <c r="J153" i="1"/>
  <c r="G153" i="1"/>
  <c r="F153" i="1"/>
  <c r="C153" i="1"/>
  <c r="I153" i="1" s="1"/>
  <c r="BL146" i="1"/>
  <c r="BJ146" i="1"/>
  <c r="AY146" i="1"/>
  <c r="AW146" i="1" a="1"/>
  <c r="AW146" i="1" s="1"/>
  <c r="AT146" i="1" a="1"/>
  <c r="AT146" i="1" s="1"/>
  <c r="AJ146" i="1"/>
  <c r="AI146" i="1"/>
  <c r="AK146" i="1" s="1"/>
  <c r="W146" i="1"/>
  <c r="N146" i="1" a="1"/>
  <c r="N146" i="1" s="1"/>
  <c r="J146" i="1"/>
  <c r="G146" i="1"/>
  <c r="F146" i="1"/>
  <c r="C146" i="1"/>
  <c r="BL147" i="1"/>
  <c r="BJ147" i="1"/>
  <c r="AY147" i="1"/>
  <c r="AW147" i="1" a="1"/>
  <c r="AW147" i="1" s="1"/>
  <c r="AT147" i="1" a="1"/>
  <c r="AT147" i="1" s="1"/>
  <c r="AJ147" i="1"/>
  <c r="AI147" i="1"/>
  <c r="AK147" i="1" s="1"/>
  <c r="W147" i="1"/>
  <c r="N147" i="1" a="1"/>
  <c r="N147" i="1" s="1"/>
  <c r="J147" i="1"/>
  <c r="G147" i="1"/>
  <c r="F147" i="1"/>
  <c r="C147" i="1"/>
  <c r="BL149" i="1"/>
  <c r="BJ149" i="1"/>
  <c r="AY149" i="1"/>
  <c r="AW149" i="1" a="1"/>
  <c r="AW149" i="1" s="1"/>
  <c r="AT149" i="1" a="1"/>
  <c r="AT149" i="1" s="1"/>
  <c r="AJ149" i="1"/>
  <c r="AI149" i="1"/>
  <c r="AK149" i="1" s="1"/>
  <c r="W149" i="1"/>
  <c r="N149" i="1" a="1"/>
  <c r="N149" i="1" s="1"/>
  <c r="J149" i="1"/>
  <c r="G149" i="1"/>
  <c r="F149" i="1"/>
  <c r="C149" i="1"/>
  <c r="I149" i="1" s="1"/>
  <c r="BL142" i="1"/>
  <c r="BJ142" i="1"/>
  <c r="AY142" i="1"/>
  <c r="AW142" i="1" a="1"/>
  <c r="AW142" i="1" s="1"/>
  <c r="AT142" i="1" a="1"/>
  <c r="AT142" i="1" s="1"/>
  <c r="AJ142" i="1"/>
  <c r="AI142" i="1"/>
  <c r="AK142" i="1" s="1"/>
  <c r="W142" i="1"/>
  <c r="N142" i="1" a="1"/>
  <c r="N142" i="1" s="1"/>
  <c r="J142" i="1"/>
  <c r="G142" i="1"/>
  <c r="F142" i="1"/>
  <c r="C142" i="1"/>
  <c r="BL143" i="1"/>
  <c r="BJ143" i="1"/>
  <c r="AY143" i="1"/>
  <c r="AW143" i="1" a="1"/>
  <c r="AW143" i="1" s="1"/>
  <c r="AT143" i="1" a="1"/>
  <c r="AT143" i="1" s="1"/>
  <c r="AJ143" i="1"/>
  <c r="AI143" i="1"/>
  <c r="AK143" i="1" s="1"/>
  <c r="W143" i="1"/>
  <c r="N143" i="1" a="1"/>
  <c r="N143" i="1" s="1"/>
  <c r="J143" i="1"/>
  <c r="G143" i="1"/>
  <c r="F143" i="1"/>
  <c r="C143" i="1"/>
  <c r="BL145" i="1"/>
  <c r="BJ145" i="1"/>
  <c r="AY145" i="1"/>
  <c r="AW145" i="1" a="1"/>
  <c r="AW145" i="1" s="1"/>
  <c r="AT145" i="1" a="1"/>
  <c r="AT145" i="1" s="1"/>
  <c r="AJ145" i="1"/>
  <c r="AI145" i="1"/>
  <c r="AK145" i="1" s="1"/>
  <c r="W145" i="1"/>
  <c r="N145" i="1" a="1"/>
  <c r="N145" i="1" s="1"/>
  <c r="J145" i="1"/>
  <c r="G145" i="1"/>
  <c r="F145" i="1"/>
  <c r="C145" i="1"/>
  <c r="I145" i="1" s="1"/>
  <c r="BL138" i="1"/>
  <c r="BJ138" i="1"/>
  <c r="AY138" i="1"/>
  <c r="AW138" i="1" a="1"/>
  <c r="AW138" i="1" s="1"/>
  <c r="AT138" i="1" a="1"/>
  <c r="AT138" i="1" s="1"/>
  <c r="AJ138" i="1"/>
  <c r="AI138" i="1"/>
  <c r="AK138" i="1" s="1"/>
  <c r="W138" i="1"/>
  <c r="N138" i="1" a="1"/>
  <c r="N138" i="1" s="1"/>
  <c r="J138" i="1"/>
  <c r="G138" i="1"/>
  <c r="F138" i="1"/>
  <c r="C138" i="1"/>
  <c r="BL139" i="1"/>
  <c r="BJ139" i="1"/>
  <c r="AY139" i="1"/>
  <c r="AW139" i="1" a="1"/>
  <c r="AW139" i="1" s="1"/>
  <c r="AT139" i="1" a="1"/>
  <c r="AT139" i="1" s="1"/>
  <c r="AJ139" i="1"/>
  <c r="AI139" i="1"/>
  <c r="AK139" i="1" s="1"/>
  <c r="W139" i="1"/>
  <c r="N139" i="1" a="1"/>
  <c r="N139" i="1" s="1"/>
  <c r="J139" i="1"/>
  <c r="G139" i="1"/>
  <c r="F139" i="1"/>
  <c r="C139" i="1"/>
  <c r="BL141" i="1"/>
  <c r="BJ141" i="1"/>
  <c r="AY141" i="1"/>
  <c r="AW141" i="1" a="1"/>
  <c r="AW141" i="1" s="1"/>
  <c r="AT141" i="1" a="1"/>
  <c r="AT141" i="1" s="1"/>
  <c r="AJ141" i="1"/>
  <c r="AI141" i="1"/>
  <c r="AK141" i="1" s="1"/>
  <c r="W141" i="1"/>
  <c r="N141" i="1" a="1"/>
  <c r="N141" i="1" s="1"/>
  <c r="J141" i="1"/>
  <c r="G141" i="1"/>
  <c r="F141" i="1"/>
  <c r="C141" i="1"/>
  <c r="I141" i="1" s="1"/>
  <c r="BL134" i="1"/>
  <c r="BJ134" i="1"/>
  <c r="AY134" i="1"/>
  <c r="AW134" i="1" a="1"/>
  <c r="AW134" i="1" s="1"/>
  <c r="AT134" i="1" a="1"/>
  <c r="AT134" i="1" s="1"/>
  <c r="AJ134" i="1"/>
  <c r="AI134" i="1"/>
  <c r="AK134" i="1" s="1"/>
  <c r="W134" i="1"/>
  <c r="N134" i="1" a="1"/>
  <c r="N134" i="1" s="1"/>
  <c r="J134" i="1"/>
  <c r="G134" i="1"/>
  <c r="F134" i="1"/>
  <c r="C134" i="1"/>
  <c r="BL135" i="1"/>
  <c r="BJ135" i="1"/>
  <c r="AY135" i="1"/>
  <c r="AW135" i="1" a="1"/>
  <c r="AW135" i="1" s="1"/>
  <c r="AT135" i="1" a="1"/>
  <c r="AT135" i="1" s="1"/>
  <c r="AJ135" i="1"/>
  <c r="AI135" i="1"/>
  <c r="AK135" i="1" s="1"/>
  <c r="W135" i="1"/>
  <c r="N135" i="1" a="1"/>
  <c r="N135" i="1" s="1"/>
  <c r="J135" i="1"/>
  <c r="G135" i="1"/>
  <c r="F135" i="1"/>
  <c r="C135" i="1"/>
  <c r="BL137" i="1"/>
  <c r="BJ137" i="1"/>
  <c r="AY137" i="1"/>
  <c r="AW137" i="1" a="1"/>
  <c r="AW137" i="1" s="1"/>
  <c r="AT137" i="1" a="1"/>
  <c r="AT137" i="1" s="1"/>
  <c r="AJ137" i="1"/>
  <c r="AI137" i="1"/>
  <c r="AK137" i="1" s="1"/>
  <c r="W137" i="1"/>
  <c r="N137" i="1" a="1"/>
  <c r="N137" i="1" s="1"/>
  <c r="J137" i="1"/>
  <c r="G137" i="1"/>
  <c r="F137" i="1"/>
  <c r="C137" i="1"/>
  <c r="I137" i="1" s="1"/>
  <c r="BL130" i="1"/>
  <c r="BJ130" i="1"/>
  <c r="AY130" i="1"/>
  <c r="AW130" i="1" a="1"/>
  <c r="AW130" i="1" s="1"/>
  <c r="AT130" i="1" a="1"/>
  <c r="AT130" i="1" s="1"/>
  <c r="AJ130" i="1"/>
  <c r="AI130" i="1"/>
  <c r="AK130" i="1" s="1"/>
  <c r="W130" i="1"/>
  <c r="N130" i="1" a="1"/>
  <c r="N130" i="1" s="1"/>
  <c r="J130" i="1"/>
  <c r="G130" i="1"/>
  <c r="F130" i="1"/>
  <c r="C130" i="1"/>
  <c r="BL131" i="1"/>
  <c r="BJ131" i="1"/>
  <c r="AY131" i="1"/>
  <c r="AW131" i="1" a="1"/>
  <c r="AW131" i="1" s="1"/>
  <c r="AT131" i="1" a="1"/>
  <c r="AT131" i="1" s="1"/>
  <c r="AJ131" i="1"/>
  <c r="AI131" i="1"/>
  <c r="AK131" i="1" s="1"/>
  <c r="W131" i="1"/>
  <c r="N131" i="1" a="1"/>
  <c r="N131" i="1" s="1"/>
  <c r="J131" i="1"/>
  <c r="G131" i="1"/>
  <c r="F131" i="1"/>
  <c r="C131" i="1"/>
  <c r="BL133" i="1"/>
  <c r="BJ133" i="1"/>
  <c r="AY133" i="1"/>
  <c r="AW133" i="1" a="1"/>
  <c r="AW133" i="1" s="1"/>
  <c r="AT133" i="1" a="1"/>
  <c r="AT133" i="1" s="1"/>
  <c r="AJ133" i="1"/>
  <c r="AI133" i="1"/>
  <c r="AK133" i="1" s="1"/>
  <c r="W133" i="1"/>
  <c r="N133" i="1" a="1"/>
  <c r="N133" i="1" s="1"/>
  <c r="J133" i="1"/>
  <c r="G133" i="1"/>
  <c r="F133" i="1"/>
  <c r="C133" i="1"/>
  <c r="I133" i="1" s="1"/>
  <c r="BL126" i="1"/>
  <c r="BJ126" i="1"/>
  <c r="AY126" i="1"/>
  <c r="AW126" i="1" a="1"/>
  <c r="AW126" i="1" s="1"/>
  <c r="AT126" i="1" a="1"/>
  <c r="AT126" i="1" s="1"/>
  <c r="AJ126" i="1"/>
  <c r="AI126" i="1"/>
  <c r="AK126" i="1" s="1"/>
  <c r="W126" i="1"/>
  <c r="N126" i="1" a="1"/>
  <c r="N126" i="1" s="1"/>
  <c r="J126" i="1"/>
  <c r="G126" i="1"/>
  <c r="F126" i="1"/>
  <c r="C126" i="1"/>
  <c r="BL127" i="1"/>
  <c r="BJ127" i="1"/>
  <c r="AY127" i="1"/>
  <c r="AW127" i="1" a="1"/>
  <c r="AW127" i="1" s="1"/>
  <c r="AT127" i="1" a="1"/>
  <c r="AT127" i="1" s="1"/>
  <c r="AJ127" i="1"/>
  <c r="AI127" i="1"/>
  <c r="AK127" i="1" s="1"/>
  <c r="W127" i="1"/>
  <c r="N127" i="1" a="1"/>
  <c r="N127" i="1" s="1"/>
  <c r="J127" i="1"/>
  <c r="G127" i="1"/>
  <c r="F127" i="1"/>
  <c r="C127" i="1"/>
  <c r="BL129" i="1"/>
  <c r="BJ129" i="1"/>
  <c r="AY129" i="1"/>
  <c r="AW129" i="1" a="1"/>
  <c r="AW129" i="1" s="1"/>
  <c r="AT129" i="1" a="1"/>
  <c r="AT129" i="1" s="1"/>
  <c r="AJ129" i="1"/>
  <c r="AI129" i="1"/>
  <c r="AK129" i="1" s="1"/>
  <c r="W129" i="1"/>
  <c r="N129" i="1" a="1"/>
  <c r="N129" i="1" s="1"/>
  <c r="J129" i="1"/>
  <c r="G129" i="1"/>
  <c r="F129" i="1"/>
  <c r="C129" i="1"/>
  <c r="I129" i="1" s="1"/>
  <c r="BL122" i="1"/>
  <c r="BJ122" i="1"/>
  <c r="AY122" i="1"/>
  <c r="AW122" i="1" a="1"/>
  <c r="AW122" i="1" s="1"/>
  <c r="AT122" i="1" a="1"/>
  <c r="AT122" i="1" s="1"/>
  <c r="AJ122" i="1"/>
  <c r="AI122" i="1"/>
  <c r="AK122" i="1" s="1"/>
  <c r="W122" i="1"/>
  <c r="N122" i="1" a="1"/>
  <c r="N122" i="1" s="1"/>
  <c r="J122" i="1"/>
  <c r="G122" i="1"/>
  <c r="F122" i="1"/>
  <c r="C122" i="1"/>
  <c r="BL123" i="1"/>
  <c r="BJ123" i="1"/>
  <c r="AY123" i="1"/>
  <c r="AW123" i="1" a="1"/>
  <c r="AW123" i="1" s="1"/>
  <c r="AT123" i="1" a="1"/>
  <c r="AT123" i="1" s="1"/>
  <c r="AJ123" i="1"/>
  <c r="AI123" i="1"/>
  <c r="AK123" i="1" s="1"/>
  <c r="W123" i="1"/>
  <c r="N123" i="1" a="1"/>
  <c r="N123" i="1" s="1"/>
  <c r="J123" i="1"/>
  <c r="G123" i="1"/>
  <c r="F123" i="1"/>
  <c r="C123" i="1"/>
  <c r="BL125" i="1"/>
  <c r="BJ125" i="1"/>
  <c r="AY125" i="1"/>
  <c r="AW125" i="1" a="1"/>
  <c r="AW125" i="1" s="1"/>
  <c r="AT125" i="1" a="1"/>
  <c r="AT125" i="1" s="1"/>
  <c r="AJ125" i="1"/>
  <c r="AI125" i="1"/>
  <c r="AK125" i="1" s="1"/>
  <c r="W125" i="1"/>
  <c r="N125" i="1" a="1"/>
  <c r="N125" i="1" s="1"/>
  <c r="J125" i="1"/>
  <c r="G125" i="1"/>
  <c r="F125" i="1"/>
  <c r="C125" i="1"/>
  <c r="I125" i="1" s="1"/>
  <c r="BL118" i="1"/>
  <c r="BJ118" i="1"/>
  <c r="AY118" i="1"/>
  <c r="AW118" i="1" a="1"/>
  <c r="AW118" i="1" s="1"/>
  <c r="AT118" i="1" a="1"/>
  <c r="AT118" i="1" s="1"/>
  <c r="AJ118" i="1"/>
  <c r="AI118" i="1"/>
  <c r="AK118" i="1" s="1"/>
  <c r="W118" i="1"/>
  <c r="N118" i="1" a="1"/>
  <c r="N118" i="1" s="1"/>
  <c r="J118" i="1"/>
  <c r="G118" i="1"/>
  <c r="F118" i="1"/>
  <c r="C118" i="1"/>
  <c r="BL119" i="1"/>
  <c r="BJ119" i="1"/>
  <c r="AY119" i="1"/>
  <c r="AW119" i="1" a="1"/>
  <c r="AW119" i="1" s="1"/>
  <c r="AT119" i="1" a="1"/>
  <c r="AT119" i="1" s="1"/>
  <c r="AJ119" i="1"/>
  <c r="AI119" i="1"/>
  <c r="AK119" i="1" s="1"/>
  <c r="W119" i="1"/>
  <c r="N119" i="1" a="1"/>
  <c r="N119" i="1" s="1"/>
  <c r="J119" i="1"/>
  <c r="G119" i="1"/>
  <c r="F119" i="1"/>
  <c r="C119" i="1"/>
  <c r="BL121" i="1"/>
  <c r="BJ121" i="1"/>
  <c r="AY121" i="1"/>
  <c r="AW121" i="1" a="1"/>
  <c r="AW121" i="1" s="1"/>
  <c r="AT121" i="1" a="1"/>
  <c r="AT121" i="1" s="1"/>
  <c r="AJ121" i="1"/>
  <c r="AI121" i="1"/>
  <c r="AK121" i="1" s="1"/>
  <c r="W121" i="1"/>
  <c r="N121" i="1" a="1"/>
  <c r="N121" i="1" s="1"/>
  <c r="J121" i="1"/>
  <c r="G121" i="1"/>
  <c r="F121" i="1"/>
  <c r="C121" i="1"/>
  <c r="I121" i="1" s="1"/>
  <c r="BL114" i="1"/>
  <c r="BJ114" i="1"/>
  <c r="AY114" i="1"/>
  <c r="AW114" i="1" a="1"/>
  <c r="AW114" i="1" s="1"/>
  <c r="AT114" i="1" a="1"/>
  <c r="AT114" i="1" s="1"/>
  <c r="AJ114" i="1"/>
  <c r="AI114" i="1"/>
  <c r="AK114" i="1" s="1"/>
  <c r="W114" i="1"/>
  <c r="N114" i="1" a="1"/>
  <c r="N114" i="1" s="1"/>
  <c r="J114" i="1"/>
  <c r="G114" i="1"/>
  <c r="F114" i="1"/>
  <c r="C114" i="1"/>
  <c r="BL115" i="1"/>
  <c r="BJ115" i="1"/>
  <c r="AY115" i="1"/>
  <c r="AW115" i="1" a="1"/>
  <c r="AW115" i="1" s="1"/>
  <c r="AT115" i="1" a="1"/>
  <c r="AT115" i="1" s="1"/>
  <c r="AJ115" i="1"/>
  <c r="AI115" i="1"/>
  <c r="AK115" i="1" s="1"/>
  <c r="W115" i="1"/>
  <c r="N115" i="1" a="1"/>
  <c r="N115" i="1" s="1"/>
  <c r="J115" i="1"/>
  <c r="G115" i="1"/>
  <c r="F115" i="1"/>
  <c r="C115" i="1"/>
  <c r="BL117" i="1"/>
  <c r="BJ117" i="1"/>
  <c r="AY117" i="1"/>
  <c r="AW117" i="1" a="1"/>
  <c r="AW117" i="1" s="1"/>
  <c r="AT117" i="1" a="1"/>
  <c r="AT117" i="1" s="1"/>
  <c r="AJ117" i="1"/>
  <c r="AI117" i="1"/>
  <c r="AK117" i="1" s="1"/>
  <c r="W117" i="1"/>
  <c r="N117" i="1" a="1"/>
  <c r="N117" i="1" s="1"/>
  <c r="J117" i="1"/>
  <c r="G117" i="1"/>
  <c r="F117" i="1"/>
  <c r="C117" i="1"/>
  <c r="I117" i="1" s="1"/>
  <c r="BL110" i="1"/>
  <c r="BJ110" i="1"/>
  <c r="AY110" i="1"/>
  <c r="AW110" i="1" a="1"/>
  <c r="AW110" i="1" s="1"/>
  <c r="AT110" i="1" a="1"/>
  <c r="AT110" i="1" s="1"/>
  <c r="AJ110" i="1"/>
  <c r="AI110" i="1"/>
  <c r="AK110" i="1" s="1"/>
  <c r="W110" i="1"/>
  <c r="N110" i="1" a="1"/>
  <c r="N110" i="1" s="1"/>
  <c r="J110" i="1"/>
  <c r="G110" i="1"/>
  <c r="F110" i="1"/>
  <c r="C110" i="1"/>
  <c r="BL111" i="1"/>
  <c r="BJ111" i="1"/>
  <c r="AY111" i="1"/>
  <c r="AW111" i="1" a="1"/>
  <c r="AW111" i="1" s="1"/>
  <c r="AT111" i="1" a="1"/>
  <c r="AT111" i="1" s="1"/>
  <c r="AJ111" i="1"/>
  <c r="AI111" i="1"/>
  <c r="AK111" i="1" s="1"/>
  <c r="W111" i="1"/>
  <c r="N111" i="1" a="1"/>
  <c r="N111" i="1" s="1"/>
  <c r="J111" i="1"/>
  <c r="G111" i="1"/>
  <c r="F111" i="1"/>
  <c r="C111" i="1"/>
  <c r="BL113" i="1"/>
  <c r="BJ113" i="1"/>
  <c r="AY113" i="1"/>
  <c r="AW113" i="1" a="1"/>
  <c r="AW113" i="1" s="1"/>
  <c r="AT113" i="1" a="1"/>
  <c r="AT113" i="1" s="1"/>
  <c r="AJ113" i="1"/>
  <c r="AI113" i="1"/>
  <c r="AK113" i="1" s="1"/>
  <c r="W113" i="1"/>
  <c r="N113" i="1" a="1"/>
  <c r="N113" i="1" s="1"/>
  <c r="J113" i="1"/>
  <c r="G113" i="1"/>
  <c r="F113" i="1"/>
  <c r="C113" i="1"/>
  <c r="I113" i="1" s="1"/>
  <c r="BL106" i="1"/>
  <c r="BJ106" i="1"/>
  <c r="AY106" i="1"/>
  <c r="AW106" i="1" a="1"/>
  <c r="AW106" i="1" s="1"/>
  <c r="AT106" i="1" a="1"/>
  <c r="AT106" i="1" s="1"/>
  <c r="AJ106" i="1"/>
  <c r="AI106" i="1"/>
  <c r="AK106" i="1" s="1"/>
  <c r="W106" i="1"/>
  <c r="N106" i="1" a="1"/>
  <c r="N106" i="1" s="1"/>
  <c r="J106" i="1"/>
  <c r="G106" i="1"/>
  <c r="F106" i="1"/>
  <c r="C106" i="1"/>
  <c r="BL107" i="1"/>
  <c r="BJ107" i="1"/>
  <c r="AY107" i="1"/>
  <c r="AW107" i="1" a="1"/>
  <c r="AW107" i="1" s="1"/>
  <c r="AT107" i="1" a="1"/>
  <c r="AT107" i="1" s="1"/>
  <c r="AJ107" i="1"/>
  <c r="AI107" i="1"/>
  <c r="AK107" i="1" s="1"/>
  <c r="W107" i="1"/>
  <c r="N107" i="1" a="1"/>
  <c r="N107" i="1" s="1"/>
  <c r="J107" i="1"/>
  <c r="G107" i="1"/>
  <c r="F107" i="1"/>
  <c r="C107" i="1"/>
  <c r="BL109" i="1"/>
  <c r="BJ109" i="1"/>
  <c r="AY109" i="1"/>
  <c r="AW109" i="1" a="1"/>
  <c r="AW109" i="1" s="1"/>
  <c r="AT109" i="1" a="1"/>
  <c r="AT109" i="1" s="1"/>
  <c r="AJ109" i="1"/>
  <c r="AI109" i="1"/>
  <c r="AK109" i="1" s="1"/>
  <c r="W109" i="1"/>
  <c r="N109" i="1" a="1"/>
  <c r="N109" i="1" s="1"/>
  <c r="J109" i="1"/>
  <c r="G109" i="1"/>
  <c r="F109" i="1"/>
  <c r="C109" i="1"/>
  <c r="I109" i="1" s="1"/>
  <c r="BL102" i="1"/>
  <c r="BJ102" i="1"/>
  <c r="AY102" i="1"/>
  <c r="AW102" i="1" a="1"/>
  <c r="AW102" i="1" s="1"/>
  <c r="AT102" i="1" a="1"/>
  <c r="AT102" i="1" s="1"/>
  <c r="AJ102" i="1"/>
  <c r="AI102" i="1"/>
  <c r="AK102" i="1" s="1"/>
  <c r="W102" i="1"/>
  <c r="N102" i="1" a="1"/>
  <c r="N102" i="1" s="1"/>
  <c r="J102" i="1"/>
  <c r="G102" i="1"/>
  <c r="F102" i="1"/>
  <c r="C102" i="1"/>
  <c r="BL103" i="1"/>
  <c r="BJ103" i="1"/>
  <c r="AY103" i="1"/>
  <c r="AW103" i="1" a="1"/>
  <c r="AW103" i="1" s="1"/>
  <c r="AT103" i="1" a="1"/>
  <c r="AT103" i="1" s="1"/>
  <c r="AJ103" i="1"/>
  <c r="AI103" i="1"/>
  <c r="AK103" i="1" s="1"/>
  <c r="W103" i="1"/>
  <c r="N103" i="1" a="1"/>
  <c r="N103" i="1" s="1"/>
  <c r="J103" i="1"/>
  <c r="G103" i="1"/>
  <c r="F103" i="1"/>
  <c r="C103" i="1"/>
  <c r="BL105" i="1"/>
  <c r="BJ105" i="1"/>
  <c r="AY105" i="1"/>
  <c r="AW105" i="1" a="1"/>
  <c r="AW105" i="1" s="1"/>
  <c r="AT105" i="1" a="1"/>
  <c r="AT105" i="1" s="1"/>
  <c r="AJ105" i="1"/>
  <c r="AI105" i="1"/>
  <c r="AK105" i="1" s="1"/>
  <c r="W105" i="1"/>
  <c r="N105" i="1" a="1"/>
  <c r="N105" i="1" s="1"/>
  <c r="J105" i="1"/>
  <c r="G105" i="1"/>
  <c r="F105" i="1"/>
  <c r="C105" i="1"/>
  <c r="I105" i="1" s="1"/>
  <c r="BL98" i="1"/>
  <c r="BJ98" i="1"/>
  <c r="AY98" i="1"/>
  <c r="AW98" i="1" a="1"/>
  <c r="AW98" i="1" s="1"/>
  <c r="AT98" i="1" a="1"/>
  <c r="AT98" i="1" s="1"/>
  <c r="AJ98" i="1"/>
  <c r="AI98" i="1"/>
  <c r="AK98" i="1" s="1"/>
  <c r="W98" i="1"/>
  <c r="N98" i="1" a="1"/>
  <c r="N98" i="1" s="1"/>
  <c r="J98" i="1"/>
  <c r="G98" i="1"/>
  <c r="F98" i="1"/>
  <c r="C98" i="1"/>
  <c r="BL99" i="1"/>
  <c r="BJ99" i="1"/>
  <c r="AY99" i="1"/>
  <c r="AW99" i="1" a="1"/>
  <c r="AW99" i="1" s="1"/>
  <c r="AT99" i="1" a="1"/>
  <c r="AT99" i="1" s="1"/>
  <c r="AJ99" i="1"/>
  <c r="AI99" i="1"/>
  <c r="AK99" i="1" s="1"/>
  <c r="W99" i="1"/>
  <c r="N99" i="1" a="1"/>
  <c r="N99" i="1" s="1"/>
  <c r="J99" i="1"/>
  <c r="G99" i="1"/>
  <c r="F99" i="1"/>
  <c r="C99" i="1"/>
  <c r="BL101" i="1"/>
  <c r="BJ101" i="1"/>
  <c r="AY101" i="1"/>
  <c r="AW101" i="1" a="1"/>
  <c r="AW101" i="1" s="1"/>
  <c r="AT101" i="1" a="1"/>
  <c r="AT101" i="1" s="1"/>
  <c r="AJ101" i="1"/>
  <c r="AI101" i="1"/>
  <c r="AK101" i="1" s="1"/>
  <c r="W101" i="1"/>
  <c r="N101" i="1" a="1"/>
  <c r="N101" i="1" s="1"/>
  <c r="J101" i="1"/>
  <c r="G101" i="1"/>
  <c r="F101" i="1"/>
  <c r="C101" i="1"/>
  <c r="BL301" i="1"/>
  <c r="BJ301" i="1"/>
  <c r="AY301" i="1"/>
  <c r="AW301" i="1" a="1"/>
  <c r="AW301" i="1" s="1"/>
  <c r="AT301" i="1" a="1"/>
  <c r="AT301" i="1" s="1"/>
  <c r="AJ301" i="1"/>
  <c r="AI301" i="1"/>
  <c r="AK301" i="1" s="1"/>
  <c r="W301" i="1"/>
  <c r="N301" i="1" a="1"/>
  <c r="N301" i="1" s="1"/>
  <c r="J301" i="1"/>
  <c r="G301" i="1"/>
  <c r="F301" i="1"/>
  <c r="C301" i="1"/>
  <c r="BL302" i="1"/>
  <c r="BJ302" i="1"/>
  <c r="AY302" i="1"/>
  <c r="AW302" i="1" a="1"/>
  <c r="AW302" i="1" s="1"/>
  <c r="AT302" i="1" a="1"/>
  <c r="AT302" i="1" s="1"/>
  <c r="AJ302" i="1"/>
  <c r="AI302" i="1"/>
  <c r="AK302" i="1" s="1"/>
  <c r="W302" i="1"/>
  <c r="N302" i="1" a="1"/>
  <c r="N302" i="1" s="1"/>
  <c r="J302" i="1"/>
  <c r="G302" i="1"/>
  <c r="F302" i="1"/>
  <c r="C302" i="1"/>
  <c r="BL303" i="1"/>
  <c r="BJ303" i="1"/>
  <c r="AY303" i="1"/>
  <c r="AW303" i="1" a="1"/>
  <c r="AW303" i="1" s="1"/>
  <c r="AT303" i="1" a="1"/>
  <c r="AT303" i="1" s="1"/>
  <c r="AJ303" i="1"/>
  <c r="AI303" i="1"/>
  <c r="AK303" i="1" s="1"/>
  <c r="W303" i="1"/>
  <c r="N303" i="1" a="1"/>
  <c r="N303" i="1" s="1"/>
  <c r="J303" i="1"/>
  <c r="G303" i="1"/>
  <c r="F303" i="1"/>
  <c r="C303" i="1"/>
  <c r="I303" i="1" s="1"/>
  <c r="BL298" i="1"/>
  <c r="BJ298" i="1"/>
  <c r="AY298" i="1"/>
  <c r="AW298" i="1" a="1"/>
  <c r="AW298" i="1" s="1"/>
  <c r="AT298" i="1" a="1"/>
  <c r="AT298" i="1" s="1"/>
  <c r="AJ298" i="1"/>
  <c r="AI298" i="1"/>
  <c r="AK298" i="1" s="1"/>
  <c r="W298" i="1"/>
  <c r="N298" i="1" a="1"/>
  <c r="N298" i="1" s="1"/>
  <c r="J298" i="1"/>
  <c r="G298" i="1"/>
  <c r="F298" i="1"/>
  <c r="C298" i="1"/>
  <c r="BL299" i="1"/>
  <c r="BJ299" i="1"/>
  <c r="AY299" i="1"/>
  <c r="AW299" i="1" a="1"/>
  <c r="AW299" i="1" s="1"/>
  <c r="AT299" i="1" a="1"/>
  <c r="AT299" i="1" s="1"/>
  <c r="AJ299" i="1"/>
  <c r="AI299" i="1"/>
  <c r="AK299" i="1" s="1"/>
  <c r="W299" i="1"/>
  <c r="N299" i="1" a="1"/>
  <c r="N299" i="1" s="1"/>
  <c r="J299" i="1"/>
  <c r="G299" i="1"/>
  <c r="F299" i="1"/>
  <c r="C299" i="1"/>
  <c r="BL300" i="1"/>
  <c r="BJ300" i="1"/>
  <c r="AY300" i="1"/>
  <c r="AW300" i="1" a="1"/>
  <c r="AW300" i="1" s="1"/>
  <c r="AT300" i="1" a="1"/>
  <c r="AT300" i="1" s="1"/>
  <c r="AJ300" i="1"/>
  <c r="AI300" i="1"/>
  <c r="AK300" i="1" s="1"/>
  <c r="W300" i="1"/>
  <c r="N300" i="1" a="1"/>
  <c r="N300" i="1" s="1"/>
  <c r="J300" i="1"/>
  <c r="G300" i="1"/>
  <c r="F300" i="1"/>
  <c r="C300" i="1"/>
  <c r="I300" i="1" s="1"/>
  <c r="BL295" i="1"/>
  <c r="BJ295" i="1"/>
  <c r="AY295" i="1"/>
  <c r="AW295" i="1" a="1"/>
  <c r="AW295" i="1" s="1"/>
  <c r="AT295" i="1" a="1"/>
  <c r="AT295" i="1" s="1"/>
  <c r="AJ295" i="1"/>
  <c r="AI295" i="1"/>
  <c r="AK295" i="1" s="1"/>
  <c r="W295" i="1"/>
  <c r="N295" i="1" a="1"/>
  <c r="N295" i="1" s="1"/>
  <c r="J295" i="1"/>
  <c r="G295" i="1"/>
  <c r="F295" i="1"/>
  <c r="C295" i="1"/>
  <c r="BL296" i="1"/>
  <c r="BJ296" i="1"/>
  <c r="AY296" i="1"/>
  <c r="AW296" i="1" a="1"/>
  <c r="AW296" i="1" s="1"/>
  <c r="AT296" i="1" a="1"/>
  <c r="AT296" i="1" s="1"/>
  <c r="AJ296" i="1"/>
  <c r="AI296" i="1"/>
  <c r="AK296" i="1" s="1"/>
  <c r="W296" i="1"/>
  <c r="N296" i="1" a="1"/>
  <c r="N296" i="1" s="1"/>
  <c r="J296" i="1"/>
  <c r="G296" i="1"/>
  <c r="F296" i="1"/>
  <c r="C296" i="1"/>
  <c r="BL297" i="1"/>
  <c r="BJ297" i="1"/>
  <c r="AY297" i="1"/>
  <c r="AW297" i="1" a="1"/>
  <c r="AW297" i="1" s="1"/>
  <c r="AT297" i="1" a="1"/>
  <c r="AT297" i="1" s="1"/>
  <c r="AJ297" i="1"/>
  <c r="AI297" i="1"/>
  <c r="AK297" i="1" s="1"/>
  <c r="W297" i="1"/>
  <c r="N297" i="1" a="1"/>
  <c r="N297" i="1" s="1"/>
  <c r="J297" i="1"/>
  <c r="G297" i="1"/>
  <c r="F297" i="1"/>
  <c r="C297" i="1"/>
  <c r="I297" i="1" s="1"/>
  <c r="BL292" i="1"/>
  <c r="BJ292" i="1"/>
  <c r="AY292" i="1"/>
  <c r="AW292" i="1" a="1"/>
  <c r="AW292" i="1" s="1"/>
  <c r="AT292" i="1" a="1"/>
  <c r="AT292" i="1" s="1"/>
  <c r="AJ292" i="1"/>
  <c r="AI292" i="1"/>
  <c r="AK292" i="1" s="1"/>
  <c r="W292" i="1"/>
  <c r="N292" i="1" a="1"/>
  <c r="N292" i="1" s="1"/>
  <c r="J292" i="1"/>
  <c r="G292" i="1"/>
  <c r="F292" i="1"/>
  <c r="C292" i="1"/>
  <c r="BL293" i="1"/>
  <c r="BJ293" i="1"/>
  <c r="AY293" i="1"/>
  <c r="AW293" i="1" a="1"/>
  <c r="AW293" i="1" s="1"/>
  <c r="AT293" i="1" a="1"/>
  <c r="AT293" i="1" s="1"/>
  <c r="AJ293" i="1"/>
  <c r="AI293" i="1"/>
  <c r="AK293" i="1" s="1"/>
  <c r="W293" i="1"/>
  <c r="N293" i="1" a="1"/>
  <c r="N293" i="1" s="1"/>
  <c r="J293" i="1"/>
  <c r="G293" i="1"/>
  <c r="F293" i="1"/>
  <c r="C293" i="1"/>
  <c r="BL294" i="1"/>
  <c r="BJ294" i="1"/>
  <c r="AY294" i="1"/>
  <c r="AW294" i="1" a="1"/>
  <c r="AW294" i="1" s="1"/>
  <c r="AT294" i="1" a="1"/>
  <c r="AT294" i="1" s="1"/>
  <c r="AJ294" i="1"/>
  <c r="AI294" i="1"/>
  <c r="AK294" i="1" s="1"/>
  <c r="W294" i="1"/>
  <c r="N294" i="1" a="1"/>
  <c r="N294" i="1" s="1"/>
  <c r="J294" i="1"/>
  <c r="G294" i="1"/>
  <c r="F294" i="1"/>
  <c r="C294" i="1"/>
  <c r="I294" i="1" s="1"/>
  <c r="BL289" i="1"/>
  <c r="BJ289" i="1"/>
  <c r="AY289" i="1"/>
  <c r="AW289" i="1" a="1"/>
  <c r="AW289" i="1" s="1"/>
  <c r="AT289" i="1" a="1"/>
  <c r="AT289" i="1" s="1"/>
  <c r="AJ289" i="1"/>
  <c r="AI289" i="1"/>
  <c r="AK289" i="1" s="1"/>
  <c r="W289" i="1"/>
  <c r="N289" i="1" a="1"/>
  <c r="N289" i="1" s="1"/>
  <c r="J289" i="1"/>
  <c r="G289" i="1"/>
  <c r="F289" i="1"/>
  <c r="C289" i="1"/>
  <c r="BL290" i="1"/>
  <c r="BJ290" i="1"/>
  <c r="AY290" i="1"/>
  <c r="AW290" i="1" a="1"/>
  <c r="AW290" i="1" s="1"/>
  <c r="AT290" i="1" a="1"/>
  <c r="AT290" i="1" s="1"/>
  <c r="AJ290" i="1"/>
  <c r="AI290" i="1"/>
  <c r="AK290" i="1" s="1"/>
  <c r="W290" i="1"/>
  <c r="N290" i="1" a="1"/>
  <c r="N290" i="1" s="1"/>
  <c r="J290" i="1"/>
  <c r="G290" i="1"/>
  <c r="F290" i="1"/>
  <c r="C290" i="1"/>
  <c r="BL291" i="1"/>
  <c r="BJ291" i="1"/>
  <c r="AY291" i="1"/>
  <c r="AW291" i="1" a="1"/>
  <c r="AW291" i="1" s="1"/>
  <c r="AT291" i="1" a="1"/>
  <c r="AT291" i="1" s="1"/>
  <c r="AJ291" i="1"/>
  <c r="AI291" i="1"/>
  <c r="AK291" i="1" s="1"/>
  <c r="W291" i="1"/>
  <c r="N291" i="1" a="1"/>
  <c r="N291" i="1" s="1"/>
  <c r="J291" i="1"/>
  <c r="G291" i="1"/>
  <c r="F291" i="1"/>
  <c r="C291" i="1"/>
  <c r="I291" i="1" s="1"/>
  <c r="BL286" i="1"/>
  <c r="BJ286" i="1"/>
  <c r="AY286" i="1"/>
  <c r="AW286" i="1" a="1"/>
  <c r="AW286" i="1" s="1"/>
  <c r="AT286" i="1" a="1"/>
  <c r="AT286" i="1" s="1"/>
  <c r="AJ286" i="1"/>
  <c r="AI286" i="1"/>
  <c r="AK286" i="1" s="1"/>
  <c r="W286" i="1"/>
  <c r="N286" i="1" a="1"/>
  <c r="N286" i="1" s="1"/>
  <c r="J286" i="1"/>
  <c r="G286" i="1"/>
  <c r="F286" i="1"/>
  <c r="C286" i="1"/>
  <c r="BL287" i="1"/>
  <c r="BJ287" i="1"/>
  <c r="AY287" i="1"/>
  <c r="AW287" i="1" a="1"/>
  <c r="AW287" i="1" s="1"/>
  <c r="AT287" i="1" a="1"/>
  <c r="AT287" i="1" s="1"/>
  <c r="AJ287" i="1"/>
  <c r="AI287" i="1"/>
  <c r="AK287" i="1" s="1"/>
  <c r="W287" i="1"/>
  <c r="N287" i="1" a="1"/>
  <c r="N287" i="1" s="1"/>
  <c r="J287" i="1"/>
  <c r="G287" i="1"/>
  <c r="F287" i="1"/>
  <c r="C287" i="1"/>
  <c r="BL288" i="1"/>
  <c r="BJ288" i="1"/>
  <c r="AY288" i="1"/>
  <c r="AW288" i="1" a="1"/>
  <c r="AW288" i="1" s="1"/>
  <c r="AT288" i="1" a="1"/>
  <c r="AT288" i="1" s="1"/>
  <c r="AJ288" i="1"/>
  <c r="AI288" i="1"/>
  <c r="AK288" i="1" s="1"/>
  <c r="W288" i="1"/>
  <c r="N288" i="1" a="1"/>
  <c r="N288" i="1" s="1"/>
  <c r="J288" i="1"/>
  <c r="G288" i="1"/>
  <c r="F288" i="1"/>
  <c r="C288" i="1"/>
  <c r="I288" i="1" s="1"/>
  <c r="BL283" i="1"/>
  <c r="BJ283" i="1"/>
  <c r="AY283" i="1"/>
  <c r="AW283" i="1" a="1"/>
  <c r="AW283" i="1" s="1"/>
  <c r="AT283" i="1" a="1"/>
  <c r="AT283" i="1" s="1"/>
  <c r="AJ283" i="1"/>
  <c r="AI283" i="1"/>
  <c r="AK283" i="1" s="1"/>
  <c r="W283" i="1"/>
  <c r="N283" i="1" a="1"/>
  <c r="N283" i="1" s="1"/>
  <c r="J283" i="1"/>
  <c r="G283" i="1"/>
  <c r="F283" i="1"/>
  <c r="C283" i="1"/>
  <c r="BL284" i="1"/>
  <c r="BJ284" i="1"/>
  <c r="AY284" i="1"/>
  <c r="AW284" i="1" a="1"/>
  <c r="AW284" i="1" s="1"/>
  <c r="AT284" i="1" a="1"/>
  <c r="AT284" i="1" s="1"/>
  <c r="AJ284" i="1"/>
  <c r="AI284" i="1"/>
  <c r="AK284" i="1" s="1"/>
  <c r="W284" i="1"/>
  <c r="N284" i="1" a="1"/>
  <c r="N284" i="1" s="1"/>
  <c r="J284" i="1"/>
  <c r="G284" i="1"/>
  <c r="F284" i="1"/>
  <c r="C284" i="1"/>
  <c r="BL285" i="1"/>
  <c r="BJ285" i="1"/>
  <c r="AY285" i="1"/>
  <c r="AW285" i="1" a="1"/>
  <c r="AW285" i="1" s="1"/>
  <c r="AT285" i="1" a="1"/>
  <c r="AT285" i="1" s="1"/>
  <c r="AJ285" i="1"/>
  <c r="AI285" i="1"/>
  <c r="AK285" i="1" s="1"/>
  <c r="W285" i="1"/>
  <c r="N285" i="1" a="1"/>
  <c r="N285" i="1" s="1"/>
  <c r="J285" i="1"/>
  <c r="G285" i="1"/>
  <c r="F285" i="1"/>
  <c r="C285" i="1"/>
  <c r="I285" i="1" s="1"/>
  <c r="BL280" i="1"/>
  <c r="BJ280" i="1"/>
  <c r="AY280" i="1"/>
  <c r="AW280" i="1" a="1"/>
  <c r="AW280" i="1" s="1"/>
  <c r="AT280" i="1" a="1"/>
  <c r="AT280" i="1" s="1"/>
  <c r="AJ280" i="1"/>
  <c r="AI280" i="1"/>
  <c r="AK280" i="1" s="1"/>
  <c r="W280" i="1"/>
  <c r="N280" i="1" a="1"/>
  <c r="N280" i="1" s="1"/>
  <c r="J280" i="1"/>
  <c r="G280" i="1"/>
  <c r="F280" i="1"/>
  <c r="C280" i="1"/>
  <c r="BL281" i="1"/>
  <c r="BJ281" i="1"/>
  <c r="AY281" i="1"/>
  <c r="AW281" i="1" a="1"/>
  <c r="AW281" i="1" s="1"/>
  <c r="AT281" i="1" a="1"/>
  <c r="AT281" i="1" s="1"/>
  <c r="AJ281" i="1"/>
  <c r="AI281" i="1"/>
  <c r="AK281" i="1" s="1"/>
  <c r="W281" i="1"/>
  <c r="N281" i="1" a="1"/>
  <c r="N281" i="1" s="1"/>
  <c r="J281" i="1"/>
  <c r="G281" i="1"/>
  <c r="F281" i="1"/>
  <c r="C281" i="1"/>
  <c r="BL282" i="1"/>
  <c r="BJ282" i="1"/>
  <c r="AY282" i="1"/>
  <c r="AW282" i="1" a="1"/>
  <c r="AW282" i="1" s="1"/>
  <c r="AT282" i="1" a="1"/>
  <c r="AT282" i="1" s="1"/>
  <c r="AJ282" i="1"/>
  <c r="AI282" i="1"/>
  <c r="AK282" i="1" s="1"/>
  <c r="W282" i="1"/>
  <c r="N282" i="1" a="1"/>
  <c r="N282" i="1" s="1"/>
  <c r="J282" i="1"/>
  <c r="G282" i="1"/>
  <c r="F282" i="1"/>
  <c r="C282" i="1"/>
  <c r="I282" i="1" s="1"/>
  <c r="BL277" i="1"/>
  <c r="BJ277" i="1"/>
  <c r="AY277" i="1"/>
  <c r="AW277" i="1" a="1"/>
  <c r="AW277" i="1" s="1"/>
  <c r="AT277" i="1" a="1"/>
  <c r="AT277" i="1" s="1"/>
  <c r="AJ277" i="1"/>
  <c r="AI277" i="1"/>
  <c r="AK277" i="1" s="1"/>
  <c r="W277" i="1"/>
  <c r="N277" i="1" a="1"/>
  <c r="N277" i="1" s="1"/>
  <c r="J277" i="1"/>
  <c r="G277" i="1"/>
  <c r="F277" i="1"/>
  <c r="C277" i="1"/>
  <c r="BL278" i="1"/>
  <c r="BJ278" i="1"/>
  <c r="AY278" i="1"/>
  <c r="AW278" i="1" a="1"/>
  <c r="AW278" i="1" s="1"/>
  <c r="AT278" i="1" a="1"/>
  <c r="AT278" i="1" s="1"/>
  <c r="AJ278" i="1"/>
  <c r="AI278" i="1"/>
  <c r="AK278" i="1" s="1"/>
  <c r="W278" i="1"/>
  <c r="N278" i="1" a="1"/>
  <c r="N278" i="1" s="1"/>
  <c r="J278" i="1"/>
  <c r="G278" i="1"/>
  <c r="F278" i="1"/>
  <c r="C278" i="1"/>
  <c r="BL279" i="1"/>
  <c r="BJ279" i="1"/>
  <c r="AY279" i="1"/>
  <c r="AW279" i="1" a="1"/>
  <c r="AW279" i="1" s="1"/>
  <c r="AT279" i="1" a="1"/>
  <c r="AT279" i="1" s="1"/>
  <c r="AJ279" i="1"/>
  <c r="AI279" i="1"/>
  <c r="AK279" i="1" s="1"/>
  <c r="W279" i="1"/>
  <c r="N279" i="1" a="1"/>
  <c r="N279" i="1" s="1"/>
  <c r="J279" i="1"/>
  <c r="G279" i="1"/>
  <c r="F279" i="1"/>
  <c r="C279" i="1"/>
  <c r="I279" i="1" s="1"/>
  <c r="BL274" i="1"/>
  <c r="BJ274" i="1"/>
  <c r="AY274" i="1"/>
  <c r="AW274" i="1" a="1"/>
  <c r="AW274" i="1" s="1"/>
  <c r="AT274" i="1" a="1"/>
  <c r="AT274" i="1" s="1"/>
  <c r="AJ274" i="1"/>
  <c r="AI274" i="1"/>
  <c r="AK274" i="1" s="1"/>
  <c r="W274" i="1"/>
  <c r="N274" i="1" a="1"/>
  <c r="N274" i="1" s="1"/>
  <c r="J274" i="1"/>
  <c r="G274" i="1"/>
  <c r="F274" i="1"/>
  <c r="C274" i="1"/>
  <c r="BL275" i="1"/>
  <c r="BJ275" i="1"/>
  <c r="AY275" i="1"/>
  <c r="AW275" i="1" a="1"/>
  <c r="AW275" i="1" s="1"/>
  <c r="AT275" i="1" a="1"/>
  <c r="AT275" i="1" s="1"/>
  <c r="AJ275" i="1"/>
  <c r="AI275" i="1"/>
  <c r="AK275" i="1" s="1"/>
  <c r="W275" i="1"/>
  <c r="N275" i="1" a="1"/>
  <c r="N275" i="1" s="1"/>
  <c r="J275" i="1"/>
  <c r="G275" i="1"/>
  <c r="F275" i="1"/>
  <c r="C275" i="1"/>
  <c r="BL276" i="1"/>
  <c r="BJ276" i="1"/>
  <c r="AY276" i="1"/>
  <c r="AW276" i="1" a="1"/>
  <c r="AW276" i="1" s="1"/>
  <c r="AT276" i="1" a="1"/>
  <c r="AT276" i="1" s="1"/>
  <c r="AJ276" i="1"/>
  <c r="AI276" i="1"/>
  <c r="AK276" i="1" s="1"/>
  <c r="W276" i="1"/>
  <c r="N276" i="1" a="1"/>
  <c r="N276" i="1" s="1"/>
  <c r="J276" i="1"/>
  <c r="G276" i="1"/>
  <c r="F276" i="1"/>
  <c r="C276" i="1"/>
  <c r="I276" i="1" s="1"/>
  <c r="BL271" i="1"/>
  <c r="BJ271" i="1"/>
  <c r="AY271" i="1"/>
  <c r="AW271" i="1" a="1"/>
  <c r="AW271" i="1" s="1"/>
  <c r="AT271" i="1" a="1"/>
  <c r="AT271" i="1" s="1"/>
  <c r="AJ271" i="1"/>
  <c r="AI271" i="1"/>
  <c r="AK271" i="1" s="1"/>
  <c r="W271" i="1"/>
  <c r="N271" i="1" a="1"/>
  <c r="N271" i="1" s="1"/>
  <c r="J271" i="1"/>
  <c r="G271" i="1"/>
  <c r="F271" i="1"/>
  <c r="C271" i="1"/>
  <c r="BL272" i="1"/>
  <c r="BJ272" i="1"/>
  <c r="AY272" i="1"/>
  <c r="AW272" i="1" a="1"/>
  <c r="AW272" i="1" s="1"/>
  <c r="AT272" i="1" a="1"/>
  <c r="AT272" i="1" s="1"/>
  <c r="AJ272" i="1"/>
  <c r="AI272" i="1"/>
  <c r="AK272" i="1" s="1"/>
  <c r="W272" i="1"/>
  <c r="N272" i="1" a="1"/>
  <c r="N272" i="1" s="1"/>
  <c r="J272" i="1"/>
  <c r="G272" i="1"/>
  <c r="F272" i="1"/>
  <c r="C272" i="1"/>
  <c r="BL273" i="1"/>
  <c r="BJ273" i="1"/>
  <c r="AY273" i="1"/>
  <c r="AW273" i="1" a="1"/>
  <c r="AW273" i="1" s="1"/>
  <c r="AT273" i="1" a="1"/>
  <c r="AT273" i="1" s="1"/>
  <c r="AJ273" i="1"/>
  <c r="AI273" i="1"/>
  <c r="AK273" i="1" s="1"/>
  <c r="W273" i="1"/>
  <c r="N273" i="1" a="1"/>
  <c r="N273" i="1" s="1"/>
  <c r="J273" i="1"/>
  <c r="G273" i="1"/>
  <c r="F273" i="1"/>
  <c r="C273" i="1"/>
  <c r="I273" i="1" s="1"/>
  <c r="BL268" i="1"/>
  <c r="BJ268" i="1"/>
  <c r="AY268" i="1"/>
  <c r="AW268" i="1" a="1"/>
  <c r="AW268" i="1" s="1"/>
  <c r="AT268" i="1" a="1"/>
  <c r="AT268" i="1" s="1"/>
  <c r="AJ268" i="1"/>
  <c r="AI268" i="1"/>
  <c r="AK268" i="1" s="1"/>
  <c r="W268" i="1"/>
  <c r="N268" i="1" a="1"/>
  <c r="N268" i="1" s="1"/>
  <c r="J268" i="1"/>
  <c r="G268" i="1"/>
  <c r="F268" i="1"/>
  <c r="C268" i="1"/>
  <c r="BL269" i="1"/>
  <c r="BJ269" i="1"/>
  <c r="AY269" i="1"/>
  <c r="AW269" i="1" a="1"/>
  <c r="AW269" i="1" s="1"/>
  <c r="AT269" i="1" a="1"/>
  <c r="AT269" i="1" s="1"/>
  <c r="AJ269" i="1"/>
  <c r="AI269" i="1"/>
  <c r="AK269" i="1" s="1"/>
  <c r="W269" i="1"/>
  <c r="N269" i="1" a="1"/>
  <c r="N269" i="1" s="1"/>
  <c r="J269" i="1"/>
  <c r="G269" i="1"/>
  <c r="F269" i="1"/>
  <c r="C269" i="1"/>
  <c r="BL270" i="1"/>
  <c r="BJ270" i="1"/>
  <c r="AY270" i="1"/>
  <c r="AW270" i="1" a="1"/>
  <c r="AW270" i="1" s="1"/>
  <c r="AT270" i="1" a="1"/>
  <c r="AT270" i="1" s="1"/>
  <c r="AJ270" i="1"/>
  <c r="AI270" i="1"/>
  <c r="AK270" i="1" s="1"/>
  <c r="W270" i="1"/>
  <c r="N270" i="1" a="1"/>
  <c r="N270" i="1" s="1"/>
  <c r="J270" i="1"/>
  <c r="G270" i="1"/>
  <c r="F270" i="1"/>
  <c r="C270" i="1"/>
  <c r="I270" i="1" s="1"/>
  <c r="BL265" i="1"/>
  <c r="BJ265" i="1"/>
  <c r="AY265" i="1"/>
  <c r="AW265" i="1" a="1"/>
  <c r="AW265" i="1" s="1"/>
  <c r="AT265" i="1" a="1"/>
  <c r="AT265" i="1" s="1"/>
  <c r="AJ265" i="1"/>
  <c r="AI265" i="1"/>
  <c r="AK265" i="1" s="1"/>
  <c r="W265" i="1"/>
  <c r="N265" i="1" a="1"/>
  <c r="N265" i="1" s="1"/>
  <c r="J265" i="1"/>
  <c r="G265" i="1"/>
  <c r="F265" i="1"/>
  <c r="C265" i="1"/>
  <c r="BL266" i="1"/>
  <c r="BJ266" i="1"/>
  <c r="AY266" i="1"/>
  <c r="AW266" i="1" a="1"/>
  <c r="AW266" i="1" s="1"/>
  <c r="AT266" i="1" a="1"/>
  <c r="AT266" i="1" s="1"/>
  <c r="AJ266" i="1"/>
  <c r="AI266" i="1"/>
  <c r="AK266" i="1" s="1"/>
  <c r="W266" i="1"/>
  <c r="N266" i="1" a="1"/>
  <c r="N266" i="1" s="1"/>
  <c r="J266" i="1"/>
  <c r="G266" i="1"/>
  <c r="F266" i="1"/>
  <c r="C266" i="1"/>
  <c r="BL267" i="1"/>
  <c r="BJ267" i="1"/>
  <c r="AY267" i="1"/>
  <c r="AW267" i="1" a="1"/>
  <c r="AW267" i="1" s="1"/>
  <c r="AT267" i="1" a="1"/>
  <c r="AT267" i="1" s="1"/>
  <c r="AJ267" i="1"/>
  <c r="AI267" i="1"/>
  <c r="AK267" i="1" s="1"/>
  <c r="W267" i="1"/>
  <c r="N267" i="1" a="1"/>
  <c r="N267" i="1" s="1"/>
  <c r="J267" i="1"/>
  <c r="G267" i="1"/>
  <c r="F267" i="1"/>
  <c r="C267" i="1"/>
  <c r="I267" i="1" s="1"/>
  <c r="BL262" i="1"/>
  <c r="BJ262" i="1"/>
  <c r="AY262" i="1"/>
  <c r="AW262" i="1" a="1"/>
  <c r="AW262" i="1" s="1"/>
  <c r="AT262" i="1" a="1"/>
  <c r="AT262" i="1" s="1"/>
  <c r="AJ262" i="1"/>
  <c r="AI262" i="1"/>
  <c r="AK262" i="1" s="1"/>
  <c r="W262" i="1"/>
  <c r="N262" i="1" a="1"/>
  <c r="N262" i="1" s="1"/>
  <c r="J262" i="1"/>
  <c r="G262" i="1"/>
  <c r="F262" i="1"/>
  <c r="C262" i="1"/>
  <c r="BL263" i="1"/>
  <c r="BJ263" i="1"/>
  <c r="AY263" i="1"/>
  <c r="AW263" i="1" a="1"/>
  <c r="AW263" i="1" s="1"/>
  <c r="AT263" i="1" a="1"/>
  <c r="AT263" i="1" s="1"/>
  <c r="AJ263" i="1"/>
  <c r="AI263" i="1"/>
  <c r="AK263" i="1" s="1"/>
  <c r="W263" i="1"/>
  <c r="N263" i="1" a="1"/>
  <c r="N263" i="1" s="1"/>
  <c r="J263" i="1"/>
  <c r="G263" i="1"/>
  <c r="F263" i="1"/>
  <c r="C263" i="1"/>
  <c r="BL264" i="1"/>
  <c r="BJ264" i="1"/>
  <c r="AY264" i="1"/>
  <c r="AW264" i="1" a="1"/>
  <c r="AW264" i="1" s="1"/>
  <c r="AT264" i="1" a="1"/>
  <c r="AT264" i="1" s="1"/>
  <c r="AJ264" i="1"/>
  <c r="AI264" i="1"/>
  <c r="AK264" i="1" s="1"/>
  <c r="W264" i="1"/>
  <c r="N264" i="1" a="1"/>
  <c r="N264" i="1" s="1"/>
  <c r="J264" i="1"/>
  <c r="G264" i="1"/>
  <c r="F264" i="1"/>
  <c r="C264" i="1"/>
  <c r="I264" i="1" s="1"/>
  <c r="BL259" i="1"/>
  <c r="BJ259" i="1"/>
  <c r="AY259" i="1"/>
  <c r="AW259" i="1" a="1"/>
  <c r="AW259" i="1" s="1"/>
  <c r="AT259" i="1" a="1"/>
  <c r="AT259" i="1" s="1"/>
  <c r="AJ259" i="1"/>
  <c r="AI259" i="1"/>
  <c r="AK259" i="1" s="1"/>
  <c r="W259" i="1"/>
  <c r="N259" i="1" a="1"/>
  <c r="N259" i="1" s="1"/>
  <c r="J259" i="1"/>
  <c r="G259" i="1"/>
  <c r="F259" i="1"/>
  <c r="C259" i="1"/>
  <c r="BL260" i="1"/>
  <c r="BJ260" i="1"/>
  <c r="AY260" i="1"/>
  <c r="AW260" i="1" a="1"/>
  <c r="AW260" i="1" s="1"/>
  <c r="AT260" i="1" a="1"/>
  <c r="AT260" i="1" s="1"/>
  <c r="AJ260" i="1"/>
  <c r="AI260" i="1"/>
  <c r="AK260" i="1" s="1"/>
  <c r="W260" i="1"/>
  <c r="N260" i="1" a="1"/>
  <c r="N260" i="1" s="1"/>
  <c r="J260" i="1"/>
  <c r="G260" i="1"/>
  <c r="F260" i="1"/>
  <c r="C260" i="1"/>
  <c r="BL261" i="1"/>
  <c r="BJ261" i="1"/>
  <c r="AY261" i="1"/>
  <c r="AW261" i="1" a="1"/>
  <c r="AW261" i="1" s="1"/>
  <c r="AT261" i="1" a="1"/>
  <c r="AT261" i="1" s="1"/>
  <c r="AJ261" i="1"/>
  <c r="AI261" i="1"/>
  <c r="AK261" i="1" s="1"/>
  <c r="W261" i="1"/>
  <c r="N261" i="1" a="1"/>
  <c r="N261" i="1" s="1"/>
  <c r="J261" i="1"/>
  <c r="G261" i="1"/>
  <c r="F261" i="1"/>
  <c r="C261" i="1"/>
  <c r="I261" i="1" s="1"/>
  <c r="N258" i="1" a="1"/>
  <c r="N258" i="1" s="1"/>
  <c r="BL955" i="1"/>
  <c r="BJ955" i="1"/>
  <c r="AY955" i="1"/>
  <c r="AW955" i="1" a="1"/>
  <c r="AW955" i="1" s="1"/>
  <c r="AT955" i="1" a="1"/>
  <c r="AT955" i="1" s="1"/>
  <c r="AJ955" i="1"/>
  <c r="AI955" i="1"/>
  <c r="AK955" i="1" s="1"/>
  <c r="W955" i="1"/>
  <c r="N955" i="1" a="1"/>
  <c r="N955" i="1" s="1"/>
  <c r="J955" i="1"/>
  <c r="G955" i="1"/>
  <c r="F955" i="1"/>
  <c r="C955" i="1"/>
  <c r="BL953" i="1"/>
  <c r="BJ953" i="1"/>
  <c r="AY953" i="1"/>
  <c r="AW953" i="1" a="1"/>
  <c r="AW953" i="1" s="1"/>
  <c r="AT953" i="1" a="1"/>
  <c r="AT953" i="1" s="1"/>
  <c r="AJ953" i="1"/>
  <c r="AI953" i="1"/>
  <c r="AK953" i="1" s="1"/>
  <c r="W953" i="1"/>
  <c r="N953" i="1" a="1"/>
  <c r="N953" i="1" s="1"/>
  <c r="J953" i="1"/>
  <c r="G953" i="1"/>
  <c r="F953" i="1"/>
  <c r="C953" i="1"/>
  <c r="BL956" i="1"/>
  <c r="BJ956" i="1"/>
  <c r="AY956" i="1"/>
  <c r="AW956" i="1" a="1"/>
  <c r="AW956" i="1" s="1"/>
  <c r="AT956" i="1" a="1"/>
  <c r="AT956" i="1" s="1"/>
  <c r="AJ956" i="1"/>
  <c r="AI956" i="1"/>
  <c r="AK956" i="1" s="1"/>
  <c r="W956" i="1"/>
  <c r="N956" i="1" a="1"/>
  <c r="N956" i="1" s="1"/>
  <c r="J956" i="1"/>
  <c r="G956" i="1"/>
  <c r="F956" i="1"/>
  <c r="C956" i="1"/>
  <c r="I956" i="1" s="1"/>
  <c r="BL915" i="1"/>
  <c r="BJ915" i="1"/>
  <c r="AY915" i="1"/>
  <c r="AW915" i="1" a="1"/>
  <c r="AW915" i="1" s="1"/>
  <c r="AT915" i="1" a="1"/>
  <c r="AT915" i="1" s="1"/>
  <c r="AJ915" i="1"/>
  <c r="AI915" i="1"/>
  <c r="AK915" i="1" s="1"/>
  <c r="W915" i="1"/>
  <c r="N915" i="1" a="1"/>
  <c r="N915" i="1" s="1"/>
  <c r="J915" i="1"/>
  <c r="G915" i="1"/>
  <c r="F915" i="1"/>
  <c r="C915" i="1"/>
  <c r="BL913" i="1"/>
  <c r="BJ913" i="1"/>
  <c r="AY913" i="1"/>
  <c r="AW913" i="1" a="1"/>
  <c r="AW913" i="1" s="1"/>
  <c r="AT913" i="1" a="1"/>
  <c r="AT913" i="1" s="1"/>
  <c r="AJ913" i="1"/>
  <c r="AI913" i="1"/>
  <c r="AK913" i="1" s="1"/>
  <c r="W913" i="1"/>
  <c r="N913" i="1" a="1"/>
  <c r="N913" i="1" s="1"/>
  <c r="J913" i="1"/>
  <c r="G913" i="1"/>
  <c r="F913" i="1"/>
  <c r="C913" i="1"/>
  <c r="N916" i="1" a="1"/>
  <c r="N916" i="1" s="1"/>
  <c r="N1081" i="1" a="1"/>
  <c r="N1081" i="1" s="1"/>
  <c r="N1080" i="1" a="1"/>
  <c r="N1080" i="1" s="1"/>
  <c r="BL173" i="1"/>
  <c r="BJ173" i="1"/>
  <c r="AY173" i="1"/>
  <c r="AW173" i="1" a="1"/>
  <c r="AW173" i="1" s="1"/>
  <c r="AT173" i="1" a="1"/>
  <c r="AT173" i="1" s="1"/>
  <c r="AJ173" i="1"/>
  <c r="AI173" i="1"/>
  <c r="AK173" i="1" s="1"/>
  <c r="W173" i="1"/>
  <c r="N173" i="1" a="1"/>
  <c r="N173" i="1" s="1"/>
  <c r="J173" i="1"/>
  <c r="G173" i="1"/>
  <c r="F173" i="1"/>
  <c r="C173" i="1"/>
  <c r="I173" i="1" s="1"/>
  <c r="BL256" i="1"/>
  <c r="BJ256" i="1"/>
  <c r="AY256" i="1"/>
  <c r="AW256" i="1" a="1"/>
  <c r="AW256" i="1" s="1"/>
  <c r="AT256" i="1" a="1"/>
  <c r="AT256" i="1" s="1"/>
  <c r="AJ256" i="1"/>
  <c r="AI256" i="1"/>
  <c r="AK256" i="1" s="1"/>
  <c r="W256" i="1"/>
  <c r="N256" i="1" a="1"/>
  <c r="N256" i="1" s="1"/>
  <c r="J256" i="1"/>
  <c r="G256" i="1"/>
  <c r="F256" i="1"/>
  <c r="C256" i="1"/>
  <c r="BL257" i="1"/>
  <c r="BJ257" i="1"/>
  <c r="AY257" i="1"/>
  <c r="AW257" i="1" a="1"/>
  <c r="AW257" i="1" s="1"/>
  <c r="AT257" i="1" a="1"/>
  <c r="AT257" i="1" s="1"/>
  <c r="AJ257" i="1"/>
  <c r="AI257" i="1"/>
  <c r="AK257" i="1" s="1"/>
  <c r="W257" i="1"/>
  <c r="N257" i="1" a="1"/>
  <c r="N257" i="1" s="1"/>
  <c r="J257" i="1"/>
  <c r="G257" i="1"/>
  <c r="F257" i="1"/>
  <c r="C257" i="1"/>
  <c r="BL258" i="1"/>
  <c r="BJ258" i="1"/>
  <c r="AY258" i="1"/>
  <c r="AW258" i="1" a="1"/>
  <c r="AW258" i="1" s="1"/>
  <c r="AT258" i="1" a="1"/>
  <c r="AT258" i="1" s="1"/>
  <c r="AJ258" i="1"/>
  <c r="AI258" i="1"/>
  <c r="AK258" i="1" s="1"/>
  <c r="W258" i="1"/>
  <c r="J258" i="1"/>
  <c r="G258" i="1"/>
  <c r="F258" i="1"/>
  <c r="C258" i="1"/>
  <c r="I258" i="1" s="1"/>
  <c r="BL916" i="1"/>
  <c r="BJ916" i="1"/>
  <c r="AY916" i="1"/>
  <c r="AW916" i="1" a="1"/>
  <c r="AW916" i="1" s="1"/>
  <c r="AT916" i="1" a="1"/>
  <c r="AT916" i="1" s="1"/>
  <c r="AJ916" i="1"/>
  <c r="AI916" i="1"/>
  <c r="AK916" i="1" s="1"/>
  <c r="W916" i="1"/>
  <c r="J916" i="1"/>
  <c r="G916" i="1"/>
  <c r="F916" i="1"/>
  <c r="C916" i="1"/>
  <c r="I916" i="1" s="1"/>
  <c r="BL1081" i="1"/>
  <c r="BJ1081" i="1"/>
  <c r="AY1081" i="1"/>
  <c r="AW1081" i="1" a="1"/>
  <c r="AW1081" i="1" s="1"/>
  <c r="AT1081" i="1" a="1"/>
  <c r="AT1081" i="1" s="1"/>
  <c r="AJ1081" i="1"/>
  <c r="AI1081" i="1"/>
  <c r="AK1081" i="1" s="1"/>
  <c r="W1081" i="1"/>
  <c r="J1081" i="1"/>
  <c r="G1081" i="1"/>
  <c r="F1081" i="1"/>
  <c r="C1081" i="1"/>
  <c r="I1081" i="1" s="1"/>
  <c r="BL1080" i="1"/>
  <c r="BJ1080" i="1"/>
  <c r="AY1080" i="1"/>
  <c r="AW1080" i="1" a="1"/>
  <c r="AW1080" i="1" s="1"/>
  <c r="AT1080" i="1" a="1"/>
  <c r="AT1080" i="1" s="1"/>
  <c r="AJ1080" i="1"/>
  <c r="AI1080" i="1"/>
  <c r="AK1080" i="1" s="1"/>
  <c r="W1080" i="1"/>
  <c r="J1080" i="1"/>
  <c r="G1080" i="1"/>
  <c r="F1080" i="1"/>
  <c r="C1080" i="1"/>
  <c r="I1080" i="1" s="1"/>
  <c r="BL167" i="1"/>
  <c r="BJ167" i="1"/>
  <c r="AY167" i="1"/>
  <c r="AW167" i="1" a="1"/>
  <c r="AW167" i="1" s="1"/>
  <c r="AT167" i="1" a="1"/>
  <c r="AT167" i="1" s="1"/>
  <c r="AJ167" i="1"/>
  <c r="AI167" i="1"/>
  <c r="AK167" i="1" s="1"/>
  <c r="W167" i="1"/>
  <c r="N167" i="1" a="1"/>
  <c r="N167" i="1" s="1"/>
  <c r="J167" i="1"/>
  <c r="G167" i="1"/>
  <c r="F167" i="1"/>
  <c r="C167" i="1"/>
  <c r="I167" i="1" s="1"/>
  <c r="BL391" i="1"/>
  <c r="BJ391" i="1"/>
  <c r="AY391" i="1"/>
  <c r="AW391" i="1" a="1"/>
  <c r="AW391" i="1" s="1"/>
  <c r="AT391" i="1" a="1"/>
  <c r="AT391" i="1" s="1"/>
  <c r="AJ391" i="1"/>
  <c r="AI391" i="1"/>
  <c r="AK391" i="1" s="1"/>
  <c r="W391" i="1"/>
  <c r="N391" i="1" a="1"/>
  <c r="N391" i="1" s="1"/>
  <c r="J391" i="1"/>
  <c r="G391" i="1"/>
  <c r="F391" i="1"/>
  <c r="C391" i="1"/>
  <c r="BL390" i="1"/>
  <c r="BJ390" i="1"/>
  <c r="AY390" i="1"/>
  <c r="AW390" i="1" a="1"/>
  <c r="AW390" i="1" s="1"/>
  <c r="AT390" i="1" a="1"/>
  <c r="AT390" i="1" s="1"/>
  <c r="AJ390" i="1"/>
  <c r="AI390" i="1"/>
  <c r="AK390" i="1" s="1"/>
  <c r="W390" i="1"/>
  <c r="N390" i="1" a="1"/>
  <c r="N390" i="1" s="1"/>
  <c r="J390" i="1"/>
  <c r="G390" i="1"/>
  <c r="F390" i="1"/>
  <c r="C390" i="1"/>
  <c r="BL389" i="1"/>
  <c r="BJ389" i="1"/>
  <c r="AY389" i="1"/>
  <c r="AW389" i="1" a="1"/>
  <c r="AW389" i="1" s="1"/>
  <c r="AT389" i="1" a="1"/>
  <c r="AT389" i="1" s="1"/>
  <c r="AJ389" i="1"/>
  <c r="AI389" i="1"/>
  <c r="AK389" i="1" s="1"/>
  <c r="W389" i="1"/>
  <c r="N389" i="1" a="1"/>
  <c r="N389" i="1" s="1"/>
  <c r="J389" i="1"/>
  <c r="G389" i="1"/>
  <c r="F389" i="1"/>
  <c r="C389" i="1"/>
  <c r="BL388" i="1"/>
  <c r="BJ388" i="1"/>
  <c r="AY388" i="1"/>
  <c r="AW388" i="1" a="1"/>
  <c r="AW388" i="1" s="1"/>
  <c r="AT388" i="1" a="1"/>
  <c r="AT388" i="1" s="1"/>
  <c r="AJ388" i="1"/>
  <c r="AI388" i="1"/>
  <c r="AK388" i="1" s="1"/>
  <c r="W388" i="1"/>
  <c r="N388" i="1" a="1"/>
  <c r="N388" i="1" s="1"/>
  <c r="J388" i="1"/>
  <c r="G388" i="1"/>
  <c r="F388" i="1"/>
  <c r="C388" i="1"/>
  <c r="BL387" i="1"/>
  <c r="BJ387" i="1"/>
  <c r="AY387" i="1"/>
  <c r="AW387" i="1" a="1"/>
  <c r="AW387" i="1" s="1"/>
  <c r="AT387" i="1" a="1"/>
  <c r="AT387" i="1" s="1"/>
  <c r="AJ387" i="1"/>
  <c r="AI387" i="1"/>
  <c r="AK387" i="1" s="1"/>
  <c r="W387" i="1"/>
  <c r="N387" i="1" a="1"/>
  <c r="N387" i="1" s="1"/>
  <c r="J387" i="1"/>
  <c r="G387" i="1"/>
  <c r="F387" i="1"/>
  <c r="C387" i="1"/>
  <c r="BL386" i="1"/>
  <c r="BJ386" i="1"/>
  <c r="AY386" i="1"/>
  <c r="AW386" i="1" a="1"/>
  <c r="AW386" i="1" s="1"/>
  <c r="AT386" i="1" a="1"/>
  <c r="AT386" i="1" s="1"/>
  <c r="AJ386" i="1"/>
  <c r="AI386" i="1"/>
  <c r="AK386" i="1" s="1"/>
  <c r="W386" i="1"/>
  <c r="N386" i="1" a="1"/>
  <c r="N386" i="1" s="1"/>
  <c r="J386" i="1"/>
  <c r="G386" i="1"/>
  <c r="F386" i="1"/>
  <c r="C386" i="1"/>
  <c r="BL385" i="1"/>
  <c r="BJ385" i="1"/>
  <c r="AY385" i="1"/>
  <c r="AW385" i="1" a="1"/>
  <c r="AW385" i="1" s="1"/>
  <c r="AT385" i="1" a="1"/>
  <c r="AT385" i="1" s="1"/>
  <c r="AJ385" i="1"/>
  <c r="AI385" i="1"/>
  <c r="AK385" i="1" s="1"/>
  <c r="W385" i="1"/>
  <c r="N385" i="1" a="1"/>
  <c r="N385" i="1" s="1"/>
  <c r="J385" i="1"/>
  <c r="G385" i="1"/>
  <c r="F385" i="1"/>
  <c r="C385" i="1"/>
  <c r="BL384" i="1"/>
  <c r="BJ384" i="1"/>
  <c r="AY384" i="1"/>
  <c r="AW384" i="1" a="1"/>
  <c r="AW384" i="1" s="1"/>
  <c r="AT384" i="1" a="1"/>
  <c r="AT384" i="1" s="1"/>
  <c r="AJ384" i="1"/>
  <c r="AI384" i="1"/>
  <c r="AK384" i="1" s="1"/>
  <c r="W384" i="1"/>
  <c r="N384" i="1" a="1"/>
  <c r="N384" i="1" s="1"/>
  <c r="J384" i="1"/>
  <c r="G384" i="1"/>
  <c r="F384" i="1"/>
  <c r="C384" i="1"/>
  <c r="BL383" i="1"/>
  <c r="BJ383" i="1"/>
  <c r="AY383" i="1"/>
  <c r="AW383" i="1" a="1"/>
  <c r="AW383" i="1" s="1"/>
  <c r="AT383" i="1" a="1"/>
  <c r="AT383" i="1" s="1"/>
  <c r="AJ383" i="1"/>
  <c r="AI383" i="1"/>
  <c r="AK383" i="1" s="1"/>
  <c r="W383" i="1"/>
  <c r="N383" i="1" a="1"/>
  <c r="N383" i="1" s="1"/>
  <c r="J383" i="1"/>
  <c r="G383" i="1"/>
  <c r="F383" i="1"/>
  <c r="C383" i="1"/>
  <c r="BL392" i="1"/>
  <c r="BJ392" i="1"/>
  <c r="AY392" i="1"/>
  <c r="AW392" i="1" a="1"/>
  <c r="AW392" i="1" s="1"/>
  <c r="AT392" i="1" a="1"/>
  <c r="AT392" i="1" s="1"/>
  <c r="AJ392" i="1"/>
  <c r="AI392" i="1"/>
  <c r="AK392" i="1" s="1"/>
  <c r="W392" i="1"/>
  <c r="N392" i="1" a="1"/>
  <c r="N392" i="1" s="1"/>
  <c r="J392" i="1"/>
  <c r="G392" i="1"/>
  <c r="F392" i="1"/>
  <c r="C392" i="1"/>
  <c r="BL375" i="1"/>
  <c r="BJ375" i="1"/>
  <c r="AY375" i="1"/>
  <c r="AW375" i="1" a="1"/>
  <c r="AW375" i="1" s="1"/>
  <c r="AT375" i="1" a="1"/>
  <c r="AT375" i="1" s="1"/>
  <c r="AJ375" i="1"/>
  <c r="AI375" i="1"/>
  <c r="AK375" i="1" s="1"/>
  <c r="W375" i="1"/>
  <c r="N375" i="1" a="1"/>
  <c r="N375" i="1" s="1"/>
  <c r="J375" i="1"/>
  <c r="G375" i="1"/>
  <c r="F375" i="1"/>
  <c r="C375" i="1"/>
  <c r="BL374" i="1"/>
  <c r="BJ374" i="1"/>
  <c r="AY374" i="1"/>
  <c r="AW374" i="1" a="1"/>
  <c r="AW374" i="1" s="1"/>
  <c r="AT374" i="1" a="1"/>
  <c r="AT374" i="1" s="1"/>
  <c r="AJ374" i="1"/>
  <c r="AI374" i="1"/>
  <c r="AK374" i="1" s="1"/>
  <c r="W374" i="1"/>
  <c r="N374" i="1" a="1"/>
  <c r="N374" i="1" s="1"/>
  <c r="J374" i="1"/>
  <c r="G374" i="1"/>
  <c r="F374" i="1"/>
  <c r="C374" i="1"/>
  <c r="BL373" i="1"/>
  <c r="BJ373" i="1"/>
  <c r="AY373" i="1"/>
  <c r="AW373" i="1" a="1"/>
  <c r="AW373" i="1" s="1"/>
  <c r="AT373" i="1" a="1"/>
  <c r="AT373" i="1" s="1"/>
  <c r="AJ373" i="1"/>
  <c r="AI373" i="1"/>
  <c r="AK373" i="1" s="1"/>
  <c r="W373" i="1"/>
  <c r="N373" i="1" a="1"/>
  <c r="N373" i="1" s="1"/>
  <c r="J373" i="1"/>
  <c r="G373" i="1"/>
  <c r="F373" i="1"/>
  <c r="C373" i="1"/>
  <c r="BL372" i="1"/>
  <c r="BJ372" i="1"/>
  <c r="AY372" i="1"/>
  <c r="AW372" i="1" a="1"/>
  <c r="AW372" i="1" s="1"/>
  <c r="AT372" i="1" a="1"/>
  <c r="AT372" i="1" s="1"/>
  <c r="AJ372" i="1"/>
  <c r="AI372" i="1"/>
  <c r="AK372" i="1" s="1"/>
  <c r="W372" i="1"/>
  <c r="N372" i="1" a="1"/>
  <c r="N372" i="1" s="1"/>
  <c r="J372" i="1"/>
  <c r="G372" i="1"/>
  <c r="F372" i="1"/>
  <c r="C372" i="1"/>
  <c r="BL371" i="1"/>
  <c r="BJ371" i="1"/>
  <c r="AY371" i="1"/>
  <c r="AW371" i="1" a="1"/>
  <c r="AW371" i="1" s="1"/>
  <c r="AT371" i="1" a="1"/>
  <c r="AT371" i="1" s="1"/>
  <c r="AJ371" i="1"/>
  <c r="AI371" i="1"/>
  <c r="AK371" i="1" s="1"/>
  <c r="W371" i="1"/>
  <c r="N371" i="1" a="1"/>
  <c r="N371" i="1" s="1"/>
  <c r="J371" i="1"/>
  <c r="G371" i="1"/>
  <c r="F371" i="1"/>
  <c r="C371" i="1"/>
  <c r="BL370" i="1"/>
  <c r="BJ370" i="1"/>
  <c r="AY370" i="1"/>
  <c r="AW370" i="1" a="1"/>
  <c r="AW370" i="1" s="1"/>
  <c r="AT370" i="1" a="1"/>
  <c r="AT370" i="1" s="1"/>
  <c r="AJ370" i="1"/>
  <c r="AI370" i="1"/>
  <c r="AK370" i="1" s="1"/>
  <c r="W370" i="1"/>
  <c r="N370" i="1" a="1"/>
  <c r="N370" i="1" s="1"/>
  <c r="J370" i="1"/>
  <c r="G370" i="1"/>
  <c r="F370" i="1"/>
  <c r="C370" i="1"/>
  <c r="BL369" i="1"/>
  <c r="BJ369" i="1"/>
  <c r="AY369" i="1"/>
  <c r="AW369" i="1" a="1"/>
  <c r="AW369" i="1" s="1"/>
  <c r="AT369" i="1" a="1"/>
  <c r="AT369" i="1" s="1"/>
  <c r="AJ369" i="1"/>
  <c r="AI369" i="1"/>
  <c r="AK369" i="1" s="1"/>
  <c r="W369" i="1"/>
  <c r="N369" i="1" a="1"/>
  <c r="N369" i="1" s="1"/>
  <c r="J369" i="1"/>
  <c r="G369" i="1"/>
  <c r="F369" i="1"/>
  <c r="C369" i="1"/>
  <c r="BL368" i="1"/>
  <c r="BJ368" i="1"/>
  <c r="AY368" i="1"/>
  <c r="AW368" i="1" a="1"/>
  <c r="AW368" i="1" s="1"/>
  <c r="AT368" i="1" a="1"/>
  <c r="AT368" i="1" s="1"/>
  <c r="AJ368" i="1"/>
  <c r="AI368" i="1"/>
  <c r="AK368" i="1" s="1"/>
  <c r="W368" i="1"/>
  <c r="N368" i="1" a="1"/>
  <c r="N368" i="1" s="1"/>
  <c r="J368" i="1"/>
  <c r="G368" i="1"/>
  <c r="F368" i="1"/>
  <c r="C368" i="1"/>
  <c r="BL1216" i="1"/>
  <c r="BJ1216" i="1"/>
  <c r="AY1216" i="1"/>
  <c r="AW1216" i="1" a="1"/>
  <c r="AW1216" i="1" s="1"/>
  <c r="AT1216" i="1" a="1"/>
  <c r="AT1216" i="1" s="1"/>
  <c r="AJ1216" i="1"/>
  <c r="AI1216" i="1"/>
  <c r="AK1216" i="1" s="1"/>
  <c r="W1216" i="1"/>
  <c r="N1216" i="1" a="1"/>
  <c r="N1216" i="1" s="1"/>
  <c r="J1216" i="1"/>
  <c r="G1216" i="1"/>
  <c r="F1216" i="1"/>
  <c r="C1216" i="1"/>
  <c r="BL1215" i="1"/>
  <c r="BJ1215" i="1"/>
  <c r="AY1215" i="1"/>
  <c r="AW1215" i="1" a="1"/>
  <c r="AW1215" i="1" s="1"/>
  <c r="AT1215" i="1" a="1"/>
  <c r="AT1215" i="1" s="1"/>
  <c r="AJ1215" i="1"/>
  <c r="AI1215" i="1"/>
  <c r="AK1215" i="1" s="1"/>
  <c r="W1215" i="1"/>
  <c r="N1215" i="1" a="1"/>
  <c r="N1215" i="1" s="1"/>
  <c r="J1215" i="1"/>
  <c r="G1215" i="1"/>
  <c r="F1215" i="1"/>
  <c r="C1215" i="1"/>
  <c r="BL1214" i="1"/>
  <c r="BJ1214" i="1"/>
  <c r="AY1214" i="1"/>
  <c r="AW1214" i="1" a="1"/>
  <c r="AW1214" i="1" s="1"/>
  <c r="AT1214" i="1" a="1"/>
  <c r="AT1214" i="1" s="1"/>
  <c r="AJ1214" i="1"/>
  <c r="AI1214" i="1"/>
  <c r="AK1214" i="1" s="1"/>
  <c r="W1214" i="1"/>
  <c r="N1214" i="1" a="1"/>
  <c r="N1214" i="1" s="1"/>
  <c r="J1214" i="1"/>
  <c r="G1214" i="1"/>
  <c r="F1214" i="1"/>
  <c r="C1214" i="1"/>
  <c r="BL1207" i="1"/>
  <c r="BJ1207" i="1"/>
  <c r="AY1207" i="1"/>
  <c r="AW1207" i="1" a="1"/>
  <c r="AW1207" i="1" s="1"/>
  <c r="AT1207" i="1" a="1"/>
  <c r="AT1207" i="1" s="1"/>
  <c r="AJ1207" i="1"/>
  <c r="AI1207" i="1"/>
  <c r="AK1207" i="1" s="1"/>
  <c r="W1207" i="1"/>
  <c r="N1207" i="1" a="1"/>
  <c r="N1207" i="1" s="1"/>
  <c r="J1207" i="1"/>
  <c r="G1207" i="1"/>
  <c r="F1207" i="1"/>
  <c r="C1207" i="1"/>
  <c r="BL1206" i="1"/>
  <c r="BJ1206" i="1"/>
  <c r="AY1206" i="1"/>
  <c r="AW1206" i="1" a="1"/>
  <c r="AW1206" i="1" s="1"/>
  <c r="AT1206" i="1" a="1"/>
  <c r="AT1206" i="1" s="1"/>
  <c r="AJ1206" i="1"/>
  <c r="AI1206" i="1"/>
  <c r="AK1206" i="1" s="1"/>
  <c r="W1206" i="1"/>
  <c r="N1206" i="1" a="1"/>
  <c r="N1206" i="1" s="1"/>
  <c r="J1206" i="1"/>
  <c r="G1206" i="1"/>
  <c r="F1206" i="1"/>
  <c r="C1206" i="1"/>
  <c r="BL1210" i="1"/>
  <c r="BJ1210" i="1"/>
  <c r="AY1210" i="1"/>
  <c r="AW1210" i="1" a="1"/>
  <c r="AW1210" i="1" s="1"/>
  <c r="AT1210" i="1" a="1"/>
  <c r="AT1210" i="1" s="1"/>
  <c r="AJ1210" i="1"/>
  <c r="AI1210" i="1"/>
  <c r="AK1210" i="1" s="1"/>
  <c r="W1210" i="1"/>
  <c r="N1210" i="1" a="1"/>
  <c r="N1210" i="1" s="1"/>
  <c r="J1210" i="1"/>
  <c r="G1210" i="1"/>
  <c r="F1210" i="1"/>
  <c r="C1210" i="1"/>
  <c r="BL1209" i="1"/>
  <c r="BJ1209" i="1"/>
  <c r="AY1209" i="1"/>
  <c r="AW1209" i="1" a="1"/>
  <c r="AW1209" i="1" s="1"/>
  <c r="AT1209" i="1" a="1"/>
  <c r="AT1209" i="1" s="1"/>
  <c r="AJ1209" i="1"/>
  <c r="AI1209" i="1"/>
  <c r="AK1209" i="1" s="1"/>
  <c r="W1209" i="1"/>
  <c r="N1209" i="1" a="1"/>
  <c r="N1209" i="1" s="1"/>
  <c r="J1209" i="1"/>
  <c r="G1209" i="1"/>
  <c r="F1209" i="1"/>
  <c r="C1209" i="1"/>
  <c r="BL1208" i="1"/>
  <c r="BJ1208" i="1"/>
  <c r="AY1208" i="1"/>
  <c r="AW1208" i="1" a="1"/>
  <c r="AW1208" i="1" s="1"/>
  <c r="AT1208" i="1" a="1"/>
  <c r="AT1208" i="1" s="1"/>
  <c r="AJ1208" i="1"/>
  <c r="AI1208" i="1"/>
  <c r="AK1208" i="1" s="1"/>
  <c r="W1208" i="1"/>
  <c r="N1208" i="1" a="1"/>
  <c r="N1208" i="1" s="1"/>
  <c r="J1208" i="1"/>
  <c r="G1208" i="1"/>
  <c r="F1208" i="1"/>
  <c r="C1208" i="1"/>
  <c r="BL1205" i="1"/>
  <c r="BJ1205" i="1"/>
  <c r="AY1205" i="1"/>
  <c r="AW1205" i="1" a="1"/>
  <c r="AW1205" i="1" s="1"/>
  <c r="AT1205" i="1" a="1"/>
  <c r="AT1205" i="1" s="1"/>
  <c r="AJ1205" i="1"/>
  <c r="AI1205" i="1"/>
  <c r="AK1205" i="1" s="1"/>
  <c r="W1205" i="1"/>
  <c r="N1205" i="1" a="1"/>
  <c r="N1205" i="1" s="1"/>
  <c r="J1205" i="1"/>
  <c r="G1205" i="1"/>
  <c r="F1205" i="1"/>
  <c r="C1205" i="1"/>
  <c r="BL1219" i="1"/>
  <c r="BJ1219" i="1"/>
  <c r="AY1219" i="1"/>
  <c r="AW1219" i="1" a="1"/>
  <c r="AW1219" i="1" s="1"/>
  <c r="AT1219" i="1" a="1"/>
  <c r="AT1219" i="1" s="1"/>
  <c r="AJ1219" i="1"/>
  <c r="AI1219" i="1"/>
  <c r="AK1219" i="1" s="1"/>
  <c r="W1219" i="1"/>
  <c r="N1219" i="1" a="1"/>
  <c r="N1219" i="1" s="1"/>
  <c r="J1219" i="1"/>
  <c r="G1219" i="1"/>
  <c r="F1219" i="1"/>
  <c r="C1219" i="1"/>
  <c r="BL1222" i="1"/>
  <c r="BJ1222" i="1"/>
  <c r="AY1222" i="1"/>
  <c r="AW1222" i="1" a="1"/>
  <c r="AW1222" i="1" s="1"/>
  <c r="AT1222" i="1" a="1"/>
  <c r="AT1222" i="1" s="1"/>
  <c r="AJ1222" i="1"/>
  <c r="AI1222" i="1"/>
  <c r="AK1222" i="1" s="1"/>
  <c r="W1222" i="1"/>
  <c r="N1222" i="1" a="1"/>
  <c r="N1222" i="1" s="1"/>
  <c r="J1222" i="1"/>
  <c r="G1222" i="1"/>
  <c r="F1222" i="1"/>
  <c r="C1222" i="1"/>
  <c r="BL1218" i="1"/>
  <c r="BJ1218" i="1"/>
  <c r="AY1218" i="1"/>
  <c r="AW1218" i="1" a="1"/>
  <c r="AW1218" i="1" s="1"/>
  <c r="AT1218" i="1" a="1"/>
  <c r="AT1218" i="1" s="1"/>
  <c r="AJ1218" i="1"/>
  <c r="AI1218" i="1"/>
  <c r="AK1218" i="1" s="1"/>
  <c r="W1218" i="1"/>
  <c r="N1218" i="1" a="1"/>
  <c r="N1218" i="1" s="1"/>
  <c r="J1218" i="1"/>
  <c r="G1218" i="1"/>
  <c r="F1218" i="1"/>
  <c r="C1218" i="1"/>
  <c r="BL1221" i="1"/>
  <c r="BJ1221" i="1"/>
  <c r="AY1221" i="1"/>
  <c r="AW1221" i="1" a="1"/>
  <c r="AW1221" i="1" s="1"/>
  <c r="AT1221" i="1" a="1"/>
  <c r="AT1221" i="1" s="1"/>
  <c r="AJ1221" i="1"/>
  <c r="AI1221" i="1"/>
  <c r="AK1221" i="1" s="1"/>
  <c r="W1221" i="1"/>
  <c r="N1221" i="1" a="1"/>
  <c r="N1221" i="1" s="1"/>
  <c r="J1221" i="1"/>
  <c r="G1221" i="1"/>
  <c r="F1221" i="1"/>
  <c r="C1221" i="1"/>
  <c r="BL1217" i="1"/>
  <c r="BJ1217" i="1"/>
  <c r="AY1217" i="1"/>
  <c r="AW1217" i="1" a="1"/>
  <c r="AW1217" i="1" s="1"/>
  <c r="AT1217" i="1" a="1"/>
  <c r="AT1217" i="1" s="1"/>
  <c r="AJ1217" i="1"/>
  <c r="AI1217" i="1"/>
  <c r="AK1217" i="1" s="1"/>
  <c r="W1217" i="1"/>
  <c r="N1217" i="1" a="1"/>
  <c r="N1217" i="1" s="1"/>
  <c r="J1217" i="1"/>
  <c r="G1217" i="1"/>
  <c r="F1217" i="1"/>
  <c r="C1217" i="1"/>
  <c r="BL1220" i="1"/>
  <c r="BJ1220" i="1"/>
  <c r="AY1220" i="1"/>
  <c r="AW1220" i="1" a="1"/>
  <c r="AW1220" i="1" s="1"/>
  <c r="AT1220" i="1" a="1"/>
  <c r="AT1220" i="1" s="1"/>
  <c r="AJ1220" i="1"/>
  <c r="AI1220" i="1"/>
  <c r="AK1220" i="1" s="1"/>
  <c r="W1220" i="1"/>
  <c r="N1220" i="1" a="1"/>
  <c r="N1220" i="1" s="1"/>
  <c r="J1220" i="1"/>
  <c r="G1220" i="1"/>
  <c r="F1220" i="1"/>
  <c r="C1220" i="1"/>
  <c r="BL1226" i="1"/>
  <c r="BJ1226" i="1"/>
  <c r="AY1226" i="1"/>
  <c r="AW1226" i="1" a="1"/>
  <c r="AW1226" i="1" s="1"/>
  <c r="AT1226" i="1" a="1"/>
  <c r="AT1226" i="1" s="1"/>
  <c r="AJ1226" i="1"/>
  <c r="AI1226" i="1"/>
  <c r="AK1226" i="1" s="1"/>
  <c r="W1226" i="1"/>
  <c r="N1226" i="1" a="1"/>
  <c r="N1226" i="1" s="1"/>
  <c r="J1226" i="1"/>
  <c r="G1226" i="1"/>
  <c r="F1226" i="1"/>
  <c r="C1226" i="1"/>
  <c r="BL1230" i="1"/>
  <c r="BJ1230" i="1"/>
  <c r="AY1230" i="1"/>
  <c r="AW1230" i="1" a="1"/>
  <c r="AW1230" i="1" s="1"/>
  <c r="AT1230" i="1" a="1"/>
  <c r="AT1230" i="1" s="1"/>
  <c r="AJ1230" i="1"/>
  <c r="AI1230" i="1"/>
  <c r="AK1230" i="1" s="1"/>
  <c r="W1230" i="1"/>
  <c r="N1230" i="1" a="1"/>
  <c r="N1230" i="1" s="1"/>
  <c r="J1230" i="1"/>
  <c r="G1230" i="1"/>
  <c r="F1230" i="1"/>
  <c r="C1230" i="1"/>
  <c r="BL1232" i="1"/>
  <c r="BJ1232" i="1"/>
  <c r="AY1232" i="1"/>
  <c r="AW1232" i="1" a="1"/>
  <c r="AW1232" i="1" s="1"/>
  <c r="AT1232" i="1" a="1"/>
  <c r="AT1232" i="1" s="1"/>
  <c r="AJ1232" i="1"/>
  <c r="AI1232" i="1"/>
  <c r="AK1232" i="1" s="1"/>
  <c r="W1232" i="1"/>
  <c r="N1232" i="1" a="1"/>
  <c r="N1232" i="1" s="1"/>
  <c r="J1232" i="1"/>
  <c r="G1232" i="1"/>
  <c r="F1232" i="1"/>
  <c r="C1232" i="1"/>
  <c r="BL1234" i="1"/>
  <c r="BJ1234" i="1"/>
  <c r="AY1234" i="1"/>
  <c r="AW1234" i="1" a="1"/>
  <c r="AW1234" i="1" s="1"/>
  <c r="AT1234" i="1" a="1"/>
  <c r="AT1234" i="1" s="1"/>
  <c r="AJ1234" i="1"/>
  <c r="AI1234" i="1"/>
  <c r="AK1234" i="1" s="1"/>
  <c r="W1234" i="1"/>
  <c r="N1234" i="1" a="1"/>
  <c r="N1234" i="1" s="1"/>
  <c r="J1234" i="1"/>
  <c r="G1234" i="1"/>
  <c r="F1234" i="1"/>
  <c r="C1234" i="1"/>
  <c r="BL1231" i="1"/>
  <c r="BJ1231" i="1"/>
  <c r="AY1231" i="1"/>
  <c r="AW1231" i="1" a="1"/>
  <c r="AW1231" i="1" s="1"/>
  <c r="AT1231" i="1" a="1"/>
  <c r="AT1231" i="1" s="1"/>
  <c r="AJ1231" i="1"/>
  <c r="AI1231" i="1"/>
  <c r="AK1231" i="1" s="1"/>
  <c r="W1231" i="1"/>
  <c r="N1231" i="1" a="1"/>
  <c r="N1231" i="1" s="1"/>
  <c r="J1231" i="1"/>
  <c r="G1231" i="1"/>
  <c r="F1231" i="1"/>
  <c r="C1231" i="1"/>
  <c r="BL1233" i="1"/>
  <c r="BJ1233" i="1"/>
  <c r="AY1233" i="1"/>
  <c r="AW1233" i="1" a="1"/>
  <c r="AW1233" i="1" s="1"/>
  <c r="AT1233" i="1" a="1"/>
  <c r="AT1233" i="1" s="1"/>
  <c r="AJ1233" i="1"/>
  <c r="AI1233" i="1"/>
  <c r="AK1233" i="1" s="1"/>
  <c r="W1233" i="1"/>
  <c r="N1233" i="1" a="1"/>
  <c r="N1233" i="1" s="1"/>
  <c r="J1233" i="1"/>
  <c r="G1233" i="1"/>
  <c r="F1233" i="1"/>
  <c r="C1233" i="1"/>
  <c r="BL1225" i="1"/>
  <c r="BJ1225" i="1"/>
  <c r="AY1225" i="1"/>
  <c r="AW1225" i="1" a="1"/>
  <c r="AW1225" i="1" s="1"/>
  <c r="AT1225" i="1" a="1"/>
  <c r="AT1225" i="1" s="1"/>
  <c r="AJ1225" i="1"/>
  <c r="AI1225" i="1"/>
  <c r="AK1225" i="1" s="1"/>
  <c r="W1225" i="1"/>
  <c r="N1225" i="1" a="1"/>
  <c r="N1225" i="1" s="1"/>
  <c r="J1225" i="1"/>
  <c r="G1225" i="1"/>
  <c r="F1225" i="1"/>
  <c r="C1225" i="1"/>
  <c r="BL1229" i="1"/>
  <c r="BJ1229" i="1"/>
  <c r="AY1229" i="1"/>
  <c r="AW1229" i="1" a="1"/>
  <c r="AW1229" i="1" s="1"/>
  <c r="AT1229" i="1" a="1"/>
  <c r="AT1229" i="1" s="1"/>
  <c r="AJ1229" i="1"/>
  <c r="AI1229" i="1"/>
  <c r="AK1229" i="1" s="1"/>
  <c r="W1229" i="1"/>
  <c r="N1229" i="1" a="1"/>
  <c r="N1229" i="1" s="1"/>
  <c r="J1229" i="1"/>
  <c r="G1229" i="1"/>
  <c r="F1229" i="1"/>
  <c r="C1229" i="1"/>
  <c r="BL1224" i="1"/>
  <c r="BJ1224" i="1"/>
  <c r="AY1224" i="1"/>
  <c r="AW1224" i="1" a="1"/>
  <c r="AW1224" i="1" s="1"/>
  <c r="AT1224" i="1" a="1"/>
  <c r="AT1224" i="1" s="1"/>
  <c r="AJ1224" i="1"/>
  <c r="AI1224" i="1"/>
  <c r="AK1224" i="1" s="1"/>
  <c r="W1224" i="1"/>
  <c r="N1224" i="1" a="1"/>
  <c r="N1224" i="1" s="1"/>
  <c r="J1224" i="1"/>
  <c r="G1224" i="1"/>
  <c r="F1224" i="1"/>
  <c r="C1224" i="1"/>
  <c r="BL1228" i="1"/>
  <c r="BJ1228" i="1"/>
  <c r="AY1228" i="1"/>
  <c r="AW1228" i="1" a="1"/>
  <c r="AW1228" i="1" s="1"/>
  <c r="AT1228" i="1" a="1"/>
  <c r="AT1228" i="1" s="1"/>
  <c r="AJ1228" i="1"/>
  <c r="AI1228" i="1"/>
  <c r="AK1228" i="1" s="1"/>
  <c r="W1228" i="1"/>
  <c r="N1228" i="1" a="1"/>
  <c r="N1228" i="1" s="1"/>
  <c r="J1228" i="1"/>
  <c r="G1228" i="1"/>
  <c r="F1228" i="1"/>
  <c r="C1228" i="1"/>
  <c r="BL1223" i="1"/>
  <c r="BJ1223" i="1"/>
  <c r="AY1223" i="1"/>
  <c r="AW1223" i="1" a="1"/>
  <c r="AW1223" i="1" s="1"/>
  <c r="AT1223" i="1" a="1"/>
  <c r="AT1223" i="1" s="1"/>
  <c r="AJ1223" i="1"/>
  <c r="AI1223" i="1"/>
  <c r="AK1223" i="1" s="1"/>
  <c r="W1223" i="1"/>
  <c r="N1223" i="1" a="1"/>
  <c r="N1223" i="1" s="1"/>
  <c r="J1223" i="1"/>
  <c r="G1223" i="1"/>
  <c r="F1223" i="1"/>
  <c r="C1223" i="1"/>
  <c r="BL1227" i="1"/>
  <c r="BJ1227" i="1"/>
  <c r="AY1227" i="1"/>
  <c r="AW1227" i="1" a="1"/>
  <c r="AW1227" i="1" s="1"/>
  <c r="AT1227" i="1" a="1"/>
  <c r="AT1227" i="1" s="1"/>
  <c r="AJ1227" i="1"/>
  <c r="AI1227" i="1"/>
  <c r="AK1227" i="1" s="1"/>
  <c r="W1227" i="1"/>
  <c r="N1227" i="1" a="1"/>
  <c r="N1227" i="1" s="1"/>
  <c r="J1227" i="1"/>
  <c r="G1227" i="1"/>
  <c r="F1227" i="1"/>
  <c r="C1227" i="1"/>
  <c r="BL960" i="1"/>
  <c r="BJ960" i="1"/>
  <c r="AY960" i="1"/>
  <c r="AW960" i="1" a="1"/>
  <c r="AW960" i="1" s="1"/>
  <c r="AT960" i="1" a="1"/>
  <c r="AT960" i="1" s="1"/>
  <c r="AJ960" i="1"/>
  <c r="AI960" i="1"/>
  <c r="AK960" i="1" s="1"/>
  <c r="W960" i="1"/>
  <c r="N960" i="1" a="1"/>
  <c r="N960" i="1" s="1"/>
  <c r="J960" i="1"/>
  <c r="G960" i="1"/>
  <c r="F960" i="1"/>
  <c r="C960" i="1"/>
  <c r="BL962" i="1"/>
  <c r="BJ962" i="1"/>
  <c r="AY962" i="1"/>
  <c r="AW962" i="1" a="1"/>
  <c r="AW962" i="1" s="1"/>
  <c r="AT962" i="1" a="1"/>
  <c r="AT962" i="1" s="1"/>
  <c r="AJ962" i="1"/>
  <c r="AI962" i="1"/>
  <c r="AK962" i="1" s="1"/>
  <c r="W962" i="1"/>
  <c r="N962" i="1" a="1"/>
  <c r="N962" i="1" s="1"/>
  <c r="J962" i="1"/>
  <c r="G962" i="1"/>
  <c r="F962" i="1"/>
  <c r="C962" i="1"/>
  <c r="I962" i="1" s="1"/>
  <c r="BL1235" i="1"/>
  <c r="BJ1235" i="1"/>
  <c r="AY1235" i="1"/>
  <c r="AW1235" i="1" a="1"/>
  <c r="AW1235" i="1" s="1"/>
  <c r="AT1235" i="1" a="1"/>
  <c r="AT1235" i="1" s="1"/>
  <c r="AJ1235" i="1"/>
  <c r="AI1235" i="1"/>
  <c r="AK1235" i="1" s="1"/>
  <c r="W1235" i="1"/>
  <c r="N1235" i="1" a="1"/>
  <c r="N1235" i="1" s="1"/>
  <c r="J1235" i="1"/>
  <c r="G1235" i="1"/>
  <c r="F1235" i="1"/>
  <c r="C1235" i="1"/>
  <c r="I1235" i="1" s="1"/>
  <c r="BL367" i="1"/>
  <c r="BJ367" i="1"/>
  <c r="AY367" i="1"/>
  <c r="AW367" i="1" a="1"/>
  <c r="AW367" i="1" s="1"/>
  <c r="AT367" i="1" a="1"/>
  <c r="AT367" i="1" s="1"/>
  <c r="AJ367" i="1"/>
  <c r="AI367" i="1"/>
  <c r="AK367" i="1" s="1"/>
  <c r="W367" i="1"/>
  <c r="N367" i="1" a="1"/>
  <c r="N367" i="1" s="1"/>
  <c r="J367" i="1"/>
  <c r="G367" i="1"/>
  <c r="F367" i="1"/>
  <c r="C367" i="1"/>
  <c r="BL379" i="1"/>
  <c r="BJ379" i="1"/>
  <c r="AY379" i="1"/>
  <c r="AW379" i="1" a="1"/>
  <c r="AW379" i="1" s="1"/>
  <c r="AT379" i="1" a="1"/>
  <c r="AT379" i="1" s="1"/>
  <c r="AJ379" i="1"/>
  <c r="AI379" i="1"/>
  <c r="AK379" i="1" s="1"/>
  <c r="W379" i="1"/>
  <c r="N379" i="1" a="1"/>
  <c r="N379" i="1" s="1"/>
  <c r="J379" i="1"/>
  <c r="G379" i="1"/>
  <c r="F379" i="1"/>
  <c r="C379" i="1"/>
  <c r="I379" i="1" s="1"/>
  <c r="BL1177" i="1"/>
  <c r="BJ1177" i="1"/>
  <c r="AY1177" i="1"/>
  <c r="AW1177" i="1" a="1"/>
  <c r="AW1177" i="1" s="1"/>
  <c r="AT1177" i="1" a="1"/>
  <c r="AT1177" i="1" s="1"/>
  <c r="AJ1177" i="1"/>
  <c r="AI1177" i="1"/>
  <c r="AK1177" i="1" s="1"/>
  <c r="W1177" i="1"/>
  <c r="N1177" i="1" a="1"/>
  <c r="N1177" i="1" s="1"/>
  <c r="J1177" i="1"/>
  <c r="G1177" i="1"/>
  <c r="F1177" i="1"/>
  <c r="C1177" i="1"/>
  <c r="BL1176" i="1"/>
  <c r="BJ1176" i="1"/>
  <c r="AY1176" i="1"/>
  <c r="AW1176" i="1" a="1"/>
  <c r="AW1176" i="1" s="1"/>
  <c r="AT1176" i="1" a="1"/>
  <c r="AT1176" i="1" s="1"/>
  <c r="AJ1176" i="1"/>
  <c r="AI1176" i="1"/>
  <c r="AK1176" i="1" s="1"/>
  <c r="W1176" i="1"/>
  <c r="N1176" i="1" a="1"/>
  <c r="N1176" i="1" s="1"/>
  <c r="J1176" i="1"/>
  <c r="G1176" i="1"/>
  <c r="F1176" i="1"/>
  <c r="C1176" i="1"/>
  <c r="BL1180" i="1"/>
  <c r="BJ1180" i="1"/>
  <c r="AY1180" i="1"/>
  <c r="AW1180" i="1" a="1"/>
  <c r="AW1180" i="1" s="1"/>
  <c r="AT1180" i="1" a="1"/>
  <c r="AT1180" i="1" s="1"/>
  <c r="AJ1180" i="1"/>
  <c r="AI1180" i="1"/>
  <c r="AK1180" i="1" s="1"/>
  <c r="W1180" i="1"/>
  <c r="N1180" i="1" a="1"/>
  <c r="N1180" i="1" s="1"/>
  <c r="J1180" i="1"/>
  <c r="G1180" i="1"/>
  <c r="F1180" i="1"/>
  <c r="C1180" i="1"/>
  <c r="BL1183" i="1"/>
  <c r="BJ1183" i="1"/>
  <c r="AY1183" i="1"/>
  <c r="AW1183" i="1" a="1"/>
  <c r="AW1183" i="1" s="1"/>
  <c r="AT1183" i="1" a="1"/>
  <c r="AT1183" i="1" s="1"/>
  <c r="AJ1183" i="1"/>
  <c r="AI1183" i="1"/>
  <c r="AK1183" i="1" s="1"/>
  <c r="W1183" i="1"/>
  <c r="N1183" i="1" a="1"/>
  <c r="N1183" i="1" s="1"/>
  <c r="J1183" i="1"/>
  <c r="G1183" i="1"/>
  <c r="F1183" i="1"/>
  <c r="C1183" i="1"/>
  <c r="BL1179" i="1"/>
  <c r="BJ1179" i="1"/>
  <c r="AY1179" i="1"/>
  <c r="AW1179" i="1" a="1"/>
  <c r="AW1179" i="1" s="1"/>
  <c r="AT1179" i="1" a="1"/>
  <c r="AT1179" i="1" s="1"/>
  <c r="AJ1179" i="1"/>
  <c r="AI1179" i="1"/>
  <c r="AK1179" i="1" s="1"/>
  <c r="W1179" i="1"/>
  <c r="N1179" i="1" a="1"/>
  <c r="N1179" i="1" s="1"/>
  <c r="J1179" i="1"/>
  <c r="G1179" i="1"/>
  <c r="F1179" i="1"/>
  <c r="C1179" i="1"/>
  <c r="BL1182" i="1"/>
  <c r="BJ1182" i="1"/>
  <c r="AY1182" i="1"/>
  <c r="AW1182" i="1" a="1"/>
  <c r="AW1182" i="1" s="1"/>
  <c r="AT1182" i="1" a="1"/>
  <c r="AT1182" i="1" s="1"/>
  <c r="AJ1182" i="1"/>
  <c r="AI1182" i="1"/>
  <c r="AK1182" i="1" s="1"/>
  <c r="W1182" i="1"/>
  <c r="N1182" i="1" a="1"/>
  <c r="N1182" i="1" s="1"/>
  <c r="J1182" i="1"/>
  <c r="G1182" i="1"/>
  <c r="F1182" i="1"/>
  <c r="C1182" i="1"/>
  <c r="BL1178" i="1"/>
  <c r="BJ1178" i="1"/>
  <c r="AY1178" i="1"/>
  <c r="AW1178" i="1" a="1"/>
  <c r="AW1178" i="1" s="1"/>
  <c r="AT1178" i="1" a="1"/>
  <c r="AT1178" i="1" s="1"/>
  <c r="AJ1178" i="1"/>
  <c r="AI1178" i="1"/>
  <c r="AK1178" i="1" s="1"/>
  <c r="W1178" i="1"/>
  <c r="N1178" i="1" a="1"/>
  <c r="N1178" i="1" s="1"/>
  <c r="J1178" i="1"/>
  <c r="G1178" i="1"/>
  <c r="F1178" i="1"/>
  <c r="C1178" i="1"/>
  <c r="BL1181" i="1"/>
  <c r="BJ1181" i="1"/>
  <c r="AY1181" i="1"/>
  <c r="AW1181" i="1" a="1"/>
  <c r="AW1181" i="1" s="1"/>
  <c r="AT1181" i="1" a="1"/>
  <c r="AT1181" i="1" s="1"/>
  <c r="AJ1181" i="1"/>
  <c r="AI1181" i="1"/>
  <c r="AK1181" i="1" s="1"/>
  <c r="W1181" i="1"/>
  <c r="N1181" i="1" a="1"/>
  <c r="N1181" i="1" s="1"/>
  <c r="J1181" i="1"/>
  <c r="G1181" i="1"/>
  <c r="F1181" i="1"/>
  <c r="C1181" i="1"/>
  <c r="BL1170" i="1"/>
  <c r="BJ1170" i="1"/>
  <c r="AY1170" i="1"/>
  <c r="AW1170" i="1" a="1"/>
  <c r="AW1170" i="1" s="1"/>
  <c r="AT1170" i="1" a="1"/>
  <c r="AT1170" i="1" s="1"/>
  <c r="AJ1170" i="1"/>
  <c r="AI1170" i="1"/>
  <c r="AK1170" i="1" s="1"/>
  <c r="W1170" i="1"/>
  <c r="N1170" i="1" a="1"/>
  <c r="N1170" i="1" s="1"/>
  <c r="J1170" i="1"/>
  <c r="G1170" i="1"/>
  <c r="F1170" i="1"/>
  <c r="C1170" i="1"/>
  <c r="BL1169" i="1"/>
  <c r="BJ1169" i="1"/>
  <c r="AY1169" i="1"/>
  <c r="AW1169" i="1" a="1"/>
  <c r="AW1169" i="1" s="1"/>
  <c r="AT1169" i="1" a="1"/>
  <c r="AT1169" i="1" s="1"/>
  <c r="AJ1169" i="1"/>
  <c r="AI1169" i="1"/>
  <c r="AK1169" i="1" s="1"/>
  <c r="W1169" i="1"/>
  <c r="N1169" i="1" a="1"/>
  <c r="N1169" i="1" s="1"/>
  <c r="J1169" i="1"/>
  <c r="G1169" i="1"/>
  <c r="F1169" i="1"/>
  <c r="C1169" i="1"/>
  <c r="BL1168" i="1"/>
  <c r="BJ1168" i="1"/>
  <c r="AY1168" i="1"/>
  <c r="AW1168" i="1" a="1"/>
  <c r="AW1168" i="1" s="1"/>
  <c r="AT1168" i="1" a="1"/>
  <c r="AT1168" i="1" s="1"/>
  <c r="AJ1168" i="1"/>
  <c r="AI1168" i="1"/>
  <c r="AK1168" i="1" s="1"/>
  <c r="W1168" i="1"/>
  <c r="N1168" i="1" a="1"/>
  <c r="N1168" i="1" s="1"/>
  <c r="J1168" i="1"/>
  <c r="G1168" i="1"/>
  <c r="F1168" i="1"/>
  <c r="C1168" i="1"/>
  <c r="BL1167" i="1"/>
  <c r="BJ1167" i="1"/>
  <c r="AY1167" i="1"/>
  <c r="AW1167" i="1" a="1"/>
  <c r="AW1167" i="1" s="1"/>
  <c r="AT1167" i="1" a="1"/>
  <c r="AT1167" i="1" s="1"/>
  <c r="AJ1167" i="1"/>
  <c r="AI1167" i="1"/>
  <c r="AK1167" i="1" s="1"/>
  <c r="W1167" i="1"/>
  <c r="N1167" i="1" a="1"/>
  <c r="N1167" i="1" s="1"/>
  <c r="J1167" i="1"/>
  <c r="G1167" i="1"/>
  <c r="F1167" i="1"/>
  <c r="C1167" i="1"/>
  <c r="BL1166" i="1"/>
  <c r="BJ1166" i="1"/>
  <c r="AY1166" i="1"/>
  <c r="AW1166" i="1" a="1"/>
  <c r="AW1166" i="1" s="1"/>
  <c r="AT1166" i="1" a="1"/>
  <c r="AT1166" i="1" s="1"/>
  <c r="AJ1166" i="1"/>
  <c r="AI1166" i="1"/>
  <c r="AK1166" i="1" s="1"/>
  <c r="W1166" i="1"/>
  <c r="N1166" i="1" a="1"/>
  <c r="N1166" i="1" s="1"/>
  <c r="J1166" i="1"/>
  <c r="G1166" i="1"/>
  <c r="F1166" i="1"/>
  <c r="C1166" i="1"/>
  <c r="BL1187" i="1"/>
  <c r="BJ1187" i="1"/>
  <c r="AY1187" i="1"/>
  <c r="AW1187" i="1" a="1"/>
  <c r="AW1187" i="1" s="1"/>
  <c r="AT1187" i="1" a="1"/>
  <c r="AT1187" i="1" s="1"/>
  <c r="AJ1187" i="1"/>
  <c r="AI1187" i="1"/>
  <c r="AK1187" i="1" s="1"/>
  <c r="W1187" i="1"/>
  <c r="N1187" i="1" a="1"/>
  <c r="N1187" i="1" s="1"/>
  <c r="J1187" i="1"/>
  <c r="G1187" i="1"/>
  <c r="F1187" i="1"/>
  <c r="C1187" i="1"/>
  <c r="BL1191" i="1"/>
  <c r="BJ1191" i="1"/>
  <c r="AY1191" i="1"/>
  <c r="AW1191" i="1" a="1"/>
  <c r="AW1191" i="1" s="1"/>
  <c r="AT1191" i="1" a="1"/>
  <c r="AT1191" i="1" s="1"/>
  <c r="AJ1191" i="1"/>
  <c r="AI1191" i="1"/>
  <c r="AK1191" i="1" s="1"/>
  <c r="W1191" i="1"/>
  <c r="N1191" i="1" a="1"/>
  <c r="N1191" i="1" s="1"/>
  <c r="J1191" i="1"/>
  <c r="G1191" i="1"/>
  <c r="F1191" i="1"/>
  <c r="C1191" i="1"/>
  <c r="BL1193" i="1"/>
  <c r="BJ1193" i="1"/>
  <c r="AY1193" i="1"/>
  <c r="AW1193" i="1" a="1"/>
  <c r="AW1193" i="1" s="1"/>
  <c r="AT1193" i="1" a="1"/>
  <c r="AT1193" i="1" s="1"/>
  <c r="AJ1193" i="1"/>
  <c r="AI1193" i="1"/>
  <c r="AK1193" i="1" s="1"/>
  <c r="W1193" i="1"/>
  <c r="N1193" i="1" a="1"/>
  <c r="N1193" i="1" s="1"/>
  <c r="J1193" i="1"/>
  <c r="G1193" i="1"/>
  <c r="F1193" i="1"/>
  <c r="C1193" i="1"/>
  <c r="BL1195" i="1"/>
  <c r="BJ1195" i="1"/>
  <c r="AY1195" i="1"/>
  <c r="AW1195" i="1" a="1"/>
  <c r="AW1195" i="1" s="1"/>
  <c r="AT1195" i="1" a="1"/>
  <c r="AT1195" i="1" s="1"/>
  <c r="AJ1195" i="1"/>
  <c r="AI1195" i="1"/>
  <c r="AK1195" i="1" s="1"/>
  <c r="W1195" i="1"/>
  <c r="N1195" i="1" a="1"/>
  <c r="N1195" i="1" s="1"/>
  <c r="J1195" i="1"/>
  <c r="G1195" i="1"/>
  <c r="F1195" i="1"/>
  <c r="C1195" i="1"/>
  <c r="BL1192" i="1"/>
  <c r="BJ1192" i="1"/>
  <c r="AY1192" i="1"/>
  <c r="AW1192" i="1" a="1"/>
  <c r="AW1192" i="1" s="1"/>
  <c r="AT1192" i="1" a="1"/>
  <c r="AT1192" i="1" s="1"/>
  <c r="AJ1192" i="1"/>
  <c r="AI1192" i="1"/>
  <c r="AK1192" i="1" s="1"/>
  <c r="W1192" i="1"/>
  <c r="N1192" i="1" a="1"/>
  <c r="N1192" i="1" s="1"/>
  <c r="J1192" i="1"/>
  <c r="G1192" i="1"/>
  <c r="F1192" i="1"/>
  <c r="C1192" i="1"/>
  <c r="BL1194" i="1"/>
  <c r="BJ1194" i="1"/>
  <c r="AY1194" i="1"/>
  <c r="AW1194" i="1" a="1"/>
  <c r="AW1194" i="1" s="1"/>
  <c r="AT1194" i="1" a="1"/>
  <c r="AT1194" i="1" s="1"/>
  <c r="AJ1194" i="1"/>
  <c r="AI1194" i="1"/>
  <c r="AK1194" i="1" s="1"/>
  <c r="W1194" i="1"/>
  <c r="N1194" i="1" a="1"/>
  <c r="N1194" i="1" s="1"/>
  <c r="J1194" i="1"/>
  <c r="G1194" i="1"/>
  <c r="F1194" i="1"/>
  <c r="C1194" i="1"/>
  <c r="BL1186" i="1"/>
  <c r="BJ1186" i="1"/>
  <c r="AY1186" i="1"/>
  <c r="AW1186" i="1" a="1"/>
  <c r="AW1186" i="1" s="1"/>
  <c r="AT1186" i="1" a="1"/>
  <c r="AT1186" i="1" s="1"/>
  <c r="AJ1186" i="1"/>
  <c r="AI1186" i="1"/>
  <c r="AK1186" i="1" s="1"/>
  <c r="W1186" i="1"/>
  <c r="N1186" i="1" a="1"/>
  <c r="N1186" i="1" s="1"/>
  <c r="J1186" i="1"/>
  <c r="G1186" i="1"/>
  <c r="F1186" i="1"/>
  <c r="C1186" i="1"/>
  <c r="BL1190" i="1"/>
  <c r="BJ1190" i="1"/>
  <c r="AY1190" i="1"/>
  <c r="AW1190" i="1" a="1"/>
  <c r="AW1190" i="1" s="1"/>
  <c r="AT1190" i="1" a="1"/>
  <c r="AT1190" i="1" s="1"/>
  <c r="AJ1190" i="1"/>
  <c r="AI1190" i="1"/>
  <c r="AK1190" i="1" s="1"/>
  <c r="W1190" i="1"/>
  <c r="N1190" i="1" a="1"/>
  <c r="N1190" i="1" s="1"/>
  <c r="J1190" i="1"/>
  <c r="G1190" i="1"/>
  <c r="F1190" i="1"/>
  <c r="C1190" i="1"/>
  <c r="BL1185" i="1"/>
  <c r="BJ1185" i="1"/>
  <c r="AY1185" i="1"/>
  <c r="AW1185" i="1" a="1"/>
  <c r="AW1185" i="1" s="1"/>
  <c r="AT1185" i="1" a="1"/>
  <c r="AT1185" i="1" s="1"/>
  <c r="AJ1185" i="1"/>
  <c r="AI1185" i="1"/>
  <c r="AK1185" i="1" s="1"/>
  <c r="W1185" i="1"/>
  <c r="N1185" i="1" a="1"/>
  <c r="N1185" i="1" s="1"/>
  <c r="J1185" i="1"/>
  <c r="G1185" i="1"/>
  <c r="F1185" i="1"/>
  <c r="C1185" i="1"/>
  <c r="BL1189" i="1"/>
  <c r="BJ1189" i="1"/>
  <c r="AY1189" i="1"/>
  <c r="AW1189" i="1" a="1"/>
  <c r="AW1189" i="1" s="1"/>
  <c r="AT1189" i="1" a="1"/>
  <c r="AT1189" i="1" s="1"/>
  <c r="AJ1189" i="1"/>
  <c r="AI1189" i="1"/>
  <c r="AK1189" i="1" s="1"/>
  <c r="W1189" i="1"/>
  <c r="N1189" i="1" a="1"/>
  <c r="N1189" i="1" s="1"/>
  <c r="J1189" i="1"/>
  <c r="G1189" i="1"/>
  <c r="F1189" i="1"/>
  <c r="C1189" i="1"/>
  <c r="BL912" i="1"/>
  <c r="BJ912" i="1"/>
  <c r="AY912" i="1"/>
  <c r="AW912" i="1" a="1"/>
  <c r="AW912" i="1" s="1"/>
  <c r="AT912" i="1" a="1"/>
  <c r="AT912" i="1" s="1"/>
  <c r="AJ912" i="1"/>
  <c r="AI912" i="1"/>
  <c r="AK912" i="1" s="1"/>
  <c r="W912" i="1"/>
  <c r="N912" i="1" a="1"/>
  <c r="N912" i="1" s="1"/>
  <c r="J912" i="1"/>
  <c r="G912" i="1"/>
  <c r="F912" i="1"/>
  <c r="C912" i="1"/>
  <c r="I912" i="1" s="1"/>
  <c r="BL1175" i="1"/>
  <c r="BJ1175" i="1"/>
  <c r="AY1175" i="1"/>
  <c r="AW1175" i="1" a="1"/>
  <c r="AW1175" i="1" s="1"/>
  <c r="AT1175" i="1" a="1"/>
  <c r="AT1175" i="1" s="1"/>
  <c r="AJ1175" i="1"/>
  <c r="AI1175" i="1"/>
  <c r="AK1175" i="1" s="1"/>
  <c r="W1175" i="1"/>
  <c r="N1175" i="1" a="1"/>
  <c r="N1175" i="1" s="1"/>
  <c r="J1175" i="1"/>
  <c r="G1175" i="1"/>
  <c r="F1175" i="1"/>
  <c r="C1175" i="1"/>
  <c r="BL1184" i="1"/>
  <c r="BJ1184" i="1"/>
  <c r="AY1184" i="1"/>
  <c r="AW1184" i="1" a="1"/>
  <c r="AW1184" i="1" s="1"/>
  <c r="AT1184" i="1" a="1"/>
  <c r="AT1184" i="1" s="1"/>
  <c r="AJ1184" i="1"/>
  <c r="AI1184" i="1"/>
  <c r="AK1184" i="1" s="1"/>
  <c r="W1184" i="1"/>
  <c r="N1184" i="1" a="1"/>
  <c r="N1184" i="1" s="1"/>
  <c r="J1184" i="1"/>
  <c r="G1184" i="1"/>
  <c r="F1184" i="1"/>
  <c r="C1184" i="1"/>
  <c r="BL1188" i="1"/>
  <c r="BJ1188" i="1"/>
  <c r="AY1188" i="1"/>
  <c r="AW1188" i="1" a="1"/>
  <c r="AW1188" i="1" s="1"/>
  <c r="AT1188" i="1" a="1"/>
  <c r="AT1188" i="1" s="1"/>
  <c r="AJ1188" i="1"/>
  <c r="AI1188" i="1"/>
  <c r="AK1188" i="1" s="1"/>
  <c r="W1188" i="1"/>
  <c r="N1188" i="1" a="1"/>
  <c r="N1188" i="1" s="1"/>
  <c r="J1188" i="1"/>
  <c r="G1188" i="1"/>
  <c r="F1188" i="1"/>
  <c r="C1188" i="1"/>
  <c r="BL910" i="1"/>
  <c r="BJ910" i="1"/>
  <c r="AY910" i="1"/>
  <c r="AW910" i="1" a="1"/>
  <c r="AW910" i="1" s="1"/>
  <c r="AT910" i="1" a="1"/>
  <c r="AT910" i="1" s="1"/>
  <c r="AJ910" i="1"/>
  <c r="AI910" i="1"/>
  <c r="AK910" i="1" s="1"/>
  <c r="W910" i="1"/>
  <c r="N910" i="1" a="1"/>
  <c r="N910" i="1" s="1"/>
  <c r="J910" i="1"/>
  <c r="G910" i="1"/>
  <c r="F910" i="1"/>
  <c r="C910" i="1"/>
  <c r="BL1200" i="1"/>
  <c r="BJ1200" i="1"/>
  <c r="AY1200" i="1"/>
  <c r="AW1200" i="1" a="1"/>
  <c r="AW1200" i="1" s="1"/>
  <c r="AT1200" i="1" a="1"/>
  <c r="AT1200" i="1" s="1"/>
  <c r="AJ1200" i="1"/>
  <c r="AI1200" i="1"/>
  <c r="AK1200" i="1" s="1"/>
  <c r="W1200" i="1"/>
  <c r="N1200" i="1" a="1"/>
  <c r="N1200" i="1" s="1"/>
  <c r="J1200" i="1"/>
  <c r="G1200" i="1"/>
  <c r="F1200" i="1"/>
  <c r="C1200" i="1"/>
  <c r="BL1201" i="1"/>
  <c r="BJ1201" i="1"/>
  <c r="AY1201" i="1"/>
  <c r="AW1201" i="1" a="1"/>
  <c r="AW1201" i="1" s="1"/>
  <c r="AT1201" i="1" a="1"/>
  <c r="AT1201" i="1" s="1"/>
  <c r="AJ1201" i="1"/>
  <c r="AI1201" i="1"/>
  <c r="AK1201" i="1" s="1"/>
  <c r="W1201" i="1"/>
  <c r="N1201" i="1" a="1"/>
  <c r="N1201" i="1" s="1"/>
  <c r="J1201" i="1"/>
  <c r="G1201" i="1"/>
  <c r="F1201" i="1"/>
  <c r="C1201" i="1"/>
  <c r="BL1202" i="1"/>
  <c r="BJ1202" i="1"/>
  <c r="AY1202" i="1"/>
  <c r="AW1202" i="1" a="1"/>
  <c r="AW1202" i="1" s="1"/>
  <c r="AT1202" i="1" a="1"/>
  <c r="AT1202" i="1" s="1"/>
  <c r="AJ1202" i="1"/>
  <c r="AI1202" i="1"/>
  <c r="AK1202" i="1" s="1"/>
  <c r="W1202" i="1"/>
  <c r="J1202" i="1"/>
  <c r="G1202" i="1"/>
  <c r="F1202" i="1"/>
  <c r="C1202" i="1"/>
  <c r="I1202" i="1" s="1"/>
  <c r="BL1196" i="1"/>
  <c r="BJ1196" i="1"/>
  <c r="AY1196" i="1"/>
  <c r="AW1196" i="1" a="1"/>
  <c r="AW1196" i="1" s="1"/>
  <c r="AT1196" i="1" a="1"/>
  <c r="AT1196" i="1" s="1"/>
  <c r="AJ1196" i="1"/>
  <c r="AI1196" i="1"/>
  <c r="AK1196" i="1" s="1"/>
  <c r="W1196" i="1"/>
  <c r="N1196" i="1" a="1"/>
  <c r="N1196" i="1" s="1"/>
  <c r="J1196" i="1"/>
  <c r="G1196" i="1"/>
  <c r="F1196" i="1"/>
  <c r="C1196" i="1"/>
  <c r="I1196" i="1" s="1"/>
  <c r="BL948" i="1"/>
  <c r="BJ948" i="1"/>
  <c r="AY948" i="1"/>
  <c r="AW948" i="1" a="1"/>
  <c r="AW948" i="1" s="1"/>
  <c r="AT948" i="1" a="1"/>
  <c r="AT948" i="1" s="1"/>
  <c r="W948" i="1"/>
  <c r="N948" i="1" a="1"/>
  <c r="N948" i="1" s="1"/>
  <c r="J948" i="1"/>
  <c r="G948" i="1"/>
  <c r="F948" i="1"/>
  <c r="C948" i="1"/>
  <c r="BL908" i="1"/>
  <c r="BJ908" i="1"/>
  <c r="AY908" i="1"/>
  <c r="AW908" i="1" a="1"/>
  <c r="AW908" i="1" s="1"/>
  <c r="AT908" i="1" a="1"/>
  <c r="AT908" i="1" s="1"/>
  <c r="W908" i="1"/>
  <c r="N908" i="1" a="1"/>
  <c r="N908" i="1" s="1"/>
  <c r="J908" i="1"/>
  <c r="G908" i="1"/>
  <c r="F908" i="1"/>
  <c r="C908" i="1"/>
  <c r="BL947" i="1"/>
  <c r="BJ947" i="1"/>
  <c r="AY947" i="1"/>
  <c r="AW947" i="1" a="1"/>
  <c r="AW947" i="1" s="1"/>
  <c r="AT947" i="1" a="1"/>
  <c r="AT947" i="1" s="1"/>
  <c r="AJ947" i="1"/>
  <c r="AI947" i="1"/>
  <c r="AK947" i="1" s="1"/>
  <c r="W947" i="1"/>
  <c r="N947" i="1" a="1"/>
  <c r="N947" i="1" s="1"/>
  <c r="J947" i="1"/>
  <c r="G947" i="1"/>
  <c r="F947" i="1"/>
  <c r="C947" i="1"/>
  <c r="BL949" i="1"/>
  <c r="BJ949" i="1"/>
  <c r="AY949" i="1"/>
  <c r="AW949" i="1" a="1"/>
  <c r="AW949" i="1" s="1"/>
  <c r="AT949" i="1" a="1"/>
  <c r="AT949" i="1" s="1"/>
  <c r="AJ949" i="1"/>
  <c r="AI949" i="1"/>
  <c r="AK949" i="1" s="1"/>
  <c r="W949" i="1"/>
  <c r="N949" i="1" a="1"/>
  <c r="N949" i="1" s="1"/>
  <c r="J949" i="1"/>
  <c r="G949" i="1"/>
  <c r="F949" i="1"/>
  <c r="C949" i="1"/>
  <c r="I949" i="1" s="1"/>
  <c r="BL907" i="1"/>
  <c r="BJ907" i="1"/>
  <c r="AY907" i="1"/>
  <c r="AW907" i="1" a="1"/>
  <c r="AW907" i="1" s="1"/>
  <c r="AT907" i="1" a="1"/>
  <c r="AT907" i="1" s="1"/>
  <c r="AJ907" i="1"/>
  <c r="AI907" i="1"/>
  <c r="AK907" i="1" s="1"/>
  <c r="W907" i="1"/>
  <c r="N907" i="1" a="1"/>
  <c r="N907" i="1" s="1"/>
  <c r="J907" i="1"/>
  <c r="G907" i="1"/>
  <c r="F907" i="1"/>
  <c r="C907" i="1"/>
  <c r="BL760" i="1"/>
  <c r="BJ760" i="1"/>
  <c r="AY760" i="1"/>
  <c r="AW760" i="1" a="1"/>
  <c r="AW760" i="1" s="1"/>
  <c r="AT760" i="1" a="1"/>
  <c r="AT760" i="1" s="1"/>
  <c r="AJ760" i="1"/>
  <c r="AI760" i="1"/>
  <c r="AK760" i="1" s="1"/>
  <c r="W760" i="1"/>
  <c r="N760" i="1" a="1"/>
  <c r="N760" i="1" s="1"/>
  <c r="J760" i="1"/>
  <c r="G760" i="1"/>
  <c r="F760" i="1"/>
  <c r="C760" i="1"/>
  <c r="BL761" i="1"/>
  <c r="BJ761" i="1"/>
  <c r="AY761" i="1"/>
  <c r="AW761" i="1" a="1"/>
  <c r="AW761" i="1" s="1"/>
  <c r="AT761" i="1" a="1"/>
  <c r="AT761" i="1" s="1"/>
  <c r="AJ761" i="1"/>
  <c r="AI761" i="1"/>
  <c r="AK761" i="1" s="1"/>
  <c r="W761" i="1"/>
  <c r="N761" i="1" a="1"/>
  <c r="N761" i="1" s="1"/>
  <c r="J761" i="1"/>
  <c r="G761" i="1"/>
  <c r="F761" i="1"/>
  <c r="C761" i="1"/>
  <c r="I761" i="1" s="1"/>
  <c r="BL1073" i="1"/>
  <c r="BJ1073" i="1"/>
  <c r="AY1073" i="1"/>
  <c r="AW1073" i="1" a="1"/>
  <c r="AW1073" i="1" s="1"/>
  <c r="AT1073" i="1" a="1"/>
  <c r="AT1073" i="1" s="1"/>
  <c r="AJ1073" i="1"/>
  <c r="AI1073" i="1"/>
  <c r="AK1073" i="1" s="1"/>
  <c r="W1073" i="1"/>
  <c r="N1073" i="1" a="1"/>
  <c r="N1073" i="1" s="1"/>
  <c r="J1073" i="1"/>
  <c r="G1073" i="1"/>
  <c r="F1073" i="1"/>
  <c r="C1073" i="1"/>
  <c r="I1073" i="1" s="1"/>
  <c r="BL1070" i="1"/>
  <c r="BJ1070" i="1"/>
  <c r="AY1070" i="1"/>
  <c r="AW1070" i="1" a="1"/>
  <c r="AW1070" i="1" s="1"/>
  <c r="AT1070" i="1" a="1"/>
  <c r="AT1070" i="1" s="1"/>
  <c r="AJ1070" i="1"/>
  <c r="AI1070" i="1"/>
  <c r="AK1070" i="1" s="1"/>
  <c r="W1070" i="1"/>
  <c r="N1070" i="1" a="1"/>
  <c r="N1070" i="1" s="1"/>
  <c r="J1070" i="1"/>
  <c r="G1070" i="1"/>
  <c r="F1070" i="1"/>
  <c r="C1070" i="1"/>
  <c r="BL1071" i="1"/>
  <c r="BJ1071" i="1"/>
  <c r="AY1071" i="1"/>
  <c r="AW1071" i="1" a="1"/>
  <c r="AW1071" i="1" s="1"/>
  <c r="AT1071" i="1" a="1"/>
  <c r="AT1071" i="1" s="1"/>
  <c r="AJ1071" i="1"/>
  <c r="AI1071" i="1"/>
  <c r="AK1071" i="1" s="1"/>
  <c r="W1071" i="1"/>
  <c r="N1071" i="1" a="1"/>
  <c r="N1071" i="1" s="1"/>
  <c r="J1071" i="1"/>
  <c r="G1071" i="1"/>
  <c r="F1071" i="1"/>
  <c r="C1071" i="1"/>
  <c r="BL1072" i="1"/>
  <c r="BJ1072" i="1"/>
  <c r="AY1072" i="1"/>
  <c r="AW1072" i="1" a="1"/>
  <c r="AW1072" i="1" s="1"/>
  <c r="AT1072" i="1" a="1"/>
  <c r="AT1072" i="1" s="1"/>
  <c r="AJ1072" i="1"/>
  <c r="AI1072" i="1"/>
  <c r="AK1072" i="1" s="1"/>
  <c r="W1072" i="1"/>
  <c r="N1072" i="1" a="1"/>
  <c r="N1072" i="1" s="1"/>
  <c r="J1072" i="1"/>
  <c r="G1072" i="1"/>
  <c r="F1072" i="1"/>
  <c r="C1072" i="1"/>
  <c r="BL1064" i="1"/>
  <c r="BJ1064" i="1"/>
  <c r="AY1064" i="1"/>
  <c r="AW1064" i="1" a="1"/>
  <c r="AW1064" i="1" s="1"/>
  <c r="AT1064" i="1" a="1"/>
  <c r="AT1064" i="1" s="1"/>
  <c r="AJ1064" i="1"/>
  <c r="AI1064" i="1"/>
  <c r="AK1064" i="1" s="1"/>
  <c r="W1064" i="1"/>
  <c r="N1064" i="1" a="1"/>
  <c r="N1064" i="1" s="1"/>
  <c r="J1064" i="1"/>
  <c r="G1064" i="1"/>
  <c r="F1064" i="1"/>
  <c r="C1064" i="1"/>
  <c r="BL1065" i="1"/>
  <c r="BJ1065" i="1"/>
  <c r="AY1065" i="1"/>
  <c r="AW1065" i="1" a="1"/>
  <c r="AW1065" i="1" s="1"/>
  <c r="AT1065" i="1" a="1"/>
  <c r="AT1065" i="1" s="1"/>
  <c r="AJ1065" i="1"/>
  <c r="AI1065" i="1"/>
  <c r="AK1065" i="1" s="1"/>
  <c r="W1065" i="1"/>
  <c r="N1065" i="1" a="1"/>
  <c r="N1065" i="1" s="1"/>
  <c r="J1065" i="1"/>
  <c r="G1065" i="1"/>
  <c r="F1065" i="1"/>
  <c r="C1065" i="1"/>
  <c r="BL1066" i="1"/>
  <c r="BJ1066" i="1"/>
  <c r="AY1066" i="1"/>
  <c r="AW1066" i="1" a="1"/>
  <c r="AW1066" i="1" s="1"/>
  <c r="AT1066" i="1" a="1"/>
  <c r="AT1066" i="1" s="1"/>
  <c r="AJ1066" i="1"/>
  <c r="AI1066" i="1"/>
  <c r="AK1066" i="1" s="1"/>
  <c r="W1066" i="1"/>
  <c r="N1066" i="1" a="1"/>
  <c r="N1066" i="1" s="1"/>
  <c r="J1066" i="1"/>
  <c r="G1066" i="1"/>
  <c r="F1066" i="1"/>
  <c r="C1066" i="1"/>
  <c r="BL247" i="1"/>
  <c r="BJ247" i="1"/>
  <c r="AY247" i="1"/>
  <c r="AW247" i="1" a="1"/>
  <c r="AW247" i="1" s="1"/>
  <c r="AT247" i="1" a="1"/>
  <c r="AT247" i="1" s="1"/>
  <c r="AJ247" i="1"/>
  <c r="AI247" i="1"/>
  <c r="AK247" i="1" s="1"/>
  <c r="W247" i="1"/>
  <c r="N247" i="1" a="1"/>
  <c r="N247" i="1" s="1"/>
  <c r="J247" i="1"/>
  <c r="G247" i="1"/>
  <c r="F247" i="1"/>
  <c r="C247" i="1"/>
  <c r="I247" i="1" s="1"/>
  <c r="BL909" i="1"/>
  <c r="BJ909" i="1"/>
  <c r="AY909" i="1"/>
  <c r="AW909" i="1" a="1"/>
  <c r="AW909" i="1" s="1"/>
  <c r="AT909" i="1" a="1"/>
  <c r="AT909" i="1" s="1"/>
  <c r="AJ909" i="1"/>
  <c r="AI909" i="1"/>
  <c r="AK909" i="1" s="1"/>
  <c r="W909" i="1"/>
  <c r="N909" i="1" a="1"/>
  <c r="N909" i="1" s="1"/>
  <c r="J909" i="1"/>
  <c r="G909" i="1"/>
  <c r="F909" i="1"/>
  <c r="C909" i="1"/>
  <c r="I909" i="1" s="1"/>
  <c r="BL756" i="1"/>
  <c r="BJ756" i="1"/>
  <c r="AY756" i="1"/>
  <c r="AW756" i="1" a="1"/>
  <c r="AW756" i="1" s="1"/>
  <c r="AT756" i="1" a="1"/>
  <c r="AT756" i="1" s="1"/>
  <c r="AJ756" i="1"/>
  <c r="AI756" i="1"/>
  <c r="AK756" i="1" s="1"/>
  <c r="W756" i="1"/>
  <c r="N756" i="1" a="1"/>
  <c r="N756" i="1" s="1"/>
  <c r="J756" i="1"/>
  <c r="G756" i="1"/>
  <c r="F756" i="1"/>
  <c r="C756" i="1"/>
  <c r="BL757" i="1"/>
  <c r="BJ757" i="1"/>
  <c r="AY757" i="1"/>
  <c r="AW757" i="1" a="1"/>
  <c r="AW757" i="1" s="1"/>
  <c r="AT757" i="1" a="1"/>
  <c r="AT757" i="1" s="1"/>
  <c r="AJ757" i="1"/>
  <c r="AI757" i="1"/>
  <c r="AK757" i="1" s="1"/>
  <c r="W757" i="1"/>
  <c r="N757" i="1" a="1"/>
  <c r="N757" i="1" s="1"/>
  <c r="J757" i="1"/>
  <c r="G757" i="1"/>
  <c r="F757" i="1"/>
  <c r="C757" i="1"/>
  <c r="I757" i="1" s="1"/>
  <c r="BL253" i="1"/>
  <c r="BJ253" i="1"/>
  <c r="AY253" i="1"/>
  <c r="AW253" i="1" a="1"/>
  <c r="AW253" i="1" s="1"/>
  <c r="AT253" i="1" a="1"/>
  <c r="AT253" i="1" s="1"/>
  <c r="AJ253" i="1"/>
  <c r="AI253" i="1"/>
  <c r="AK253" i="1" s="1"/>
  <c r="W253" i="1"/>
  <c r="J253" i="1"/>
  <c r="G253" i="1"/>
  <c r="F253" i="1"/>
  <c r="C253" i="1"/>
  <c r="I253" i="1" s="1"/>
  <c r="BL1067" i="1"/>
  <c r="BJ1067" i="1"/>
  <c r="AY1067" i="1"/>
  <c r="AW1067" i="1" a="1"/>
  <c r="AW1067" i="1" s="1"/>
  <c r="AT1067" i="1" a="1"/>
  <c r="AT1067" i="1" s="1"/>
  <c r="AJ1067" i="1"/>
  <c r="AI1067" i="1"/>
  <c r="AK1067" i="1" s="1"/>
  <c r="W1067" i="1"/>
  <c r="N1067" i="1" a="1"/>
  <c r="N1067" i="1" s="1"/>
  <c r="J1067" i="1"/>
  <c r="G1067" i="1"/>
  <c r="F1067" i="1"/>
  <c r="C1067" i="1"/>
  <c r="I1067" i="1" s="1"/>
  <c r="BL766" i="1"/>
  <c r="BJ766" i="1"/>
  <c r="AY766" i="1"/>
  <c r="AW766" i="1" a="1"/>
  <c r="AW766" i="1" s="1"/>
  <c r="AT766" i="1" a="1"/>
  <c r="AT766" i="1" s="1"/>
  <c r="AJ766" i="1"/>
  <c r="AI766" i="1"/>
  <c r="AK766" i="1" s="1"/>
  <c r="W766" i="1"/>
  <c r="N766" i="1" a="1"/>
  <c r="N766" i="1" s="1"/>
  <c r="J766" i="1"/>
  <c r="G766" i="1"/>
  <c r="F766" i="1"/>
  <c r="C766" i="1"/>
  <c r="BL767" i="1"/>
  <c r="BJ767" i="1"/>
  <c r="AY767" i="1"/>
  <c r="AW767" i="1" a="1"/>
  <c r="AW767" i="1" s="1"/>
  <c r="AT767" i="1" a="1"/>
  <c r="AT767" i="1" s="1"/>
  <c r="AJ767" i="1"/>
  <c r="AI767" i="1"/>
  <c r="AK767" i="1" s="1"/>
  <c r="W767" i="1"/>
  <c r="N767" i="1" a="1"/>
  <c r="N767" i="1" s="1"/>
  <c r="J767" i="1"/>
  <c r="G767" i="1"/>
  <c r="F767" i="1"/>
  <c r="C767" i="1"/>
  <c r="I767" i="1" s="1"/>
  <c r="BL764" i="1"/>
  <c r="BJ764" i="1"/>
  <c r="AY764" i="1"/>
  <c r="AW764" i="1" a="1"/>
  <c r="AW764" i="1" s="1"/>
  <c r="AT764" i="1" a="1"/>
  <c r="AT764" i="1" s="1"/>
  <c r="AJ764" i="1"/>
  <c r="AI764" i="1"/>
  <c r="AK764" i="1" s="1"/>
  <c r="W764" i="1"/>
  <c r="N764" i="1" a="1"/>
  <c r="N764" i="1" s="1"/>
  <c r="J764" i="1"/>
  <c r="G764" i="1"/>
  <c r="F764" i="1"/>
  <c r="C764" i="1"/>
  <c r="BL946" i="1"/>
  <c r="BJ946" i="1"/>
  <c r="AY946" i="1"/>
  <c r="AW946" i="1" a="1"/>
  <c r="AW946" i="1" s="1"/>
  <c r="AT946" i="1" a="1"/>
  <c r="AT946" i="1" s="1"/>
  <c r="AJ946" i="1"/>
  <c r="AI946" i="1"/>
  <c r="AK946" i="1" s="1"/>
  <c r="W946" i="1"/>
  <c r="N946" i="1" a="1"/>
  <c r="N946" i="1" s="1"/>
  <c r="J946" i="1"/>
  <c r="G946" i="1"/>
  <c r="F946" i="1"/>
  <c r="C946" i="1"/>
  <c r="I946" i="1" s="1"/>
  <c r="BL944" i="1"/>
  <c r="BJ944" i="1"/>
  <c r="AY944" i="1"/>
  <c r="AW944" i="1" a="1"/>
  <c r="AW944" i="1" s="1"/>
  <c r="AT944" i="1" a="1"/>
  <c r="AT944" i="1" s="1"/>
  <c r="AJ944" i="1"/>
  <c r="AI944" i="1"/>
  <c r="AK944" i="1" s="1"/>
  <c r="W944" i="1"/>
  <c r="N944" i="1" a="1"/>
  <c r="N944" i="1" s="1"/>
  <c r="J944" i="1"/>
  <c r="G944" i="1"/>
  <c r="F944" i="1"/>
  <c r="C944" i="1"/>
  <c r="BL945" i="1"/>
  <c r="BJ945" i="1"/>
  <c r="AY945" i="1"/>
  <c r="AW945" i="1" a="1"/>
  <c r="AW945" i="1" s="1"/>
  <c r="AT945" i="1" a="1"/>
  <c r="AT945" i="1" s="1"/>
  <c r="AJ945" i="1"/>
  <c r="AI945" i="1"/>
  <c r="AK945" i="1" s="1"/>
  <c r="W945" i="1"/>
  <c r="N945" i="1" a="1"/>
  <c r="N945" i="1" s="1"/>
  <c r="J945" i="1"/>
  <c r="G945" i="1"/>
  <c r="F945" i="1"/>
  <c r="C945" i="1"/>
  <c r="C906" i="1"/>
  <c r="I906" i="1" s="1"/>
  <c r="F906" i="1"/>
  <c r="G906" i="1"/>
  <c r="J906" i="1"/>
  <c r="N906" i="1" a="1"/>
  <c r="N906" i="1" s="1"/>
  <c r="W906" i="1"/>
  <c r="AI906" i="1"/>
  <c r="AK906" i="1" s="1"/>
  <c r="AJ906" i="1"/>
  <c r="AT906" i="1" a="1"/>
  <c r="AT906" i="1" s="1"/>
  <c r="AW906" i="1" a="1"/>
  <c r="AW906" i="1" s="1"/>
  <c r="AY906" i="1"/>
  <c r="BJ906" i="1"/>
  <c r="BL906" i="1"/>
  <c r="I101" i="1" l="1"/>
  <c r="I392" i="1"/>
  <c r="BL365" i="1" l="1"/>
  <c r="BJ365" i="1"/>
  <c r="AY365" i="1"/>
  <c r="AW365" i="1" a="1"/>
  <c r="AW365" i="1" s="1"/>
  <c r="AT365" i="1" a="1"/>
  <c r="AT365" i="1" s="1"/>
  <c r="AJ365" i="1"/>
  <c r="AI365" i="1"/>
  <c r="AK365" i="1" s="1"/>
  <c r="W365" i="1"/>
  <c r="N365" i="1" a="1"/>
  <c r="N365" i="1" s="1"/>
  <c r="J365" i="1"/>
  <c r="G365" i="1"/>
  <c r="F365" i="1"/>
  <c r="C365" i="1"/>
  <c r="BL366" i="1"/>
  <c r="BJ366" i="1"/>
  <c r="AY366" i="1"/>
  <c r="AW366" i="1" a="1"/>
  <c r="AW366" i="1" s="1"/>
  <c r="AT366" i="1" a="1"/>
  <c r="AT366" i="1" s="1"/>
  <c r="AJ366" i="1"/>
  <c r="AI366" i="1"/>
  <c r="AK366" i="1" s="1"/>
  <c r="W366" i="1"/>
  <c r="N366" i="1" a="1"/>
  <c r="N366" i="1" s="1"/>
  <c r="J366" i="1"/>
  <c r="G366" i="1"/>
  <c r="F366" i="1"/>
  <c r="C366" i="1"/>
  <c r="I366" i="1" s="1"/>
  <c r="BL905" i="1"/>
  <c r="BJ905" i="1"/>
  <c r="AY905" i="1"/>
  <c r="AW905" i="1" a="1"/>
  <c r="AW905" i="1" s="1"/>
  <c r="AT905" i="1" a="1"/>
  <c r="AT905" i="1" s="1"/>
  <c r="AJ905" i="1"/>
  <c r="AI905" i="1"/>
  <c r="AK905" i="1" s="1"/>
  <c r="W905" i="1"/>
  <c r="N905" i="1" a="1"/>
  <c r="N905" i="1" s="1"/>
  <c r="J905" i="1"/>
  <c r="G905" i="1"/>
  <c r="F905" i="1"/>
  <c r="C905" i="1"/>
  <c r="BL363" i="1"/>
  <c r="BJ363" i="1"/>
  <c r="AY363" i="1"/>
  <c r="AW363" i="1" a="1"/>
  <c r="AW363" i="1" s="1"/>
  <c r="AT363" i="1" a="1"/>
  <c r="AT363" i="1" s="1"/>
  <c r="AJ363" i="1"/>
  <c r="AI363" i="1"/>
  <c r="AK363" i="1" s="1"/>
  <c r="W363" i="1"/>
  <c r="N363" i="1" a="1"/>
  <c r="N363" i="1" s="1"/>
  <c r="J363" i="1"/>
  <c r="G363" i="1"/>
  <c r="F363" i="1"/>
  <c r="C363" i="1"/>
  <c r="BL904" i="1"/>
  <c r="BJ904" i="1"/>
  <c r="AY904" i="1"/>
  <c r="AW904" i="1" a="1"/>
  <c r="AW904" i="1" s="1"/>
  <c r="AT904" i="1" a="1"/>
  <c r="AT904" i="1" s="1"/>
  <c r="AJ904" i="1"/>
  <c r="AI904" i="1"/>
  <c r="AK904" i="1" s="1"/>
  <c r="W904" i="1"/>
  <c r="N904" i="1" a="1"/>
  <c r="N904" i="1" s="1"/>
  <c r="J904" i="1"/>
  <c r="G904" i="1"/>
  <c r="F904" i="1"/>
  <c r="C904" i="1"/>
  <c r="C765" i="1"/>
  <c r="F765" i="1"/>
  <c r="G765" i="1"/>
  <c r="J765" i="1"/>
  <c r="N765" i="1" a="1"/>
  <c r="N765" i="1" s="1"/>
  <c r="W765" i="1"/>
  <c r="AI765" i="1"/>
  <c r="AK765" i="1" s="1"/>
  <c r="AJ765" i="1"/>
  <c r="AT765" i="1" a="1"/>
  <c r="AT765" i="1" s="1"/>
  <c r="AW765" i="1" a="1"/>
  <c r="AW765" i="1" s="1"/>
  <c r="AY765" i="1"/>
  <c r="BJ765" i="1"/>
  <c r="BL765" i="1"/>
  <c r="C1329" i="1"/>
  <c r="I1329" i="1" s="1"/>
  <c r="F1329" i="1"/>
  <c r="G1329" i="1"/>
  <c r="J1329" i="1"/>
  <c r="N1329" i="1" a="1"/>
  <c r="N1329" i="1" s="1"/>
  <c r="W1329" i="1"/>
  <c r="AI1329" i="1"/>
  <c r="AK1329" i="1" s="1"/>
  <c r="AJ1329" i="1"/>
  <c r="AT1329" i="1" a="1"/>
  <c r="AT1329" i="1" s="1"/>
  <c r="AW1329" i="1" a="1"/>
  <c r="AW1329" i="1" s="1"/>
  <c r="AY1329" i="1"/>
  <c r="BJ1329" i="1"/>
  <c r="BL1329" i="1"/>
  <c r="C1330" i="1"/>
  <c r="I1330" i="1" s="1"/>
  <c r="F1330" i="1"/>
  <c r="G1330" i="1"/>
  <c r="J1330" i="1"/>
  <c r="N1330" i="1" a="1"/>
  <c r="N1330" i="1" s="1"/>
  <c r="W1330" i="1"/>
  <c r="AI1330" i="1"/>
  <c r="AK1330" i="1" s="1"/>
  <c r="AJ1330" i="1"/>
  <c r="AT1330" i="1" a="1"/>
  <c r="AT1330" i="1" s="1"/>
  <c r="AW1330" i="1" a="1"/>
  <c r="AW1330" i="1" s="1"/>
  <c r="AY1330" i="1"/>
  <c r="BJ1330" i="1"/>
  <c r="BL1330" i="1"/>
  <c r="BL364" i="1"/>
  <c r="BJ364" i="1"/>
  <c r="AY364" i="1"/>
  <c r="AW364" i="1" a="1"/>
  <c r="AW364" i="1" s="1"/>
  <c r="AT364" i="1" a="1"/>
  <c r="AT364" i="1" s="1"/>
  <c r="AJ364" i="1"/>
  <c r="AI364" i="1"/>
  <c r="AK364" i="1" s="1"/>
  <c r="W364" i="1"/>
  <c r="N364" i="1" a="1"/>
  <c r="N364" i="1" s="1"/>
  <c r="J364" i="1"/>
  <c r="G364" i="1"/>
  <c r="F364" i="1"/>
  <c r="C364" i="1"/>
  <c r="BL4" i="49"/>
  <c r="BJ4" i="49"/>
  <c r="AY4" i="49"/>
  <c r="AW4" i="49" a="1"/>
  <c r="AW4" i="49" s="1"/>
  <c r="AT4" i="49" a="1"/>
  <c r="AT4" i="49" s="1"/>
  <c r="AK4" i="49"/>
  <c r="AJ4" i="49"/>
  <c r="AI4" i="49"/>
  <c r="W4" i="49"/>
  <c r="N4" i="49" a="1"/>
  <c r="N4" i="49" s="1"/>
  <c r="J4" i="49"/>
  <c r="I4" i="49"/>
  <c r="G4" i="49"/>
  <c r="F4" i="49"/>
  <c r="C4" i="49"/>
  <c r="I765" i="1" l="1"/>
  <c r="I364" i="1"/>
  <c r="F1331" i="1"/>
  <c r="AY1331" i="1" l="1"/>
  <c r="AW1331" i="1" a="1"/>
  <c r="AW1331" i="1" s="1"/>
  <c r="C1331" i="1"/>
  <c r="G1331" i="1"/>
  <c r="J1331" i="1"/>
  <c r="N1331" i="1" a="1"/>
  <c r="N1331" i="1" s="1"/>
  <c r="W1331" i="1"/>
  <c r="AI1331" i="1"/>
  <c r="AK1331" i="1" s="1"/>
  <c r="AJ1331" i="1"/>
  <c r="AT1331" i="1" a="1"/>
  <c r="AT1331" i="1" s="1"/>
  <c r="BJ1331" i="1"/>
  <c r="BL1331" i="1"/>
  <c r="I1274" i="1" l="1"/>
  <c r="I1275" i="1"/>
  <c r="I1261" i="1"/>
  <c r="I1260" i="1"/>
  <c r="I1247" i="1"/>
  <c r="I1246" i="1"/>
  <c r="I1309" i="1"/>
  <c r="I1314" i="1"/>
  <c r="I1305" i="1"/>
  <c r="I1312" i="1"/>
  <c r="I1307" i="1"/>
  <c r="I1310" i="1"/>
  <c r="I1304" i="1"/>
  <c r="I1308" i="1"/>
  <c r="I1306" i="1"/>
  <c r="I1313" i="1"/>
  <c r="I1311" i="1"/>
  <c r="I1039" i="1"/>
  <c r="I1285" i="1"/>
  <c r="I887" i="1"/>
  <c r="I882" i="1"/>
  <c r="I870" i="1"/>
  <c r="I879" i="1"/>
  <c r="I395" i="1"/>
  <c r="I399" i="1"/>
  <c r="I397" i="1"/>
  <c r="I1002" i="1"/>
  <c r="I1001" i="1"/>
  <c r="I982" i="1"/>
  <c r="I981" i="1"/>
  <c r="I902" i="1"/>
  <c r="I942" i="1"/>
  <c r="I941" i="1"/>
  <c r="I893" i="1"/>
  <c r="I891" i="1"/>
  <c r="I971" i="1"/>
  <c r="I784" i="1"/>
  <c r="I781" i="1"/>
  <c r="I782" i="1"/>
  <c r="I785" i="1"/>
  <c r="I995" i="1"/>
  <c r="I1027" i="1"/>
  <c r="I974" i="1"/>
  <c r="I934" i="1"/>
  <c r="I931" i="1"/>
  <c r="I1024" i="1"/>
  <c r="I979" i="1"/>
  <c r="I939" i="1"/>
  <c r="I933" i="1"/>
  <c r="I973" i="1"/>
  <c r="I978" i="1"/>
  <c r="I970" i="1"/>
  <c r="I994" i="1"/>
  <c r="I938" i="1"/>
  <c r="I976" i="1"/>
  <c r="I936" i="1"/>
  <c r="I930" i="1"/>
  <c r="I1023" i="1"/>
  <c r="I1026" i="1"/>
  <c r="I1238" i="1"/>
  <c r="I1289" i="1"/>
  <c r="I1132" i="1"/>
  <c r="I1199" i="1"/>
  <c r="I1124" i="1"/>
  <c r="I1129" i="1"/>
  <c r="I1102" i="1"/>
  <c r="I1123" i="1"/>
  <c r="I1090" i="1"/>
  <c r="I1098" i="1"/>
  <c r="I1078" i="1"/>
  <c r="I1085" i="1"/>
  <c r="I1051" i="1"/>
  <c r="I1054" i="1"/>
  <c r="I1045" i="1"/>
  <c r="I1048" i="1"/>
  <c r="I1014" i="1"/>
  <c r="I1019" i="1"/>
  <c r="I999" i="1"/>
  <c r="I1009" i="1"/>
  <c r="I965" i="1"/>
  <c r="I992" i="1"/>
  <c r="I993" i="1"/>
  <c r="I958" i="1"/>
  <c r="I961" i="1"/>
  <c r="I951" i="1"/>
  <c r="I954" i="1"/>
  <c r="I921" i="1"/>
  <c r="I925" i="1"/>
  <c r="I914" i="1"/>
  <c r="I918" i="1"/>
  <c r="I900" i="1"/>
  <c r="I911" i="1"/>
  <c r="I840" i="1"/>
  <c r="I843" i="1"/>
  <c r="I832" i="1"/>
  <c r="I837" i="1"/>
  <c r="I818" i="1"/>
  <c r="I821" i="1"/>
  <c r="I788" i="1"/>
  <c r="I815" i="1"/>
  <c r="I770" i="1"/>
  <c r="I774" i="1"/>
  <c r="I748" i="1"/>
  <c r="I752" i="1"/>
  <c r="I740" i="1"/>
  <c r="I744" i="1"/>
  <c r="I717" i="1"/>
  <c r="I721" i="1"/>
  <c r="I316" i="1"/>
  <c r="I320" i="1"/>
  <c r="I308" i="1"/>
  <c r="I312" i="1"/>
  <c r="I244" i="1"/>
  <c r="I250" i="1"/>
  <c r="I170" i="1"/>
  <c r="I164" i="1"/>
  <c r="I156" i="1"/>
  <c r="I160" i="1"/>
  <c r="I128" i="1"/>
  <c r="I152" i="1"/>
  <c r="I120" i="1"/>
  <c r="I124" i="1"/>
  <c r="I144" i="1"/>
  <c r="I148" i="1"/>
  <c r="I136" i="1"/>
  <c r="I140" i="1"/>
  <c r="I116" i="1"/>
  <c r="I132" i="1"/>
  <c r="I108" i="1"/>
  <c r="I112" i="1"/>
  <c r="I100" i="1"/>
  <c r="I104" i="1"/>
  <c r="I1117" i="1"/>
  <c r="I1120" i="1"/>
  <c r="I1111" i="1"/>
  <c r="I1114" i="1"/>
  <c r="I1105" i="1"/>
  <c r="I1108" i="1"/>
  <c r="I928" i="1"/>
  <c r="I968" i="1"/>
  <c r="I1069" i="1"/>
  <c r="I1068" i="1"/>
  <c r="I1062" i="1"/>
  <c r="I1063" i="1"/>
  <c r="I1107" i="1"/>
  <c r="I1116" i="1"/>
  <c r="I1110" i="1"/>
  <c r="I1119" i="1"/>
  <c r="I1113" i="1"/>
  <c r="I226" i="1"/>
  <c r="I227" i="1"/>
  <c r="I967" i="1"/>
  <c r="I927" i="1"/>
  <c r="I221" i="1"/>
  <c r="I222" i="1"/>
  <c r="I884" i="1"/>
  <c r="I234" i="1"/>
  <c r="I230" i="1"/>
  <c r="I231" i="1"/>
  <c r="I233" i="1"/>
  <c r="I889" i="1"/>
  <c r="I874" i="1"/>
  <c r="I876" i="1"/>
  <c r="I872" i="1"/>
  <c r="I878" i="1"/>
  <c r="I881" i="1"/>
  <c r="I886" i="1"/>
  <c r="I869" i="1"/>
  <c r="I1126" i="1"/>
  <c r="I1131" i="1"/>
  <c r="I1128" i="1"/>
  <c r="I1122" i="1"/>
  <c r="I1077" i="1"/>
  <c r="I1021" i="1"/>
  <c r="I1018" i="1"/>
  <c r="I1016" i="1"/>
  <c r="I1013" i="1"/>
  <c r="I1011" i="1"/>
  <c r="I1271" i="1"/>
  <c r="I1257" i="1"/>
  <c r="I1281" i="1"/>
  <c r="I1270" i="1"/>
  <c r="I1256" i="1"/>
  <c r="I1267" i="1"/>
  <c r="I1244" i="1"/>
  <c r="I1252" i="1"/>
  <c r="I1253" i="1"/>
  <c r="I179" i="1"/>
  <c r="I174" i="1"/>
  <c r="I181" i="1"/>
  <c r="I182" i="1"/>
  <c r="I175" i="1"/>
  <c r="I180" i="1"/>
  <c r="I176" i="1"/>
  <c r="I177" i="1"/>
  <c r="I431" i="1"/>
  <c r="I429" i="1"/>
  <c r="I451" i="1"/>
  <c r="I433" i="1"/>
  <c r="I445" i="1"/>
  <c r="I425" i="1"/>
  <c r="I449" i="1"/>
  <c r="I441" i="1"/>
  <c r="I435" i="1"/>
  <c r="I439" i="1"/>
  <c r="I443" i="1"/>
  <c r="I427" i="1"/>
  <c r="I437" i="1"/>
  <c r="I447" i="1"/>
  <c r="I733" i="1"/>
  <c r="I459" i="1"/>
  <c r="I477" i="1"/>
  <c r="I471" i="1"/>
  <c r="I467" i="1"/>
  <c r="I481" i="1"/>
  <c r="I455" i="1"/>
  <c r="I461" i="1"/>
  <c r="I465" i="1"/>
  <c r="I469" i="1"/>
  <c r="I457" i="1"/>
  <c r="I473" i="1"/>
  <c r="I463" i="1"/>
  <c r="I479" i="1"/>
  <c r="I475" i="1"/>
  <c r="I710" i="1"/>
  <c r="I709" i="1"/>
  <c r="I820" i="1"/>
  <c r="I817" i="1"/>
  <c r="I814" i="1"/>
  <c r="I787" i="1"/>
  <c r="I1104" i="1"/>
  <c r="I780" i="1"/>
  <c r="I778" i="1"/>
  <c r="I776" i="1"/>
  <c r="I1088" i="1"/>
  <c r="I1083" i="1"/>
  <c r="I1089" i="1"/>
  <c r="I1082" i="1"/>
  <c r="I1084" i="1"/>
  <c r="I254" i="1"/>
  <c r="I1087" i="1"/>
  <c r="I1101" i="1"/>
  <c r="I1100" i="1"/>
  <c r="I1095" i="1"/>
  <c r="I1093" i="1"/>
  <c r="I1094" i="1"/>
  <c r="I1298" i="1"/>
  <c r="I1097" i="1"/>
  <c r="I746" i="1"/>
  <c r="I742" i="1"/>
  <c r="I719" i="1"/>
  <c r="I715" i="1"/>
  <c r="I750" i="1"/>
  <c r="I738" i="1"/>
  <c r="I58" i="1"/>
  <c r="I43" i="1"/>
  <c r="I755" i="1"/>
  <c r="I1299" i="1"/>
  <c r="I1300" i="1"/>
  <c r="I747" i="1"/>
  <c r="I751" i="1"/>
  <c r="I1203" i="1"/>
  <c r="I1164" i="1"/>
  <c r="I1165" i="1"/>
  <c r="I1204" i="1"/>
  <c r="I1211" i="1"/>
  <c r="I1172" i="1"/>
  <c r="I1213" i="1"/>
  <c r="I1212" i="1"/>
  <c r="I1173" i="1"/>
  <c r="I1171" i="1"/>
  <c r="I1174" i="1"/>
  <c r="I987" i="1"/>
  <c r="I989" i="1"/>
  <c r="I483" i="1"/>
  <c r="I986" i="1"/>
  <c r="I984" i="1"/>
  <c r="I988" i="1"/>
  <c r="I1006" i="1"/>
  <c r="I1007" i="1"/>
  <c r="I491" i="1"/>
  <c r="I650" i="1"/>
  <c r="I667" i="1"/>
  <c r="I566" i="1"/>
  <c r="I646" i="1"/>
  <c r="I593" i="1"/>
  <c r="I589" i="1"/>
  <c r="I564" i="1"/>
  <c r="I658" i="1"/>
  <c r="I574" i="1"/>
  <c r="I568" i="1"/>
  <c r="I585" i="1"/>
  <c r="I675" i="1"/>
  <c r="I572" i="1"/>
  <c r="I591" i="1"/>
  <c r="I562" i="1"/>
  <c r="I587" i="1"/>
  <c r="I652" i="1"/>
  <c r="I579" i="1"/>
  <c r="I654" i="1"/>
  <c r="I656" i="1"/>
  <c r="I644" i="1"/>
  <c r="I661" i="1"/>
  <c r="I671" i="1"/>
  <c r="I576" i="1"/>
  <c r="I669" i="1"/>
  <c r="I663" i="1"/>
  <c r="I570" i="1"/>
  <c r="I581" i="1"/>
  <c r="I648" i="1"/>
  <c r="I583" i="1"/>
  <c r="I665" i="1"/>
  <c r="I673" i="1"/>
  <c r="I304" i="1"/>
  <c r="I37" i="1"/>
  <c r="I39" i="1"/>
  <c r="I1302" i="1"/>
  <c r="I1301" i="1"/>
  <c r="I827" i="1"/>
  <c r="I1035" i="1"/>
  <c r="I1037" i="1"/>
  <c r="I842" i="1"/>
  <c r="I240" i="1"/>
  <c r="I1278" i="1"/>
  <c r="I1273" i="1"/>
  <c r="I1282" i="1"/>
  <c r="I1277" i="1"/>
  <c r="I1272" i="1"/>
  <c r="I1280" i="1"/>
  <c r="I1279" i="1"/>
  <c r="I1276" i="1"/>
  <c r="I1251" i="1"/>
  <c r="I1265" i="1"/>
  <c r="I1262" i="1"/>
  <c r="I1248" i="1"/>
  <c r="I963" i="1"/>
  <c r="I997" i="1"/>
  <c r="I898" i="1"/>
  <c r="I923" i="1"/>
  <c r="I209" i="1"/>
  <c r="I768" i="1"/>
  <c r="I772" i="1"/>
  <c r="I215" i="1"/>
  <c r="I213" i="1"/>
  <c r="I211" i="1"/>
  <c r="I836" i="1"/>
  <c r="I831" i="1"/>
  <c r="I773" i="1"/>
  <c r="I769" i="1"/>
  <c r="I393" i="1"/>
  <c r="I964" i="1"/>
  <c r="I998" i="1"/>
  <c r="I924" i="1"/>
  <c r="I899" i="1"/>
  <c r="I950" i="1"/>
  <c r="I920" i="1"/>
  <c r="I1092" i="1"/>
  <c r="I1096" i="1"/>
  <c r="I991" i="1"/>
  <c r="I376" i="1"/>
  <c r="I378" i="1"/>
  <c r="I377" i="1"/>
  <c r="I380" i="1"/>
  <c r="I382" i="1"/>
  <c r="I381" i="1"/>
  <c r="I169" i="1"/>
  <c r="I172" i="1"/>
  <c r="I168" i="1"/>
  <c r="I171" i="1"/>
  <c r="I166" i="1"/>
  <c r="I165" i="1"/>
  <c r="I163" i="1"/>
  <c r="I162" i="1"/>
  <c r="I720" i="1"/>
  <c r="I743" i="1"/>
  <c r="I825" i="1"/>
  <c r="I238" i="1"/>
  <c r="I1031" i="1"/>
  <c r="I1141" i="1"/>
  <c r="I1032" i="1"/>
  <c r="I1139" i="1"/>
  <c r="I1142" i="1"/>
  <c r="I823" i="1"/>
  <c r="I1034" i="1"/>
  <c r="I1029" i="1"/>
  <c r="I236" i="1"/>
  <c r="I1138" i="1"/>
  <c r="I1297" i="1"/>
  <c r="I1286" i="1"/>
  <c r="I1295" i="1"/>
  <c r="I1284" i="1"/>
  <c r="I1293" i="1"/>
  <c r="I1294" i="1"/>
  <c r="I1290" i="1"/>
  <c r="I1291" i="1"/>
  <c r="I1292" i="1"/>
  <c r="I1296" i="1"/>
  <c r="I1287" i="1"/>
  <c r="I1288" i="1"/>
  <c r="I1243" i="1"/>
  <c r="I1258" i="1"/>
  <c r="I1266" i="1"/>
  <c r="I1268" i="1"/>
  <c r="I1264" i="1"/>
  <c r="I1254" i="1"/>
  <c r="I1245" i="1"/>
  <c r="I1263" i="1"/>
  <c r="I1259" i="1"/>
  <c r="I1249" i="1"/>
  <c r="I1008" i="1"/>
  <c r="I1250" i="1"/>
  <c r="I1242" i="1"/>
  <c r="I1041" i="1"/>
  <c r="I1040" i="1"/>
  <c r="I1038" i="1"/>
  <c r="I1042" i="1"/>
  <c r="I419" i="1"/>
  <c r="I421" i="1"/>
  <c r="I897" i="1"/>
  <c r="I896" i="1"/>
  <c r="I484" i="1"/>
  <c r="I416" i="1"/>
  <c r="I452" i="1"/>
  <c r="I486" i="1"/>
  <c r="I492" i="1"/>
  <c r="I488" i="1"/>
  <c r="I422" i="1"/>
  <c r="I414" i="1"/>
  <c r="I500" i="1"/>
  <c r="I501" i="1"/>
  <c r="I510" i="1"/>
  <c r="I509" i="1"/>
  <c r="I506" i="1"/>
  <c r="I497" i="1"/>
  <c r="I498" i="1"/>
  <c r="I503" i="1"/>
  <c r="I504" i="1"/>
  <c r="I507" i="1"/>
  <c r="I494" i="1"/>
  <c r="I495" i="1"/>
  <c r="I809" i="1"/>
  <c r="I812" i="1"/>
  <c r="I808" i="1"/>
  <c r="I790" i="1"/>
  <c r="I805" i="1"/>
  <c r="I806" i="1"/>
  <c r="I796" i="1"/>
  <c r="I793" i="1"/>
  <c r="I811" i="1"/>
  <c r="I802" i="1"/>
  <c r="I803" i="1"/>
  <c r="I797" i="1"/>
  <c r="I794" i="1"/>
  <c r="I791" i="1"/>
  <c r="I799" i="1"/>
  <c r="I800" i="1"/>
  <c r="I1047" i="1"/>
  <c r="I1050" i="1"/>
  <c r="I1053" i="1"/>
  <c r="I306" i="1"/>
  <c r="I1044" i="1"/>
  <c r="I318" i="1"/>
  <c r="I319" i="1"/>
  <c r="I310" i="1"/>
  <c r="I314" i="1"/>
  <c r="I307" i="1"/>
  <c r="I315" i="1"/>
  <c r="I311" i="1"/>
  <c r="I739" i="1"/>
  <c r="I957" i="1"/>
  <c r="I917" i="1"/>
  <c r="I716" i="1"/>
  <c r="I42" i="1"/>
  <c r="I602" i="1"/>
  <c r="I22" i="1"/>
  <c r="I8" i="1"/>
  <c r="I12" i="1"/>
  <c r="I835" i="1"/>
  <c r="I606" i="1"/>
  <c r="I618" i="1"/>
  <c r="I16" i="1"/>
  <c r="I30" i="1"/>
  <c r="I636" i="1"/>
  <c r="I612" i="1"/>
  <c r="I628" i="1"/>
  <c r="I598" i="1"/>
  <c r="I622" i="1"/>
  <c r="I36" i="1"/>
  <c r="I634" i="1"/>
  <c r="I723" i="1"/>
  <c r="I596" i="1"/>
  <c r="I6" i="1"/>
  <c r="I700" i="1"/>
  <c r="I834" i="1"/>
  <c r="I620" i="1"/>
  <c r="I28" i="1"/>
  <c r="I24" i="1"/>
  <c r="I18" i="1"/>
  <c r="I20" i="1"/>
  <c r="I626" i="1"/>
  <c r="I731" i="1"/>
  <c r="I34" i="1"/>
  <c r="I630" i="1"/>
  <c r="I830" i="1"/>
  <c r="I600" i="1"/>
  <c r="I604" i="1"/>
  <c r="I614" i="1"/>
  <c r="I57" i="1"/>
  <c r="I632" i="1"/>
  <c r="I706" i="1"/>
  <c r="I727" i="1"/>
  <c r="I608" i="1"/>
  <c r="I610" i="1"/>
  <c r="I640" i="1"/>
  <c r="I642" i="1"/>
  <c r="I616" i="1"/>
  <c r="I26" i="1"/>
  <c r="I10" i="1"/>
  <c r="I829" i="1"/>
  <c r="I32" i="1"/>
  <c r="I708" i="1"/>
  <c r="I729" i="1"/>
  <c r="I702" i="1"/>
  <c r="I14" i="1"/>
  <c r="I704" i="1"/>
  <c r="I725" i="1"/>
  <c r="I624" i="1"/>
  <c r="I638" i="1"/>
  <c r="I558" i="1"/>
  <c r="I560" i="1"/>
  <c r="I550" i="1"/>
  <c r="I554" i="1"/>
  <c r="I552" i="1"/>
  <c r="I556" i="1"/>
  <c r="I839" i="1"/>
  <c r="I548" i="1"/>
  <c r="I524" i="1"/>
  <c r="I544" i="1"/>
  <c r="I540" i="1"/>
  <c r="I538" i="1"/>
  <c r="I534" i="1"/>
  <c r="I518" i="1"/>
  <c r="I520" i="1"/>
  <c r="I536" i="1"/>
  <c r="I542" i="1"/>
  <c r="I532" i="1"/>
  <c r="I514" i="1"/>
  <c r="I546" i="1"/>
  <c r="I528" i="1"/>
  <c r="I530" i="1"/>
  <c r="I522" i="1"/>
  <c r="I526" i="1"/>
  <c r="I516" i="1"/>
  <c r="I252" i="1"/>
  <c r="I249" i="1"/>
  <c r="I251" i="1"/>
  <c r="I248" i="1"/>
  <c r="I245" i="1"/>
  <c r="I242" i="1"/>
  <c r="I243" i="1"/>
  <c r="I246" i="1"/>
  <c r="I1237" i="1"/>
  <c r="I1240" i="1"/>
  <c r="I1198" i="1"/>
  <c r="I1236" i="1"/>
  <c r="I1239" i="1"/>
  <c r="I1197" i="1"/>
  <c r="I1200" i="1"/>
  <c r="I281" i="1"/>
  <c r="I151" i="1"/>
  <c r="I284" i="1"/>
  <c r="I130" i="1"/>
  <c r="I122" i="1"/>
  <c r="I154" i="1"/>
  <c r="I103" i="1"/>
  <c r="I290" i="1"/>
  <c r="I302" i="1"/>
  <c r="I147" i="1"/>
  <c r="I155" i="1"/>
  <c r="I280" i="1"/>
  <c r="I146" i="1"/>
  <c r="I138" i="1"/>
  <c r="I123" i="1"/>
  <c r="I111" i="1"/>
  <c r="I115" i="1"/>
  <c r="I127" i="1"/>
  <c r="I106" i="1"/>
  <c r="I134" i="1"/>
  <c r="I98" i="1"/>
  <c r="I143" i="1"/>
  <c r="I287" i="1"/>
  <c r="I158" i="1"/>
  <c r="I110" i="1"/>
  <c r="I292" i="1"/>
  <c r="I150" i="1"/>
  <c r="I286" i="1"/>
  <c r="I283" i="1"/>
  <c r="I131" i="1"/>
  <c r="I296" i="1"/>
  <c r="I295" i="1"/>
  <c r="I107" i="1"/>
  <c r="I1201" i="1"/>
  <c r="I159" i="1"/>
  <c r="I289" i="1"/>
  <c r="I114" i="1"/>
  <c r="I298" i="1"/>
  <c r="I118" i="1"/>
  <c r="I142" i="1"/>
  <c r="I102" i="1"/>
  <c r="I119" i="1"/>
  <c r="I139" i="1"/>
  <c r="I135" i="1"/>
  <c r="I301" i="1"/>
  <c r="I126" i="1"/>
  <c r="I299" i="1"/>
  <c r="I293" i="1"/>
  <c r="I99" i="1"/>
  <c r="I278" i="1"/>
  <c r="I271" i="1"/>
  <c r="I272" i="1"/>
  <c r="I265" i="1"/>
  <c r="I260" i="1"/>
  <c r="I277" i="1"/>
  <c r="I275" i="1"/>
  <c r="I268" i="1"/>
  <c r="I266" i="1"/>
  <c r="I262" i="1"/>
  <c r="I274" i="1"/>
  <c r="I269" i="1"/>
  <c r="I259" i="1"/>
  <c r="I263" i="1"/>
  <c r="I257" i="1"/>
  <c r="I953" i="1"/>
  <c r="I915" i="1"/>
  <c r="I256" i="1"/>
  <c r="I913" i="1"/>
  <c r="I955" i="1"/>
  <c r="I1208" i="1"/>
  <c r="I960" i="1"/>
  <c r="I385" i="1"/>
  <c r="I1209" i="1"/>
  <c r="I391" i="1"/>
  <c r="I374" i="1"/>
  <c r="I1220" i="1"/>
  <c r="I369" i="1"/>
  <c r="I387" i="1"/>
  <c r="I1231" i="1"/>
  <c r="I389" i="1"/>
  <c r="I370" i="1"/>
  <c r="I1210" i="1"/>
  <c r="I1227" i="1"/>
  <c r="I1214" i="1"/>
  <c r="I1221" i="1"/>
  <c r="I1226" i="1"/>
  <c r="I388" i="1"/>
  <c r="I1222" i="1"/>
  <c r="I386" i="1"/>
  <c r="I373" i="1"/>
  <c r="I1224" i="1"/>
  <c r="I1233" i="1"/>
  <c r="I1219" i="1"/>
  <c r="I390" i="1"/>
  <c r="I383" i="1"/>
  <c r="I1232" i="1"/>
  <c r="I1229" i="1"/>
  <c r="I375" i="1"/>
  <c r="I367" i="1"/>
  <c r="I1205" i="1"/>
  <c r="I1206" i="1"/>
  <c r="I1215" i="1"/>
  <c r="I1228" i="1"/>
  <c r="I1234" i="1"/>
  <c r="I1230" i="1"/>
  <c r="I372" i="1"/>
  <c r="I1216" i="1"/>
  <c r="I1218" i="1"/>
  <c r="I1207" i="1"/>
  <c r="I1223" i="1"/>
  <c r="I371" i="1"/>
  <c r="I368" i="1"/>
  <c r="I1217" i="1"/>
  <c r="I1225" i="1"/>
  <c r="I384" i="1"/>
  <c r="I1179" i="1"/>
  <c r="I1183" i="1"/>
  <c r="I1177" i="1"/>
  <c r="I1175" i="1"/>
  <c r="I1180" i="1"/>
  <c r="I1176" i="1"/>
  <c r="I1181" i="1"/>
  <c r="I1178" i="1"/>
  <c r="I1182" i="1"/>
  <c r="I1168" i="1"/>
  <c r="I1194" i="1"/>
  <c r="I1193" i="1"/>
  <c r="I1186" i="1"/>
  <c r="I1188" i="1"/>
  <c r="I1167" i="1"/>
  <c r="I1166" i="1"/>
  <c r="I1185" i="1"/>
  <c r="I1192" i="1"/>
  <c r="I910" i="1"/>
  <c r="I1184" i="1"/>
  <c r="I1170" i="1"/>
  <c r="I1189" i="1"/>
  <c r="I1190" i="1"/>
  <c r="I1169" i="1"/>
  <c r="I1187" i="1"/>
  <c r="I1191" i="1"/>
  <c r="I1195" i="1"/>
  <c r="I948" i="1"/>
  <c r="I908" i="1"/>
  <c r="I760" i="1"/>
  <c r="I907" i="1"/>
  <c r="I756" i="1"/>
  <c r="I947" i="1"/>
  <c r="I1070" i="1"/>
  <c r="I1064" i="1"/>
  <c r="I1071" i="1"/>
  <c r="I1065" i="1"/>
  <c r="I1072" i="1"/>
  <c r="I1066" i="1"/>
  <c r="I766" i="1"/>
  <c r="I764" i="1"/>
  <c r="I944" i="1"/>
  <c r="I945" i="1"/>
  <c r="I1331" i="1"/>
  <c r="I365" i="1"/>
  <c r="I904" i="1"/>
  <c r="I363" i="1"/>
  <c r="I905" i="1"/>
  <c r="AR7" i="2" a="1"/>
  <c r="AR7" i="2" s="1"/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2" i="2"/>
  <c r="J2" i="1" l="1"/>
  <c r="AO5" i="2" l="1" a="1"/>
  <c r="AO5" i="2" s="1"/>
  <c r="AP5" i="2" a="1"/>
  <c r="AP5" i="2" s="1"/>
  <c r="Q2" i="1" l="1"/>
  <c r="I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<sst xmlns="http://schemas.openxmlformats.org/spreadsheetml/2006/main" count="23866" uniqueCount="2137">
  <si>
    <t>Functional Area</t>
  </si>
  <si>
    <t>Line</t>
  </si>
  <si>
    <t>Project Phase</t>
  </si>
  <si>
    <t>Building</t>
  </si>
  <si>
    <t>Room</t>
  </si>
  <si>
    <t>10 - Nest Run</t>
  </si>
  <si>
    <t>Moba Line 1</t>
  </si>
  <si>
    <t>Phase 1</t>
  </si>
  <si>
    <t>ECS</t>
  </si>
  <si>
    <t>20 - Egg Processing</t>
  </si>
  <si>
    <t>Moba Line 2</t>
  </si>
  <si>
    <t>30 - Process Ancillary</t>
  </si>
  <si>
    <t>40 - Finished Goods</t>
  </si>
  <si>
    <t>50 - Pallet Washing</t>
  </si>
  <si>
    <t>60 - Utilities</t>
  </si>
  <si>
    <t>70 - Admin</t>
  </si>
  <si>
    <t>EQUIPMENT IDENTIFIERS LISTED IN TABLE BELOW.  DATA ALSO RESIDES IN AUTOCAD PROCESS PFD TEMPLATE.</t>
  </si>
  <si>
    <t>MARK</t>
  </si>
  <si>
    <t>DESCRIPTION</t>
  </si>
  <si>
    <t>ACC</t>
  </si>
  <si>
    <t>ACCUMULATOR</t>
  </si>
  <si>
    <t>ACO</t>
  </si>
  <si>
    <t>AUTOMATIC CAN OPENING</t>
  </si>
  <si>
    <t>RIN</t>
  </si>
  <si>
    <t>RINSE CABINET</t>
  </si>
  <si>
    <t>ADV</t>
  </si>
  <si>
    <t>AUTO-DRIVER</t>
  </si>
  <si>
    <t>DRY</t>
  </si>
  <si>
    <t>DRYER</t>
  </si>
  <si>
    <t>AGR</t>
  </si>
  <si>
    <t>AGITATOR</t>
  </si>
  <si>
    <t>QCS</t>
  </si>
  <si>
    <t>Quality Station</t>
  </si>
  <si>
    <t>APR</t>
  </si>
  <si>
    <t>APPLICATOR</t>
  </si>
  <si>
    <t>IDF</t>
  </si>
  <si>
    <t>IDF cabinet</t>
  </si>
  <si>
    <t>BAC</t>
  </si>
  <si>
    <t>BAG CLIP</t>
  </si>
  <si>
    <t>FWS</t>
  </si>
  <si>
    <t>Four-Way Shuttle Racking</t>
  </si>
  <si>
    <t>BAG</t>
  </si>
  <si>
    <t>BAGGER</t>
  </si>
  <si>
    <t>CLO</t>
  </si>
  <si>
    <t>Closer</t>
  </si>
  <si>
    <t>BAL</t>
  </si>
  <si>
    <t>BALER</t>
  </si>
  <si>
    <t>BAN</t>
  </si>
  <si>
    <t>BANDER</t>
  </si>
  <si>
    <t>BCP</t>
  </si>
  <si>
    <t>BOTTLE CAPPER</t>
  </si>
  <si>
    <t>BCS</t>
  </si>
  <si>
    <t>BAR CODE SCANNER</t>
  </si>
  <si>
    <t>BFL</t>
  </si>
  <si>
    <t>BOTTLE FILLER</t>
  </si>
  <si>
    <t>BGS</t>
  </si>
  <si>
    <t>BAG SEALER</t>
  </si>
  <si>
    <t>BIN</t>
  </si>
  <si>
    <t>BLC</t>
  </si>
  <si>
    <t>BLANCHER</t>
  </si>
  <si>
    <t>BLR</t>
  </si>
  <si>
    <t>BOILER</t>
  </si>
  <si>
    <t>BLW</t>
  </si>
  <si>
    <t>BLOWER</t>
  </si>
  <si>
    <t>BRQ</t>
  </si>
  <si>
    <t>BRIQUETTING EQUIPMENT</t>
  </si>
  <si>
    <t>BTC</t>
  </si>
  <si>
    <t>BATTERY CHARGER</t>
  </si>
  <si>
    <t>BUC</t>
  </si>
  <si>
    <t>BAG UNCUFFER</t>
  </si>
  <si>
    <t>BUN</t>
  </si>
  <si>
    <t>BUNDLER</t>
  </si>
  <si>
    <t>BUS</t>
  </si>
  <si>
    <t>BOTTLE UNSCRAMBLER</t>
  </si>
  <si>
    <t>BWS</t>
  </si>
  <si>
    <t>BOTTLE WASHER</t>
  </si>
  <si>
    <t>CAL</t>
  </si>
  <si>
    <t>CAP LINER</t>
  </si>
  <si>
    <t>CAP</t>
  </si>
  <si>
    <t>CAPPER</t>
  </si>
  <si>
    <t>CAR</t>
  </si>
  <si>
    <t>CARTONER</t>
  </si>
  <si>
    <t>CAT</t>
  </si>
  <si>
    <t>CATALYTIC OXIDIZER</t>
  </si>
  <si>
    <t>CBE</t>
  </si>
  <si>
    <t>CONVEYOR-BUCKET ELEVATOR</t>
  </si>
  <si>
    <t>CDR</t>
  </si>
  <si>
    <t>CODE DATER</t>
  </si>
  <si>
    <t>CEN</t>
  </si>
  <si>
    <t>CENTRIFUGE</t>
  </si>
  <si>
    <t>CER</t>
  </si>
  <si>
    <t>CASE ERECTOR</t>
  </si>
  <si>
    <t>CHN</t>
  </si>
  <si>
    <t>CHUNKER</t>
  </si>
  <si>
    <t>CHR</t>
  </si>
  <si>
    <t>CHILLER</t>
  </si>
  <si>
    <t>CIC</t>
  </si>
  <si>
    <t>CANDELING INSPECTION CONVEYOR</t>
  </si>
  <si>
    <t>CIP</t>
  </si>
  <si>
    <t>CLEAN IN PLACE SYSTEM/SKID</t>
  </si>
  <si>
    <t>CKR</t>
  </si>
  <si>
    <t>COOKER</t>
  </si>
  <si>
    <t>CLN</t>
  </si>
  <si>
    <t>CLEANER</t>
  </si>
  <si>
    <t>CLR</t>
  </si>
  <si>
    <t>COOLER</t>
  </si>
  <si>
    <t>CNV</t>
  </si>
  <si>
    <t>CONVEYOR</t>
  </si>
  <si>
    <t>COL</t>
  </si>
  <si>
    <t>COLLATOR</t>
  </si>
  <si>
    <t>COM</t>
  </si>
  <si>
    <t>COMPRESSOR</t>
  </si>
  <si>
    <t>CON</t>
  </si>
  <si>
    <t>CONDENSER</t>
  </si>
  <si>
    <t>COP</t>
  </si>
  <si>
    <t>CLEAN OUT OF PLACE SYSTEM/TANK</t>
  </si>
  <si>
    <t>CPK</t>
  </si>
  <si>
    <t>CASE PACKER</t>
  </si>
  <si>
    <t>CPT</t>
  </si>
  <si>
    <t>COMPACTOR</t>
  </si>
  <si>
    <t>CSR</t>
  </si>
  <si>
    <t>CASE SEALER</t>
  </si>
  <si>
    <t>CTR</t>
  </si>
  <si>
    <t>COOLING TOWER</t>
  </si>
  <si>
    <t>CUP</t>
  </si>
  <si>
    <t>CUP FILLER</t>
  </si>
  <si>
    <t>CVS</t>
  </si>
  <si>
    <t>CONVEYOR-SCREW</t>
  </si>
  <si>
    <t>CVY</t>
  </si>
  <si>
    <t>CHAIN/CABLE TUBULAR DRAG CONVEYOR</t>
  </si>
  <si>
    <t>CWM</t>
  </si>
  <si>
    <t>CHECK WEIGHER &amp; METAL DETECTOR</t>
  </si>
  <si>
    <t>CWR</t>
  </si>
  <si>
    <t>CHECK WEIGHER</t>
  </si>
  <si>
    <t>CYC</t>
  </si>
  <si>
    <t>CYCLONE</t>
  </si>
  <si>
    <t>DAF</t>
  </si>
  <si>
    <t>DISSOLVED AIR FLOTATION EQUIPMENT / SKID</t>
  </si>
  <si>
    <t>DCB</t>
  </si>
  <si>
    <t>DUST COLLECTOR/BAG HOUSE</t>
  </si>
  <si>
    <t>DCK</t>
  </si>
  <si>
    <t>DECK/PLATFORM/CROSSOVER</t>
  </si>
  <si>
    <t>DCP</t>
  </si>
  <si>
    <t>DISC PLACER</t>
  </si>
  <si>
    <t>DCR</t>
  </si>
  <si>
    <t>DICER</t>
  </si>
  <si>
    <t>DEC</t>
  </si>
  <si>
    <t>DECANTOR</t>
  </si>
  <si>
    <t>DEH</t>
  </si>
  <si>
    <t>DEHUMIDIFIER</t>
  </si>
  <si>
    <t>DEI</t>
  </si>
  <si>
    <t>DEIONIZER</t>
  </si>
  <si>
    <t>DEP</t>
  </si>
  <si>
    <t>DEPANNER</t>
  </si>
  <si>
    <t>DES</t>
  </si>
  <si>
    <t>DESTONER</t>
  </si>
  <si>
    <t>DEW</t>
  </si>
  <si>
    <t>DEWATERING</t>
  </si>
  <si>
    <t>DMR</t>
  </si>
  <si>
    <t>DRUM ROLLER</t>
  </si>
  <si>
    <t>DNS</t>
  </si>
  <si>
    <t>DENESTER</t>
  </si>
  <si>
    <t>DPL</t>
  </si>
  <si>
    <t>DEPALLETIZER</t>
  </si>
  <si>
    <t>DPR</t>
  </si>
  <si>
    <t>DEPOSITOR</t>
  </si>
  <si>
    <t>DPT</t>
  </si>
  <si>
    <t>DENSE PHASE TRANSPORTER</t>
  </si>
  <si>
    <t>DRM</t>
  </si>
  <si>
    <t>DRUM DRYER</t>
  </si>
  <si>
    <t>DST</t>
  </si>
  <si>
    <t>DE-STACKER</t>
  </si>
  <si>
    <t>DUM</t>
  </si>
  <si>
    <t>DUMPER</t>
  </si>
  <si>
    <t>DVR</t>
  </si>
  <si>
    <t>DIVIDER</t>
  </si>
  <si>
    <t>ELV</t>
  </si>
  <si>
    <t>ELEVATOR</t>
  </si>
  <si>
    <t>ERC</t>
  </si>
  <si>
    <t>ERECTOR</t>
  </si>
  <si>
    <t>EVA</t>
  </si>
  <si>
    <t>EVAPORATOR</t>
  </si>
  <si>
    <t>HEX</t>
  </si>
  <si>
    <t>HEAT EXCHANGER</t>
  </si>
  <si>
    <t>EXP</t>
  </si>
  <si>
    <t xml:space="preserve">EXPANSION </t>
  </si>
  <si>
    <t>EXT</t>
  </si>
  <si>
    <t>EXTRUDER</t>
  </si>
  <si>
    <t>FAN</t>
  </si>
  <si>
    <t>FBC</t>
  </si>
  <si>
    <t>FLUID BED COOLER</t>
  </si>
  <si>
    <t>FCR</t>
  </si>
  <si>
    <t>FILL CHECKER</t>
  </si>
  <si>
    <t>FCU</t>
  </si>
  <si>
    <t>CULINARY FILTER ASSEMBLY/SKID</t>
  </si>
  <si>
    <t>FDR</t>
  </si>
  <si>
    <t>FEEDER</t>
  </si>
  <si>
    <t>FKR</t>
  </si>
  <si>
    <t>FLAKER</t>
  </si>
  <si>
    <t>FLR</t>
  </si>
  <si>
    <t>FILLER FOR FORMER</t>
  </si>
  <si>
    <t>FLT</t>
  </si>
  <si>
    <t>FILLET MACHINE</t>
  </si>
  <si>
    <t>FLW</t>
  </si>
  <si>
    <t>FLOW WRAPPER</t>
  </si>
  <si>
    <t>FRY</t>
  </si>
  <si>
    <t>FRYER</t>
  </si>
  <si>
    <t>FRZ</t>
  </si>
  <si>
    <t>FREEZER</t>
  </si>
  <si>
    <t>FSC</t>
  </si>
  <si>
    <t>FLEXIBLE SCREW CONVEYOR</t>
  </si>
  <si>
    <t>FTR</t>
  </si>
  <si>
    <t>FILTER</t>
  </si>
  <si>
    <t>GLR</t>
  </si>
  <si>
    <t>GLUE APPLICATOR/GLUE POT</t>
  </si>
  <si>
    <t>GLZ</t>
  </si>
  <si>
    <t>GLAZER</t>
  </si>
  <si>
    <t>GRD</t>
  </si>
  <si>
    <t>GRINDER</t>
  </si>
  <si>
    <t>HFF</t>
  </si>
  <si>
    <t>HORIZONTAL FORM FILLER</t>
  </si>
  <si>
    <t>HMI</t>
  </si>
  <si>
    <t>HUMAN-MACHINE INTERFACE</t>
  </si>
  <si>
    <t>HOP</t>
  </si>
  <si>
    <t>HOPPER</t>
  </si>
  <si>
    <t>HTN</t>
  </si>
  <si>
    <t>HEAT TUNNEL</t>
  </si>
  <si>
    <t>HTR</t>
  </si>
  <si>
    <t>HEATER</t>
  </si>
  <si>
    <t>HYD</t>
  </si>
  <si>
    <t>HYDROCYCLONE</t>
  </si>
  <si>
    <t>IJC</t>
  </si>
  <si>
    <t>INK JET CODER</t>
  </si>
  <si>
    <t>INS</t>
  </si>
  <si>
    <t>INSERTER</t>
  </si>
  <si>
    <t>INX</t>
  </si>
  <si>
    <t>INDEXER</t>
  </si>
  <si>
    <t>JSM</t>
  </si>
  <si>
    <t>JET STREAM</t>
  </si>
  <si>
    <t>KTL</t>
  </si>
  <si>
    <t>KETTLE</t>
  </si>
  <si>
    <t>LAM</t>
  </si>
  <si>
    <t>LAMINATOR</t>
  </si>
  <si>
    <t>LBR</t>
  </si>
  <si>
    <t>LABELER</t>
  </si>
  <si>
    <t>LDC</t>
  </si>
  <si>
    <t>LID CHECKER</t>
  </si>
  <si>
    <t>LDR</t>
  </si>
  <si>
    <t>LOADER</t>
  </si>
  <si>
    <t>LFS</t>
  </si>
  <si>
    <t>LINER FILLING STATION</t>
  </si>
  <si>
    <t>LHT</t>
  </si>
  <si>
    <t>LIFT/HOIST</t>
  </si>
  <si>
    <t>LIN</t>
  </si>
  <si>
    <t>LINER INSERTER &amp; CUFFER</t>
  </si>
  <si>
    <t>LNR</t>
  </si>
  <si>
    <t>LANER</t>
  </si>
  <si>
    <t>LPS</t>
  </si>
  <si>
    <t>LASER PRINTER SYSTEM</t>
  </si>
  <si>
    <t>LUN</t>
  </si>
  <si>
    <t>LINER UNCUFFER</t>
  </si>
  <si>
    <t>MAG</t>
  </si>
  <si>
    <t>MAGNET</t>
  </si>
  <si>
    <t>MDS</t>
  </si>
  <si>
    <t>MOSITURE DENSITY ANALYZER</t>
  </si>
  <si>
    <t>MIL</t>
  </si>
  <si>
    <t>MILL</t>
  </si>
  <si>
    <t>MNC</t>
  </si>
  <si>
    <t>MINCER</t>
  </si>
  <si>
    <t>MPC</t>
  </si>
  <si>
    <t>MECHANICAL PALLETIZING CELL</t>
  </si>
  <si>
    <t>MSE</t>
  </si>
  <si>
    <t>MISCELLANEOUS EQUIPMENT</t>
  </si>
  <si>
    <t>MTD</t>
  </si>
  <si>
    <t>METAL DETECTOR</t>
  </si>
  <si>
    <t>MXR</t>
  </si>
  <si>
    <t>MIXER/BLENDER</t>
  </si>
  <si>
    <t>OFD</t>
  </si>
  <si>
    <t>OPEN FLAP DETECTION</t>
  </si>
  <si>
    <t>OLR</t>
  </si>
  <si>
    <t>OILER</t>
  </si>
  <si>
    <t>OVN</t>
  </si>
  <si>
    <t>OVEN</t>
  </si>
  <si>
    <t>PAC</t>
  </si>
  <si>
    <t>PALLET CHANGER</t>
  </si>
  <si>
    <t>PAL</t>
  </si>
  <si>
    <t>PALLETIZER</t>
  </si>
  <si>
    <t>PAW</t>
  </si>
  <si>
    <t>PALLET WRAPPER</t>
  </si>
  <si>
    <t>PDT</t>
  </si>
  <si>
    <t>PIT DETECTOR</t>
  </si>
  <si>
    <t>PFR</t>
  </si>
  <si>
    <t>PROOFER</t>
  </si>
  <si>
    <t>PIT</t>
  </si>
  <si>
    <t>PITTER</t>
  </si>
  <si>
    <t>PLR</t>
  </si>
  <si>
    <t>PEELER</t>
  </si>
  <si>
    <t>PMP</t>
  </si>
  <si>
    <t>PUMP</t>
  </si>
  <si>
    <t>PNL</t>
  </si>
  <si>
    <t>PANEL  - ELECRICAL/CONTROL</t>
  </si>
  <si>
    <t>POR</t>
  </si>
  <si>
    <t>PORTIONER</t>
  </si>
  <si>
    <t>PRS</t>
  </si>
  <si>
    <t xml:space="preserve">PRESS </t>
  </si>
  <si>
    <t>PTD</t>
  </si>
  <si>
    <t>PALLET DISPENSER</t>
  </si>
  <si>
    <t>REA</t>
  </si>
  <si>
    <t>REACTOR</t>
  </si>
  <si>
    <t>REC</t>
  </si>
  <si>
    <t>RECEIVER</t>
  </si>
  <si>
    <t>REF</t>
  </si>
  <si>
    <t>REFINER</t>
  </si>
  <si>
    <t>REJ</t>
  </si>
  <si>
    <t>REJECTOR</t>
  </si>
  <si>
    <t>RFU</t>
  </si>
  <si>
    <t>RADIO FREQUENCY UNIT</t>
  </si>
  <si>
    <t>RGR</t>
  </si>
  <si>
    <t>ROLLER GRADER</t>
  </si>
  <si>
    <t>RLC</t>
  </si>
  <si>
    <t>ROBOTIC LOADING CELL</t>
  </si>
  <si>
    <t>RND</t>
  </si>
  <si>
    <t>ROUNDER</t>
  </si>
  <si>
    <t>ROB</t>
  </si>
  <si>
    <t>ROBOTIC SOLUTION</t>
  </si>
  <si>
    <t>ROD</t>
  </si>
  <si>
    <t>ROTARY DISTRIBUTOR</t>
  </si>
  <si>
    <t>RPC</t>
  </si>
  <si>
    <t>ROBOTIC PALLETIZING CELL</t>
  </si>
  <si>
    <t>RST</t>
  </si>
  <si>
    <t>ROASTER</t>
  </si>
  <si>
    <t>RVL</t>
  </si>
  <si>
    <t>ROTARY VALVE/FEEDER</t>
  </si>
  <si>
    <t>SBW</t>
  </si>
  <si>
    <t>SCALE BUCKET WASHER</t>
  </si>
  <si>
    <t>SCA</t>
  </si>
  <si>
    <t>SCALE</t>
  </si>
  <si>
    <t>SCL</t>
  </si>
  <si>
    <t>SCISSOR LIFT</t>
  </si>
  <si>
    <t>SCN</t>
  </si>
  <si>
    <t>SCREEN/SCREENER</t>
  </si>
  <si>
    <t>SCP</t>
  </si>
  <si>
    <t>SCREW PRESS</t>
  </si>
  <si>
    <t>SEP</t>
  </si>
  <si>
    <t>SEPARATOR</t>
  </si>
  <si>
    <t xml:space="preserve">SGR </t>
  </si>
  <si>
    <t>SIZE GRADER</t>
  </si>
  <si>
    <t>SHE</t>
  </si>
  <si>
    <t>SHEETER</t>
  </si>
  <si>
    <t>SHR</t>
  </si>
  <si>
    <t>SHREDDER/CHOPPER</t>
  </si>
  <si>
    <t>SIF</t>
  </si>
  <si>
    <t>SIFTER</t>
  </si>
  <si>
    <t>SIL</t>
  </si>
  <si>
    <t>SILO</t>
  </si>
  <si>
    <t>SKN</t>
  </si>
  <si>
    <t>SKINNER</t>
  </si>
  <si>
    <t>SLR</t>
  </si>
  <si>
    <t>SLICER</t>
  </si>
  <si>
    <t>SLT</t>
  </si>
  <si>
    <t>SLITTER</t>
  </si>
  <si>
    <t>SNN</t>
  </si>
  <si>
    <t>SCANNER</t>
  </si>
  <si>
    <t>SPL</t>
  </si>
  <si>
    <t>SPIRAL</t>
  </si>
  <si>
    <t>SPN</t>
  </si>
  <si>
    <t>SPINNER</t>
  </si>
  <si>
    <t>SPR</t>
  </si>
  <si>
    <t>SPRAYER</t>
  </si>
  <si>
    <t>SSD</t>
  </si>
  <si>
    <t>SLIP SHEET DISPENSER</t>
  </si>
  <si>
    <t>SSF</t>
  </si>
  <si>
    <t>SUPERSACK FILLER</t>
  </si>
  <si>
    <t>SSS</t>
  </si>
  <si>
    <t>SUPERSACK SEALER</t>
  </si>
  <si>
    <t>SSU</t>
  </si>
  <si>
    <t>SUPERSACK UNLOADING</t>
  </si>
  <si>
    <t>STC</t>
  </si>
  <si>
    <t>STRING CATCHER</t>
  </si>
  <si>
    <t>STF</t>
  </si>
  <si>
    <t>STICK FILLER</t>
  </si>
  <si>
    <t>STK</t>
  </si>
  <si>
    <t>STACKER</t>
  </si>
  <si>
    <t>SWR</t>
  </si>
  <si>
    <t>STRETCH WRAPPER</t>
  </si>
  <si>
    <t>TAM</t>
  </si>
  <si>
    <t>TAMPER</t>
  </si>
  <si>
    <t>TBL</t>
  </si>
  <si>
    <t>TABLE</t>
  </si>
  <si>
    <t>TEM</t>
  </si>
  <si>
    <t>TAMPER EVIDENT BAND MACHINE</t>
  </si>
  <si>
    <t>TFM</t>
  </si>
  <si>
    <t>TRAY FORMER</t>
  </si>
  <si>
    <t>TNK</t>
  </si>
  <si>
    <t>TANK</t>
  </si>
  <si>
    <t>TPR</t>
  </si>
  <si>
    <t>TAPER</t>
  </si>
  <si>
    <t>TRU</t>
  </si>
  <si>
    <t>THERMAL UNIT/PROCESS HEATER</t>
  </si>
  <si>
    <t>TRY</t>
  </si>
  <si>
    <t>TROLLEY</t>
  </si>
  <si>
    <t>TSL</t>
  </si>
  <si>
    <t>TRAY SEALER</t>
  </si>
  <si>
    <t>TUM</t>
  </si>
  <si>
    <t>TUMBLER</t>
  </si>
  <si>
    <t>UVS</t>
  </si>
  <si>
    <t>UV STERILIZER</t>
  </si>
  <si>
    <t>VBC</t>
  </si>
  <si>
    <t>VIBRATORY CONVEYOR</t>
  </si>
  <si>
    <t>VBR</t>
  </si>
  <si>
    <t>VIBRATOR</t>
  </si>
  <si>
    <t>VCR</t>
  </si>
  <si>
    <t>VACUUM RECEIVER</t>
  </si>
  <si>
    <t>VER</t>
  </si>
  <si>
    <t>VERSATHERM</t>
  </si>
  <si>
    <t>VMR</t>
  </si>
  <si>
    <t>MOTOR VIBRATOR</t>
  </si>
  <si>
    <t>VPM</t>
  </si>
  <si>
    <t>VACUUM PUMP</t>
  </si>
  <si>
    <t>VSM</t>
  </si>
  <si>
    <t>VISION SYSTEM</t>
  </si>
  <si>
    <t>WAS</t>
  </si>
  <si>
    <t>WIND ASPIRATOR</t>
  </si>
  <si>
    <t>WBC</t>
  </si>
  <si>
    <t>WEIGH BELT CONVEYOR</t>
  </si>
  <si>
    <t>WDC</t>
  </si>
  <si>
    <t>WEIGH DEVICE/LOAD CELLS</t>
  </si>
  <si>
    <t>WOK</t>
  </si>
  <si>
    <t>WSR</t>
  </si>
  <si>
    <t>WASHER</t>
  </si>
  <si>
    <t>XRI</t>
  </si>
  <si>
    <t>X-RAY INSPECTION</t>
  </si>
  <si>
    <t>Project:</t>
  </si>
  <si>
    <t>735-07645</t>
  </si>
  <si>
    <t>Equipment Type Lookup:</t>
  </si>
  <si>
    <t>washer</t>
  </si>
  <si>
    <t>Complete for Equipment ONLY</t>
  </si>
  <si>
    <t>Complete for All Equipment Levels</t>
  </si>
  <si>
    <t>Complete for Connections, Interconnections, &amp; Vents</t>
  </si>
  <si>
    <t>Electrical</t>
  </si>
  <si>
    <t>Telecommunication</t>
  </si>
  <si>
    <t>Mechanical</t>
  </si>
  <si>
    <t>Air Handling</t>
  </si>
  <si>
    <t>Weight</t>
  </si>
  <si>
    <t>Equipment ID</t>
  </si>
  <si>
    <t>Equipment Description</t>
  </si>
  <si>
    <t>Connection ID</t>
  </si>
  <si>
    <t>Equipment Level</t>
  </si>
  <si>
    <t>Service</t>
  </si>
  <si>
    <t>Service Abbreviation</t>
  </si>
  <si>
    <t>Service Category</t>
  </si>
  <si>
    <t>Connection Unique#</t>
  </si>
  <si>
    <t>Verification</t>
  </si>
  <si>
    <t>Panel Verification</t>
  </si>
  <si>
    <t>Asset #</t>
  </si>
  <si>
    <t>Equipment Type</t>
  </si>
  <si>
    <t>Equipment Condition</t>
  </si>
  <si>
    <t>Cost Code</t>
  </si>
  <si>
    <t>Manufacturer</t>
  </si>
  <si>
    <t>Model Number</t>
  </si>
  <si>
    <t>Room #</t>
  </si>
  <si>
    <t>Line Number</t>
  </si>
  <si>
    <t>OEM Device ID</t>
  </si>
  <si>
    <t>OEM Device Description</t>
  </si>
  <si>
    <t>Connection Type</t>
  </si>
  <si>
    <t>Connection Description</t>
  </si>
  <si>
    <t>Connection Size</t>
  </si>
  <si>
    <t>Installation Notes</t>
  </si>
  <si>
    <t>General Internal Notes</t>
  </si>
  <si>
    <t>Vendor Drawing</t>
  </si>
  <si>
    <t>Stellar Drawing</t>
  </si>
  <si>
    <t>Utility Status</t>
  </si>
  <si>
    <t>Utility Status Note</t>
  </si>
  <si>
    <t>Voltage &amp; Phase</t>
  </si>
  <si>
    <t>Horsepower</t>
  </si>
  <si>
    <t>Apparent Load (FLA)</t>
  </si>
  <si>
    <t>Elec - Diversity</t>
  </si>
  <si>
    <t>Apparent Power (kVA)</t>
  </si>
  <si>
    <t>Demand - Apparent Load (F.L.A.)</t>
  </si>
  <si>
    <t>Demand - Apparent Power (kVA)</t>
  </si>
  <si>
    <t>Power Source (Control Panel)</t>
  </si>
  <si>
    <t>Maximum Overcurrent Protection (A)</t>
  </si>
  <si>
    <t>Short Circuit Rating (kA)</t>
  </si>
  <si>
    <t>LMD Supplied By</t>
  </si>
  <si>
    <t xml:space="preserve">General Electrical Notes </t>
  </si>
  <si>
    <t>Tele - IP Address</t>
  </si>
  <si>
    <t>Tele - Subnet</t>
  </si>
  <si>
    <t>Flow</t>
  </si>
  <si>
    <t>Flow Unit</t>
  </si>
  <si>
    <t>Temp (F°)</t>
  </si>
  <si>
    <t>Pressure</t>
  </si>
  <si>
    <t>Pressure Unit</t>
  </si>
  <si>
    <t>Mech - Diversity</t>
  </si>
  <si>
    <t>Mech - Demand</t>
  </si>
  <si>
    <t>Mech - Fed From</t>
  </si>
  <si>
    <t>Isolation Valve Supplied By</t>
  </si>
  <si>
    <t>Filter Regulator Supplied By</t>
  </si>
  <si>
    <t>General Mechanical Notes</t>
  </si>
  <si>
    <t>Air Handling- Intake Source Room</t>
  </si>
  <si>
    <t>Air Handling - Termination</t>
  </si>
  <si>
    <t>Air Handling - Operation Mode</t>
  </si>
  <si>
    <t>Weight - Status</t>
  </si>
  <si>
    <t>Weight - Non-Operating (lbs)</t>
  </si>
  <si>
    <t>Weight - Operating (lbs)</t>
  </si>
  <si>
    <t>Revit Connector Type</t>
  </si>
  <si>
    <t>Obsolete</t>
  </si>
  <si>
    <t>Elec - CP Sched Filter</t>
  </si>
  <si>
    <t>BLW20101</t>
  </si>
  <si>
    <t>Air Knife Blower</t>
  </si>
  <si>
    <t>Equipment</t>
  </si>
  <si>
    <t>New</t>
  </si>
  <si>
    <t>Air knife between egg washer &amp; dryer</t>
  </si>
  <si>
    <t>Yes</t>
  </si>
  <si>
    <t>BLW20201</t>
  </si>
  <si>
    <t>CNV10001</t>
  </si>
  <si>
    <t>MOVU Inbound 1</t>
  </si>
  <si>
    <t>Connection</t>
  </si>
  <si>
    <t>COMPRESSED AIR</t>
  </si>
  <si>
    <t>Stellar Estimated</t>
  </si>
  <si>
    <t>Subcontractor Supplied</t>
  </si>
  <si>
    <t>CNV10002</t>
  </si>
  <si>
    <t>MOVU Inbound 2</t>
  </si>
  <si>
    <t>CNV10003</t>
  </si>
  <si>
    <t>MOVU Outbound 1</t>
  </si>
  <si>
    <t>CNV10004</t>
  </si>
  <si>
    <t>MOVU Outbound 2</t>
  </si>
  <si>
    <t>MSE10101</t>
  </si>
  <si>
    <t>Ovotrack PC Station with Printer</t>
  </si>
  <si>
    <t>ELECTRICAL</t>
  </si>
  <si>
    <t>120v - 1ph</t>
  </si>
  <si>
    <t>MSE10102</t>
  </si>
  <si>
    <t>MSE10103</t>
  </si>
  <si>
    <t>PAL50101</t>
  </si>
  <si>
    <t>NR Kit Palletizer</t>
  </si>
  <si>
    <t>Depalletizing</t>
  </si>
  <si>
    <t>Future</t>
  </si>
  <si>
    <t>PNL50101: NR Kit Palletizer Control Panel</t>
  </si>
  <si>
    <t>PAL50102</t>
  </si>
  <si>
    <t>PNL50102: NR Kit Palletizer Control Panel</t>
  </si>
  <si>
    <t>PAL50103</t>
  </si>
  <si>
    <t>PNL50103: NR Kit Palletizer Control Panel</t>
  </si>
  <si>
    <t>PNL20002</t>
  </si>
  <si>
    <t>Tempering Pallet Conveyors Panel</t>
  </si>
  <si>
    <t>HMI20211</t>
  </si>
  <si>
    <t>Ovotrack Digital Buttonbox</t>
  </si>
  <si>
    <t>Ovotrack</t>
  </si>
  <si>
    <t>HMI20212</t>
  </si>
  <si>
    <t>HMI20213</t>
  </si>
  <si>
    <t>HMI20214</t>
  </si>
  <si>
    <t>CNV20001</t>
  </si>
  <si>
    <t>Dirty Tray Conveyor System</t>
  </si>
  <si>
    <t>PNL20001: Dirty Tray Conveyor Control Panel</t>
  </si>
  <si>
    <t>IJC20135</t>
  </si>
  <si>
    <t>Inkjet Printer</t>
  </si>
  <si>
    <t>IJC20136</t>
  </si>
  <si>
    <t>IJC20137</t>
  </si>
  <si>
    <t>IJC20138</t>
  </si>
  <si>
    <t>IJC20139</t>
  </si>
  <si>
    <t>IJC20140</t>
  </si>
  <si>
    <t>IJC20141</t>
  </si>
  <si>
    <t>IJC20142</t>
  </si>
  <si>
    <t>HMI20001</t>
  </si>
  <si>
    <t>Dirty Tray Conveyor HMI</t>
  </si>
  <si>
    <t>HMI20002</t>
  </si>
  <si>
    <t>APR20101</t>
  </si>
  <si>
    <t>Label Applicator</t>
  </si>
  <si>
    <t>APR20102</t>
  </si>
  <si>
    <t>APR20103</t>
  </si>
  <si>
    <t>APR20104</t>
  </si>
  <si>
    <t>APR20105</t>
  </si>
  <si>
    <t>APR20106</t>
  </si>
  <si>
    <t>APR20107</t>
  </si>
  <si>
    <t>APR20108</t>
  </si>
  <si>
    <t>APR20201</t>
  </si>
  <si>
    <t>applies QR code after case packer</t>
  </si>
  <si>
    <t>APR20202</t>
  </si>
  <si>
    <t>APR20203</t>
  </si>
  <si>
    <t>APR20204</t>
  </si>
  <si>
    <t>APR20205</t>
  </si>
  <si>
    <t>APR20206</t>
  </si>
  <si>
    <t>APR20207</t>
  </si>
  <si>
    <t>APR20208</t>
  </si>
  <si>
    <t>HMI20215</t>
  </si>
  <si>
    <t>HMI20216</t>
  </si>
  <si>
    <t>HMI20217</t>
  </si>
  <si>
    <t>HMI20218</t>
  </si>
  <si>
    <t>HMI20XXX</t>
  </si>
  <si>
    <t>WalChem Intuition I-9 Controller</t>
  </si>
  <si>
    <t>HMI50001</t>
  </si>
  <si>
    <t>LBR40301</t>
  </si>
  <si>
    <t>Label Printer</t>
  </si>
  <si>
    <t>Manual case pack line label printer</t>
  </si>
  <si>
    <t>LDR20102</t>
  </si>
  <si>
    <t>Tray Loader</t>
  </si>
  <si>
    <t>MOBA</t>
  </si>
  <si>
    <t>LDR20103</t>
  </si>
  <si>
    <t>LDR20202</t>
  </si>
  <si>
    <t>LDR20203</t>
  </si>
  <si>
    <t>PNL20001</t>
  </si>
  <si>
    <t>Dirty Tray Conveyor Control Panel</t>
  </si>
  <si>
    <t>Control Panel</t>
  </si>
  <si>
    <t>Control Panels</t>
  </si>
  <si>
    <t>HMI20219</t>
  </si>
  <si>
    <t>HMI20220</t>
  </si>
  <si>
    <t>HMI20221</t>
  </si>
  <si>
    <t>HMI20222</t>
  </si>
  <si>
    <t>HMI20223</t>
  </si>
  <si>
    <t>HMI20224</t>
  </si>
  <si>
    <t>PMP20101</t>
  </si>
  <si>
    <t>Chemical Pump</t>
  </si>
  <si>
    <t>PMP20102</t>
  </si>
  <si>
    <t>PMP20103</t>
  </si>
  <si>
    <t>PMP20104</t>
  </si>
  <si>
    <t>PMP20105</t>
  </si>
  <si>
    <t>PMP20106</t>
  </si>
  <si>
    <t>PMP20107</t>
  </si>
  <si>
    <t>PMP20108</t>
  </si>
  <si>
    <t>PMP20109</t>
  </si>
  <si>
    <t>PMP20110</t>
  </si>
  <si>
    <t>PMP20111</t>
  </si>
  <si>
    <t>PMP20112</t>
  </si>
  <si>
    <t>PMP20113</t>
  </si>
  <si>
    <t>PMP20114</t>
  </si>
  <si>
    <t>PMP20115</t>
  </si>
  <si>
    <t>PMP20116</t>
  </si>
  <si>
    <t>PMP20117</t>
  </si>
  <si>
    <t>PMP20118</t>
  </si>
  <si>
    <t>PMP20119</t>
  </si>
  <si>
    <t>PMP20120</t>
  </si>
  <si>
    <t>PMP20121</t>
  </si>
  <si>
    <t>PMP50001</t>
  </si>
  <si>
    <t>PMP50002</t>
  </si>
  <si>
    <t>PMP50003</t>
  </si>
  <si>
    <t>IJC20235</t>
  </si>
  <si>
    <t>IJC20236</t>
  </si>
  <si>
    <t>IJC20237</t>
  </si>
  <si>
    <t>IJC20238</t>
  </si>
  <si>
    <t>IJC20239</t>
  </si>
  <si>
    <t>IJC20240</t>
  </si>
  <si>
    <t>IJC20241</t>
  </si>
  <si>
    <t>PNL20XXX</t>
  </si>
  <si>
    <t>MCC CIP Dosing Control Box</t>
  </si>
  <si>
    <t>MCC Egg Control Box</t>
  </si>
  <si>
    <t>IJC20242</t>
  </si>
  <si>
    <t>PNL50001</t>
  </si>
  <si>
    <t>Chemical Control Panel</t>
  </si>
  <si>
    <t>MCC Chemical Control Box</t>
  </si>
  <si>
    <t>BLW50101</t>
  </si>
  <si>
    <t>Blower</t>
  </si>
  <si>
    <t>KUHL</t>
  </si>
  <si>
    <t>BLW50102</t>
  </si>
  <si>
    <t>BLW50103</t>
  </si>
  <si>
    <t>BLW50104</t>
  </si>
  <si>
    <t>BLW50105</t>
  </si>
  <si>
    <t>BLW50106</t>
  </si>
  <si>
    <t>PNL50101</t>
  </si>
  <si>
    <t>NR Kit Palletizer Control Panel</t>
  </si>
  <si>
    <t>208v - 3ph</t>
  </si>
  <si>
    <t>CIP20101</t>
  </si>
  <si>
    <t>Egg Grader  CIP</t>
  </si>
  <si>
    <t>CIP20201</t>
  </si>
  <si>
    <t>WSR50201</t>
  </si>
  <si>
    <t>Pallet &amp; Divider Washer</t>
  </si>
  <si>
    <t>WSR20101</t>
  </si>
  <si>
    <t>Egg Washer</t>
  </si>
  <si>
    <t>OEM Estimated</t>
  </si>
  <si>
    <t>For CIP</t>
  </si>
  <si>
    <t>WSR20201</t>
  </si>
  <si>
    <t>480v - 3ph</t>
  </si>
  <si>
    <t>IJC20103</t>
  </si>
  <si>
    <t>Inkjet Date Coder</t>
  </si>
  <si>
    <t>IJC20104</t>
  </si>
  <si>
    <t>IJC20105</t>
  </si>
  <si>
    <t>IJC20106</t>
  </si>
  <si>
    <t>IJC20107</t>
  </si>
  <si>
    <t>IJC20108</t>
  </si>
  <si>
    <t>IJC20109</t>
  </si>
  <si>
    <t>IJC20110</t>
  </si>
  <si>
    <t>IJC20111</t>
  </si>
  <si>
    <t>IJC20112</t>
  </si>
  <si>
    <t>IJC20113</t>
  </si>
  <si>
    <t>IJC20114</t>
  </si>
  <si>
    <t>IJC20115</t>
  </si>
  <si>
    <t>IJC20116</t>
  </si>
  <si>
    <t>IJC20117</t>
  </si>
  <si>
    <t>IJC20118</t>
  </si>
  <si>
    <t>IJC20119</t>
  </si>
  <si>
    <t>IJC20120</t>
  </si>
  <si>
    <t>IJC20121</t>
  </si>
  <si>
    <t>IJC20122</t>
  </si>
  <si>
    <t>IJC20123</t>
  </si>
  <si>
    <t>IJC20124</t>
  </si>
  <si>
    <t>IJC20125</t>
  </si>
  <si>
    <t>IJC20126</t>
  </si>
  <si>
    <t>IJC20203</t>
  </si>
  <si>
    <t>IJC20204</t>
  </si>
  <si>
    <t>IJC20205</t>
  </si>
  <si>
    <t>IJC20206</t>
  </si>
  <si>
    <t>IJC20207</t>
  </si>
  <si>
    <t>IJC20208</t>
  </si>
  <si>
    <t>IJC20209</t>
  </si>
  <si>
    <t>IJC20210</t>
  </si>
  <si>
    <t>IJC20211</t>
  </si>
  <si>
    <t>IJC20212</t>
  </si>
  <si>
    <t>IJC20213</t>
  </si>
  <si>
    <t>IJC20214</t>
  </si>
  <si>
    <t>IJC20215</t>
  </si>
  <si>
    <t>IJC20216</t>
  </si>
  <si>
    <t>IJC20217</t>
  </si>
  <si>
    <t>IJC20218</t>
  </si>
  <si>
    <t>IJC20219</t>
  </si>
  <si>
    <t>IJC20220</t>
  </si>
  <si>
    <t>IJC20221</t>
  </si>
  <si>
    <t>IJC20222</t>
  </si>
  <si>
    <t>IJC20223</t>
  </si>
  <si>
    <t>IJC20224</t>
  </si>
  <si>
    <t>IJC20225</t>
  </si>
  <si>
    <t>IJC20226</t>
  </si>
  <si>
    <t>PNL50102</t>
  </si>
  <si>
    <t>PNL50103</t>
  </si>
  <si>
    <t>HMI20111</t>
  </si>
  <si>
    <t>HMI20112</t>
  </si>
  <si>
    <t>HMI20113</t>
  </si>
  <si>
    <t>IJC20127</t>
  </si>
  <si>
    <t>IJC20128</t>
  </si>
  <si>
    <t>IJC20129</t>
  </si>
  <si>
    <t>IJC20130</t>
  </si>
  <si>
    <t>IJC20131</t>
  </si>
  <si>
    <t>IJC20132</t>
  </si>
  <si>
    <t>IJC20133</t>
  </si>
  <si>
    <t>IJC20134</t>
  </si>
  <si>
    <t>BAL30101</t>
  </si>
  <si>
    <t>Plastic Baler</t>
  </si>
  <si>
    <t>Cram-a-lot</t>
  </si>
  <si>
    <t>BAL30102</t>
  </si>
  <si>
    <t>Cardboard Baler</t>
  </si>
  <si>
    <t>BLW20102</t>
  </si>
  <si>
    <t>MOBA / KUHL</t>
  </si>
  <si>
    <t>PNL20106: Egg Dryer Control Panel</t>
  </si>
  <si>
    <t>BLW20103</t>
  </si>
  <si>
    <t>BLW20104</t>
  </si>
  <si>
    <t>BLW20105</t>
  </si>
  <si>
    <t>BLW20106</t>
  </si>
  <si>
    <t>BLW20107</t>
  </si>
  <si>
    <t>BLW20108</t>
  </si>
  <si>
    <t>BLW20109</t>
  </si>
  <si>
    <t>BLW20110</t>
  </si>
  <si>
    <t>BLW20111</t>
  </si>
  <si>
    <t>BLW20112</t>
  </si>
  <si>
    <t>BLW20113</t>
  </si>
  <si>
    <t>BLW20202</t>
  </si>
  <si>
    <t>Phase 2</t>
  </si>
  <si>
    <t>PNL20206: Egg Dryer Control Panel</t>
  </si>
  <si>
    <t>BLW20203</t>
  </si>
  <si>
    <t>BLW20204</t>
  </si>
  <si>
    <t>BLW20205</t>
  </si>
  <si>
    <t>HMI20114</t>
  </si>
  <si>
    <t>BLW20206</t>
  </si>
  <si>
    <t>BLW20207</t>
  </si>
  <si>
    <t>HMI20115</t>
  </si>
  <si>
    <t>BLW20208</t>
  </si>
  <si>
    <t>BLW20209</t>
  </si>
  <si>
    <t>BLW20210</t>
  </si>
  <si>
    <t>BLW20211</t>
  </si>
  <si>
    <t>BLW20212</t>
  </si>
  <si>
    <t>BLW20213</t>
  </si>
  <si>
    <t>BLW50107</t>
  </si>
  <si>
    <t>TBD</t>
  </si>
  <si>
    <t>BLW50108</t>
  </si>
  <si>
    <t>BTC10101</t>
  </si>
  <si>
    <t>Battery Charger</t>
  </si>
  <si>
    <t>Toyota Prolift</t>
  </si>
  <si>
    <t>power &amp; disconnect by building</t>
  </si>
  <si>
    <t>BTC10102</t>
  </si>
  <si>
    <t>BTC10103</t>
  </si>
  <si>
    <t>BTC20101</t>
  </si>
  <si>
    <t>BTC20102</t>
  </si>
  <si>
    <t>BTC20103</t>
  </si>
  <si>
    <t>BTC30101</t>
  </si>
  <si>
    <t>BTC30102</t>
  </si>
  <si>
    <t>BTC40101</t>
  </si>
  <si>
    <t>BTC40102</t>
  </si>
  <si>
    <t>BTC40103</t>
  </si>
  <si>
    <t>BTC40104</t>
  </si>
  <si>
    <t>BTC40105</t>
  </si>
  <si>
    <t>BTC40106</t>
  </si>
  <si>
    <t>BTC40107</t>
  </si>
  <si>
    <t>BTC40108</t>
  </si>
  <si>
    <t>BTC50101</t>
  </si>
  <si>
    <t>BTC50102</t>
  </si>
  <si>
    <t>BTC50103</t>
  </si>
  <si>
    <t>CER20101</t>
  </si>
  <si>
    <t>Case Erector</t>
  </si>
  <si>
    <t>OEM Supplied</t>
  </si>
  <si>
    <t>TELECOM DATA</t>
  </si>
  <si>
    <t>CER20102</t>
  </si>
  <si>
    <t>OEM</t>
  </si>
  <si>
    <t>CER20103</t>
  </si>
  <si>
    <t>CER20104</t>
  </si>
  <si>
    <t>CER20105</t>
  </si>
  <si>
    <t>CER20106</t>
  </si>
  <si>
    <t>CER20107</t>
  </si>
  <si>
    <t>CER20108</t>
  </si>
  <si>
    <t>CER20201</t>
  </si>
  <si>
    <t>CER20202</t>
  </si>
  <si>
    <t>CER20203</t>
  </si>
  <si>
    <t>CER20204</t>
  </si>
  <si>
    <t>CER20205</t>
  </si>
  <si>
    <t>CER20206</t>
  </si>
  <si>
    <t>CER20207</t>
  </si>
  <si>
    <t>CER20208</t>
  </si>
  <si>
    <t>Egg Grader CIP</t>
  </si>
  <si>
    <t>WATER - PROCESS - COLD</t>
  </si>
  <si>
    <t>38F MIN - 86F MAX</t>
  </si>
  <si>
    <t>WATER - PROCESS - HOT</t>
  </si>
  <si>
    <t>CLN10001</t>
  </si>
  <si>
    <t>Portable Trailer Sanitizer</t>
  </si>
  <si>
    <t>Madison Chemical</t>
  </si>
  <si>
    <t>WATER - DOMESTIC - COLD</t>
  </si>
  <si>
    <t>CLN40001</t>
  </si>
  <si>
    <t>CLN50001</t>
  </si>
  <si>
    <t>VF will utilize building hose station for the clean tray dock</t>
  </si>
  <si>
    <t>CLO20101</t>
  </si>
  <si>
    <t>Carton Closer</t>
  </si>
  <si>
    <t>PNL20104: Egg Grader Control Panel</t>
  </si>
  <si>
    <t>CLO20102</t>
  </si>
  <si>
    <t>CLO20103</t>
  </si>
  <si>
    <t>CLO20104</t>
  </si>
  <si>
    <t>CLO20105</t>
  </si>
  <si>
    <t>CLO20106</t>
  </si>
  <si>
    <t>CLO20107</t>
  </si>
  <si>
    <t>CLO20108</t>
  </si>
  <si>
    <t>CLO20109</t>
  </si>
  <si>
    <t>CLO20110</t>
  </si>
  <si>
    <t>CLO20111</t>
  </si>
  <si>
    <t>CLO20112</t>
  </si>
  <si>
    <t>CLO20201</t>
  </si>
  <si>
    <t>PNL20204: Egg Grader Control Panel</t>
  </si>
  <si>
    <t>CLO20202</t>
  </si>
  <si>
    <t>CLO20203</t>
  </si>
  <si>
    <t>CLO20204</t>
  </si>
  <si>
    <t>CLO20205</t>
  </si>
  <si>
    <t>CLO20206</t>
  </si>
  <si>
    <t>CLO20207</t>
  </si>
  <si>
    <t>CLO20208</t>
  </si>
  <si>
    <t>CLO20209</t>
  </si>
  <si>
    <t>CLO20210</t>
  </si>
  <si>
    <t>CLO20211</t>
  </si>
  <si>
    <t>CLO20212</t>
  </si>
  <si>
    <t>KPI</t>
  </si>
  <si>
    <t>CNV20002</t>
  </si>
  <si>
    <t>Tempering Pallet Conveyor</t>
  </si>
  <si>
    <t>PNL20002: Tempering Pallet Conveyors Panel</t>
  </si>
  <si>
    <t>CNV20101</t>
  </si>
  <si>
    <t>Case Pack Takeaway Conveyor System</t>
  </si>
  <si>
    <t>PNL20105: Case Pack Takeaway Control Panel</t>
  </si>
  <si>
    <t>CNV20102</t>
  </si>
  <si>
    <t>Overhead Case Conveyors</t>
  </si>
  <si>
    <t>PNL20107: Overhead Case Conveyors Panel</t>
  </si>
  <si>
    <t>CNV20103</t>
  </si>
  <si>
    <t>QC Online Conveyor System</t>
  </si>
  <si>
    <t>PNL20108: QC Conveyor Panel</t>
  </si>
  <si>
    <t>CNV20201</t>
  </si>
  <si>
    <t>PNL20205: Case Pack Takeaway Control Panel</t>
  </si>
  <si>
    <t>CNV20202</t>
  </si>
  <si>
    <t>PNL20207: Overhead Case Conveyors Panel</t>
  </si>
  <si>
    <t>CNV20203</t>
  </si>
  <si>
    <t>PNL20208: QC Conveyor Panel</t>
  </si>
  <si>
    <t>CNV40001</t>
  </si>
  <si>
    <t>Accumulation Conveyor System</t>
  </si>
  <si>
    <t>PNL40001: Accumulation Conveyor System Panel</t>
  </si>
  <si>
    <t>CNV40222</t>
  </si>
  <si>
    <t>2x2 Switch Conveyor</t>
  </si>
  <si>
    <t>CNV40333</t>
  </si>
  <si>
    <t>3x3 Switch Conveyor</t>
  </si>
  <si>
    <t>CNV50101</t>
  </si>
  <si>
    <t>Clean Tray Conveyor</t>
  </si>
  <si>
    <t>CNV50102</t>
  </si>
  <si>
    <t>CNV50103</t>
  </si>
  <si>
    <t>COP30001</t>
  </si>
  <si>
    <t>COP Tank</t>
  </si>
  <si>
    <t>Sanimatic</t>
  </si>
  <si>
    <t>DRAIN</t>
  </si>
  <si>
    <t>Assumes electric heat rather than steam water heating</t>
  </si>
  <si>
    <t>MIXING VALVE</t>
  </si>
  <si>
    <t>COP30002</t>
  </si>
  <si>
    <t>COP30100</t>
  </si>
  <si>
    <t>Chemical Mixing Station</t>
  </si>
  <si>
    <t>CPK20101</t>
  </si>
  <si>
    <t>Case Packer</t>
  </si>
  <si>
    <t>CPK20102</t>
  </si>
  <si>
    <t>CPK20103</t>
  </si>
  <si>
    <t>CPK20104</t>
  </si>
  <si>
    <t>CPK20105</t>
  </si>
  <si>
    <t>CPK20106</t>
  </si>
  <si>
    <t>CPK20107</t>
  </si>
  <si>
    <t>CPK20108</t>
  </si>
  <si>
    <t>CPK20201</t>
  </si>
  <si>
    <t>CPK20202</t>
  </si>
  <si>
    <t>CPK20203</t>
  </si>
  <si>
    <t>CPK20204</t>
  </si>
  <si>
    <t>CPK20205</t>
  </si>
  <si>
    <t>CPK20206</t>
  </si>
  <si>
    <t>CPK20207</t>
  </si>
  <si>
    <t>CPK20208</t>
  </si>
  <si>
    <t>CPT30101</t>
  </si>
  <si>
    <t>Trash Compactor</t>
  </si>
  <si>
    <t>CSR40101</t>
  </si>
  <si>
    <t>Case Sealer</t>
  </si>
  <si>
    <t>Combi</t>
  </si>
  <si>
    <t>Owner Provided</t>
  </si>
  <si>
    <t>CSR40102</t>
  </si>
  <si>
    <t>CSR40201</t>
  </si>
  <si>
    <t>CSR40202</t>
  </si>
  <si>
    <t>DCK20001</t>
  </si>
  <si>
    <t>Equipment Platform</t>
  </si>
  <si>
    <t>NOMAD</t>
  </si>
  <si>
    <t>DCK20101</t>
  </si>
  <si>
    <t>Operator Platform</t>
  </si>
  <si>
    <t>DCK20102</t>
  </si>
  <si>
    <t>Crossover</t>
  </si>
  <si>
    <t>DCK20103</t>
  </si>
  <si>
    <t>Tank Stand</t>
  </si>
  <si>
    <t>DCK20201</t>
  </si>
  <si>
    <t>DCK20202</t>
  </si>
  <si>
    <t>DCK20203</t>
  </si>
  <si>
    <t>DCK40001</t>
  </si>
  <si>
    <t>DCK40002</t>
  </si>
  <si>
    <t>PNL30001</t>
  </si>
  <si>
    <t>Chemical Skid Control Panel</t>
  </si>
  <si>
    <t>DCK40003</t>
  </si>
  <si>
    <t>DCK40004</t>
  </si>
  <si>
    <t>DCK40005</t>
  </si>
  <si>
    <t>DCK40006</t>
  </si>
  <si>
    <t>DCK40007</t>
  </si>
  <si>
    <t>DCK50001</t>
  </si>
  <si>
    <t>DNS20101</t>
  </si>
  <si>
    <t>Denester</t>
  </si>
  <si>
    <t>DNS20102</t>
  </si>
  <si>
    <t>DNS20103</t>
  </si>
  <si>
    <t>DNS20104</t>
  </si>
  <si>
    <t>DNS20105</t>
  </si>
  <si>
    <t>DNS20106</t>
  </si>
  <si>
    <t>DNS20107</t>
  </si>
  <si>
    <t>DNS20108</t>
  </si>
  <si>
    <t>DNS20109</t>
  </si>
  <si>
    <t>DNS20110</t>
  </si>
  <si>
    <t>DNS20111</t>
  </si>
  <si>
    <t>DNS20112</t>
  </si>
  <si>
    <t>DNS20113</t>
  </si>
  <si>
    <t>DNS20201</t>
  </si>
  <si>
    <t>DNS20202</t>
  </si>
  <si>
    <t>DNS20203</t>
  </si>
  <si>
    <t>DNS20204</t>
  </si>
  <si>
    <t>DNS20205</t>
  </si>
  <si>
    <t>DNS20206</t>
  </si>
  <si>
    <t>DNS20207</t>
  </si>
  <si>
    <t>DNS20208</t>
  </si>
  <si>
    <t>DNS20209</t>
  </si>
  <si>
    <t>DNS20210</t>
  </si>
  <si>
    <t>DNS20211</t>
  </si>
  <si>
    <t>DNS20212</t>
  </si>
  <si>
    <t>DNS20213</t>
  </si>
  <si>
    <t>DPL20101</t>
  </si>
  <si>
    <t>Depalletizer</t>
  </si>
  <si>
    <t>MR50</t>
  </si>
  <si>
    <t>PNL20101: Depalletizer Control Panel</t>
  </si>
  <si>
    <t>DPL20201</t>
  </si>
  <si>
    <t>PNL20201: Depalletizer Control Panel</t>
  </si>
  <si>
    <t>DRY20101</t>
  </si>
  <si>
    <t>Egg Dryer</t>
  </si>
  <si>
    <t>INTAKE AIR</t>
  </si>
  <si>
    <t>12.25"</t>
  </si>
  <si>
    <t>[2202] - Equipment Platform</t>
  </si>
  <si>
    <t>[1201] - Egg Dry</t>
  </si>
  <si>
    <t>Variable</t>
  </si>
  <si>
    <t>DRY20201</t>
  </si>
  <si>
    <t>[2502] - Equipment Platform</t>
  </si>
  <si>
    <t>[1502] - Egg Dry</t>
  </si>
  <si>
    <t>DUM20001</t>
  </si>
  <si>
    <t>Dumper</t>
  </si>
  <si>
    <t>EHT30001</t>
  </si>
  <si>
    <t>Electrical Heat Trace</t>
  </si>
  <si>
    <t>Hitachi / MAP</t>
  </si>
  <si>
    <t>IJC20227</t>
  </si>
  <si>
    <t>EHT30002</t>
  </si>
  <si>
    <t>EHT30003</t>
  </si>
  <si>
    <t>FAN20101</t>
  </si>
  <si>
    <t>Duct Exhaust Fan</t>
  </si>
  <si>
    <t>PNL20103: Egg Washer Control Panel</t>
  </si>
  <si>
    <t>IJC20228</t>
  </si>
  <si>
    <t>FAN20102</t>
  </si>
  <si>
    <t>FAN20103</t>
  </si>
  <si>
    <t>FAN20201</t>
  </si>
  <si>
    <t>PNL20203: Egg Washer Control Panel</t>
  </si>
  <si>
    <t>FAN20202</t>
  </si>
  <si>
    <t>FAN20203</t>
  </si>
  <si>
    <t>IJC20229</t>
  </si>
  <si>
    <t>FAN50101</t>
  </si>
  <si>
    <t>FAN50102</t>
  </si>
  <si>
    <t>FAN50103</t>
  </si>
  <si>
    <t>FAN50201</t>
  </si>
  <si>
    <t>FAN50202</t>
  </si>
  <si>
    <t>IJC20230</t>
  </si>
  <si>
    <t>FAN50203</t>
  </si>
  <si>
    <t>FAN50204</t>
  </si>
  <si>
    <t>HMI10101</t>
  </si>
  <si>
    <t>SCADA HMI</t>
  </si>
  <si>
    <t>IJC20231</t>
  </si>
  <si>
    <t>HMI10102</t>
  </si>
  <si>
    <t>HMI20101</t>
  </si>
  <si>
    <t>HMI20201</t>
  </si>
  <si>
    <t>IJC20232</t>
  </si>
  <si>
    <t>HMI30101</t>
  </si>
  <si>
    <t>HMI40101</t>
  </si>
  <si>
    <t>IJC20233</t>
  </si>
  <si>
    <t>HMI40102</t>
  </si>
  <si>
    <t>HMI50101</t>
  </si>
  <si>
    <t>IJC20234</t>
  </si>
  <si>
    <t>IDF10101</t>
  </si>
  <si>
    <t>IDF Cabinet</t>
  </si>
  <si>
    <t>208v - 1ph</t>
  </si>
  <si>
    <t>IDF20101</t>
  </si>
  <si>
    <t>IDF20201</t>
  </si>
  <si>
    <t>IDF30101</t>
  </si>
  <si>
    <t>IDF40101</t>
  </si>
  <si>
    <t>IDF50101</t>
  </si>
  <si>
    <t>IJC20101</t>
  </si>
  <si>
    <t>Power Fed From MOBA</t>
  </si>
  <si>
    <t>IJC20102</t>
  </si>
  <si>
    <t>SKD30001</t>
  </si>
  <si>
    <t>Chemical System</t>
  </si>
  <si>
    <t>Ovotrack / Domino</t>
  </si>
  <si>
    <t>GX</t>
  </si>
  <si>
    <t>IJC20201</t>
  </si>
  <si>
    <t>IJC20202</t>
  </si>
  <si>
    <t>HMI20116</t>
  </si>
  <si>
    <t>HMI20117</t>
  </si>
  <si>
    <t>HMI20118</t>
  </si>
  <si>
    <t>INS20101</t>
  </si>
  <si>
    <t>Card Inserter</t>
  </si>
  <si>
    <t>INS20102</t>
  </si>
  <si>
    <t>HMI20119</t>
  </si>
  <si>
    <t>INS20103</t>
  </si>
  <si>
    <t>INS20104</t>
  </si>
  <si>
    <t>INS20105</t>
  </si>
  <si>
    <t>INS20106</t>
  </si>
  <si>
    <t>HMI20120</t>
  </si>
  <si>
    <t>INS20107</t>
  </si>
  <si>
    <t>INS20108</t>
  </si>
  <si>
    <t>INS20109</t>
  </si>
  <si>
    <t>INS20110</t>
  </si>
  <si>
    <t>HMI20121</t>
  </si>
  <si>
    <t>INS20111</t>
  </si>
  <si>
    <t>INS20112</t>
  </si>
  <si>
    <t>INS20201</t>
  </si>
  <si>
    <t>HMI20122</t>
  </si>
  <si>
    <t>INS20202</t>
  </si>
  <si>
    <t>INS20203</t>
  </si>
  <si>
    <t>HMI20123</t>
  </si>
  <si>
    <t>INS20204</t>
  </si>
  <si>
    <t>INS20205</t>
  </si>
  <si>
    <t>INS20206</t>
  </si>
  <si>
    <t>INS20207</t>
  </si>
  <si>
    <t>INS20208</t>
  </si>
  <si>
    <t>INS20209</t>
  </si>
  <si>
    <t>INS20210</t>
  </si>
  <si>
    <t>INS20211</t>
  </si>
  <si>
    <t>INS20212</t>
  </si>
  <si>
    <t>LBR20101</t>
  </si>
  <si>
    <t>Label Printer &amp; Buttonbox</t>
  </si>
  <si>
    <t>LBR20102</t>
  </si>
  <si>
    <t>LBR20103</t>
  </si>
  <si>
    <t>LBR20104</t>
  </si>
  <si>
    <t>LBR20105</t>
  </si>
  <si>
    <t>LBR20106</t>
  </si>
  <si>
    <t>LBR20107</t>
  </si>
  <si>
    <t>LBR20108</t>
  </si>
  <si>
    <t>LBR20109</t>
  </si>
  <si>
    <t>LBR20111</t>
  </si>
  <si>
    <t>Print Apply Labeler</t>
  </si>
  <si>
    <t>LBR20112</t>
  </si>
  <si>
    <t>LBR20201</t>
  </si>
  <si>
    <t>LBR20202</t>
  </si>
  <si>
    <t>LBR20203</t>
  </si>
  <si>
    <t>LBR20204</t>
  </si>
  <si>
    <t>LBR20205</t>
  </si>
  <si>
    <t>LBR20206</t>
  </si>
  <si>
    <t>LBR20207</t>
  </si>
  <si>
    <t>LBR20208</t>
  </si>
  <si>
    <t>LBR20209</t>
  </si>
  <si>
    <t>LBR20211</t>
  </si>
  <si>
    <t>Full case labeler</t>
  </si>
  <si>
    <t>SKD20101</t>
  </si>
  <si>
    <t>SKD20201</t>
  </si>
  <si>
    <t>LBR20212</t>
  </si>
  <si>
    <t>SKD50001</t>
  </si>
  <si>
    <t>LBR40101</t>
  </si>
  <si>
    <t>EXHAUST</t>
  </si>
  <si>
    <t>18"</t>
  </si>
  <si>
    <t>5000 CFM (x2) on dryer section</t>
  </si>
  <si>
    <t>Pallet Wash</t>
  </si>
  <si>
    <t>Outside</t>
  </si>
  <si>
    <t>LBR40201</t>
  </si>
  <si>
    <t>LDR20101</t>
  </si>
  <si>
    <t>Egg Loader</t>
  </si>
  <si>
    <t>PNL20102: Egg Loader Control Panel</t>
  </si>
  <si>
    <t>[2201] - Equipment Platform</t>
  </si>
  <si>
    <t>[1202] - Egg Wash</t>
  </si>
  <si>
    <t>LDR20201</t>
  </si>
  <si>
    <t>PNL20202: Egg Loader Control Panel</t>
  </si>
  <si>
    <t>LHT20101</t>
  </si>
  <si>
    <t>EasyLift</t>
  </si>
  <si>
    <t>[2501] - Equipment Platform</t>
  </si>
  <si>
    <t>[1503] - Egg Wash</t>
  </si>
  <si>
    <t>LHT20201</t>
  </si>
  <si>
    <t>MPC40101</t>
  </si>
  <si>
    <t>Mechanical Palletizer</t>
  </si>
  <si>
    <t xml:space="preserve">ZONE 1 - RINSE </t>
  </si>
  <si>
    <t>29-58 PSI. 
Mix PHW &amp; PCW before connection</t>
  </si>
  <si>
    <t>MPC40201</t>
  </si>
  <si>
    <t>Ovotrack Mobile Station with Printer</t>
  </si>
  <si>
    <t>HMI20124</t>
  </si>
  <si>
    <t>On ASRS Infeed 2</t>
  </si>
  <si>
    <t xml:space="preserve">ZONE 2 - RINSE </t>
  </si>
  <si>
    <t>MSE10104</t>
  </si>
  <si>
    <t>MSE10105</t>
  </si>
  <si>
    <t>MSE20101</t>
  </si>
  <si>
    <t>Operator Station</t>
  </si>
  <si>
    <t>MSE20102</t>
  </si>
  <si>
    <t>Ovotrack PC Station</t>
  </si>
  <si>
    <t>NPTF</t>
  </si>
  <si>
    <t>1/2"</t>
  </si>
  <si>
    <t>MSE20103</t>
  </si>
  <si>
    <t>MSE20104</t>
  </si>
  <si>
    <t>MSE20201</t>
  </si>
  <si>
    <t>MSE20202</t>
  </si>
  <si>
    <t>MSE20203</t>
  </si>
  <si>
    <t>MSE20204</t>
  </si>
  <si>
    <t>MSE40101</t>
  </si>
  <si>
    <t>MSE40201</t>
  </si>
  <si>
    <t>MSE40301</t>
  </si>
  <si>
    <t>PAW40101</t>
  </si>
  <si>
    <t>Pallet Wrapper</t>
  </si>
  <si>
    <t>Estimated based on VF wrapper in Springfield</t>
  </si>
  <si>
    <t>PAW40201</t>
  </si>
  <si>
    <t>PAW40301</t>
  </si>
  <si>
    <t>Lantech</t>
  </si>
  <si>
    <t>PAW40401</t>
  </si>
  <si>
    <t>PNL10001</t>
  </si>
  <si>
    <t>Vertical Conveyor Panel</t>
  </si>
  <si>
    <t>PNL20101</t>
  </si>
  <si>
    <t>Depalletizer Control Panel</t>
  </si>
  <si>
    <t>PNL20102</t>
  </si>
  <si>
    <t>Egg Loader Control Panel</t>
  </si>
  <si>
    <t>PNL20104</t>
  </si>
  <si>
    <t>Egg Grader Control Panel</t>
  </si>
  <si>
    <t>RJ45</t>
  </si>
  <si>
    <t>PNL10002</t>
  </si>
  <si>
    <t>MOVU Power Panel</t>
  </si>
  <si>
    <t>208 / 120v - 3ph</t>
  </si>
  <si>
    <t>PNL10003</t>
  </si>
  <si>
    <t>PNL10004</t>
  </si>
  <si>
    <t>PNL10005</t>
  </si>
  <si>
    <t>PNL10006</t>
  </si>
  <si>
    <t>PNL10007</t>
  </si>
  <si>
    <t>PNL10008</t>
  </si>
  <si>
    <t>PNL10009</t>
  </si>
  <si>
    <t>PNL10010</t>
  </si>
  <si>
    <t>Floor Scale Indicator</t>
  </si>
  <si>
    <t>PNL10011</t>
  </si>
  <si>
    <t>PNL20201</t>
  </si>
  <si>
    <t>PNL20015</t>
  </si>
  <si>
    <t>PNL20202</t>
  </si>
  <si>
    <t>PNL20204</t>
  </si>
  <si>
    <t>PNL20103</t>
  </si>
  <si>
    <t>Egg Washer Control Panel</t>
  </si>
  <si>
    <t>PNL20105</t>
  </si>
  <si>
    <t>Case Pack Takeaway Control Panel</t>
  </si>
  <si>
    <t>PNL20106</t>
  </si>
  <si>
    <t>Egg Dryer Control Panel</t>
  </si>
  <si>
    <t>PNL20107</t>
  </si>
  <si>
    <t>Overhead Case Conveyors Panel</t>
  </si>
  <si>
    <t>PNL20108</t>
  </si>
  <si>
    <t>QC Conveyor Panel</t>
  </si>
  <si>
    <t>WSR50101</t>
  </si>
  <si>
    <t>Tray Washer</t>
  </si>
  <si>
    <t>PNL20109</t>
  </si>
  <si>
    <t>Walchem I-9 Controller</t>
  </si>
  <si>
    <t>PNL20110</t>
  </si>
  <si>
    <t>Egg Wash Dosing Control Box</t>
  </si>
  <si>
    <t>PNL20111</t>
  </si>
  <si>
    <t>Egg Wash Dosing Junction Box</t>
  </si>
  <si>
    <t>PNL20112</t>
  </si>
  <si>
    <t>CIP Dosing Control Box</t>
  </si>
  <si>
    <t>PNL20113</t>
  </si>
  <si>
    <t>Process Data Panel</t>
  </si>
  <si>
    <t>Stellar</t>
  </si>
  <si>
    <t>WSR50102</t>
  </si>
  <si>
    <t>PNL20203</t>
  </si>
  <si>
    <t>PNL20205</t>
  </si>
  <si>
    <t>PNL20206</t>
  </si>
  <si>
    <t>PNL20207</t>
  </si>
  <si>
    <t>PNL20208</t>
  </si>
  <si>
    <t>PNL20209</t>
  </si>
  <si>
    <t>PNL20210</t>
  </si>
  <si>
    <t>PNL20211</t>
  </si>
  <si>
    <t>PNL20212</t>
  </si>
  <si>
    <t>PNL20213</t>
  </si>
  <si>
    <t>PNL30002</t>
  </si>
  <si>
    <t>PNL40001</t>
  </si>
  <si>
    <t>Accumulation Conveyor System Panel</t>
  </si>
  <si>
    <t>PNL50000</t>
  </si>
  <si>
    <t>PNL50004</t>
  </si>
  <si>
    <t>Tray Washer Control Panel</t>
  </si>
  <si>
    <t>PNL50005</t>
  </si>
  <si>
    <t>Tray Washer Electric Heat Panel</t>
  </si>
  <si>
    <t>PNL50006</t>
  </si>
  <si>
    <t>PNL50007</t>
  </si>
  <si>
    <t>PNL50008</t>
  </si>
  <si>
    <t>PNL50009</t>
  </si>
  <si>
    <t>PNL50010</t>
  </si>
  <si>
    <t>Washer Dosing Control Box</t>
  </si>
  <si>
    <t>PNL50011</t>
  </si>
  <si>
    <t>PRS20001</t>
  </si>
  <si>
    <t>Egg Press</t>
  </si>
  <si>
    <t>QCS20101</t>
  </si>
  <si>
    <t>QC Online Workstation</t>
  </si>
  <si>
    <t>QCS20102</t>
  </si>
  <si>
    <t>QCS20201</t>
  </si>
  <si>
    <t>QCS20202</t>
  </si>
  <si>
    <t>RCK10001</t>
  </si>
  <si>
    <t>Nest Run Automated Pallet Racking</t>
  </si>
  <si>
    <t>RCK10002</t>
  </si>
  <si>
    <t>Egg Press Pallet Racking</t>
  </si>
  <si>
    <t>RCK30001</t>
  </si>
  <si>
    <t>Flow-Through DG Pallet Racking</t>
  </si>
  <si>
    <t>RCK30002</t>
  </si>
  <si>
    <t>Selective DG Pallet Racking</t>
  </si>
  <si>
    <t>RCK40001</t>
  </si>
  <si>
    <t>Drive-In FG Pallet Racking</t>
  </si>
  <si>
    <t>RCK40002</t>
  </si>
  <si>
    <t>Selective FG Pallet Racking</t>
  </si>
  <si>
    <t>RIN20101</t>
  </si>
  <si>
    <t>Rinse Cabinet</t>
  </si>
  <si>
    <t>Process Misc Components</t>
  </si>
  <si>
    <t>Manual mixing valve to set temp.</t>
  </si>
  <si>
    <t>RIN20201</t>
  </si>
  <si>
    <t>SCA10001</t>
  </si>
  <si>
    <t>Floor Scale</t>
  </si>
  <si>
    <t>PNL10010: Floor Scale Indicator</t>
  </si>
  <si>
    <t>SCA10002</t>
  </si>
  <si>
    <t>PNL10011: Floor Scale Indicator</t>
  </si>
  <si>
    <t>SCA20001</t>
  </si>
  <si>
    <t>PNL20015: Floor Scale Indicator</t>
  </si>
  <si>
    <t>SCN10001</t>
  </si>
  <si>
    <t>Ovotrack TV</t>
  </si>
  <si>
    <t>WSR50103</t>
  </si>
  <si>
    <t>SGR20101</t>
  </si>
  <si>
    <t>Egg Grader</t>
  </si>
  <si>
    <t>SGR20201</t>
  </si>
  <si>
    <t>SNN10104</t>
  </si>
  <si>
    <t>Ovotrack Weighscale Scan Station</t>
  </si>
  <si>
    <t>On ASRS Infeed 1</t>
  </si>
  <si>
    <t>SNN10106</t>
  </si>
  <si>
    <t>Ovotrack Pallet Scan Station</t>
  </si>
  <si>
    <t>SNN20101</t>
  </si>
  <si>
    <t>Ovotrack Fixed Case Scanner</t>
  </si>
  <si>
    <t>Grouping cases to pallets</t>
  </si>
  <si>
    <t>SNN20102</t>
  </si>
  <si>
    <t>SNN20201</t>
  </si>
  <si>
    <t>SNN20202</t>
  </si>
  <si>
    <t>SNN40101</t>
  </si>
  <si>
    <t>Ovotrack Fixed Pallet Scanner</t>
  </si>
  <si>
    <t>scans 1  case label prior to print apply label</t>
  </si>
  <si>
    <t>SNN40102</t>
  </si>
  <si>
    <t>SNN40201</t>
  </si>
  <si>
    <t>SNN40202</t>
  </si>
  <si>
    <t>STK20102</t>
  </si>
  <si>
    <t>Tray Stacker</t>
  </si>
  <si>
    <t>STK20103</t>
  </si>
  <si>
    <t>STK20202</t>
  </si>
  <si>
    <t>STK20203</t>
  </si>
  <si>
    <t>STK50101</t>
  </si>
  <si>
    <t>Pallet Unstacker</t>
  </si>
  <si>
    <t>3/8"</t>
  </si>
  <si>
    <t>STK50102</t>
  </si>
  <si>
    <t>Pallet Restacker</t>
  </si>
  <si>
    <t>TBL20001</t>
  </si>
  <si>
    <t>Rework Table</t>
  </si>
  <si>
    <t>TBL20002</t>
  </si>
  <si>
    <t>TBL20003</t>
  </si>
  <si>
    <t>TBL20004</t>
  </si>
  <si>
    <t>TNK20101</t>
  </si>
  <si>
    <t>Day Tank</t>
  </si>
  <si>
    <t>TNK20102</t>
  </si>
  <si>
    <t>TNK20103</t>
  </si>
  <si>
    <t>TNK20104</t>
  </si>
  <si>
    <t>TNK20105</t>
  </si>
  <si>
    <t>TNK20106</t>
  </si>
  <si>
    <t>TNK20201</t>
  </si>
  <si>
    <t>TNK20202</t>
  </si>
  <si>
    <t>TNK20203</t>
  </si>
  <si>
    <t>TNK20204</t>
  </si>
  <si>
    <t>TNK20205</t>
  </si>
  <si>
    <t>TNK20206</t>
  </si>
  <si>
    <t>TNK30001</t>
  </si>
  <si>
    <t>Bulk Tank</t>
  </si>
  <si>
    <t>TNK30002</t>
  </si>
  <si>
    <t>TNK50001</t>
  </si>
  <si>
    <t>TNK50002</t>
  </si>
  <si>
    <t>Product Washers</t>
  </si>
  <si>
    <t>ZONE 1 - EXHAUST</t>
  </si>
  <si>
    <t>ZONE 2 - EXHAUST</t>
  </si>
  <si>
    <t>ZONE 3 - EXHAUST</t>
  </si>
  <si>
    <t>SAN</t>
  </si>
  <si>
    <t>3"</t>
  </si>
  <si>
    <t>ZONE  1 - TANK DRAIN VALVE</t>
  </si>
  <si>
    <t>3" TANK DRAIN VALVE</t>
  </si>
  <si>
    <t>OD Tube</t>
  </si>
  <si>
    <t>ZONE  1 - RINSE DRAIN</t>
  </si>
  <si>
    <t>3" DRAIN</t>
  </si>
  <si>
    <t>ZONE  2 - TANK DRAIN VALVE</t>
  </si>
  <si>
    <t>ZONE  3 - TANK DRAIN VALVE</t>
  </si>
  <si>
    <t>ZONE  3 - RINSE DRAIN</t>
  </si>
  <si>
    <t>ZONE  2 - RINSE DRAIN</t>
  </si>
  <si>
    <t>ZONE  1 - OVERFLOW</t>
  </si>
  <si>
    <t>3" DRAIN - OVERFLOW</t>
  </si>
  <si>
    <t>ZONE  2 - OVERFLOW</t>
  </si>
  <si>
    <t>ZONE 3 - OVERFLOW</t>
  </si>
  <si>
    <t>WATER - HEATING - HOT RETURN</t>
  </si>
  <si>
    <t>1-1/2"</t>
  </si>
  <si>
    <t>ZONE 1 - WATER RETURN FROM HX</t>
  </si>
  <si>
    <t>900000 BTU</t>
  </si>
  <si>
    <t>WATER - HEATING - HOT SUPPLY</t>
  </si>
  <si>
    <t>ZONE 1 - WATER SUPPLY TO HX</t>
  </si>
  <si>
    <t>ZONE 2 - WATER RETURN FROM HX</t>
  </si>
  <si>
    <t>ZONE 2 - WATER SUPPLY TO HX</t>
  </si>
  <si>
    <t>ZONE 3 - WATER RETURN FROM HX</t>
  </si>
  <si>
    <t>ZONE 3 - WATER SUPPLY TO HX</t>
  </si>
  <si>
    <t>TANK FILL ZONE 1</t>
  </si>
  <si>
    <t>3/4"</t>
  </si>
  <si>
    <t>TANK FILL ZONE 1
200 gallons every 4 hours</t>
  </si>
  <si>
    <t>TANK FILL ZONE 2</t>
  </si>
  <si>
    <t>TANK FILL ZONE 2
200 gallons every 4 hours</t>
  </si>
  <si>
    <t>TANK FILL ZONE 3</t>
  </si>
  <si>
    <t>TANK FILL ZONE 3 
200 gallons every 4 hours</t>
  </si>
  <si>
    <t xml:space="preserve">ZONE 3 - RINSE </t>
  </si>
  <si>
    <t>WSR20102</t>
  </si>
  <si>
    <t>Parts Washer</t>
  </si>
  <si>
    <t>MIX TO 41 - 85F WATER BEFORE CONNECTION</t>
  </si>
  <si>
    <t>12"</t>
  </si>
  <si>
    <t>ZONE  3 - OVERFLOW</t>
  </si>
  <si>
    <t>WSR20202</t>
  </si>
  <si>
    <t>PNL50004: Tray Washer Control Panel</t>
  </si>
  <si>
    <t>[1414] - Pallet / Tray Washing</t>
  </si>
  <si>
    <t>PNL50006: Tray Washer Control Panel</t>
  </si>
  <si>
    <t>PNL50008: Tray Washer Control Panel</t>
  </si>
  <si>
    <t>8"</t>
  </si>
  <si>
    <t>6"</t>
  </si>
  <si>
    <t>[2410] - Case Sealing Storage</t>
  </si>
  <si>
    <t>2"</t>
  </si>
  <si>
    <t>Washer Drain. Tank Drain for Max, diversified down for rinse water.</t>
  </si>
  <si>
    <t>Dryer Section Drain</t>
  </si>
  <si>
    <t>WASHER OVERFLOW</t>
  </si>
  <si>
    <t xml:space="preserve">Rinse
 (mix to temp) </t>
  </si>
  <si>
    <t>Start here</t>
  </si>
  <si>
    <t>Equipment must be selected</t>
  </si>
  <si>
    <t>(blank)</t>
  </si>
  <si>
    <t>(Blank) must be selected</t>
  </si>
  <si>
    <t>Not Assigned</t>
  </si>
  <si>
    <t>All Electrical connection  types must be selected</t>
  </si>
  <si>
    <t>Connection must be selected</t>
  </si>
  <si>
    <t>Sum of Apparent Load (FLA)</t>
  </si>
  <si>
    <t>Sum of Apparent Power (kVA)</t>
  </si>
  <si>
    <t>Average of Elec - Diversity</t>
  </si>
  <si>
    <t>Sum of Demand - Apparent Load (F.L.A.)</t>
  </si>
  <si>
    <t>Sum of Demand - Apparent Power (kVA)</t>
  </si>
  <si>
    <t>120v - 1ph Total</t>
  </si>
  <si>
    <t>208 / 120v - 3ph Total</t>
  </si>
  <si>
    <t>208v - 1ph Total</t>
  </si>
  <si>
    <t>208v - 3ph Total</t>
  </si>
  <si>
    <t>480v - 3ph Total</t>
  </si>
  <si>
    <t>Connected HP</t>
  </si>
  <si>
    <t>Connected FLA</t>
  </si>
  <si>
    <t>Connected kVA</t>
  </si>
  <si>
    <t>Diversity</t>
  </si>
  <si>
    <t>Demand FLA</t>
  </si>
  <si>
    <t>Demand kVA</t>
  </si>
  <si>
    <t>EL-C062</t>
  </si>
  <si>
    <t>EL-C063</t>
  </si>
  <si>
    <t>EL-C337</t>
  </si>
  <si>
    <t>EL-C338</t>
  </si>
  <si>
    <t>EL-C263</t>
  </si>
  <si>
    <t>EL-C303</t>
  </si>
  <si>
    <t>EL-C262</t>
  </si>
  <si>
    <t>EL-C321</t>
  </si>
  <si>
    <t>EL-C339</t>
  </si>
  <si>
    <t>EL-C340</t>
  </si>
  <si>
    <t>EL-C311</t>
  </si>
  <si>
    <t>EL-C313</t>
  </si>
  <si>
    <t>EL-C318</t>
  </si>
  <si>
    <t>EL-C072</t>
  </si>
  <si>
    <t>EL-C073</t>
  </si>
  <si>
    <t>EL-C310</t>
  </si>
  <si>
    <t>EL-C312</t>
  </si>
  <si>
    <t>EL-C314</t>
  </si>
  <si>
    <t>EL-C315</t>
  </si>
  <si>
    <t>EL-C316</t>
  </si>
  <si>
    <t>EL-C317</t>
  </si>
  <si>
    <t>10 - Nest Run Total</t>
  </si>
  <si>
    <t>EL-C186</t>
  </si>
  <si>
    <t>EL-C187</t>
  </si>
  <si>
    <t>EL-C182</t>
  </si>
  <si>
    <t>EL-C183</t>
  </si>
  <si>
    <t>EL-C184</t>
  </si>
  <si>
    <t>EL-C185</t>
  </si>
  <si>
    <t>EL-C152</t>
  </si>
  <si>
    <t>EL-C153</t>
  </si>
  <si>
    <t>EL-C154</t>
  </si>
  <si>
    <t>EL-C155</t>
  </si>
  <si>
    <t>EL-C156</t>
  </si>
  <si>
    <t>EL-C157</t>
  </si>
  <si>
    <t>EL-C158</t>
  </si>
  <si>
    <t>EL-C159</t>
  </si>
  <si>
    <t>EL-C066</t>
  </si>
  <si>
    <t>EL-C067</t>
  </si>
  <si>
    <t>EL-C143</t>
  </si>
  <si>
    <t>EL-C150</t>
  </si>
  <si>
    <t>EL-C144</t>
  </si>
  <si>
    <t>EL-C151</t>
  </si>
  <si>
    <t>EL-C322</t>
  </si>
  <si>
    <t>EL-C323</t>
  </si>
  <si>
    <t>EL-C324</t>
  </si>
  <si>
    <t>EL-C325</t>
  </si>
  <si>
    <t>EL-C326</t>
  </si>
  <si>
    <t>EL-C330</t>
  </si>
  <si>
    <t>EL-C332</t>
  </si>
  <si>
    <t>EL-C334</t>
  </si>
  <si>
    <t>EL-C327</t>
  </si>
  <si>
    <t>EL-C331</t>
  </si>
  <si>
    <t>EL-C333</t>
  </si>
  <si>
    <t>EL-C335</t>
  </si>
  <si>
    <t>EL-C074</t>
  </si>
  <si>
    <t>EL-C075</t>
  </si>
  <si>
    <t>EL-C076</t>
  </si>
  <si>
    <t>EL-C077</t>
  </si>
  <si>
    <t>EL-C166</t>
  </si>
  <si>
    <t>EL-C172</t>
  </si>
  <si>
    <t>EL-C167</t>
  </si>
  <si>
    <t>EL-C173</t>
  </si>
  <si>
    <t>EL-C035</t>
  </si>
  <si>
    <t>EL-C169</t>
  </si>
  <si>
    <t>EL-C175</t>
  </si>
  <si>
    <t>EL-C041</t>
  </si>
  <si>
    <t>EL-C042</t>
  </si>
  <si>
    <t>EL-C043</t>
  </si>
  <si>
    <t>EL-C044</t>
  </si>
  <si>
    <t>EL-C045</t>
  </si>
  <si>
    <t>EL-C046</t>
  </si>
  <si>
    <t>EL-C047</t>
  </si>
  <si>
    <t>EL-C048</t>
  </si>
  <si>
    <t>EL-C049</t>
  </si>
  <si>
    <t>EL-C050</t>
  </si>
  <si>
    <t>EL-C051</t>
  </si>
  <si>
    <t>EL-C052</t>
  </si>
  <si>
    <t>EL-C053</t>
  </si>
  <si>
    <t>EL-C054</t>
  </si>
  <si>
    <t>EL-C055</t>
  </si>
  <si>
    <t>EL-C056</t>
  </si>
  <si>
    <t>EL-C019</t>
  </si>
  <si>
    <t>EL-C020</t>
  </si>
  <si>
    <t>EL-C021</t>
  </si>
  <si>
    <t>EL-C022</t>
  </si>
  <si>
    <t>EL-C023</t>
  </si>
  <si>
    <t>EL-C024</t>
  </si>
  <si>
    <t>EL-C025</t>
  </si>
  <si>
    <t>EL-C026</t>
  </si>
  <si>
    <t>EL-C027</t>
  </si>
  <si>
    <t>EL-C028</t>
  </si>
  <si>
    <t>EL-C029</t>
  </si>
  <si>
    <t>EL-C030</t>
  </si>
  <si>
    <t>EL-C031</t>
  </si>
  <si>
    <t>EL-C032</t>
  </si>
  <si>
    <t>EL-C033</t>
  </si>
  <si>
    <t>EL-C034</t>
  </si>
  <si>
    <t>EL-C192</t>
  </si>
  <si>
    <t>EL-C193</t>
  </si>
  <si>
    <t>EL-C170</t>
  </si>
  <si>
    <t>EL-C176</t>
  </si>
  <si>
    <t>EL-C181</t>
  </si>
  <si>
    <t>EL-C036</t>
  </si>
  <si>
    <t>EL-C168</t>
  </si>
  <si>
    <t>EL-C174</t>
  </si>
  <si>
    <t>EL-C061</t>
  </si>
  <si>
    <t>EL-C171</t>
  </si>
  <si>
    <t>EL-C177</t>
  </si>
  <si>
    <t>EL-C198</t>
  </si>
  <si>
    <t>EL-C199</t>
  </si>
  <si>
    <t>EL-C197</t>
  </si>
  <si>
    <t>EL-C319</t>
  </si>
  <si>
    <t>EL-C320</t>
  </si>
  <si>
    <t>20 - Egg Processing Total</t>
  </si>
  <si>
    <t>EL-C068</t>
  </si>
  <si>
    <t>EL-C328</t>
  </si>
  <si>
    <t>EL-C270</t>
  </si>
  <si>
    <t>EL-C345</t>
  </si>
  <si>
    <t>EL-C346</t>
  </si>
  <si>
    <t>EL-C078</t>
  </si>
  <si>
    <t>EL-C079</t>
  </si>
  <si>
    <t>EL-C039</t>
  </si>
  <si>
    <t>EL-C040</t>
  </si>
  <si>
    <t>EL-C211</t>
  </si>
  <si>
    <t>EL-C212</t>
  </si>
  <si>
    <t>EL-C214</t>
  </si>
  <si>
    <t>30 - Process Ancillary Total</t>
  </si>
  <si>
    <t>EL-C164</t>
  </si>
  <si>
    <t>EL-C161</t>
  </si>
  <si>
    <t>EL-C163</t>
  </si>
  <si>
    <t>EL-C069</t>
  </si>
  <si>
    <t>EL-C070</t>
  </si>
  <si>
    <t>EL-C250</t>
  </si>
  <si>
    <t>EL-C247</t>
  </si>
  <si>
    <t>EL-C248</t>
  </si>
  <si>
    <t>EL-C264</t>
  </si>
  <si>
    <t>EL-C265</t>
  </si>
  <si>
    <t>EL-C266</t>
  </si>
  <si>
    <t>EL-C306</t>
  </si>
  <si>
    <t>EL-C307</t>
  </si>
  <si>
    <t>EL-C304</t>
  </si>
  <si>
    <t>EL-C305</t>
  </si>
  <si>
    <t>EL-C080</t>
  </si>
  <si>
    <t>EL-C081</t>
  </si>
  <si>
    <t>EL-C057</t>
  </si>
  <si>
    <t>EL-C058</t>
  </si>
  <si>
    <t>EL-C059</t>
  </si>
  <si>
    <t>EL-C060</t>
  </si>
  <si>
    <t>EL-C160</t>
  </si>
  <si>
    <t>EL-C162</t>
  </si>
  <si>
    <t>EL-C200</t>
  </si>
  <si>
    <t>EL-C209</t>
  </si>
  <si>
    <t>EL-C210</t>
  </si>
  <si>
    <t>EL-C308</t>
  </si>
  <si>
    <t>EL-C309</t>
  </si>
  <si>
    <t>40 - Finished Goods Total</t>
  </si>
  <si>
    <t>EL-C071</t>
  </si>
  <si>
    <t>EL-C336</t>
  </si>
  <si>
    <t>EL-C329</t>
  </si>
  <si>
    <t>EL-C082</t>
  </si>
  <si>
    <t>EL-C083</t>
  </si>
  <si>
    <t>EL-C196</t>
  </si>
  <si>
    <t>EL-C190</t>
  </si>
  <si>
    <t>EL-C191</t>
  </si>
  <si>
    <t>EL-C037</t>
  </si>
  <si>
    <t>EL-C038</t>
  </si>
  <si>
    <t>EL-C213</t>
  </si>
  <si>
    <t>EL-C267</t>
  </si>
  <si>
    <t>EL-C300</t>
  </si>
  <si>
    <t>EL-C268</t>
  </si>
  <si>
    <t>EL-C301</t>
  </si>
  <si>
    <t>EL-C269</t>
  </si>
  <si>
    <t>EL-C302</t>
  </si>
  <si>
    <t>50 - Pallet Washing Total</t>
  </si>
  <si>
    <t>FALSE</t>
  </si>
  <si>
    <t>True Must be selected</t>
  </si>
  <si>
    <t>(blank) Total</t>
  </si>
  <si>
    <t>Telecommunication must be selected</t>
  </si>
  <si>
    <t>-</t>
  </si>
  <si>
    <t>(All)</t>
  </si>
  <si>
    <t>Sum of Flow</t>
  </si>
  <si>
    <t>Sum of Mech - Demand</t>
  </si>
  <si>
    <t>Sum of Flow Unit</t>
  </si>
  <si>
    <t>N/A</t>
  </si>
  <si>
    <t>Abbreviation</t>
  </si>
  <si>
    <t>Consumption Unit</t>
  </si>
  <si>
    <t>Temp Response Required</t>
  </si>
  <si>
    <t>Filter Regulator Response Required</t>
  </si>
  <si>
    <t>Voltage + Phase Dropdown</t>
  </si>
  <si>
    <t>Voltage</t>
  </si>
  <si>
    <t>Neutral Required</t>
  </si>
  <si>
    <t>Phase</t>
  </si>
  <si>
    <t>Drain Type</t>
  </si>
  <si>
    <t>Refrigerant</t>
  </si>
  <si>
    <t>Exhaust Operation</t>
  </si>
  <si>
    <t>Cost Code Level</t>
  </si>
  <si>
    <t>Section Header</t>
  </si>
  <si>
    <t>Description</t>
  </si>
  <si>
    <t>Cost Code Data Validation Prep</t>
  </si>
  <si>
    <t>Electrical Power Source Data Validation Prep</t>
  </si>
  <si>
    <t>E</t>
  </si>
  <si>
    <t>CO2</t>
  </si>
  <si>
    <t>CARBON DIOXIDE</t>
  </si>
  <si>
    <t>Gas</t>
  </si>
  <si>
    <t>Pipe</t>
  </si>
  <si>
    <t>SCFM</t>
  </si>
  <si>
    <t>PSI</t>
  </si>
  <si>
    <t>No</t>
  </si>
  <si>
    <t>NA</t>
  </si>
  <si>
    <t>Floor</t>
  </si>
  <si>
    <t>Ammonia</t>
  </si>
  <si>
    <t>Continuous</t>
  </si>
  <si>
    <t>Material Handling Equipment</t>
  </si>
  <si>
    <t>MH Blowers</t>
  </si>
  <si>
    <t>*Array Formula</t>
  </si>
  <si>
    <t>C</t>
  </si>
  <si>
    <t>CA</t>
  </si>
  <si>
    <t>Compressed Air</t>
  </si>
  <si>
    <t>Hub</t>
  </si>
  <si>
    <t>MH Pumps</t>
  </si>
  <si>
    <t>*Do not format as table</t>
  </si>
  <si>
    <t>Interconnection</t>
  </si>
  <si>
    <t>N</t>
  </si>
  <si>
    <t>Relocated</t>
  </si>
  <si>
    <t>DRN</t>
  </si>
  <si>
    <t>Drain</t>
  </si>
  <si>
    <t>GPM</t>
  </si>
  <si>
    <t>Slot</t>
  </si>
  <si>
    <t>Freon</t>
  </si>
  <si>
    <t>Mechanical Conveyance</t>
  </si>
  <si>
    <t>*Do not type anything in these column</t>
  </si>
  <si>
    <t>*Do not type anything in this column</t>
  </si>
  <si>
    <t>Vent</t>
  </si>
  <si>
    <t>V</t>
  </si>
  <si>
    <t>OEM Verified</t>
  </si>
  <si>
    <t>EL</t>
  </si>
  <si>
    <t>Not Required</t>
  </si>
  <si>
    <t>Condensate Return</t>
  </si>
  <si>
    <t>Glycol</t>
  </si>
  <si>
    <t>Pneumatic Conveyance</t>
  </si>
  <si>
    <t>CP</t>
  </si>
  <si>
    <t>EX</t>
  </si>
  <si>
    <t>Duct</t>
  </si>
  <si>
    <t>Glycol / Ammonia</t>
  </si>
  <si>
    <t>Rail System</t>
  </si>
  <si>
    <t>INT</t>
  </si>
  <si>
    <t>Glycol / Freon</t>
  </si>
  <si>
    <t>Product Unloading System</t>
  </si>
  <si>
    <t>FOR</t>
  </si>
  <si>
    <t>FUEL OIL RETURN</t>
  </si>
  <si>
    <t>Fuel</t>
  </si>
  <si>
    <t>BTU/Hr</t>
  </si>
  <si>
    <t>NH3-CO2-Cascade</t>
  </si>
  <si>
    <t>Super Sack Loading/Unloading</t>
  </si>
  <si>
    <t>FOS</t>
  </si>
  <si>
    <t>FUEL OIL SUPPLY</t>
  </si>
  <si>
    <t>Nitrogen</t>
  </si>
  <si>
    <t>Tanks/Vessels</t>
  </si>
  <si>
    <t>LPG</t>
  </si>
  <si>
    <t>GAS - LIQUID PETROLEUM</t>
  </si>
  <si>
    <t>R-410a</t>
  </si>
  <si>
    <t>Hoppers</t>
  </si>
  <si>
    <t>NG</t>
  </si>
  <si>
    <t>GAS - NATURAL</t>
  </si>
  <si>
    <t>Tower Water</t>
  </si>
  <si>
    <t>Silos</t>
  </si>
  <si>
    <t>MAP</t>
  </si>
  <si>
    <t>MODIFIED ATMOSPHERE PACKAGING</t>
  </si>
  <si>
    <t>Flow Panels</t>
  </si>
  <si>
    <t>N2</t>
  </si>
  <si>
    <t>NITROGEN</t>
  </si>
  <si>
    <t>Augers</t>
  </si>
  <si>
    <t>R-717 NH3</t>
  </si>
  <si>
    <t>REFRIGERANT - AMMONIA</t>
  </si>
  <si>
    <t>Refrigeration</t>
  </si>
  <si>
    <t>Tons</t>
  </si>
  <si>
    <t>Valve Banks</t>
  </si>
  <si>
    <t>R-744 CO2</t>
  </si>
  <si>
    <t>REFRIGERANT - CARBON DIOXIDE</t>
  </si>
  <si>
    <t>Sterilizer</t>
  </si>
  <si>
    <t>R-404A</t>
  </si>
  <si>
    <t>REFRIGERANT - FREON 404A</t>
  </si>
  <si>
    <t>Dust Collection</t>
  </si>
  <si>
    <t>R-507</t>
  </si>
  <si>
    <t>REFRIGERANT - FREON 507</t>
  </si>
  <si>
    <t>REFRIGERANT - GLYCOL RETURN</t>
  </si>
  <si>
    <t>Deboxing</t>
  </si>
  <si>
    <t>GLS</t>
  </si>
  <si>
    <t>REFRIGERANT - GLYCOL SUPPLY</t>
  </si>
  <si>
    <t>Elevator</t>
  </si>
  <si>
    <t>ASC</t>
  </si>
  <si>
    <t>SANITATION CHEMICAL - ACID</t>
  </si>
  <si>
    <t>Sanitation Chemical</t>
  </si>
  <si>
    <t>MH Accumulation Equip</t>
  </si>
  <si>
    <t>SANITATION CHEMICAL - FOAMER</t>
  </si>
  <si>
    <t>Fluming (Open/Closed)</t>
  </si>
  <si>
    <t>SSC</t>
  </si>
  <si>
    <t>SANITATION CHEMICAL - SANITIZER</t>
  </si>
  <si>
    <t>Automated Can Opener</t>
  </si>
  <si>
    <t>BD</t>
  </si>
  <si>
    <t>STEAM - BOILER BLOWDOWN</t>
  </si>
  <si>
    <t>Steam</t>
  </si>
  <si>
    <t>Lbs/Hr</t>
  </si>
  <si>
    <t>MH Racking</t>
  </si>
  <si>
    <t>BBD</t>
  </si>
  <si>
    <t>STEAM - BOILER BLOWDOWN - BOTTOM</t>
  </si>
  <si>
    <t>Totes</t>
  </si>
  <si>
    <t>STEAM - BOILER BLOWDOWN - TOP</t>
  </si>
  <si>
    <t>Trees / Racks</t>
  </si>
  <si>
    <t>BFW</t>
  </si>
  <si>
    <t>STEAM - BOILER FEEDWATER</t>
  </si>
  <si>
    <t>Automated Storage/Retrieval Systems (ASRS)</t>
  </si>
  <si>
    <t>GC</t>
  </si>
  <si>
    <t>STEAM - CONDENSATE - GRAVITY</t>
  </si>
  <si>
    <t>Dumpers</t>
  </si>
  <si>
    <t>PC</t>
  </si>
  <si>
    <t>STEAM - CONDENSATE - PUMPED</t>
  </si>
  <si>
    <t>Automated Guided Vehicles (AGV)</t>
  </si>
  <si>
    <t>CS</t>
  </si>
  <si>
    <t>STEAM - CULINARY</t>
  </si>
  <si>
    <t>Material Handling Equip Misc</t>
  </si>
  <si>
    <t>HPS</t>
  </si>
  <si>
    <t>STEAM - HIGH PRESSURE</t>
  </si>
  <si>
    <t>Manufacturing Equipment</t>
  </si>
  <si>
    <t>Mixing Equip</t>
  </si>
  <si>
    <t>STEAM - LOW PRESSURE</t>
  </si>
  <si>
    <t>Blending Equip (Bulk)</t>
  </si>
  <si>
    <t>TD</t>
  </si>
  <si>
    <t>Data</t>
  </si>
  <si>
    <t>Blending Equip (Micros/Minors)</t>
  </si>
  <si>
    <t>THFR</t>
  </si>
  <si>
    <t>THERMAL FLUID RETURN</t>
  </si>
  <si>
    <t>Heating Fluid</t>
  </si>
  <si>
    <t>Massagers/Tumblers</t>
  </si>
  <si>
    <t>THFS</t>
  </si>
  <si>
    <t>THERMAL FLUID SUPPLY</t>
  </si>
  <si>
    <t>Dicing Equip</t>
  </si>
  <si>
    <t>VA</t>
  </si>
  <si>
    <t>VACUUM</t>
  </si>
  <si>
    <t>Vacuum</t>
  </si>
  <si>
    <t>In HG</t>
  </si>
  <si>
    <t>Grinding Equip</t>
  </si>
  <si>
    <t>WATER - CHILLED RETURN</t>
  </si>
  <si>
    <t>Water</t>
  </si>
  <si>
    <t>Slicing Equip</t>
  </si>
  <si>
    <t>CHS</t>
  </si>
  <si>
    <t>WATER - CHILLED SUPPLY</t>
  </si>
  <si>
    <t>Shredding Equip</t>
  </si>
  <si>
    <t>DCW</t>
  </si>
  <si>
    <t>Depositers</t>
  </si>
  <si>
    <t>DHW</t>
  </si>
  <si>
    <t>WATER - DOMESTIC - HOT</t>
  </si>
  <si>
    <t>Filler</t>
  </si>
  <si>
    <t>DHWR</t>
  </si>
  <si>
    <t>WATER - DOMESTIC - HOT RETURN</t>
  </si>
  <si>
    <t>General Stuffing Equip</t>
  </si>
  <si>
    <t>DHW140</t>
  </si>
  <si>
    <t>WATER - DOMESTIC - HOT WATER 140°F</t>
  </si>
  <si>
    <t>Portioning Equip</t>
  </si>
  <si>
    <t>DHW160</t>
  </si>
  <si>
    <t>WATER - DOMESTIC - HOT WATER 160°F</t>
  </si>
  <si>
    <t>Forming/Extruding Equip</t>
  </si>
  <si>
    <t>DHW180</t>
  </si>
  <si>
    <t>WATER - DOMESTIC - HOT WATER 180°F</t>
  </si>
  <si>
    <t>Injection Equip</t>
  </si>
  <si>
    <t>DTW</t>
  </si>
  <si>
    <t>WATER - DOMESTIC - TEMPERED WATER</t>
  </si>
  <si>
    <t>Peeling Equip</t>
  </si>
  <si>
    <t>HHWR</t>
  </si>
  <si>
    <t>Sorting Equip</t>
  </si>
  <si>
    <t>HHWS</t>
  </si>
  <si>
    <t>Centrifuges</t>
  </si>
  <si>
    <t>HPHW</t>
  </si>
  <si>
    <t>WATER - HOT - HIGH PRESSURE</t>
  </si>
  <si>
    <t>Dewatering Shaker</t>
  </si>
  <si>
    <t>LPHW</t>
  </si>
  <si>
    <t>WATER - HOT - LOW PRESSURE</t>
  </si>
  <si>
    <t>Lixator System</t>
  </si>
  <si>
    <t>CIWR</t>
  </si>
  <si>
    <t>WATER - INGREDIENT - CHILLED RETURN</t>
  </si>
  <si>
    <t>Batter/Breading Equip</t>
  </si>
  <si>
    <t>CIWS</t>
  </si>
  <si>
    <t>WATER - INGREDIENT - CHILLED SUPPLY</t>
  </si>
  <si>
    <t>Spray Dryer</t>
  </si>
  <si>
    <t>ICW</t>
  </si>
  <si>
    <t>WATER - INGREDIENT - COLD</t>
  </si>
  <si>
    <t>Filters</t>
  </si>
  <si>
    <t>IHW</t>
  </si>
  <si>
    <t>WATER - INGREDIENT - HOT</t>
  </si>
  <si>
    <t>Inline Metal Detector</t>
  </si>
  <si>
    <t>IHWR</t>
  </si>
  <si>
    <t>WATER - INGREDIENT - HOT RETURN</t>
  </si>
  <si>
    <t>PCW</t>
  </si>
  <si>
    <t>Assembly Line (Automated or Manual)</t>
  </si>
  <si>
    <t>PHW</t>
  </si>
  <si>
    <t>Pasteurizer</t>
  </si>
  <si>
    <t>PHWR</t>
  </si>
  <si>
    <t>WATER - PROCESS - HOT RETURN</t>
  </si>
  <si>
    <t>Humidify/Dehumify</t>
  </si>
  <si>
    <t>PHW140</t>
  </si>
  <si>
    <t>WATER - PROCESS - HOT WATER 140 °F</t>
  </si>
  <si>
    <t>Membrane Filtration</t>
  </si>
  <si>
    <t>PHW160</t>
  </si>
  <si>
    <t>WATER - PROCESS - HOT WATER 160°F</t>
  </si>
  <si>
    <t>Manufacting Equip Misc</t>
  </si>
  <si>
    <t>PHW180</t>
  </si>
  <si>
    <t>WATER - PROCESS - HOT WATER 180°F</t>
  </si>
  <si>
    <t>Thermal Equipment</t>
  </si>
  <si>
    <t>Spiral Freezer</t>
  </si>
  <si>
    <t>PTW</t>
  </si>
  <si>
    <t>WATER - PROCESS - TEMPERED</t>
  </si>
  <si>
    <t>Tunnel Freezer</t>
  </si>
  <si>
    <t>RO</t>
  </si>
  <si>
    <t>WATER - REVERSE OSMOSIS</t>
  </si>
  <si>
    <t>Carton Freezer - VRT</t>
  </si>
  <si>
    <t>SW</t>
  </si>
  <si>
    <t>WATER - SANITATION</t>
  </si>
  <si>
    <t>Plate Freezer</t>
  </si>
  <si>
    <t>SHW</t>
  </si>
  <si>
    <t>WATER - SANITATION HOT</t>
  </si>
  <si>
    <t>Liquid Cool System</t>
  </si>
  <si>
    <t>SCW</t>
  </si>
  <si>
    <t>WATER - SOFTENED</t>
  </si>
  <si>
    <t>Liquid Cook System</t>
  </si>
  <si>
    <t>TWR</t>
  </si>
  <si>
    <t>WATER - TOWER RETURN</t>
  </si>
  <si>
    <t>Smokehouse - Batch</t>
  </si>
  <si>
    <t>TWS</t>
  </si>
  <si>
    <t>WATER - TOWER SUPPLY</t>
  </si>
  <si>
    <t>Chiller - Batch</t>
  </si>
  <si>
    <t>Continuous Cook and Chill System</t>
  </si>
  <si>
    <t>Continuous Batch Cook and Chill System</t>
  </si>
  <si>
    <t>Vaporizer - Cryogenic</t>
  </si>
  <si>
    <t>SMOKE GENERATOR</t>
  </si>
  <si>
    <t>Liquid Smoke Atomizing Equip</t>
  </si>
  <si>
    <t>Oven</t>
  </si>
  <si>
    <t>Fryer</t>
  </si>
  <si>
    <t>Cook Kettles</t>
  </si>
  <si>
    <t>Cook Blenders</t>
  </si>
  <si>
    <t>Retort</t>
  </si>
  <si>
    <t>Tempering/Defrosting Equip</t>
  </si>
  <si>
    <t>Blanchers</t>
  </si>
  <si>
    <t>Heat Exchanger</t>
  </si>
  <si>
    <t>Ice Maker</t>
  </si>
  <si>
    <t>Thermal Equip Misc</t>
  </si>
  <si>
    <t>Bakery Equipment</t>
  </si>
  <si>
    <t>Oil System</t>
  </si>
  <si>
    <t>Dough Divider/Rounder</t>
  </si>
  <si>
    <t>Proofer</t>
  </si>
  <si>
    <t>Press</t>
  </si>
  <si>
    <t>Material Delivery System</t>
  </si>
  <si>
    <t>Docking Equipment</t>
  </si>
  <si>
    <t>Sheeting Equip</t>
  </si>
  <si>
    <t>Panning / Depanning Equip</t>
  </si>
  <si>
    <t>Bakery Misc Equip</t>
  </si>
  <si>
    <t>Beverage Equipment</t>
  </si>
  <si>
    <t>Filtration Skid</t>
  </si>
  <si>
    <t>Bottling Equip</t>
  </si>
  <si>
    <t>Canning Equip</t>
  </si>
  <si>
    <t>Pouch Equip</t>
  </si>
  <si>
    <t>Ingredient Sensing System</t>
  </si>
  <si>
    <t>Tanker (Heads &amp; Tails)</t>
  </si>
  <si>
    <t>Bottle Warming</t>
  </si>
  <si>
    <t>Beverage Misc Equip</t>
  </si>
  <si>
    <t>Coffee Equipment</t>
  </si>
  <si>
    <t>Green Bean Transfer System</t>
  </si>
  <si>
    <t>Green Bean Cleaning</t>
  </si>
  <si>
    <t>Green Bean Silos</t>
  </si>
  <si>
    <t>Roaster</t>
  </si>
  <si>
    <t>Roasat Bean Destoning</t>
  </si>
  <si>
    <t>Chaff Collection</t>
  </si>
  <si>
    <t>Roast Bean Transfer System</t>
  </si>
  <si>
    <t>Roast Bean Silos</t>
  </si>
  <si>
    <t>Coffee Misc Equip</t>
  </si>
  <si>
    <t>Protein Equipment</t>
  </si>
  <si>
    <t>Animal Handling &amp; Welfare Equip</t>
  </si>
  <si>
    <t>Stunning Equip</t>
  </si>
  <si>
    <t>Slaughter Equip</t>
  </si>
  <si>
    <t>Cut Floor Equip</t>
  </si>
  <si>
    <t>Evicseration Equipment</t>
  </si>
  <si>
    <t>De-Boning Equip</t>
  </si>
  <si>
    <t>Macerating Equip</t>
  </si>
  <si>
    <t>Marindade System</t>
  </si>
  <si>
    <t>Clipping Equip</t>
  </si>
  <si>
    <t>Filleting Equip</t>
  </si>
  <si>
    <t>Casing Removal Equip</t>
  </si>
  <si>
    <t>Protein Stuffing Equip</t>
  </si>
  <si>
    <t>Netting Equipment</t>
  </si>
  <si>
    <t>Separation Equip</t>
  </si>
  <si>
    <t>Press Equip</t>
  </si>
  <si>
    <t>Searing / Marking / Branding Equip</t>
  </si>
  <si>
    <t>Emulsifiers</t>
  </si>
  <si>
    <t>Chopping / Cutting Equip</t>
  </si>
  <si>
    <t>CoExtrusion Equip</t>
  </si>
  <si>
    <t>Pickle/Cure Mixing, Chilling and Storage Systems</t>
  </si>
  <si>
    <t>Meat Fat-Lean Analyzing Equip</t>
  </si>
  <si>
    <t>Protein Misc Equip</t>
  </si>
  <si>
    <t>Dairy Equipment</t>
  </si>
  <si>
    <t>Dairy Silos</t>
  </si>
  <si>
    <t>Homogenizer</t>
  </si>
  <si>
    <t>Dairy Misc Equip</t>
  </si>
  <si>
    <t>Sanitation Equipment</t>
  </si>
  <si>
    <t>Washer</t>
  </si>
  <si>
    <t>Wash Racks</t>
  </si>
  <si>
    <t>CIP Skid</t>
  </si>
  <si>
    <t>COP Skid</t>
  </si>
  <si>
    <t>Ozone Generating Equipment</t>
  </si>
  <si>
    <t>Chemical Feed System</t>
  </si>
  <si>
    <t>Central Chemical System</t>
  </si>
  <si>
    <t>Sanitation Equip Misc</t>
  </si>
  <si>
    <t>Packaging Equipment</t>
  </si>
  <si>
    <t>Scale</t>
  </si>
  <si>
    <t>Pack Filler</t>
  </si>
  <si>
    <t>Bagger</t>
  </si>
  <si>
    <t>Capper</t>
  </si>
  <si>
    <t>Descrambler Equip</t>
  </si>
  <si>
    <t>Wrapper</t>
  </si>
  <si>
    <t>Heat Shrink Tunnel</t>
  </si>
  <si>
    <t>Vacuum Chamber</t>
  </si>
  <si>
    <t>Sealer</t>
  </si>
  <si>
    <t>Coder</t>
  </si>
  <si>
    <t>Labeler</t>
  </si>
  <si>
    <t>Pre-Pricer</t>
  </si>
  <si>
    <t>X-Ray</t>
  </si>
  <si>
    <t>Metal Detector</t>
  </si>
  <si>
    <t>Checkweigher</t>
  </si>
  <si>
    <t>Vision Inspection</t>
  </si>
  <si>
    <t>Scanner</t>
  </si>
  <si>
    <t>Conveyor System</t>
  </si>
  <si>
    <t>Converging / Diverging Equip</t>
  </si>
  <si>
    <t>Pckaging Accumulation Equip</t>
  </si>
  <si>
    <t>Case/Tray/Carton Erector</t>
  </si>
  <si>
    <t>Case/Tray/Carton Packer</t>
  </si>
  <si>
    <t>Mechanical Palletizing</t>
  </si>
  <si>
    <t>Robotic Palletizing</t>
  </si>
  <si>
    <t>Pallet Destacking</t>
  </si>
  <si>
    <t>Stretch Wrapping</t>
  </si>
  <si>
    <t>Packaging Equip Misc</t>
  </si>
  <si>
    <t>Process Automation</t>
  </si>
  <si>
    <t>PLC'S &amp; I/O Hardware</t>
  </si>
  <si>
    <t>Computers</t>
  </si>
  <si>
    <t>Software/Licenses</t>
  </si>
  <si>
    <t>OIT's</t>
  </si>
  <si>
    <t>Servers</t>
  </si>
  <si>
    <t>MDF/IDF</t>
  </si>
  <si>
    <t>Design (Plant-Floor)</t>
  </si>
  <si>
    <t>Design (MES/ERP)</t>
  </si>
  <si>
    <t>Programming (Plant-Floor)</t>
  </si>
  <si>
    <t>Programming (MES/ERP)</t>
  </si>
  <si>
    <t>Process Automation / IT Electrical Install</t>
  </si>
  <si>
    <t>Process Automation Misc</t>
  </si>
  <si>
    <t>Process Miscellaneous</t>
  </si>
  <si>
    <t>Battery Charging Station</t>
  </si>
  <si>
    <t>Forklifts</t>
  </si>
  <si>
    <t>Compactor</t>
  </si>
  <si>
    <t>Floor Scales</t>
  </si>
  <si>
    <t>Load Cells</t>
  </si>
  <si>
    <t>Lab Equip</t>
  </si>
  <si>
    <t>QA/QC Equip</t>
  </si>
  <si>
    <t>Hoists</t>
  </si>
  <si>
    <t>Tables</t>
  </si>
  <si>
    <t>Platforms</t>
  </si>
  <si>
    <t>Crossovers</t>
  </si>
  <si>
    <t>Custom Millwork</t>
  </si>
  <si>
    <t>**If Connection types &amp; descriptions are added, corresponding size tables must be added as well as data validation formulas need to be udpated.  See help tab for instruction.</t>
  </si>
  <si>
    <t>Main Connection Type Table</t>
  </si>
  <si>
    <t>Connection Size Tables</t>
  </si>
  <si>
    <t>Connection Abbreviation</t>
  </si>
  <si>
    <t>BSPP</t>
  </si>
  <si>
    <t>BSPT</t>
  </si>
  <si>
    <t>DN Pipe</t>
  </si>
  <si>
    <t>DN Tube</t>
  </si>
  <si>
    <t>FLG</t>
  </si>
  <si>
    <t>FPT</t>
  </si>
  <si>
    <t>G</t>
  </si>
  <si>
    <t>MPT</t>
  </si>
  <si>
    <t>NPS</t>
  </si>
  <si>
    <t>NPT</t>
  </si>
  <si>
    <t>PTC</t>
  </si>
  <si>
    <t>PVC</t>
  </si>
  <si>
    <t>QD</t>
  </si>
  <si>
    <t>R</t>
  </si>
  <si>
    <t>Rc</t>
  </si>
  <si>
    <t>Rp</t>
  </si>
  <si>
    <t>Rs</t>
  </si>
  <si>
    <t>VIC</t>
  </si>
  <si>
    <t>British Standard Parallel Thread</t>
  </si>
  <si>
    <t>1/8"</t>
  </si>
  <si>
    <t>10mm</t>
  </si>
  <si>
    <t>8mm</t>
  </si>
  <si>
    <t>1/4"</t>
  </si>
  <si>
    <t>1/16"</t>
  </si>
  <si>
    <t>British Standard Taper Pipe Thread</t>
  </si>
  <si>
    <t>15mm</t>
  </si>
  <si>
    <t>5/32"</t>
  </si>
  <si>
    <t>2-1/2"</t>
  </si>
  <si>
    <t>DIN Nominal Pipe</t>
  </si>
  <si>
    <t>20mm</t>
  </si>
  <si>
    <t>1"</t>
  </si>
  <si>
    <t>DIN Nominal Tube</t>
  </si>
  <si>
    <t>25mm</t>
  </si>
  <si>
    <t>3-1/2"</t>
  </si>
  <si>
    <t>Flanged Connection</t>
  </si>
  <si>
    <t>5/8"</t>
  </si>
  <si>
    <t>32mm</t>
  </si>
  <si>
    <t>1-1/4"</t>
  </si>
  <si>
    <t>4"</t>
  </si>
  <si>
    <t>Female Pipe Thread</t>
  </si>
  <si>
    <t>40mm</t>
  </si>
  <si>
    <t>5"</t>
  </si>
  <si>
    <t>British Standard Parallel Thread (Male/Female)</t>
  </si>
  <si>
    <t>7/8"</t>
  </si>
  <si>
    <t>50mm</t>
  </si>
  <si>
    <t>Male Pipe Thread</t>
  </si>
  <si>
    <t>65mm</t>
  </si>
  <si>
    <t>4mm</t>
  </si>
  <si>
    <t>Nominal Pipe Size</t>
  </si>
  <si>
    <t>1-1/8"</t>
  </si>
  <si>
    <t>80mm</t>
  </si>
  <si>
    <t>5mm</t>
  </si>
  <si>
    <t>10"</t>
  </si>
  <si>
    <t>National Pipe Thread</t>
  </si>
  <si>
    <t>100mm</t>
  </si>
  <si>
    <t>6mm</t>
  </si>
  <si>
    <t>National Pipe Taper Thread (Meets Fuel/Gas Code)</t>
  </si>
  <si>
    <t>1-3/8"</t>
  </si>
  <si>
    <t>125mm</t>
  </si>
  <si>
    <t>14"</t>
  </si>
  <si>
    <t>ANSI OD Sanitary Tube</t>
  </si>
  <si>
    <t>150mm</t>
  </si>
  <si>
    <t>16"</t>
  </si>
  <si>
    <t>Push to Connect Fitting</t>
  </si>
  <si>
    <t>1-3/4"</t>
  </si>
  <si>
    <t>200mm</t>
  </si>
  <si>
    <t>12mm</t>
  </si>
  <si>
    <t>PVC Socket and Threaded Fittings</t>
  </si>
  <si>
    <t>250mm</t>
  </si>
  <si>
    <t>14mm</t>
  </si>
  <si>
    <t>20"</t>
  </si>
  <si>
    <t>Quick Disconnect - varies depending on service and spec</t>
  </si>
  <si>
    <t>2-1/4"</t>
  </si>
  <si>
    <t>300mm</t>
  </si>
  <si>
    <t>16mm</t>
  </si>
  <si>
    <t>24"</t>
  </si>
  <si>
    <t>British Standard Taper Pipe Thread (Male)</t>
  </si>
  <si>
    <t>350mm</t>
  </si>
  <si>
    <t>British Standard Taper Pipe Thread (Female ISO 7/1)</t>
  </si>
  <si>
    <t>400mm</t>
  </si>
  <si>
    <t>British Standard Taper Pipe Thread (Female ISO 7)</t>
  </si>
  <si>
    <t>3-1/4"</t>
  </si>
  <si>
    <t>450mm</t>
  </si>
  <si>
    <t>British Standard Paralell Thread (Male)</t>
  </si>
  <si>
    <t>500mm</t>
  </si>
  <si>
    <t>Sanitary Clamp Fitting</t>
  </si>
  <si>
    <t>3-3/4"</t>
  </si>
  <si>
    <t>600mm</t>
  </si>
  <si>
    <t>Victaulic Clamp Connection</t>
  </si>
  <si>
    <t>700mm</t>
  </si>
  <si>
    <t>4-1/2"</t>
  </si>
  <si>
    <t>800mm</t>
  </si>
  <si>
    <t>900mm</t>
  </si>
  <si>
    <t>5-1/2"</t>
  </si>
  <si>
    <t>1000mm</t>
  </si>
  <si>
    <t>28"</t>
  </si>
  <si>
    <t>1200mm</t>
  </si>
  <si>
    <t>32"</t>
  </si>
  <si>
    <t>36"</t>
  </si>
  <si>
    <t>40"</t>
  </si>
  <si>
    <t>48"</t>
  </si>
  <si>
    <t>DO NOT EDIT THIS TABLE UNLESS INSTRUCTED TO</t>
  </si>
  <si>
    <t>Don't include columns that don't have a corresponding parameter that needs to be filled out. If one columns corresponds to multiple parameters, then separate the parameters with a comma and no space. If the column should be used to change the family type, then use "Family Type" instead of the parameter name (for example: Famiy Type,Neutral Required)</t>
  </si>
  <si>
    <t>Utility Matrix Column</t>
  </si>
  <si>
    <t>Revit Parameter</t>
  </si>
  <si>
    <t>Process Data Cube - Generic</t>
  </si>
  <si>
    <t>Process Pipe Connector</t>
  </si>
  <si>
    <t>Process Duct Connector - Round</t>
  </si>
  <si>
    <t>Process Electrical Connector</t>
  </si>
  <si>
    <t>Full Load Current</t>
  </si>
  <si>
    <t>Nominal Diameter,Connection Size</t>
  </si>
  <si>
    <t>Elec Demand Factor</t>
  </si>
  <si>
    <t>Condition</t>
  </si>
  <si>
    <t>Source</t>
  </si>
  <si>
    <t>Air Operation Mode</t>
  </si>
  <si>
    <t>Termination</t>
  </si>
  <si>
    <t>Filter Regulator</t>
  </si>
  <si>
    <t>Flow-Unitless</t>
  </si>
  <si>
    <t>Frequency</t>
  </si>
  <si>
    <t>Design Total Power</t>
  </si>
  <si>
    <t>Isolation Valve</t>
  </si>
  <si>
    <t>Line Designator</t>
  </si>
  <si>
    <t>Local Motor Disconnect</t>
  </si>
  <si>
    <t>Maximum Overcurrent Protection</t>
  </si>
  <si>
    <t>Mechanical Demand Factor</t>
  </si>
  <si>
    <t>Fed From</t>
  </si>
  <si>
    <t>Power Source Control Panel</t>
  </si>
  <si>
    <t>Pressure-Unitless</t>
  </si>
  <si>
    <t>System Type</t>
  </si>
  <si>
    <t>Short Circuit Rating</t>
  </si>
  <si>
    <t>Network Address</t>
  </si>
  <si>
    <t>Subnet</t>
  </si>
  <si>
    <t>Operating Temperature</t>
  </si>
  <si>
    <t>OEM Drawing</t>
  </si>
  <si>
    <t>Family Type,Neutral Required</t>
  </si>
  <si>
    <t>Operating Weight</t>
  </si>
  <si>
    <t>Matrix Instructions</t>
  </si>
  <si>
    <t>Tips &amp; Tricks</t>
  </si>
  <si>
    <t>Connection Type Instruction</t>
  </si>
  <si>
    <t>Add rows to a structuredExcel Table</t>
  </si>
  <si>
    <t>Right Click &gt; Insert &gt; Table Row</t>
  </si>
  <si>
    <t>If this doesn't work as expected, verify no columns are filtered</t>
  </si>
  <si>
    <t>To add new data rows to the end of a table, use the Tab key.  At the end of the last row, Tab will insert a new row below.</t>
  </si>
  <si>
    <t>Type or paste data below the table. The table will automatically expand to include the pasted rows.</t>
  </si>
  <si>
    <t>Drag table formatting from bottom right cell</t>
  </si>
  <si>
    <t>Rows can be inserted in the middle of the table</t>
  </si>
  <si>
    <t>Matrix Version</t>
  </si>
  <si>
    <t>0.10</t>
  </si>
  <si>
    <t>Version Date</t>
  </si>
  <si>
    <t>Row below values copied from table row to preserve formatting - update with every UM version update.</t>
  </si>
  <si>
    <t>Row above values copied from table row to preserve formatting - update with every UM version update.</t>
  </si>
  <si>
    <t>VERSION</t>
  </si>
  <si>
    <t>CHANGE</t>
  </si>
  <si>
    <t>Formula was missing from column F - Service Abbreviation.  Added this back to template.</t>
  </si>
  <si>
    <t>Room Number Data Drop Down</t>
  </si>
  <si>
    <t>Data Validation Formula was Broken</t>
  </si>
  <si>
    <t>Data Validation</t>
  </si>
  <si>
    <t xml:space="preserve">Data Validation added to all columns </t>
  </si>
  <si>
    <t>Multiple Changes</t>
  </si>
  <si>
    <t xml:space="preserve">Revit Mapping Change, Interconnection ID changed from -I to -N, Mech Column Added "Feed Source", GLS &amp; GLR changed from water to refrigeration. </t>
  </si>
  <si>
    <t xml:space="preserve">Updated Glycol </t>
  </si>
  <si>
    <t>Changed Glycol Supply and Return from Tons to GPM</t>
  </si>
  <si>
    <t>Updated UM Revit Mapping</t>
  </si>
  <si>
    <t>UM column - change "Area" to "Functional Area"</t>
  </si>
  <si>
    <t>Change "Line #" to "Line Number"</t>
  </si>
  <si>
    <t>Changed "Feed Source" under Mechanical to "Mech - Fed From" and added it to Revit Mapping</t>
  </si>
  <si>
    <t>Changed "Manufacturer" to "OEM" in Revit Mapping</t>
  </si>
  <si>
    <t>Changed "Exhaust" Service Category to "Air Handling", changed "Exhaust - …" columns to "Air Handling - …" columns, updated UM Revit Mapping
Changed "CO2" and "N2" Service Categories to "Gas"
Changed Thermal Fluid service category to "Heating Fluid".
Renamed refrigeration services "NH3" to "R-717 NH3".
Added refreigeration services "R-744 CO2", "R-404A" (Freon), "R-507" (Freon).
Removed Dummy Data</t>
  </si>
  <si>
    <t>EL-C347</t>
  </si>
  <si>
    <t>EL-C348</t>
  </si>
  <si>
    <t>EL-C349</t>
  </si>
  <si>
    <t>EL-C350</t>
  </si>
  <si>
    <t>WSR50202</t>
  </si>
  <si>
    <t>233,000 BTU/HR Worst Case
126,000 BTU/HR Continuous</t>
  </si>
  <si>
    <t>Tank Fill 
(mix to temp)
335 gal tank</t>
  </si>
  <si>
    <t>Tank Fill
 (mix to temp) 
335 gal tank</t>
  </si>
  <si>
    <t>Mix to temp (113F)</t>
  </si>
  <si>
    <t>248,000 BTU/HR Worst Case
134,000 BTU/HR Continuous</t>
  </si>
  <si>
    <t>EL-C351</t>
  </si>
  <si>
    <t>900,000 BTU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</si>
</sst>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%"/>
    <numFmt numFmtId="165" formatCode="#,##0.0"/>
    <numFmt numFmtId="166" formatCode="000;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u/>
      <sz val="11"/>
      <color rgb="FFC00000"/>
      <name val="Arial"/>
      <family val="2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4A7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0" fillId="0" borderId="9" applyNumberFormat="0" applyFill="0" applyAlignment="0" applyProtection="0"/>
    <xf numFmtId="0" fontId="11" fillId="0" borderId="10" applyNumberFormat="0" applyFill="0" applyAlignment="0" applyProtection="0"/>
    <xf numFmtId="0" fontId="12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01">
    <xf numFmtId="0" fontId="0" fillId="0" borderId="0" xfId="0"/>
    <xf numFmtId="0" fontId="0" fillId="0" borderId="0" xfId="0" pivotButton="1"/>
    <xf numFmtId="0" fontId="0" fillId="0" borderId="0" xfId="0" applyAlignment="1">
      <alignment wrapText="1"/>
    </xf>
    <xf numFmtId="0" fontId="5" fillId="0" borderId="0" xfId="2"/>
    <xf numFmtId="0" fontId="0" fillId="0" borderId="0" xfId="0" pivotButton="1" applyAlignment="1">
      <alignment horizontal="left"/>
    </xf>
    <xf numFmtId="49" fontId="0" fillId="0" borderId="0" xfId="0" applyNumberFormat="1"/>
    <xf numFmtId="0" fontId="2" fillId="0" borderId="0" xfId="0" applyFont="1" applyAlignment="1">
      <alignment horizontal="left" vertical="top" wrapText="1"/>
    </xf>
    <xf numFmtId="0" fontId="2" fillId="9" borderId="0" xfId="0" applyFont="1" applyFill="1" applyAlignment="1">
      <alignment horizontal="left" vertical="top" wrapText="1"/>
    </xf>
    <xf numFmtId="0" fontId="6" fillId="9" borderId="0" xfId="0" applyFont="1" applyFill="1" applyAlignment="1">
      <alignment horizontal="left" vertical="top" wrapText="1"/>
    </xf>
    <xf numFmtId="165" fontId="2" fillId="0" borderId="0" xfId="0" applyNumberFormat="1" applyFont="1" applyAlignment="1">
      <alignment horizontal="left" vertical="top" wrapText="1"/>
    </xf>
    <xf numFmtId="165" fontId="2" fillId="9" borderId="0" xfId="0" applyNumberFormat="1" applyFont="1" applyFill="1" applyAlignment="1">
      <alignment horizontal="left" vertical="top" wrapText="1"/>
    </xf>
    <xf numFmtId="166" fontId="2" fillId="0" borderId="0" xfId="0" applyNumberFormat="1" applyFont="1" applyAlignment="1">
      <alignment horizontal="left" vertical="top" wrapText="1"/>
    </xf>
    <xf numFmtId="14" fontId="0" fillId="0" borderId="0" xfId="0" applyNumberFormat="1"/>
    <xf numFmtId="0" fontId="10" fillId="0" borderId="9" xfId="3"/>
    <xf numFmtId="0" fontId="12" fillId="0" borderId="0" xfId="5"/>
    <xf numFmtId="0" fontId="11" fillId="0" borderId="10" xfId="4"/>
    <xf numFmtId="0" fontId="8" fillId="0" borderId="7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12" xfId="0" applyBorder="1"/>
    <xf numFmtId="9" fontId="2" fillId="0" borderId="0" xfId="1" applyFont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pivotButton="1" applyAlignment="1">
      <alignment wrapText="1"/>
    </xf>
    <xf numFmtId="9" fontId="2" fillId="0" borderId="0" xfId="0" applyNumberFormat="1" applyFont="1" applyAlignment="1">
      <alignment horizontal="left" vertical="top" wrapText="1"/>
    </xf>
    <xf numFmtId="0" fontId="2" fillId="12" borderId="0" xfId="0" applyFont="1" applyFill="1" applyAlignment="1">
      <alignment horizontal="left" vertical="top" wrapText="1"/>
    </xf>
    <xf numFmtId="2" fontId="2" fillId="0" borderId="0" xfId="0" applyNumberFormat="1" applyFont="1" applyAlignment="1">
      <alignment horizontal="left" vertical="top" wrapText="1"/>
    </xf>
    <xf numFmtId="0" fontId="7" fillId="0" borderId="0" xfId="6"/>
    <xf numFmtId="0" fontId="2" fillId="0" borderId="0" xfId="0" applyFont="1"/>
    <xf numFmtId="0" fontId="15" fillId="0" borderId="0" xfId="0" applyFont="1"/>
    <xf numFmtId="0" fontId="16" fillId="0" borderId="0" xfId="0" applyFont="1"/>
    <xf numFmtId="0" fontId="0" fillId="0" borderId="0" xfId="0" pivotButton="1" applyAlignment="1">
      <alignment horizontal="left" wrapText="1"/>
    </xf>
    <xf numFmtId="0" fontId="0" fillId="14" borderId="0" xfId="0" applyFill="1"/>
    <xf numFmtId="165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6" fillId="6" borderId="0" xfId="0" applyFont="1" applyFill="1" applyAlignment="1">
      <alignment vertical="center"/>
    </xf>
    <xf numFmtId="0" fontId="2" fillId="4" borderId="8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10" borderId="0" xfId="0" applyFont="1" applyFill="1" applyAlignment="1">
      <alignment horizontal="centerContinuous" vertical="center"/>
    </xf>
    <xf numFmtId="0" fontId="2" fillId="10" borderId="0" xfId="0" applyFont="1" applyFill="1" applyAlignment="1">
      <alignment horizontal="centerContinuous" vertical="center"/>
    </xf>
    <xf numFmtId="0" fontId="3" fillId="7" borderId="0" xfId="0" applyFont="1" applyFill="1" applyAlignment="1">
      <alignment horizontal="centerContinuous" vertical="center"/>
    </xf>
    <xf numFmtId="0" fontId="2" fillId="7" borderId="0" xfId="0" applyFont="1" applyFill="1" applyAlignment="1">
      <alignment horizontal="centerContinuous" vertical="center"/>
    </xf>
    <xf numFmtId="0" fontId="3" fillId="8" borderId="0" xfId="0" applyFont="1" applyFill="1" applyAlignment="1">
      <alignment horizontal="centerContinuous" vertical="center"/>
    </xf>
    <xf numFmtId="0" fontId="2" fillId="8" borderId="0" xfId="0" applyFont="1" applyFill="1" applyAlignment="1">
      <alignment horizontal="centerContinuous" vertical="center"/>
    </xf>
    <xf numFmtId="0" fontId="3" fillId="2" borderId="0" xfId="0" applyFont="1" applyFill="1" applyAlignment="1">
      <alignment horizontal="centerContinuous" vertical="center"/>
    </xf>
    <xf numFmtId="0" fontId="2" fillId="2" borderId="0" xfId="0" applyFont="1" applyFill="1" applyAlignment="1">
      <alignment horizontal="centerContinuous" vertical="center"/>
    </xf>
    <xf numFmtId="0" fontId="3" fillId="11" borderId="0" xfId="0" applyFont="1" applyFill="1" applyAlignment="1">
      <alignment horizontal="centerContinuous" vertical="center"/>
    </xf>
    <xf numFmtId="0" fontId="3" fillId="3" borderId="0" xfId="0" applyFont="1" applyFill="1" applyAlignment="1">
      <alignment horizontal="centerContinuous" vertical="center"/>
    </xf>
    <xf numFmtId="0" fontId="3" fillId="13" borderId="0" xfId="0" applyFont="1" applyFill="1" applyAlignment="1">
      <alignment horizontal="centerContinuous" vertical="center"/>
    </xf>
    <xf numFmtId="0" fontId="3" fillId="5" borderId="0" xfId="0" applyFont="1" applyFill="1" applyAlignment="1">
      <alignment horizontal="centerContinuous" vertical="center"/>
    </xf>
    <xf numFmtId="0" fontId="2" fillId="0" borderId="0" xfId="0" applyFont="1" applyAlignment="1">
      <alignment horizontal="left" vertical="center" wrapText="1"/>
    </xf>
    <xf numFmtId="0" fontId="2" fillId="10" borderId="0" xfId="0" applyFont="1" applyFill="1" applyAlignment="1">
      <alignment horizontal="left" vertical="center" wrapText="1"/>
    </xf>
    <xf numFmtId="0" fontId="2" fillId="7" borderId="0" xfId="0" applyFont="1" applyFill="1" applyAlignment="1">
      <alignment horizontal="left" vertical="center" wrapText="1"/>
    </xf>
    <xf numFmtId="0" fontId="2" fillId="8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2" fontId="2" fillId="2" borderId="0" xfId="0" applyNumberFormat="1" applyFont="1" applyFill="1" applyAlignment="1">
      <alignment horizontal="left" vertical="center" wrapText="1"/>
    </xf>
    <xf numFmtId="0" fontId="2" fillId="11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13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9" borderId="0" xfId="0" applyFont="1" applyFill="1" applyAlignment="1">
      <alignment horizontal="left" vertical="center" wrapText="1"/>
    </xf>
    <xf numFmtId="0" fontId="2" fillId="15" borderId="0" xfId="0" applyFont="1" applyFill="1" applyAlignment="1">
      <alignment horizontal="left" vertical="center" wrapText="1"/>
    </xf>
    <xf numFmtId="166" fontId="2" fillId="0" borderId="0" xfId="0" applyNumberFormat="1" applyFont="1" applyAlignment="1">
      <alignment horizontal="left" vertical="center" wrapText="1"/>
    </xf>
    <xf numFmtId="0" fontId="6" fillId="9" borderId="0" xfId="0" applyFont="1" applyFill="1" applyAlignment="1">
      <alignment horizontal="left" vertical="center" wrapText="1"/>
    </xf>
    <xf numFmtId="2" fontId="2" fillId="0" borderId="0" xfId="0" applyNumberFormat="1" applyFont="1" applyAlignment="1">
      <alignment horizontal="left" vertical="center" wrapText="1"/>
    </xf>
    <xf numFmtId="165" fontId="2" fillId="0" borderId="0" xfId="0" applyNumberFormat="1" applyFont="1" applyAlignment="1">
      <alignment horizontal="left" vertical="center" wrapText="1"/>
    </xf>
    <xf numFmtId="9" fontId="2" fillId="0" borderId="0" xfId="1" applyFont="1" applyAlignment="1">
      <alignment horizontal="left" vertical="center" wrapText="1"/>
    </xf>
    <xf numFmtId="165" fontId="2" fillId="9" borderId="0" xfId="0" applyNumberFormat="1" applyFont="1" applyFill="1" applyAlignment="1">
      <alignment horizontal="left" vertical="center" wrapText="1"/>
    </xf>
    <xf numFmtId="0" fontId="2" fillId="12" borderId="0" xfId="0" applyFont="1" applyFill="1" applyAlignment="1">
      <alignment horizontal="left" vertical="center" wrapText="1"/>
    </xf>
    <xf numFmtId="9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3" fillId="12" borderId="10" xfId="4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2" fillId="14" borderId="0" xfId="0" applyFont="1" applyFill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9" fontId="2" fillId="0" borderId="0" xfId="1" applyFont="1" applyFill="1" applyAlignment="1">
      <alignment horizontal="left" vertical="center" wrapText="1"/>
    </xf>
    <xf numFmtId="0" fontId="2" fillId="16" borderId="0" xfId="0" applyFont="1" applyFill="1" applyAlignment="1">
      <alignment horizontal="left" vertical="center" wrapText="1"/>
    </xf>
    <xf numFmtId="166" fontId="2" fillId="14" borderId="0" xfId="0" applyNumberFormat="1" applyFont="1" applyFill="1" applyAlignment="1">
      <alignment horizontal="left" vertical="center" wrapText="1"/>
    </xf>
    <xf numFmtId="0" fontId="14" fillId="0" borderId="0" xfId="5" applyFont="1" applyAlignment="1">
      <alignment horizontal="left" vertic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left"/>
    </xf>
  </cellXfs>
  <cellStyles count="7">
    <cellStyle name="Explanatory Text" xfId="2" builtinId="53"/>
    <cellStyle name="Heading 1" xfId="3" builtinId="16"/>
    <cellStyle name="Heading 2" xfId="4" builtinId="17"/>
    <cellStyle name="Heading 4" xfId="5" builtinId="19"/>
    <cellStyle name="Normal" xfId="0" builtinId="0"/>
    <cellStyle name="Percent" xfId="1" builtinId="5"/>
    <cellStyle name="Warning Text" xfId="6" builtinId="11"/>
  </cellStyles>
  <dxfs count="205">
    <dxf>
      <alignment wrapText="1"/>
    </dxf>
    <dxf>
      <alignment wrapText="1"/>
    </dxf>
    <dxf>
      <alignment wrapText="1"/>
    </dxf>
    <dxf>
      <alignment horizontal="left"/>
    </dxf>
    <dxf>
      <alignment vertical="bottom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left"/>
    </dxf>
    <dxf>
      <alignment wrapText="1"/>
    </dxf>
    <dxf>
      <alignment wrapText="1"/>
    </dxf>
    <dxf>
      <alignment wrapText="1"/>
    </dxf>
    <dxf>
      <alignment horizontal="left"/>
    </dxf>
    <dxf>
      <alignment wrapText="1"/>
    </dxf>
    <dxf>
      <alignment wrapText="1"/>
    </dxf>
    <dxf>
      <alignment wrapText="1"/>
    </dxf>
    <dxf>
      <alignment horizontal="left"/>
    </dxf>
    <dxf>
      <alignment wrapText="1"/>
    </dxf>
    <dxf>
      <alignment wrapText="1"/>
    </dxf>
    <dxf>
      <numFmt numFmtId="164" formatCode="0.0%"/>
    </dxf>
    <dxf>
      <numFmt numFmtId="165" formatCode="#,##0.0"/>
    </dxf>
    <dxf>
      <numFmt numFmtId="165" formatCode="#,##0.0"/>
    </dxf>
    <dxf>
      <numFmt numFmtId="165" formatCode="#,##0.0"/>
    </dxf>
    <dxf>
      <numFmt numFmtId="165" formatCode="#,##0.0"/>
    </dxf>
    <dxf>
      <numFmt numFmtId="165" formatCode="#,##0.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horizontal="left"/>
    </dxf>
    <dxf>
      <alignment horizontal="left"/>
    </dxf>
    <dxf>
      <alignment wrapText="1"/>
    </dxf>
    <dxf>
      <numFmt numFmtId="164" formatCode="0.0%"/>
    </dxf>
    <dxf>
      <numFmt numFmtId="165" formatCode="#,##0.0"/>
    </dxf>
    <dxf>
      <numFmt numFmtId="165" formatCode="#,##0.0"/>
    </dxf>
    <dxf>
      <numFmt numFmtId="165" formatCode="#,##0.0"/>
    </dxf>
    <dxf>
      <numFmt numFmtId="165" formatCode="#,##0.0"/>
    </dxf>
    <dxf>
      <alignment wrapText="1"/>
    </dxf>
    <dxf>
      <alignment wrapText="1"/>
    </dxf>
    <dxf>
      <alignment wrapText="1"/>
    </dxf>
    <dxf>
      <font>
        <color rgb="FFC00000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C00000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ont>
        <color rgb="FFC00000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C00000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alignment vertical="bottom"/>
    </dxf>
    <dxf>
      <alignment horizontal="left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left"/>
    </dxf>
    <dxf>
      <alignment wrapText="1"/>
    </dxf>
    <dxf>
      <alignment wrapText="1"/>
    </dxf>
    <dxf>
      <alignment wrapText="1"/>
    </dxf>
    <dxf>
      <alignment horizontal="left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#,##0.0"/>
    </dxf>
    <dxf>
      <numFmt numFmtId="165" formatCode="#,##0.0"/>
    </dxf>
    <dxf>
      <numFmt numFmtId="165" formatCode="#,##0.0"/>
    </dxf>
    <dxf>
      <numFmt numFmtId="165" formatCode="#,##0.0"/>
    </dxf>
    <dxf>
      <numFmt numFmtId="165" formatCode="#,##0.0"/>
    </dxf>
    <dxf>
      <numFmt numFmtId="164" formatCode="0.0%"/>
    </dxf>
    <dxf>
      <alignment wrapText="1"/>
    </dxf>
    <dxf>
      <alignment wrapText="1"/>
    </dxf>
    <dxf>
      <alignment horizontal="left"/>
    </dxf>
    <dxf>
      <alignment wrapText="1"/>
    </dxf>
    <dxf>
      <alignment wrapText="1"/>
    </dxf>
    <dxf>
      <numFmt numFmtId="165" formatCode="#,##0.0"/>
    </dxf>
    <dxf>
      <numFmt numFmtId="165" formatCode="#,##0.0"/>
    </dxf>
    <dxf>
      <numFmt numFmtId="165" formatCode="#,##0.0"/>
    </dxf>
    <dxf>
      <numFmt numFmtId="165" formatCode="#,##0.0"/>
    </dxf>
    <dxf>
      <numFmt numFmtId="164" formatCode="0.0%"/>
    </dxf>
    <dxf>
      <alignment wrapText="1"/>
    </dxf>
    <dxf>
      <alignment horizontal="left"/>
    </dxf>
    <dxf>
      <alignment horizontal="left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0" formatCode="@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#,##0.0"/>
      <fill>
        <patternFill patternType="solid">
          <fgColor indexed="64"/>
          <bgColor theme="0" tint="-0.249977111117893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#,##0.0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#,##0.0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3" formatCode="0%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#,##0.0"/>
      <fill>
        <patternFill patternType="solid">
          <fgColor indexed="64"/>
          <bgColor theme="0" tint="-0.249977111117893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#,##0.0"/>
      <fill>
        <patternFill patternType="solid">
          <fgColor indexed="64"/>
          <bgColor theme="0" tint="-0.249977111117893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#,##0.0"/>
      <fill>
        <patternFill patternType="solid">
          <fgColor indexed="64"/>
          <bgColor theme="0" tint="-0.249977111117893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3" formatCode="0%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#,##0.0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#,##0.0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vertAlign val="baseline"/>
        <name val="Arial"/>
        <family val="2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Arial"/>
        <family val="2"/>
        <scheme val="none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rgb="FFC00000"/>
        <name val="Arial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rgb="FFC00000"/>
        <name val="Arial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000;000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border>
        <top style="thin">
          <color theme="0" tint="-0.34998626667073579"/>
        </top>
      </border>
    </dxf>
    <dxf>
      <font>
        <b/>
        <i val="0"/>
      </font>
      <fill>
        <patternFill>
          <bgColor theme="0" tint="-0.1499679555650502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/>
        <color theme="1"/>
      </font>
      <fill>
        <patternFill>
          <bgColor theme="0" tint="-0.1499679555650502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/>
        <color theme="1"/>
      </font>
      <fill>
        <patternFill patternType="solid">
          <fgColor theme="0" tint="-0.14993743705557422"/>
          <bgColor theme="0" tint="-0.1499679555650502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thin">
          <color theme="0" tint="-0.44999542222357858"/>
        </left>
        <right style="thin">
          <color theme="0" tint="-0.44999542222357858"/>
        </right>
        <top style="thin">
          <color theme="0" tint="-0.44999542222357858"/>
        </top>
        <bottom style="thin">
          <color theme="0" tint="-0.44999542222357858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color auto="1"/>
      </font>
      <border>
        <right style="thin">
          <color theme="1" tint="0.499984740745262"/>
        </right>
      </border>
    </dxf>
    <dxf>
      <font>
        <b/>
        <color theme="1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/>
        <color theme="1"/>
      </font>
      <border>
        <left style="medium">
          <color auto="1"/>
        </left>
        <right style="medium">
          <color auto="1"/>
        </right>
        <top style="medium">
          <color auto="1"/>
        </top>
        <bottom style="double">
          <color auto="1"/>
        </bottom>
        <horizontal style="thin">
          <color theme="0"/>
        </horizontal>
      </border>
    </dxf>
    <dxf>
      <font>
        <color theme="1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Stellar Process Utility Matrix" table="0" count="11" xr9:uid="{255B0CD5-3DC5-44F0-B066-FFFDC377CC15}">
      <tableStyleElement type="wholeTable" dxfId="204"/>
      <tableStyleElement type="headerRow" dxfId="203"/>
      <tableStyleElement type="totalRow" dxfId="202"/>
      <tableStyleElement type="firstColumn" dxfId="201"/>
      <tableStyleElement type="firstRowStripe" dxfId="200"/>
      <tableStyleElement type="secondRowStripe" dxfId="199"/>
      <tableStyleElement type="firstColumnStripe" dxfId="198"/>
      <tableStyleElement type="firstSubtotalRow" dxfId="197"/>
      <tableStyleElement type="secondSubtotalRow" dxfId="196"/>
      <tableStyleElement type="thirdSubtotalRow" dxfId="195"/>
      <tableStyleElement type="secondColumnSubheading" dxfId="194"/>
    </tableStyle>
  </tableStyles>
  <colors>
    <mruColors>
      <color rgb="FF99CCFF"/>
      <color rgb="FFC4A7FF"/>
      <color rgb="FF9966FF"/>
      <color rgb="FF0066FF"/>
      <color rgb="FFFF66FF"/>
      <color rgb="FFFFCC00"/>
      <color rgb="FF86A5FE"/>
      <color rgb="FFFF8FDA"/>
      <color rgb="FFCC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38100</xdr:rowOff>
    </xdr:from>
    <xdr:to>
      <xdr:col>8</xdr:col>
      <xdr:colOff>152400</xdr:colOff>
      <xdr:row>13</xdr:row>
      <xdr:rowOff>143720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8FF1CD-8A03-E010-7F2B-857E3B954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2925"/>
          <a:ext cx="7200900" cy="20963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25</xdr:col>
      <xdr:colOff>64732</xdr:colOff>
      <xdr:row>54</xdr:row>
      <xdr:rowOff>95113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F71C5B-C6C5-45F6-9EC9-9E4B5E8ED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542857" cy="1005714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25</xdr:col>
      <xdr:colOff>64732</xdr:colOff>
      <xdr:row>108</xdr:row>
      <xdr:rowOff>151143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7F73C6-4A7F-4FAD-A5C8-0E26FD6B7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87000"/>
          <a:ext cx="15542857" cy="1005714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25</xdr:col>
      <xdr:colOff>64732</xdr:colOff>
      <xdr:row>162</xdr:row>
      <xdr:rowOff>151143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73A0C02-416F-449B-B1EE-9825FAD37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574000"/>
          <a:ext cx="15542857" cy="1005714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25</xdr:col>
      <xdr:colOff>64732</xdr:colOff>
      <xdr:row>216</xdr:row>
      <xdr:rowOff>151143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13E85C0-E342-4732-9A5D-3FEA66B4A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0861000"/>
          <a:ext cx="15542857" cy="1005714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0</xdr:colOff>
      <xdr:row>218</xdr:row>
      <xdr:rowOff>0</xdr:rowOff>
    </xdr:from>
    <xdr:to>
      <xdr:col>25</xdr:col>
      <xdr:colOff>64732</xdr:colOff>
      <xdr:row>270</xdr:row>
      <xdr:rowOff>151143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117BB65-1ECF-423A-92CF-2EFC1932E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1148000"/>
          <a:ext cx="15542857" cy="1005714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0</xdr:colOff>
      <xdr:row>272</xdr:row>
      <xdr:rowOff>0</xdr:rowOff>
    </xdr:from>
    <xdr:to>
      <xdr:col>25</xdr:col>
      <xdr:colOff>64732</xdr:colOff>
      <xdr:row>324</xdr:row>
      <xdr:rowOff>151143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E4E9D42-E67C-48F7-8392-4630E8AA5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51435000"/>
          <a:ext cx="15542857" cy="1005714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0</xdr:colOff>
      <xdr:row>326</xdr:row>
      <xdr:rowOff>0</xdr:rowOff>
    </xdr:from>
    <xdr:to>
      <xdr:col>25</xdr:col>
      <xdr:colOff>64732</xdr:colOff>
      <xdr:row>378</xdr:row>
      <xdr:rowOff>151143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4AA3256-37E4-4A66-87F1-125B892B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61722000"/>
          <a:ext cx="15542857" cy="1005714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0</xdr:colOff>
      <xdr:row>380</xdr:row>
      <xdr:rowOff>0</xdr:rowOff>
    </xdr:from>
    <xdr:to>
      <xdr:col>25</xdr:col>
      <xdr:colOff>64732</xdr:colOff>
      <xdr:row>432</xdr:row>
      <xdr:rowOff>151143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84CD9A6-7536-4A02-91B1-A30759069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72009000"/>
          <a:ext cx="15542857" cy="1005714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27</xdr:col>
      <xdr:colOff>0</xdr:colOff>
      <xdr:row>11</xdr:row>
      <xdr:rowOff>0</xdr:rowOff>
    </xdr:from>
    <xdr:to>
      <xdr:col>28</xdr:col>
      <xdr:colOff>369794</xdr:colOff>
      <xdr:row>13</xdr:row>
      <xdr:rowOff>123265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8B35654-D95A-428F-9411-D425B237E3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66919" t="33008" r="27749" b="61940"/>
        <a:stretch/>
      </xdr:blipFill>
      <xdr:spPr>
        <a:xfrm>
          <a:off x="16338176" y="2028265"/>
          <a:ext cx="974912" cy="50426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27</xdr:col>
      <xdr:colOff>0</xdr:colOff>
      <xdr:row>17</xdr:row>
      <xdr:rowOff>0</xdr:rowOff>
    </xdr:from>
    <xdr:to>
      <xdr:col>40</xdr:col>
      <xdr:colOff>124949</xdr:colOff>
      <xdr:row>60</xdr:row>
      <xdr:rowOff>134512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A07E2B3-7E29-4167-8E6B-7DBFE4446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338176" y="3361765"/>
          <a:ext cx="7991479" cy="832601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46</xdr:col>
      <xdr:colOff>0</xdr:colOff>
      <xdr:row>2</xdr:row>
      <xdr:rowOff>0</xdr:rowOff>
    </xdr:from>
    <xdr:to>
      <xdr:col>71</xdr:col>
      <xdr:colOff>64732</xdr:colOff>
      <xdr:row>54</xdr:row>
      <xdr:rowOff>92312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6C4F4B-C6E2-4A0B-85B5-5AF481E84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8479750" y="452438"/>
          <a:ext cx="15542857" cy="10057143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55</xdr:row>
      <xdr:rowOff>0</xdr:rowOff>
    </xdr:from>
    <xdr:to>
      <xdr:col>71</xdr:col>
      <xdr:colOff>64732</xdr:colOff>
      <xdr:row>107</xdr:row>
      <xdr:rowOff>151143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0A422AA-2CCB-4F58-80D6-7A2707B73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8479750" y="10596563"/>
          <a:ext cx="15542857" cy="100571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https://outlook.office365.com/owa/wopi/files/de19262a-77da-4994-aac3-853bcfb1499c@stellar.net/AAMkAGRlMTkyNjJhLTc3ZGEtNDk5NC1hYWMzLTg1M2JjZmIxNDk5YwBGAAAAAADI21affkpxSZGPfGRhmDtpBwBgerOsXNEVQqSEDlhTLCggAAAAD6CnAADvKdMWvp.8RZhFSefld-iOAAT9eZQPAAABEgAQAEE6Fb4jttlDmtNKfSp0vE4=_AADbmXo.MQkAAAAAAAA=/WOPIServiceId_FP_EXCHANGE_ORGID/WOPIUserId_c3e66599-a60e-4c17-9901-45d8f62ab109/Excel%20Printing/07007%20Excel%20Print%20Test.xlsx?07BC23BE" TargetMode="External"/><Relationship Id="rId1" Type="http://schemas.openxmlformats.org/officeDocument/2006/relationships/externalLinkPath" Target="file:///\\07BC23BE\07007%20Excel%20Print%20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"/>
      <sheetName val="Project Tables"/>
      <sheetName val="Lookup Tables"/>
      <sheetName val="Main"/>
      <sheetName val="Equipment List"/>
      <sheetName val="Electrical Demand Summary"/>
      <sheetName val="Electrical Demand"/>
      <sheetName val="Electrical Panel Schedule"/>
      <sheetName val="Electrical Connection Schedule"/>
      <sheetName val="CA Demand Summary"/>
      <sheetName val="CA Demand"/>
      <sheetName val="CA Connection Schedule"/>
      <sheetName val="CA Interconnection Schedule"/>
      <sheetName val="Steam Demand Summary"/>
      <sheetName val="Steam Demand"/>
      <sheetName val="Steam Connection Schedule"/>
      <sheetName val="Steam Interconnection Schedule"/>
      <sheetName val="Water Demand Summary"/>
      <sheetName val="delete"/>
      <sheetName val="Water Connection Schedule"/>
      <sheetName val="Water Interconnection Schedule"/>
      <sheetName val="Drain Demand Summary"/>
      <sheetName val="Drain Demand"/>
      <sheetName val="Drain Connection Schedule"/>
      <sheetName val="Refrigeration Demand Summary"/>
      <sheetName val="Refrigeration Demand"/>
      <sheetName val="Refr. Connection Schedule"/>
      <sheetName val="Refr. Interconnection Schedule"/>
      <sheetName val="NG Demand Summary"/>
      <sheetName val="NG Demand"/>
      <sheetName val="NG Connection Schedule"/>
      <sheetName val="NG Interconnection Schedule"/>
      <sheetName val="N2 Demand Summary"/>
      <sheetName val="N2 Demand"/>
      <sheetName val="N2 Connection Schedule"/>
      <sheetName val="N2 Interconnection Schedule"/>
      <sheetName val="CO2 Demand Summary"/>
      <sheetName val="CO2 Demand"/>
      <sheetName val="CO2 Connection Schedule"/>
      <sheetName val="CO2 Interconnection Schedule"/>
      <sheetName val="Exhaust Demand"/>
      <sheetName val="Vent Schedule"/>
      <sheetName val="Vacuum Demand Summary"/>
      <sheetName val="Vacuum Demand"/>
      <sheetName val="Vacuum Connection Schedule"/>
      <sheetName val="Vacuum Interconnection Schedule"/>
      <sheetName val="System"/>
      <sheetName val="Hel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evin Levasseur" refreshedDate="46101.451541435184" createdVersion="6" refreshedVersion="8" minRefreshableVersion="3" recordCount="1327" xr:uid="{50BD13E2-3B05-4C14-A7B3-DA9B9CF56364}">
  <cacheSource type="worksheet">
    <worksheetSource name="Table1"/>
  </cacheSource>
  <cacheFields count="64">
    <cacheField name="Equipment ID" numFmtId="0">
      <sharedItems containsBlank="1" count="995">
        <s v="APR20101"/>
        <s v="APR20102"/>
        <s v="APR20103"/>
        <s v="APR20104"/>
        <s v="APR20105"/>
        <s v="APR20106"/>
        <s v="APR20107"/>
        <s v="APR20108"/>
        <s v="APR20201"/>
        <s v="APR20202"/>
        <s v="APR20203"/>
        <s v="APR20204"/>
        <s v="APR20205"/>
        <s v="APR20206"/>
        <s v="APR20207"/>
        <s v="APR20208"/>
        <s v="BAL30101"/>
        <s v="BAL30102"/>
        <s v="BLW20101"/>
        <s v="BLW20102"/>
        <s v="BLW20103"/>
        <s v="BLW20104"/>
        <s v="BLW20105"/>
        <s v="BLW20106"/>
        <s v="BLW20107"/>
        <s v="BLW20108"/>
        <s v="BLW20109"/>
        <s v="BLW20110"/>
        <s v="BLW20111"/>
        <s v="BLW20112"/>
        <s v="BLW20113"/>
        <s v="BLW20201"/>
        <s v="BLW20202"/>
        <s v="BLW20203"/>
        <s v="BLW20204"/>
        <s v="BLW20205"/>
        <s v="BLW20206"/>
        <s v="BLW20207"/>
        <s v="BLW20208"/>
        <s v="BLW20209"/>
        <s v="BLW20210"/>
        <s v="BLW20211"/>
        <s v="BLW20212"/>
        <s v="BLW20213"/>
        <s v="BLW50101"/>
        <s v="BLW50102"/>
        <s v="BLW50103"/>
        <s v="BLW50104"/>
        <s v="BLW50105"/>
        <s v="BLW50106"/>
        <s v="BLW50107"/>
        <s v="BLW50108"/>
        <s v="BTC10101"/>
        <s v="BTC10102"/>
        <s v="BTC10103"/>
        <s v="BTC20101"/>
        <s v="BTC20102"/>
        <s v="BTC20103"/>
        <s v="BTC30101"/>
        <s v="BTC30102"/>
        <s v="BTC40101"/>
        <s v="BTC40102"/>
        <s v="BTC40103"/>
        <s v="BTC40104"/>
        <s v="BTC40105"/>
        <s v="BTC40106"/>
        <s v="BTC40107"/>
        <s v="BTC40108"/>
        <s v="BTC50101"/>
        <s v="BTC50102"/>
        <s v="BTC50103"/>
        <s v="CER20101"/>
        <s v="CER20102"/>
        <s v="CER20103"/>
        <s v="CER20104"/>
        <s v="CER20105"/>
        <s v="CER20106"/>
        <s v="CER20107"/>
        <s v="CER20108"/>
        <s v="CER20201"/>
        <s v="CER20202"/>
        <s v="CER20203"/>
        <s v="CER20204"/>
        <s v="CER20205"/>
        <s v="CER20206"/>
        <s v="CER20207"/>
        <s v="CER20208"/>
        <s v="CIP20101"/>
        <s v="CIP20201"/>
        <s v="CLN10001"/>
        <s v="CLN40001"/>
        <s v="CLN50001"/>
        <s v="CLO20101"/>
        <s v="CLO20102"/>
        <s v="CLO20103"/>
        <s v="CLO20104"/>
        <s v="CLO20105"/>
        <s v="CLO20106"/>
        <s v="CLO20107"/>
        <s v="CLO20108"/>
        <s v="CLO20109"/>
        <s v="CLO20110"/>
        <s v="CLO20111"/>
        <s v="CLO20112"/>
        <s v="CLO20201"/>
        <s v="CLO20202"/>
        <s v="CLO20203"/>
        <s v="CLO20204"/>
        <s v="CLO20205"/>
        <s v="CLO20206"/>
        <s v="CLO20207"/>
        <s v="CLO20208"/>
        <s v="CLO20209"/>
        <s v="CLO20210"/>
        <s v="CLO20211"/>
        <s v="CLO20212"/>
        <s v="CNV10001"/>
        <s v="CNV10002"/>
        <s v="CNV10003"/>
        <s v="CNV10004"/>
        <s v="CNV20001"/>
        <s v="CNV20002"/>
        <s v="CNV20101"/>
        <s v="CNV20102"/>
        <s v="CNV20103"/>
        <s v="CNV20201"/>
        <s v="CNV20202"/>
        <s v="CNV20203"/>
        <s v="CNV40001"/>
        <s v="CNV40222"/>
        <s v="CNV40333"/>
        <s v="CNV50101"/>
        <s v="CNV50102"/>
        <s v="CNV50103"/>
        <s v="COP30001"/>
        <s v="COP30002"/>
        <s v="COP30100"/>
        <s v="CPK20101"/>
        <s v="CPK20102"/>
        <s v="CPK20103"/>
        <s v="CPK20104"/>
        <s v="CPK20105"/>
        <s v="CPK20106"/>
        <s v="CPK20107"/>
        <s v="CPK20108"/>
        <s v="CPK20201"/>
        <s v="CPK20202"/>
        <s v="CPK20203"/>
        <s v="CPK20204"/>
        <s v="CPK20205"/>
        <s v="CPK20206"/>
        <s v="CPK20207"/>
        <s v="CPK20208"/>
        <s v="CPT30101"/>
        <s v="CSR40101"/>
        <s v="CSR40102"/>
        <s v="CSR40201"/>
        <s v="CSR40202"/>
        <s v="DCK20001"/>
        <s v="DCK20101"/>
        <s v="DCK20102"/>
        <s v="DCK20103"/>
        <s v="DCK20201"/>
        <s v="DCK20202"/>
        <s v="DCK20203"/>
        <s v="DCK40001"/>
        <s v="DCK40002"/>
        <s v="DCK40003"/>
        <s v="DCK40004"/>
        <s v="DCK40005"/>
        <s v="DCK40006"/>
        <s v="DCK40007"/>
        <s v="DCK50001"/>
        <s v="DNS20101"/>
        <s v="DNS20102"/>
        <s v="DNS20103"/>
        <s v="DNS20104"/>
        <s v="DNS20105"/>
        <s v="DNS20106"/>
        <s v="DNS20107"/>
        <s v="DNS20108"/>
        <s v="DNS20109"/>
        <s v="DNS20110"/>
        <s v="DNS20111"/>
        <s v="DNS20112"/>
        <s v="DNS20113"/>
        <s v="DNS20201"/>
        <s v="DNS20202"/>
        <s v="DNS20203"/>
        <s v="DNS20204"/>
        <s v="DNS20205"/>
        <s v="DNS20206"/>
        <s v="DNS20207"/>
        <s v="DNS20208"/>
        <s v="DNS20209"/>
        <s v="DNS20210"/>
        <s v="DNS20211"/>
        <s v="DNS20212"/>
        <s v="DNS20213"/>
        <s v="DPL20101"/>
        <s v="DPL20201"/>
        <s v="DRY20101"/>
        <s v="DRY20201"/>
        <s v="DUM20001"/>
        <s v="EHT30001"/>
        <s v="EHT30002"/>
        <s v="EHT30003"/>
        <s v="FAN20101"/>
        <s v="FAN20102"/>
        <s v="FAN20103"/>
        <s v="FAN20201"/>
        <s v="FAN20202"/>
        <s v="FAN20203"/>
        <s v="FAN50101"/>
        <s v="FAN50102"/>
        <s v="FAN50103"/>
        <s v="FAN50201"/>
        <s v="FAN50202"/>
        <s v="FAN50203"/>
        <s v="FAN50204"/>
        <s v="HMI10101"/>
        <s v="HMI10102"/>
        <s v="HMI20001"/>
        <s v="HMI20002"/>
        <s v="HMI20101"/>
        <s v="HMI20111"/>
        <s v="HMI20112"/>
        <s v="HMI20113"/>
        <s v="HMI20114"/>
        <s v="HMI20115"/>
        <s v="HMI20116"/>
        <s v="HMI20117"/>
        <s v="HMI20118"/>
        <s v="HMI20119"/>
        <s v="HMI20120"/>
        <s v="HMI20121"/>
        <s v="HMI20122"/>
        <s v="HMI20123"/>
        <s v="HMI20124"/>
        <s v="HMI20201"/>
        <s v="HMI20211"/>
        <s v="HMI20212"/>
        <s v="HMI20213"/>
        <s v="HMI20214"/>
        <s v="HMI20215"/>
        <s v="HMI20216"/>
        <s v="HMI20217"/>
        <s v="HMI20218"/>
        <s v="HMI20219"/>
        <s v="HMI20220"/>
        <s v="HMI20221"/>
        <s v="HMI20222"/>
        <s v="HMI20223"/>
        <s v="HMI20224"/>
        <s v="HMI20XXX"/>
        <s v="HMI30101"/>
        <s v="HMI40101"/>
        <s v="HMI40102"/>
        <s v="HMI50001"/>
        <s v="HMI50101"/>
        <s v="IDF10101"/>
        <s v="IDF20101"/>
        <s v="IDF20201"/>
        <s v="IDF30101"/>
        <s v="IDF40101"/>
        <s v="IDF50101"/>
        <s v="IJC20101"/>
        <s v="IJC20102"/>
        <s v="IJC20103"/>
        <s v="IJC20104"/>
        <s v="IJC20105"/>
        <s v="IJC20106"/>
        <s v="IJC20107"/>
        <s v="IJC20108"/>
        <s v="IJC20109"/>
        <s v="IJC20110"/>
        <s v="IJC20111"/>
        <s v="IJC20112"/>
        <s v="IJC20113"/>
        <s v="IJC20114"/>
        <s v="IJC20115"/>
        <s v="IJC20116"/>
        <s v="IJC20117"/>
        <s v="IJC20118"/>
        <s v="IJC20119"/>
        <s v="IJC20120"/>
        <s v="IJC20121"/>
        <s v="IJC20122"/>
        <s v="IJC20123"/>
        <s v="IJC20124"/>
        <s v="IJC20125"/>
        <s v="IJC20126"/>
        <s v="IJC20127"/>
        <s v="IJC20128"/>
        <s v="IJC20129"/>
        <s v="IJC20130"/>
        <s v="IJC20131"/>
        <s v="IJC20132"/>
        <s v="IJC20133"/>
        <s v="IJC20134"/>
        <s v="IJC20135"/>
        <s v="IJC20136"/>
        <s v="IJC20137"/>
        <s v="IJC20138"/>
        <s v="IJC20139"/>
        <s v="IJC20140"/>
        <s v="IJC20141"/>
        <s v="IJC20142"/>
        <s v="IJC20201"/>
        <s v="IJC20202"/>
        <s v="IJC20203"/>
        <s v="IJC20204"/>
        <s v="IJC20205"/>
        <s v="IJC20206"/>
        <s v="IJC20207"/>
        <s v="IJC20208"/>
        <s v="IJC20209"/>
        <s v="IJC20210"/>
        <s v="IJC20211"/>
        <s v="IJC20212"/>
        <s v="IJC20213"/>
        <s v="IJC20214"/>
        <s v="IJC20215"/>
        <s v="IJC20216"/>
        <s v="IJC20217"/>
        <s v="IJC20218"/>
        <s v="IJC20219"/>
        <s v="IJC20220"/>
        <s v="IJC20221"/>
        <s v="IJC20222"/>
        <s v="IJC20223"/>
        <s v="IJC20224"/>
        <s v="IJC20225"/>
        <s v="IJC20226"/>
        <s v="IJC20227"/>
        <s v="IJC20228"/>
        <s v="IJC20229"/>
        <s v="IJC20230"/>
        <s v="IJC20231"/>
        <s v="IJC20232"/>
        <s v="IJC20233"/>
        <s v="IJC20234"/>
        <s v="IJC20235"/>
        <s v="IJC20236"/>
        <s v="IJC20237"/>
        <s v="IJC20238"/>
        <s v="IJC20239"/>
        <s v="IJC20240"/>
        <s v="IJC20241"/>
        <s v="IJC20242"/>
        <s v="INS20101"/>
        <s v="INS20102"/>
        <s v="INS20103"/>
        <s v="INS20104"/>
        <s v="INS20105"/>
        <s v="INS20106"/>
        <s v="INS20107"/>
        <s v="INS20108"/>
        <s v="INS20109"/>
        <s v="INS20110"/>
        <s v="INS20111"/>
        <s v="INS20112"/>
        <s v="INS20201"/>
        <s v="INS20202"/>
        <s v="INS20203"/>
        <s v="INS20204"/>
        <s v="INS20205"/>
        <s v="INS20206"/>
        <s v="INS20207"/>
        <s v="INS20208"/>
        <s v="INS20209"/>
        <s v="INS20210"/>
        <s v="INS20211"/>
        <s v="INS20212"/>
        <s v="LBR20101"/>
        <s v="LBR20102"/>
        <s v="LBR20103"/>
        <s v="LBR20104"/>
        <s v="LBR20105"/>
        <s v="LBR20106"/>
        <s v="LBR20107"/>
        <s v="LBR20108"/>
        <s v="LBR20109"/>
        <s v="LBR20111"/>
        <s v="LBR20112"/>
        <s v="LBR20201"/>
        <s v="LBR20202"/>
        <s v="LBR20203"/>
        <s v="LBR20204"/>
        <s v="LBR20205"/>
        <s v="LBR20206"/>
        <s v="LBR20207"/>
        <s v="LBR20208"/>
        <s v="LBR20209"/>
        <s v="LBR20211"/>
        <s v="LBR20212"/>
        <s v="LBR40101"/>
        <s v="LBR40201"/>
        <s v="LBR40301"/>
        <s v="LDR20101"/>
        <s v="LDR20102"/>
        <s v="LDR20103"/>
        <s v="LDR20201"/>
        <s v="LDR20202"/>
        <s v="LDR20203"/>
        <s v="LHT20101"/>
        <s v="LHT20201"/>
        <s v="MPC40101"/>
        <s v="MPC40201"/>
        <s v="MSE10101"/>
        <s v="MSE10102"/>
        <s v="MSE10103"/>
        <s v="MSE10104"/>
        <s v="MSE10105"/>
        <s v="MSE20101"/>
        <s v="MSE20102"/>
        <s v="MSE20103"/>
        <s v="MSE20104"/>
        <s v="MSE20201"/>
        <s v="MSE20202"/>
        <s v="MSE20203"/>
        <s v="MSE20204"/>
        <s v="MSE40101"/>
        <s v="MSE40201"/>
        <s v="MSE40301"/>
        <s v="PAL50101"/>
        <s v="PAL50102"/>
        <s v="PAL50103"/>
        <s v="PAW40101"/>
        <s v="PAW40201"/>
        <s v="PAW40301"/>
        <s v="PAW40401"/>
        <s v="PMP20101"/>
        <s v="PMP20102"/>
        <s v="PMP20103"/>
        <s v="PMP20104"/>
        <s v="PMP20105"/>
        <s v="PMP20106"/>
        <s v="PMP20107"/>
        <s v="PMP20108"/>
        <s v="PMP20109"/>
        <s v="PMP20110"/>
        <s v="PMP20111"/>
        <s v="PMP20112"/>
        <s v="PMP20113"/>
        <s v="PMP20114"/>
        <s v="PMP20115"/>
        <s v="PMP20116"/>
        <s v="PMP20117"/>
        <s v="PMP20118"/>
        <s v="PMP20119"/>
        <s v="PMP20120"/>
        <s v="PMP20121"/>
        <s v="PMP50001"/>
        <s v="PMP50002"/>
        <s v="PMP50003"/>
        <s v="PNL10001"/>
        <s v="PNL10002"/>
        <s v="PNL10003"/>
        <s v="PNL10004"/>
        <s v="PNL10005"/>
        <s v="PNL10006"/>
        <s v="PNL10007"/>
        <s v="PNL10008"/>
        <s v="PNL10009"/>
        <s v="PNL10010"/>
        <s v="PNL10011"/>
        <s v="PNL20001"/>
        <s v="PNL20002"/>
        <s v="PNL20015"/>
        <s v="PNL20101"/>
        <s v="PNL20102"/>
        <s v="PNL20103"/>
        <s v="PNL20104"/>
        <s v="PNL20105"/>
        <s v="PNL20106"/>
        <s v="PNL20107"/>
        <s v="PNL20108"/>
        <s v="PNL20109"/>
        <s v="PNL20110"/>
        <s v="PNL20111"/>
        <s v="PNL20112"/>
        <s v="PNL20113"/>
        <s v="PNL20201"/>
        <s v="PNL20202"/>
        <s v="PNL20203"/>
        <s v="PNL20204"/>
        <s v="PNL20205"/>
        <s v="PNL20206"/>
        <s v="PNL20207"/>
        <s v="PNL20208"/>
        <s v="PNL20209"/>
        <s v="PNL20210"/>
        <s v="PNL20211"/>
        <s v="PNL20212"/>
        <s v="PNL20213"/>
        <s v="PNL20XXX"/>
        <s v="PNL30001"/>
        <s v="PNL30002"/>
        <s v="PNL40001"/>
        <s v="PNL50000"/>
        <s v="PNL50001"/>
        <s v="PNL50004"/>
        <s v="PNL50005"/>
        <s v="PNL50006"/>
        <s v="PNL50007"/>
        <s v="PNL50008"/>
        <s v="PNL50009"/>
        <s v="PNL50010"/>
        <s v="PNL50011"/>
        <s v="PNL50101"/>
        <s v="PNL50102"/>
        <s v="PNL50103"/>
        <s v="PRS20001"/>
        <s v="QCS20101"/>
        <s v="QCS20102"/>
        <s v="QCS20201"/>
        <s v="QCS20202"/>
        <s v="RCK10001"/>
        <s v="RCK10002"/>
        <s v="RCK30001"/>
        <s v="RCK30002"/>
        <s v="RCK40001"/>
        <s v="RCK40002"/>
        <s v="RIN20101"/>
        <s v="RIN20201"/>
        <s v="SCA10001"/>
        <s v="SCA10002"/>
        <s v="SCA20001"/>
        <s v="SCN10001"/>
        <s v="SGR20101"/>
        <s v="SGR20201"/>
        <s v="SKD20101"/>
        <s v="SKD20201"/>
        <s v="SKD30001"/>
        <s v="SKD50001"/>
        <s v="SNN10104"/>
        <s v="SNN10106"/>
        <s v="SNN20101"/>
        <s v="SNN20102"/>
        <s v="SNN20201"/>
        <s v="SNN20202"/>
        <s v="SNN40101"/>
        <s v="SNN40102"/>
        <s v="SNN40201"/>
        <s v="SNN40202"/>
        <s v="STK20102"/>
        <s v="STK20103"/>
        <s v="STK20202"/>
        <s v="STK20203"/>
        <s v="STK50101"/>
        <s v="STK50102"/>
        <s v="TBL20001"/>
        <s v="TBL20002"/>
        <s v="TBL20003"/>
        <s v="TBL20004"/>
        <s v="TNK20101"/>
        <s v="TNK20102"/>
        <s v="TNK20103"/>
        <s v="TNK20104"/>
        <s v="TNK20105"/>
        <s v="TNK20106"/>
        <s v="TNK20201"/>
        <s v="TNK20202"/>
        <s v="TNK20203"/>
        <s v="TNK20204"/>
        <s v="TNK20205"/>
        <s v="TNK20206"/>
        <s v="TNK30001"/>
        <s v="TNK30002"/>
        <s v="TNK50001"/>
        <s v="TNK50002"/>
        <s v="WSR20101"/>
        <s v="WSR20102"/>
        <s v="WSR20201"/>
        <s v="WSR20202"/>
        <s v="WSR50101"/>
        <s v="WSR50102"/>
        <s v="WSR50103"/>
        <s v="WSR50201"/>
        <s v="WSR50202"/>
        <m/>
        <s v="FWS10001" u="1"/>
        <s v="FWS10002" u="1"/>
        <s v="FWS10003" u="1"/>
        <s v="FWS10004" u="1"/>
        <s v="PNL1000x" u="1"/>
        <s v="SNN400201" u="1"/>
        <s v="SNN400202" u="1"/>
        <s v="BLW50201" u="1"/>
        <s v="BLW50202" u="1"/>
        <s v="CLO20113" u="1"/>
        <s v="CLO20114" u="1"/>
        <s v="CLO20115" u="1"/>
        <s v="CLO20116" u="1"/>
        <s v="CLO20117" u="1"/>
        <s v="CLO20118" u="1"/>
        <s v="CLO20119" u="1"/>
        <s v="CLO20120" u="1"/>
        <s v="CLO20121" u="1"/>
        <s v="CLO20122" u="1"/>
        <s v="CLO20123" u="1"/>
        <s v="CLO20124" u="1"/>
        <s v="CLO20125" u="1"/>
        <s v="CLO20126" u="1"/>
        <s v="CLO20213" u="1"/>
        <s v="CLO20214" u="1"/>
        <s v="CLO20215" u="1"/>
        <s v="CLO20216" u="1"/>
        <s v="CLO20217" u="1"/>
        <s v="CLO20218" u="1"/>
        <s v="CLO20219" u="1"/>
        <s v="CLO20220" u="1"/>
        <s v="CLO20221" u="1"/>
        <s v="CLO20222" u="1"/>
        <s v="CLO20223" u="1"/>
        <s v="CLO20224" u="1"/>
        <s v="CLO20225" u="1"/>
        <s v="CLO20226" u="1"/>
        <s v="DNS20114" u="1"/>
        <s v="DNS20115" u="1"/>
        <s v="DNS20116" u="1"/>
        <s v="DNS20117" u="1"/>
        <s v="DNS20118" u="1"/>
        <s v="DNS20119" u="1"/>
        <s v="DNS20120" u="1"/>
        <s v="DNS20121" u="1"/>
        <s v="DNS20122" u="1"/>
        <s v="DNS20123" u="1"/>
        <s v="DNS20124" u="1"/>
        <s v="DNS20125" u="1"/>
        <s v="DNS20126" u="1"/>
        <s v="DNS20214" u="1"/>
        <s v="DNS20215" u="1"/>
        <s v="DNS20216" u="1"/>
        <s v="DNS20217" u="1"/>
        <s v="DNS20218" u="1"/>
        <s v="DNS20219" u="1"/>
        <s v="DNS20220" u="1"/>
        <s v="DNS20221" u="1"/>
        <s v="DNS20222" u="1"/>
        <s v="DNS20223" u="1"/>
        <s v="DNS20224" u="1"/>
        <s v="DNS20225" u="1"/>
        <s v="DNS20226" u="1"/>
        <s v="INS20113" u="1"/>
        <s v="INS20114" u="1"/>
        <s v="INS20115" u="1"/>
        <s v="INS20116" u="1"/>
        <s v="INS20117" u="1"/>
        <s v="INS20118" u="1"/>
        <s v="INS20119" u="1"/>
        <s v="INS20120" u="1"/>
        <s v="INS20121" u="1"/>
        <s v="INS20122" u="1"/>
        <s v="INS20123" u="1"/>
        <s v="INS20124" u="1"/>
        <s v="INS20125" u="1"/>
        <s v="INS20126" u="1"/>
        <s v="INS20213" u="1"/>
        <s v="INS20214" u="1"/>
        <s v="INS20215" u="1"/>
        <s v="INS20216" u="1"/>
        <s v="INS20217" u="1"/>
        <s v="INS20218" u="1"/>
        <s v="INS20219" u="1"/>
        <s v="INS20220" u="1"/>
        <s v="INS20221" u="1"/>
        <s v="INS20222" u="1"/>
        <s v="INS20223" u="1"/>
        <s v="INS20224" u="1"/>
        <s v="INS20225" u="1"/>
        <s v="INS20226" u="1"/>
        <s v="IDF20102" u="1"/>
        <s v="DPL50101" u="1"/>
        <s v="DPL50102" u="1"/>
        <s v="COP30101" u="1"/>
        <s v="COP30102" u="1"/>
        <s v="IDF60101" u="1"/>
        <s v="PNL30101" u="1"/>
        <s v="SKD30101" u="1"/>
        <s v="CNV01001" u="1"/>
        <s v="CPK20209" u="1"/>
        <s v="CER20109" u="1"/>
        <s v="CER20209" u="1"/>
        <s v="APR20109" u="1"/>
        <s v="APR20209" u="1"/>
        <s v="LBR20110" u="1"/>
        <s v="LBR20210" u="1"/>
        <s v="HEX20101" u="1"/>
        <s v="HEX20102" u="1"/>
        <s v="HEX20103" u="1"/>
        <s v="HEX20201" u="1"/>
        <s v="HEX20202" u="1"/>
        <s v="HEX20203" u="1"/>
        <s v="CPK20109" u="1"/>
        <s v="CER020108" u="1"/>
        <s v="WSR30101" u="1"/>
        <s v="WSR30102" u="1"/>
        <s v="WSR30201" u="1"/>
        <s v="DPL02101" u="1"/>
        <s v="PNL02101" u="1"/>
        <s v="DPL02201" u="1"/>
        <s v="PNL02201" u="1"/>
        <s v="LHT02101" u="1"/>
        <s v="LHT02201" u="1"/>
        <s v="RIN02101" u="1"/>
        <s v="RIN02201" u="1"/>
        <s v="LDR02101" u="1"/>
        <s v="LDR02201" u="1"/>
        <s v="PNL02102" u="1"/>
        <s v="PNL02202" u="1"/>
        <s v="WSR02101" u="1"/>
        <s v="PNL02103" u="1"/>
        <s v="HEX02101" u="1"/>
        <s v="HEX02102" u="1"/>
        <s v="HEX02103" u="1"/>
        <s v="WSR02201" u="1"/>
        <s v="PNL02203" u="1"/>
        <s v="HEX02201" u="1"/>
        <s v="HEX02202" u="1"/>
        <s v="HEX02203" u="1"/>
        <s v="DRY02101" u="1"/>
        <s v="DRY02201" u="1"/>
        <s v="CIP02101" u="1"/>
        <s v="SGR02101" u="1"/>
        <s v="SGR02201" u="1"/>
        <s v="PNL02104" u="1"/>
        <s v="PNL02204" u="1"/>
        <s v="CPK02101" u="1"/>
        <s v="CPK02102" u="1"/>
        <s v="CPK02103" u="1"/>
        <s v="CPK02104" u="1"/>
        <s v="CPK02105" u="1"/>
        <s v="CPK02106" u="1"/>
        <s v="CPK02107" u="1"/>
        <s v="CPK02108" u="1"/>
        <s v="CPK02109" u="1"/>
        <s v="CPK02201" u="1"/>
        <s v="CPK02202" u="1"/>
        <s v="CPK02203" u="1"/>
        <s v="CPK02204" u="1"/>
        <s v="CPK02205" u="1"/>
        <s v="CPK02206" u="1"/>
        <s v="CPK02207" u="1"/>
        <s v="CPK02208" u="1"/>
        <s v="CPK02209" u="1"/>
        <s v="CER02101" u="1"/>
        <s v="CER02102" u="1"/>
        <s v="CER02103" u="1"/>
        <s v="CER02104" u="1"/>
        <s v="CER02105" u="1"/>
        <s v="CER02106" u="1"/>
        <s v="CER02107" u="1"/>
        <s v="CER02108" u="1"/>
        <s v="CER02109" u="1"/>
        <s v="CER02201" u="1"/>
        <s v="CER02202" u="1"/>
        <s v="CER02203" u="1"/>
        <s v="CER02204" u="1"/>
        <s v="CER02205" u="1"/>
        <s v="CER02206" u="1"/>
        <s v="CER02207" u="1"/>
        <s v="CER02208" u="1"/>
        <s v="CER02209" u="1"/>
        <s v="WSR02102" u="1"/>
        <s v="WSR02202" u="1"/>
        <s v="DUMMY 145" u="1"/>
        <s v="DUMMY 24" u="1"/>
        <s v="DUMMY 51" u="1"/>
        <s v="FAN05001" u="1"/>
        <s v="SCA14001" u="1"/>
        <s v="DUMMY 113" u="1"/>
        <s v="DUMMY 34" u="1"/>
        <s v="DUMMY 61" u="1"/>
        <s v="WSR03001" u="1"/>
        <s v="VPM05002" u="1"/>
        <s v="DUMMY 144" u="1"/>
        <s v="DUMMY 17" u="1"/>
        <s v="DUMMY 44" u="1"/>
        <s v="DUMMY 71" u="1"/>
        <s v="DUMMY 112" u="1"/>
        <s v="DUMMY 27" u="1"/>
        <s v="DUMMY 54" u="1"/>
        <s v="CWR00001" u="1"/>
        <s v="DUM02001" u="1"/>
        <s v="DUMMY 81" u="1"/>
        <s v="DUMMY 143" u="1"/>
        <s v="TWP20001" u="1"/>
        <s v="DUMMY 37" u="1"/>
        <s v="DUMMY 64" u="1"/>
        <s v="DUMMY 111" u="1"/>
        <s v="DUMMY 91" u="1"/>
        <s v="CPK00001" u="1"/>
        <s v="DUMMY 47" u="1"/>
        <s v="DUMMY 74" u="1"/>
        <s v="DUMMY 142" u="1"/>
        <s v="CLR20004" u="1"/>
        <s v="DUMMY 57" u="1"/>
        <s v="DUMMY 110" u="1"/>
        <s v="CPN00001" u="1"/>
        <s v="DUMMY 84" u="1"/>
        <s v="DUMMY 67" u="1"/>
        <s v="DUMMY 141" u="1"/>
        <s v="DUMMY 94" u="1"/>
        <s v="DUMMY 77" u="1"/>
        <s v="DUMMY 140" u="1"/>
        <s v="CNV00003" u="1"/>
        <s v="DUMMY 87" u="1"/>
        <s v="DUMMY 97" u="1"/>
        <s v="DUMMY 1" u="1"/>
        <s v="TWP05001" u="1"/>
        <s v="DUMMY 2" u="1"/>
        <s v="DUMMY 3" u="1"/>
        <s v="TWP14002" u="1"/>
        <s v="DUMMY 4" u="1"/>
        <s v="CPN16001" u="1"/>
        <s v="DUMMY 5" u="1"/>
        <s v="DUM14001" u="1"/>
        <s v="SCA02002" u="1"/>
        <s v="CPN14001" u="1"/>
        <s v="CNV05002" u="1"/>
        <s v="DUMMY 7" u="1"/>
        <s v="DUMMY 8" u="1"/>
        <s v="DUMMY 9" u="1"/>
        <s v="DUMMY 129" u="1"/>
        <s v="DUMMY 128" u="1"/>
        <s v="CPN0001" u="1"/>
        <s v="DUMMY 159" u="1"/>
        <s v="CPN0002" u="1"/>
        <s v="DUMMY 127" u="1"/>
        <s v="CPN0003" u="1"/>
        <s v="DUMMY 158" u="1"/>
        <s v="CPN0004" u="1"/>
        <s v="DUMMY 126" u="1"/>
        <s v="CPN0005" u="1"/>
        <s v="CLR19004" u="1"/>
        <s v="DUMMY 12" u="1"/>
        <s v="DUMMY 157" u="1"/>
        <s v="DUMMY 125" u="1"/>
        <s v="DUMMY 22" u="1"/>
        <s v="MTD05001" u="1"/>
        <s v="DUMMY 156" u="1"/>
        <s v="DUMMY 32" u="1"/>
        <s v="SCA05001" u="1"/>
        <s v="BAG05002" u="1"/>
        <s v="HMI16001" u="1"/>
        <s v="DUMMY 124" u="1"/>
        <s v="DUMMY 15" u="1"/>
        <s v="DUMMY 42" u="1"/>
        <s v="DUMMY 155" u="1"/>
        <s v="DUMMY 25" u="1"/>
        <s v="SGR02001" u="1"/>
        <s v="DUMMY 52" u="1"/>
        <s v="FAN05002" u="1"/>
        <s v="SCA14002" u="1"/>
        <s v="DUMMY 123" u="1"/>
        <s v="DUMMY 35" u="1"/>
        <s v="VPM14001" u="1"/>
        <s v="DUMMY 62" u="1"/>
        <s v="VPM05003" u="1"/>
        <s v="DUMMY 154" u="1"/>
        <s v="DUMMY 18" u="1"/>
        <s v="DUMMY 45" u="1"/>
        <s v="DUMMY 72" u="1"/>
        <s v="DUMMY 122" u="1"/>
        <s v="DUMMY 28" u="1"/>
        <s v="DUMMY 55" u="1"/>
        <s v="DUMMY 82" u="1"/>
        <s v="DUMMY 153" u="1"/>
        <s v="DUMMY 38" u="1"/>
        <s v="HFF14001" u="1"/>
        <s v="DUMMY 65" u="1"/>
        <s v="DUMMY 121" u="1"/>
        <s v="DUMMY 92" u="1"/>
        <s v="DUMMY 48" u="1"/>
        <s v="DUMMY 75" u="1"/>
        <s v="DUMMY 152" u="1"/>
        <s v="CLR20005" u="1"/>
        <s v="DUMMY 58" u="1"/>
        <s v="DUMMY 120" u="1"/>
        <s v="CNV00001" u="1"/>
        <s v="DUMMY 85" u="1"/>
        <s v="DUMMY 68" u="1"/>
        <s v="DUMMY 151" u="1"/>
        <s v="DUMMY 95" u="1"/>
        <s v="DUMMY 78" u="1"/>
        <s v="DUMMY 150" u="1"/>
        <s v="CNV00004" u="1"/>
        <s v="CPN20004" u="1"/>
        <s v="DUMMY 88" u="1"/>
        <s v="DUMMY 98" u="1"/>
        <s v="SCA19001" u="1"/>
        <s v="SPT05001" u="1"/>
        <s v="CPN16002" u="1"/>
        <s v="SMH16001" u="1"/>
        <s v="CPN03001" u="1"/>
        <s v="CNV14001" u="1"/>
        <s v="CNV05003" u="1"/>
        <s v="DUMMY 109" u="1"/>
        <s v="DUMMY 108" u="1"/>
        <s v="DUMMY 139" u="1"/>
        <s v="DUMMY 107" u="1"/>
        <s v="DUMMY 138" u="1"/>
        <s v="DUMMY 106" u="1"/>
        <s v="DUMMY 10" u="1"/>
        <s v="DUMMY 137" u="1"/>
        <s v="DUMMY 105" u="1"/>
        <s v="DUMMY 20" u="1"/>
        <s v="CSR00001" u="1"/>
        <s v="DUMMY 136" u="1"/>
        <s v="DUMMY 30" u="1"/>
        <s v="HTN05001" u="1"/>
        <s v="DUMMY 104" u="1"/>
        <s v="CLR19005" u="1"/>
        <s v="DUMMY 13" u="1"/>
        <s v="DUMMY 40" u="1"/>
        <s v="DUMMY 135" u="1"/>
        <s v="DUMMY 23" u="1"/>
        <s v="DUMMY 50" u="1"/>
        <s v="DUMMY 103" u="1"/>
        <s v="DUMMY 33" u="1"/>
        <s v="DUMMY 60" u="1"/>
        <s v="HMI16002" u="1"/>
        <s v="VPM05001" u="1"/>
        <s v="DUMMY 134" u="1"/>
        <s v="DUMMY 16" u="1"/>
        <s v="TWP02001" u="1"/>
        <s v="DUMMY 43" u="1"/>
        <s v="DUMMY 70" u="1"/>
        <s v="DUMMY 102" u="1"/>
        <s v="DUMMY 26" u="1"/>
        <s v="DUMMY 53" u="1"/>
        <s v="DUMMY 80" u="1"/>
        <s v="DUMMY 133" u="1"/>
        <s v="DUMMY 36" u="1"/>
        <s v="DUMMY 63" u="1"/>
        <s v="DUMMY 101" u="1"/>
        <s v="DUMMY 90" u="1"/>
        <s v="DUMMY 19" u="1"/>
        <s v="DUMMY 46" u="1"/>
        <s v="DUMMY 73" u="1"/>
        <s v="DUMMY 132" u="1"/>
        <s v="DUMMY 29" u="1"/>
        <s v="DUMMY 56" u="1"/>
        <s v="DUMMY 100" u="1"/>
        <s v="DUMMY 83" u="1"/>
        <s v="DUMMY 39" u="1"/>
        <s v="RVA05001" u="1"/>
        <s v="APR14001" u="1"/>
        <s v="DUMMY 66" u="1"/>
        <s v="DUMMY 131" u="1"/>
        <s v="DUMMY 93" u="1"/>
        <s v="CER00001" u="1"/>
        <s v="DUMMY 49" u="1"/>
        <s v="DUMMY 76" u="1"/>
        <s v="LCR00001" u="1"/>
        <s v="DUMMY 59" u="1"/>
        <s v="DUMMY 130" u="1"/>
        <s v="CNV00002" u="1"/>
        <s v="DUMMY 86" u="1"/>
        <s v="DUMMY 69" u="1"/>
        <s v="DUMMY 96" u="1"/>
        <s v="SWR56001" u="1"/>
        <s v="DUMMY 79" u="1"/>
        <s v="DUMMY 160" u="1"/>
        <s v="CNV00005" u="1"/>
        <s v="CPN20005" u="1"/>
        <s v="DUMMY 89" u="1"/>
        <s v="DUMMY 99" u="1"/>
        <s v="HMI19001" u="1"/>
        <s v="CLR14001" u="1"/>
        <s v="MTD02001" u="1"/>
        <s v="SCA02001" u="1"/>
        <s v="CNV05001" u="1"/>
        <s v="SMH16002" u="1"/>
        <s v="SCA00001" u="1"/>
        <s v="DUMMY 119" u="1"/>
        <s v="LBR00001" u="1"/>
        <s v="DUMMY 118" u="1"/>
        <s v="DUMMY 149" u="1"/>
        <s v="DUMMY 117" u="1"/>
        <s v="PRT05001" u="1"/>
        <s v="DUMMY 148" u="1"/>
        <s v="DUMMY 116" u="1"/>
        <s v="DUMMY 11" u="1"/>
        <s v="DUMMY 147" u="1"/>
        <s v="DUMMY 115" u="1"/>
        <s v="DUMMY 21" u="1"/>
        <s v="DUMMY 146" u="1"/>
        <s v="DUMMY 31" u="1"/>
        <s v="BAG05001" u="1"/>
        <s v="DUMMY 114" u="1"/>
        <s v="DUMMY 14" u="1"/>
        <s v="DUMMY 41" u="1"/>
      </sharedItems>
    </cacheField>
    <cacheField name="Equipment Description" numFmtId="0">
      <sharedItems containsBlank="1" count="184">
        <s v="Label Applicator"/>
        <s v="Plastic Baler"/>
        <s v="Cardboard Baler"/>
        <s v="Air Knife Blower"/>
        <s v="Blower"/>
        <s v="Battery Charger"/>
        <s v="Case Erector"/>
        <s v="Egg Grader  CIP"/>
        <s v="Egg Grader CIP"/>
        <s v="Portable Trailer Sanitizer"/>
        <s v="Carton Closer"/>
        <s v="MOVU Inbound 1"/>
        <s v="MOVU Inbound 2"/>
        <s v="MOVU Outbound 1"/>
        <s v="MOVU Outbound 2"/>
        <s v="Dirty Tray Conveyor System"/>
        <s v="Tempering Pallet Conveyor"/>
        <s v="Case Pack Takeaway Conveyor System"/>
        <s v="Overhead Case Conveyors"/>
        <s v="QC Online Conveyor System"/>
        <s v="Accumulation Conveyor System"/>
        <s v="2x2 Switch Conveyor"/>
        <s v="3x3 Switch Conveyor"/>
        <s v="Clean Tray Conveyor"/>
        <s v="COP Tank"/>
        <s v="Chemical Mixing Station"/>
        <s v="Case Packer"/>
        <s v="Trash Compactor"/>
        <s v="Case Sealer"/>
        <s v="Equipment Platform"/>
        <s v="Operator Platform"/>
        <s v="Crossover"/>
        <s v="Tank Stand"/>
        <s v="Denester"/>
        <s v="Depalletizer"/>
        <s v="Egg Dryer"/>
        <s v="Dumper"/>
        <s v="Electrical Heat Trace"/>
        <s v="Duct Exhaust Fan"/>
        <s v="SCADA HMI"/>
        <s v="Dirty Tray Conveyor HMI"/>
        <s v="Ovotrack Digital Buttonbox"/>
        <s v="WalChem Intuition I-9 Controller"/>
        <s v="IDF Cabinet"/>
        <s v="Inkjet Date Coder"/>
        <s v="Inkjet Printer"/>
        <s v="Ovotrack PC Station with Printer"/>
        <s v="Card Inserter"/>
        <s v="Label Printer &amp; Buttonbox"/>
        <s v="Print Apply Labeler"/>
        <s v="Label Printer"/>
        <s v="Egg Loader"/>
        <s v="Tray Loader"/>
        <s v="EasyLift"/>
        <s v="Mechanical Palletizer"/>
        <s v="Ovotrack Mobile Station with Printer"/>
        <s v="Operator Station"/>
        <s v="Ovotrack PC Station"/>
        <s v="NR Kit Palletizer"/>
        <s v="Pallet Wrapper"/>
        <s v="Chemical Pump"/>
        <s v="Vertical Conveyor Panel"/>
        <s v="MOVU Power Panel"/>
        <s v="Floor Scale Indicator"/>
        <s v="Dirty Tray Conveyor Control Panel"/>
        <s v="Tempering Pallet Conveyors Panel"/>
        <s v="Depalletizer Control Panel"/>
        <s v="Egg Loader Control Panel"/>
        <s v="Egg Washer Control Panel"/>
        <s v="Egg Grader Control Panel"/>
        <s v="Case Pack Takeaway Control Panel"/>
        <s v="Egg Dryer Control Panel"/>
        <s v="Overhead Case Conveyors Panel"/>
        <s v="QC Conveyor Panel"/>
        <s v="Walchem I-9 Controller"/>
        <s v="Egg Wash Dosing Control Box"/>
        <s v="Egg Wash Dosing Junction Box"/>
        <s v="CIP Dosing Control Box"/>
        <s v="Process Data Panel"/>
        <s v="MCC CIP Dosing Control Box"/>
        <s v="MCC Egg Control Box"/>
        <s v="Chemical Skid Control Panel"/>
        <s v="Accumulation Conveyor System Panel"/>
        <s v="Chemical Control Panel"/>
        <s v="MCC Chemical Control Box"/>
        <s v="Tray Washer Control Panel"/>
        <s v="Tray Washer Electric Heat Panel"/>
        <s v="Washer Dosing Control Box"/>
        <s v="NR Kit Palletizer Control Panel"/>
        <s v="Egg Press"/>
        <s v="QC Online Workstation"/>
        <s v="Nest Run Automated Pallet Racking"/>
        <s v="Egg Press Pallet Racking"/>
        <s v="Flow-Through DG Pallet Racking"/>
        <s v="Selective DG Pallet Racking"/>
        <s v="Drive-In FG Pallet Racking"/>
        <s v="Selective FG Pallet Racking"/>
        <s v="Rinse Cabinet"/>
        <s v="Floor Scale"/>
        <s v="Ovotrack TV"/>
        <s v="Egg Grader"/>
        <s v="Chemical System"/>
        <s v="Ovotrack Weighscale Scan Station"/>
        <s v="Ovotrack Pallet Scan Station"/>
        <s v="Ovotrack Fixed Case Scanner"/>
        <s v="Ovotrack Fixed Pallet Scanner"/>
        <s v="Tray Stacker"/>
        <s v="Pallet Unstacker"/>
        <s v="Pallet Restacker"/>
        <s v="Rework Table"/>
        <s v="Day Tank"/>
        <s v="Bulk Tank"/>
        <s v="Egg Washer"/>
        <s v="Parts Washer"/>
        <s v="Tray Washer"/>
        <s v="Pallet &amp; Divider Washer"/>
        <s v="Start here"/>
        <s v="Chemical Skid" u="1"/>
        <s v="4WS Inbound 1" u="1"/>
        <s v="4WS Inbound 2" u="1"/>
        <s v="4WS Outbound 1" u="1"/>
        <s v="4WS Outbound 2" u="1"/>
        <s v="Ovotrack  Weighscale Scan Station" u="1"/>
        <s v="Vertical Conveyor Cabinet 1" u="1"/>
        <s v="Vertical Conveyor Cabinet 2" u="1"/>
        <s v="Vertical Conveyor Cabinet 3" u="1"/>
        <s v="Vertical Conveyor Cabinet 4" u="1"/>
        <s v="Double Wall Tank" u="1"/>
        <s v="Flow Through DG Pallet Racking" u="1"/>
        <s v="QC Station" u="1"/>
        <s v="Pallet Downstacker" u="1"/>
        <s v="Pallet Upstacker" u="1"/>
        <s v="Moba CIP" u="1"/>
        <s v="Moba Omnia Control Panel" u="1"/>
        <s v="Moba Omnia" u="1"/>
        <s v="Down stacker" u="1"/>
        <s v="Up stacker" u="1"/>
        <s v="Tempering Pallet Conveyor " u="1"/>
        <s v="Egg Washer / Dryer Control Panel" u="1"/>
        <s v="HEAT EXCHANGER" u="1"/>
        <s v="Cryovac 8600R-14CS" u="1"/>
        <m u="1"/>
        <s v="Grading System" u="1"/>
        <s v="Splitter" u="1"/>
        <s v="Spice Applicator" u="1"/>
        <s v="Blast Chiller HMI" u="1"/>
        <s v="Conveyor, Dual  In-Feed" u="1"/>
        <s v="Vacuum Pump, Primary - Repak" u="1"/>
        <s v="Vacuum Pump, Booster - Cryovac" u="1"/>
        <s v="Tree Wash" u="1"/>
        <s v="Smokehouse HMI" u="1"/>
        <s v="Conveyor Panel" u="1"/>
        <s v="Label Checker/Reject" u="1"/>
        <s v="Conveyor A" u="1"/>
        <s v="Vacuum Pump, Primary" u="1"/>
        <s v="Bench Scale" u="1"/>
        <s v="Repak RE25" u="1"/>
        <s v="Smokehouse" u="1"/>
        <s v="Conveyor B" u="1"/>
        <s v="Water Chiller (Repak)" u="1"/>
        <s v="Check Weigher w/ Reject" u="1"/>
        <s v="Fan, Exhaust" u="1"/>
        <s v="Printer" u="1"/>
        <s v="Vacuum Pump, Booster" u="1"/>
        <s v="Smokehouse Control Panel" u="1"/>
        <s v="Blast Chiller" u="1"/>
        <s v="Metal Detector" u="1"/>
        <s v="Blast Chiller Control Panel" u="1"/>
        <s v="Bagger" u="1"/>
        <s v="Case Sealer - Glue" u="1"/>
        <s v="Conveyor, Discharge" u="1"/>
        <s v="Conveyor" u="1"/>
        <s v="Totalizer Panel" u="1"/>
        <s v="Tree Wash Control Panel" u="1"/>
        <s v="DUMMY DATA" u="1"/>
        <s v="Conveyor, Pack Off" u="1"/>
        <s v="Vacuum Pump, Primary #1 - Cryovac" u="1"/>
        <s v="Vacuum Pump, Primary #2 - Cryovac" u="1"/>
        <s v="Check Weigher" u="1"/>
        <s v="Control Panel - Repak Vacuum Pump" u="1"/>
        <s v="Fan, Shrink Tunnel Exhaust" u="1"/>
        <s v="Labeler" u="1"/>
        <s v="Fan, Bag Trim" u="1"/>
        <s v="Shrink Tunnel" u="1"/>
      </sharedItems>
    </cacheField>
    <cacheField name="Connection ID" numFmtId="0">
      <sharedItems containsBlank="1" count="1024">
        <s v="-"/>
        <s v="EL-C001"/>
        <s v="EL-C002"/>
        <s v="EL-C003"/>
        <s v="EL-C004"/>
        <s v="EL-C005"/>
        <s v="EL-C006"/>
        <s v="EL-C007"/>
        <s v="EL-C008"/>
        <s v="EL-C009"/>
        <s v="EL-C010"/>
        <s v="EL-C011"/>
        <s v="EL-C012"/>
        <s v="EL-C013"/>
        <s v="EL-C014"/>
        <s v="EL-C015"/>
        <s v="EL-C016"/>
        <s v="EL-C211"/>
        <s v="EL-C212"/>
        <s v="EL-C017"/>
        <s v="INT-C027"/>
        <s v="EL-C018"/>
        <s v="INT-C028"/>
        <s v="CA-C006"/>
        <s v="EL-C019"/>
        <s v="TD-C100"/>
        <s v="CA-C007"/>
        <s v="EL-C020"/>
        <s v="TD-C101"/>
        <s v="CA-C008"/>
        <s v="EL-C021"/>
        <s v="TD-C102"/>
        <s v="CA-C009"/>
        <s v="EL-C022"/>
        <s v="TD-C103"/>
        <s v="CA-C010"/>
        <s v="EL-C023"/>
        <s v="TD-C104"/>
        <s v="CA-C011"/>
        <s v="EL-C024"/>
        <s v="TD-C105"/>
        <s v="CA-C012"/>
        <s v="EL-C025"/>
        <s v="TD-C106"/>
        <s v="CA-C013"/>
        <s v="EL-C026"/>
        <s v="TD-C107"/>
        <s v="CA-C014"/>
        <s v="EL-C027"/>
        <s v="TD-C108"/>
        <s v="CA-C015"/>
        <s v="EL-C028"/>
        <s v="TD-C109"/>
        <s v="CA-C016"/>
        <s v="EL-C029"/>
        <s v="TD-C110"/>
        <s v="CA-C017"/>
        <s v="EL-C030"/>
        <s v="TD-C111"/>
        <s v="CA-C018"/>
        <s v="EL-C031"/>
        <s v="TD-C112"/>
        <s v="CA-C019"/>
        <s v="EL-C032"/>
        <s v="TD-C113"/>
        <s v="CA-C020"/>
        <s v="EL-C033"/>
        <s v="TD-C114"/>
        <s v="CA-C021"/>
        <s v="EL-C034"/>
        <s v="TD-C115"/>
        <s v="CA-C022"/>
        <s v="EL-C035"/>
        <s v="TD-C116"/>
        <s v="PCW-C001"/>
        <s v="PHW-C001"/>
        <s v="CA-C023"/>
        <s v="EL-C036"/>
        <s v="TD-C117"/>
        <s v="PCW-C002"/>
        <s v="PHW-C002"/>
        <s v="CA-C086"/>
        <s v="CA-C087"/>
        <s v="CA-C088"/>
        <s v="DCW-C031"/>
        <s v="CA-C089"/>
        <s v="CA-C090"/>
        <s v="CA-C091"/>
        <s v="DCW-C032"/>
        <s v="CA-C002"/>
        <s v="CA-C003"/>
        <s v="CA-C004"/>
        <s v="CA-C005"/>
        <s v="CA-C098"/>
        <s v="CA-C099"/>
        <s v="CA-C100"/>
        <s v="CA-C101"/>
        <s v="CA-C102"/>
        <s v="EL-C308"/>
        <s v="CA-C103"/>
        <s v="EL-C309"/>
        <s v="EL-C037"/>
        <s v="EL-C038"/>
        <s v="EL-C213"/>
        <s v="DRN-C001"/>
        <s v="EL-C039"/>
        <s v="TD-C118"/>
        <s v="PCW-C003"/>
        <s v="PHW-C003"/>
        <s v="DRN-C002"/>
        <s v="EL-C040"/>
        <s v="TD-C119"/>
        <s v="PCW-C004"/>
        <s v="PHW-C004"/>
        <s v="PCW-C030"/>
        <s v="CA-C024"/>
        <s v="EL-C041"/>
        <s v="CA-C025"/>
        <s v="EL-C042"/>
        <s v="CA-C026"/>
        <s v="EL-C043"/>
        <s v="CA-C027"/>
        <s v="EL-C044"/>
        <s v="CA-C028"/>
        <s v="EL-C045"/>
        <s v="CA-C029"/>
        <s v="EL-C046"/>
        <s v="CA-C030"/>
        <s v="EL-C047"/>
        <s v="CA-C031"/>
        <s v="EL-C048"/>
        <s v="CA-C032"/>
        <s v="EL-C049"/>
        <s v="CA-C033"/>
        <s v="EL-C050"/>
        <s v="CA-C034"/>
        <s v="EL-C051"/>
        <s v="CA-C035"/>
        <s v="EL-C052"/>
        <s v="CA-C036"/>
        <s v="EL-C053"/>
        <s v="CA-C037"/>
        <s v="EL-C054"/>
        <s v="CA-C038"/>
        <s v="EL-C055"/>
        <s v="CA-C039"/>
        <s v="EL-C056"/>
        <s v="EL-C214"/>
        <s v="CA-C050"/>
        <s v="EL-C057"/>
        <s v="TD-C120"/>
        <s v="CA-C051"/>
        <s v="EL-C058"/>
        <s v="TD-C121"/>
        <s v="CA-C052"/>
        <s v="EL-C059"/>
        <s v="TD-C122"/>
        <s v="CA-C053"/>
        <s v="EL-C060"/>
        <s v="TD-C123"/>
        <s v="CA-C040"/>
        <s v="CA-C041"/>
        <s v="INT-C001"/>
        <s v="INT-C002"/>
        <s v="INT-C003"/>
        <s v="INT-C004"/>
        <s v="INT-C005"/>
        <s v="INT-C006"/>
        <s v="INT-C007"/>
        <s v="INT-C008"/>
        <s v="INT-C009"/>
        <s v="INT-C010"/>
        <s v="INT-C011"/>
        <s v="INT-C012"/>
        <s v="INT-C013"/>
        <s v="INT-C014"/>
        <s v="INT-C015"/>
        <s v="INT-C016"/>
        <s v="INT-C017"/>
        <s v="INT-C018"/>
        <s v="INT-C019"/>
        <s v="INT-C020"/>
        <s v="INT-C021"/>
        <s v="INT-C022"/>
        <s v="INT-C023"/>
        <s v="INT-C024"/>
        <s v="EL-C061"/>
        <s v="EL-C270"/>
        <s v="EL-C345"/>
        <s v="EL-C346"/>
        <s v="EL-C062"/>
        <s v="EL-C063"/>
        <s v="EL-C064"/>
        <s v="EL-C065"/>
        <s v="EL-C066"/>
        <s v="EL-C272"/>
        <s v="EL-C273"/>
        <s v="EL-C274"/>
        <s v="EL-C275"/>
        <s v="EL-C276"/>
        <s v="EL-C277"/>
        <s v="EL-C278"/>
        <s v="EL-C279"/>
        <s v="EL-C280"/>
        <s v="EL-C281"/>
        <s v="EL-C282"/>
        <s v="EL-C283"/>
        <s v="EL-C284"/>
        <s v="EL-C285"/>
        <s v="EL-C067"/>
        <s v="EL-C286"/>
        <s v="EL-C287"/>
        <s v="EL-C288"/>
        <s v="EL-C289"/>
        <s v="EL-C290"/>
        <s v="EL-C291"/>
        <s v="EL-C292"/>
        <s v="EL-C293"/>
        <s v="EL-C294"/>
        <s v="EL-C295"/>
        <s v="EL-C296"/>
        <s v="EL-C297"/>
        <s v="EL-C298"/>
        <s v="EL-C299"/>
        <s v="EL-C000"/>
        <s v="EL-C068"/>
        <s v="EL-C069"/>
        <s v="EL-C070"/>
        <s v="EL-C071"/>
        <s v="EL-C072"/>
        <s v="EL-C073"/>
        <s v="EL-C074"/>
        <s v="EL-C075"/>
        <s v="EL-C076"/>
        <s v="EL-C077"/>
        <s v="EL-C078"/>
        <s v="EL-C079"/>
        <s v="EL-C080"/>
        <s v="EL-C081"/>
        <s v="EL-C082"/>
        <s v="EL-C083"/>
        <s v="EL-C088"/>
        <s v="EL-C089"/>
        <s v="EL-C090"/>
        <s v="EL-C091"/>
        <s v="EL-C092"/>
        <s v="EL-C093"/>
        <s v="EL-C094"/>
        <s v="EL-C095"/>
        <s v="EL-C096"/>
        <s v="EL-C097"/>
        <s v="EL-C098"/>
        <s v="EL-C099"/>
        <s v="EL-C100"/>
        <s v="EL-C101"/>
        <s v="EL-C102"/>
        <s v="EL-C103"/>
        <s v="EL-C104"/>
        <s v="EL-C105"/>
        <s v="EL-C106"/>
        <s v="EL-C107"/>
        <s v="EL-C108"/>
        <s v="EL-C109"/>
        <s v="EL-C110"/>
        <s v="EL-C111"/>
        <s v="EL-C215"/>
        <s v="EL-C216"/>
        <s v="EL-C217"/>
        <s v="EL-C218"/>
        <s v="EL-C219"/>
        <s v="EL-C220"/>
        <s v="EL-C221"/>
        <s v="EL-C222"/>
        <s v="EL-C223"/>
        <s v="EL-C224"/>
        <s v="EL-C225"/>
        <s v="EL-C226"/>
        <s v="EL-C227"/>
        <s v="EL-C228"/>
        <s v="EL-C229"/>
        <s v="EL-C230"/>
        <s v="EL-C114"/>
        <s v="EL-C115"/>
        <s v="EL-C116"/>
        <s v="EL-C117"/>
        <s v="EL-C118"/>
        <s v="EL-C119"/>
        <s v="EL-C120"/>
        <s v="EL-C121"/>
        <s v="EL-C122"/>
        <s v="EL-C123"/>
        <s v="EL-C124"/>
        <s v="EL-C125"/>
        <s v="EL-C126"/>
        <s v="EL-C127"/>
        <s v="EL-C128"/>
        <s v="EL-C129"/>
        <s v="EL-C130"/>
        <s v="EL-C131"/>
        <s v="EL-C132"/>
        <s v="EL-C133"/>
        <s v="EL-C134"/>
        <s v="EL-C135"/>
        <s v="EL-C136"/>
        <s v="EL-C137"/>
        <s v="EL-C231"/>
        <s v="EL-C232"/>
        <s v="EL-C233"/>
        <s v="EL-C234"/>
        <s v="EL-C235"/>
        <s v="EL-C236"/>
        <s v="EL-C237"/>
        <s v="EL-C238"/>
        <s v="EL-C239"/>
        <s v="EL-C240"/>
        <s v="EL-C241"/>
        <s v="EL-C242"/>
        <s v="EL-C243"/>
        <s v="EL-C244"/>
        <s v="EL-C245"/>
        <s v="EL-C246"/>
        <s v="EL-C138"/>
        <s v="EL-C139"/>
        <s v="EL-C140"/>
        <s v="EL-C141"/>
        <s v="EL-C142"/>
        <m/>
        <s v="CA-C074"/>
        <s v="EL-C143"/>
        <s v="TD-C124"/>
        <s v="CA-C075"/>
        <s v="EL-C144"/>
        <s v="TD-C125"/>
        <s v="EL-C145"/>
        <s v="EL-C146"/>
        <s v="EL-C147"/>
        <s v="EL-C148"/>
        <s v="EL-C149"/>
        <s v="EL-C271"/>
        <s v="CA-C076"/>
        <s v="EL-C150"/>
        <s v="TD-C126"/>
        <s v="CA-C077"/>
        <s v="EL-C151"/>
        <s v="TD-C127"/>
        <s v="CA-C078"/>
        <s v="EL-C247"/>
        <s v="TD-C128"/>
        <s v="CA-C079"/>
        <s v="EL-C248"/>
        <s v="TD-C129"/>
        <s v="EL-C249"/>
        <s v="CA-C042"/>
        <s v="CA-C043"/>
        <s v="CA-C044"/>
        <s v="CA-C045"/>
        <s v="CA-C057"/>
        <s v="EL-C209"/>
        <s v="TD-C130"/>
        <s v="CA-C058"/>
        <s v="EL-C210"/>
        <s v="TD-C131"/>
        <s v="EL-C259"/>
        <s v="EL-C260"/>
        <s v="EL-C261"/>
        <s v="EL-C337"/>
        <s v="TD-C190"/>
        <s v="EL-C338"/>
        <s v="TD-C191"/>
        <s v="EL-C263"/>
        <s v="TD-C132"/>
        <s v="EL-C152"/>
        <s v="TD-C002"/>
        <s v="EL-C153"/>
        <s v="TD-C003"/>
        <s v="EL-C154"/>
        <s v="TD-C004"/>
        <s v="EL-C155"/>
        <s v="TD-C005"/>
        <s v="EL-C156"/>
        <s v="TD-C006"/>
        <s v="EL-C157"/>
        <s v="TD-C007"/>
        <s v="EL-C158"/>
        <s v="TD-C008"/>
        <s v="EL-C159"/>
        <s v="TD-C009"/>
        <s v="EL-C264"/>
        <s v="TD-C133"/>
        <s v="EL-C265"/>
        <s v="TD-C134"/>
        <s v="EL-C266"/>
        <s v="TD-C135"/>
        <s v="CA-C059"/>
        <s v="CA-C060"/>
        <s v="CA-C072"/>
        <s v="CA-C054"/>
        <s v="EL-C160"/>
        <s v="EL-C161"/>
        <s v="TD-C136"/>
        <s v="CA-C055"/>
        <s v="EL-C162"/>
        <s v="EL-C163"/>
        <s v="TD-C137"/>
        <s v="EL-C164"/>
        <s v="TD-C138"/>
        <s v="EL-C250"/>
        <s v="TD-C139"/>
        <s v="EL-C310"/>
        <s v="TD-C195"/>
        <s v="EL-C311"/>
        <s v="EL-C312"/>
        <s v="EL-C313"/>
        <s v="EL-C314"/>
        <s v="TD-C196"/>
        <s v="EL-C315"/>
        <s v="TD-C197"/>
        <s v="EL-C316"/>
        <s v="EL-C317"/>
        <s v="TD-C198"/>
        <s v="EL-C318"/>
        <s v="EL-C339"/>
        <s v="EL-C340"/>
        <s v="EL-C165"/>
        <s v="TD-C010"/>
        <s v="CA-C001"/>
        <s v="EL-C197"/>
        <s v="TD-C140"/>
        <s v="EL-C347"/>
        <s v="EL-C166"/>
        <s v="TD-C011"/>
        <s v="EL-C167"/>
        <s v="TD-C012"/>
        <s v="EL-C168"/>
        <s v="TD-C141"/>
        <s v="EL-C169"/>
        <s v="TD-C142"/>
        <s v="TD-C013"/>
        <s v="EL-C170"/>
        <s v="TD-C143"/>
        <s v="EL-C171"/>
        <s v="TD-C144"/>
        <s v="CA-C047"/>
        <s v="EL-C198"/>
        <s v="TD-C145"/>
        <s v="EL-C319"/>
        <s v="TD-C146"/>
        <s v="EL-C326"/>
        <s v="TD-C181"/>
        <s v="EL-C330"/>
        <s v="TD-C185"/>
        <s v="EL-C332"/>
        <s v="EL-C334"/>
        <s v="TD-C187"/>
        <s v="EL-C348"/>
        <s v="TD-C192"/>
        <s v="EL-C172"/>
        <s v="TD-C014"/>
        <s v="EL-C173"/>
        <s v="TD-C015"/>
        <s v="EL-C174"/>
        <s v="TD-C147"/>
        <s v="EL-C175"/>
        <s v="TD-C148"/>
        <s v="TD-C016"/>
        <s v="EL-C176"/>
        <s v="TD-C149"/>
        <s v="EL-C177"/>
        <s v="TD-C150"/>
        <s v="CA-C048"/>
        <s v="EL-C199"/>
        <s v="TD-C151"/>
        <s v="EL-C320"/>
        <s v="TD-C152"/>
        <s v="EL-C327"/>
        <s v="TD-C182"/>
        <s v="EL-C331"/>
        <s v="TD-C186"/>
        <s v="EL-C333"/>
        <s v="EL-C335"/>
        <s v="TD-C188"/>
        <s v="EL-C349"/>
        <s v="TD-C193"/>
        <s v="CA-C000"/>
        <s v="EL-C178"/>
        <s v="TD-C153"/>
        <s v="TD-C154"/>
        <s v="EL-C328"/>
        <s v="TD-C183"/>
        <s v="CA-C056"/>
        <s v="EL-C200"/>
        <s v="TD-C155"/>
        <s v="EL-C350"/>
        <s v="TD-C194"/>
        <s v="EL-C267"/>
        <s v="TD-C156"/>
        <s v="EL-C300"/>
        <s v="EL-C268"/>
        <s v="TD-C157"/>
        <s v="EL-C301"/>
        <s v="EL-C269"/>
        <s v="TD-C158"/>
        <s v="EL-C302"/>
        <s v="EL-C336"/>
        <s v="TD-C189"/>
        <s v="EL-C329"/>
        <s v="TD-C184"/>
        <s v="EL-C179"/>
        <s v="TD-C017"/>
        <s v="EL-C180"/>
        <s v="TD-C018"/>
        <s v="EL-C251"/>
        <s v="TD-C021"/>
        <s v="CA-C046"/>
        <s v="CA-C104"/>
        <s v="EL-C181"/>
        <s v="PCW-C005"/>
        <s v="PHW-C005"/>
        <s v="EL-C182"/>
        <s v="TD-C159"/>
        <s v="EL-C183"/>
        <s v="TD-C160"/>
        <s v="EL-C184"/>
        <s v="TD-C161"/>
        <s v="EL-C185"/>
        <s v="TD-C162"/>
        <s v="DRN-C043"/>
        <s v="DRN-C044"/>
        <s v="EL-C186"/>
        <s v="PCW-C006"/>
        <s v="PHW-C006"/>
        <s v="DRN-C045"/>
        <s v="DRN-C046"/>
        <s v="EL-C187"/>
        <s v="PCW-C007"/>
        <s v="PHW-C007"/>
        <s v="EL-C303"/>
        <s v="TD-C163"/>
        <s v="CA-C081"/>
        <s v="EL-C254"/>
        <s v="EL-C255"/>
        <s v="TD-C164"/>
        <s v="CA-C082"/>
        <s v="EL-C256"/>
        <s v="EL-C257"/>
        <s v="TD-C165"/>
        <s v="CA-C049"/>
        <s v="CA-C080"/>
        <s v="CA-C084"/>
        <s v="CA-C085"/>
        <s v="EL-C189"/>
        <s v="EL-C253"/>
        <s v="TD-C166"/>
        <s v="CA-C083"/>
        <s v="EL-C258"/>
        <s v="TD-C167"/>
        <s v="EL-C262"/>
        <s v="TD-C168"/>
        <s v="EL-C321"/>
        <s v="TD-C169"/>
        <s v="EL-C322"/>
        <s v="TD-C170"/>
        <s v="EL-C323"/>
        <s v="TD-C171"/>
        <s v="EL-C324"/>
        <s v="TD-C172"/>
        <s v="EL-C325"/>
        <s v="TD-C173"/>
        <s v="EL-C306"/>
        <s v="TD-C174"/>
        <s v="TD-C175"/>
        <s v="EL-C307"/>
        <s v="EL-C304"/>
        <s v="TD-C176"/>
        <s v="EL-C305"/>
        <s v="TD-C177"/>
        <s v="CA-C061"/>
        <s v="EL-C190"/>
        <s v="CA-C062"/>
        <s v="EL-C191"/>
        <s v="CA-C069"/>
        <s v="CA-C068"/>
        <s v="DRN-C003"/>
        <s v="DRN-C004"/>
        <s v="DRN-C005"/>
        <s v="DRN-C007"/>
        <s v="DRN-C008"/>
        <s v="DRN-C028"/>
        <s v="DRN-C032"/>
        <s v="DRN-C033"/>
        <s v="DRN-C034"/>
        <s v="EX-C001"/>
        <s v="EX-C002"/>
        <s v="EX-C003"/>
        <s v="HHWR-C001"/>
        <s v="HHWR-C002"/>
        <s v="HHWR-C003"/>
        <s v="HHWS-C001"/>
        <s v="HHWS-C002"/>
        <s v="HHWS-C003"/>
        <s v="PCW-C008"/>
        <s v="PCW-C009"/>
        <s v="PCW-C010"/>
        <s v="PCW-C013"/>
        <s v="PHW-C008"/>
        <s v="PHW-C009"/>
        <s v="PHW-C010"/>
        <s v="PHW-C013"/>
        <s v="PCW-C011"/>
        <s v="PCW-C012"/>
        <s v="PHW-C011"/>
        <s v="PHW-C012"/>
        <s v="DRN-C009"/>
        <s v="EL-C192"/>
        <s v="TD-C178"/>
        <s v="PCW-C014"/>
        <s v="PHW-C014"/>
        <s v="CA-C071"/>
        <s v="CA-C070"/>
        <s v="DRN-C010"/>
        <s v="DRN-C014"/>
        <s v="DRN-C015"/>
        <s v="DRN-C029"/>
        <s v="DRN-C030"/>
        <s v="DRN-C031"/>
        <s v="DRN-C035"/>
        <s v="DRN-C036"/>
        <s v="DRN-C037"/>
        <s v="EX-C004"/>
        <s v="EX-C005"/>
        <s v="EX-C006"/>
        <s v="HHWR-C004"/>
        <s v="HHWR-C005"/>
        <s v="HHWR-C006"/>
        <s v="HHWS-C004"/>
        <s v="HHWS-C005"/>
        <s v="HHWS-C006"/>
        <s v="PCW-C015"/>
        <s v="PCW-C016"/>
        <s v="PCW-C017"/>
        <s v="PCW-C020"/>
        <s v="PHW-C015"/>
        <s v="PHW-C016"/>
        <s v="PHW-C017"/>
        <s v="PHW-C020"/>
        <s v="PCW-C018"/>
        <s v="PCW-C019"/>
        <s v="PHW-C018"/>
        <s v="PHW-C019"/>
        <s v="DRN-C016"/>
        <s v="EL-C193"/>
        <s v="TD-C179"/>
        <s v="PCW-C021"/>
        <s v="PHW-C021"/>
        <s v="CA-C063"/>
        <s v="DRN-C017"/>
        <s v="DRN-C040"/>
        <s v="EX-C007"/>
        <s v="HHWR-C009"/>
        <s v="HHWS-C009"/>
        <s v="PCW-C022"/>
        <s v="PCW-C023"/>
        <s v="PHW-C022"/>
        <s v="PHW-C023"/>
        <s v="CA-C092"/>
        <s v="CA-C093"/>
        <s v="TD-C019"/>
        <s v="CA-C064"/>
        <s v="DRN-C018"/>
        <s v="DRN-C041"/>
        <s v="EX-C008"/>
        <s v="HHWR-C010"/>
        <s v="HHWS-C010"/>
        <s v="PCW-C024"/>
        <s v="PCW-C025"/>
        <s v="PHW-C024"/>
        <s v="PHW-C025"/>
        <s v="TD-C020"/>
        <s v="CA-C094"/>
        <s v="CA-C095"/>
        <s v="CA-C073"/>
        <s v="DRN-C038"/>
        <s v="DRN-C042"/>
        <s v="EX-C009"/>
        <s v="HHWR-C011"/>
        <s v="HHWS-C011"/>
        <s v="PCW-C028"/>
        <s v="PCW-C029"/>
        <s v="PHW-C028"/>
        <s v="PHW-C029"/>
        <s v="TD-C022"/>
        <s v="CA-C096"/>
        <s v="CA-C097"/>
        <s v="CA-C065"/>
        <s v="CA-C106"/>
        <s v="DRN-C019"/>
        <s v="EL-C196"/>
        <s v="EX-C010"/>
        <s v="TD-C180"/>
        <s v="HHWR-C007"/>
        <s v="HHWS-C007"/>
        <s v="PCW-C026"/>
        <s v="PCW-C027"/>
        <s v="PHW-C026"/>
        <s v="PHW-C027"/>
        <s v="EX-C012"/>
        <s v="DRN-C020"/>
        <s v="DRN-C039"/>
        <s v="EX-C014"/>
        <s v="EX-C015"/>
        <s v="INT-C025"/>
        <s v="INT-C026"/>
        <s v="CA-C105"/>
        <s v="DRN-C047"/>
        <s v="EL-C351"/>
        <s v="EX-C011"/>
        <s v="TD-C199"/>
        <s v="HHWR-C008"/>
        <s v="HHWS-C008"/>
        <s v="PCW-C031"/>
        <s v="PCW-C032"/>
        <s v="PHW-C030"/>
        <s v="PHW-C031"/>
        <s v="EX-C013" u="1"/>
        <s v="EL-C341" u="1"/>
        <s v="EL-C342" u="1"/>
        <s v="EL-C343" u="1"/>
        <s v="EL-C344" u="1"/>
        <s v="EL-C086" u="1"/>
        <s v="EL-C087" u="1"/>
        <s v="EL-C112" u="1"/>
        <s v="EL-C113" u="1"/>
        <s v="EL-C201" u="1"/>
        <s v="EL-C202" u="1"/>
        <s v="EL-C203" u="1"/>
        <s v="EL-C204" u="1"/>
        <s v="EL-C205" u="1"/>
        <s v="EL-C206" u="1"/>
        <s v="EL-C207" u="1"/>
        <s v="EL-C208" u="1"/>
        <s v="DCW-C000" u="1"/>
        <s v="EL-C194" u="1"/>
        <s v="EL-C195" u="1"/>
        <s v="EL-C252" u="1"/>
        <s v="DRN-C000" u="1"/>
        <s v="CA-C067" u="1"/>
        <s v="CA-C066" u="1"/>
        <s v="DRN-C021" u="1"/>
        <s v="DRN-C006" u="1"/>
        <s v="DRN-C011" u="1"/>
        <s v="DRN-C012" u="1"/>
        <s v="DRN-C013" u="1"/>
        <s v="HWR-C001" u="1"/>
        <s v="HWR-C002" u="1"/>
        <s v="HWR-C003" u="1"/>
        <s v="HWS-C001" u="1"/>
        <s v="HWS-C002" u="1"/>
        <s v="HWS-C003" u="1"/>
        <s v="PHW180-C008" u="1"/>
        <s v="PHW180-C009" u="1"/>
        <s v="PHW180-C010" u="1"/>
        <s v="PHW180-C011" u="1"/>
        <s v="PHW180-C012" u="1"/>
        <s v="PHW180-C013" u="1"/>
        <s v="PHW180-C001" u="1"/>
        <s v="PHW180-C014" u="1"/>
        <s v="PHW180-C006" u="1"/>
        <s v="HWR-C004" u="1"/>
        <s v="HWR-C005" u="1"/>
        <s v="HWR-C006" u="1"/>
        <s v="HWS-C004" u="1"/>
        <s v="HWS-C005" u="1"/>
        <s v="HWS-C006" u="1"/>
        <s v="PHW180-C015" u="1"/>
        <s v="PHW180-C016" u="1"/>
        <s v="PHW180-C017" u="1"/>
        <s v="PHW180-C018" u="1"/>
        <s v="PHW180-C019" u="1"/>
        <s v="PHW180-C020" u="1"/>
        <s v="PHW180-C002" u="1"/>
        <s v="PHW180-C021" u="1"/>
        <s v="PHW180-C007" u="1"/>
        <s v="PHW180-C005" u="1"/>
        <s v="PHW180-C003" u="1"/>
        <s v="PHW180-C004" u="1"/>
        <s v="HWR-C007" u="1"/>
        <s v="HWS-C007" u="1"/>
        <s v="PHW180-C026" u="1"/>
        <s v="PHW180-C027" u="1"/>
        <s v="PHW180-C022" u="1"/>
        <s v="PHW180-C023" u="1"/>
        <s v="PHW180-C024" u="1"/>
        <s v="PHW180-C025" u="1"/>
        <s v="EL-C084" u="1"/>
        <s v="EL-C085" u="1"/>
        <s v="PHW180-C000" u="1"/>
        <s v="PCW-C000" u="1"/>
        <s v="INT-C000" u="1"/>
        <s v="TD-C000" u="1"/>
        <s v="DHW180-C000" u="1"/>
        <s v="HWS-C000" u="1"/>
        <s v="HWR-C000" u="1"/>
        <s v="EX-C000" u="1"/>
        <s v="PHW-N000" u="1"/>
        <s v="PHWR-N000" u="1"/>
        <s v="THFS-C000" u="1"/>
        <s v="THFR-C000" u="1"/>
        <s v="ICW-N000" u="1"/>
        <s v="SCW-I000" u="1"/>
        <s v="PHW160-I000" u="1"/>
        <s v="CHR-C000" u="1"/>
        <s v="CHS-C000" u="1"/>
        <s v="BBD-C000" u="1"/>
        <s v="BFW-C000" u="1"/>
        <s v="RO-N000" u="1"/>
        <e v="#N/A" u="1"/>
        <s v="NG-N000" u="1"/>
        <s v="GLR-C000" u="1"/>
        <s v="GLS-C000" u="1"/>
        <s v="BD-I000" u="1"/>
        <s v="PHW180-I000" u="1"/>
        <s v="CS-C000" u="1"/>
        <s v="PC-N000" u="1"/>
        <s v="RF-V000" u="1"/>
        <s v="IHW-C000" u="1"/>
        <s v="IHWR-V000" u="1"/>
        <s v="DRN-I000" u="1"/>
        <s v="SCW-N000" u="1"/>
        <s v="CHR-I000" u="1"/>
        <s v="CHS-I000" u="1"/>
        <s v="BBD-I000" u="1"/>
        <s v="BFW-I000" u="1"/>
        <s v="N2-V000" u="1"/>
        <s v="SSC-V000" u="1"/>
        <s v="GLR-I000" u="1"/>
        <s v="GLS-I000" u="1"/>
        <s v="ICW-V000" u="1"/>
        <s v="IHWR-N000" u="1"/>
        <s v="DHWR-I000" u="1"/>
        <s v="GC-C000" u="1"/>
        <s v="SHW-C000" u="1"/>
        <s v="DRN-N000" u="1"/>
        <s v="SW-C000" u="1"/>
        <s v="TBD-C000" u="1"/>
        <s v="IHW-I000" u="1"/>
        <s v="TD-I000" u="1"/>
        <s v="CHR-N000" u="1"/>
        <s v="DHWR-C000" u="1"/>
        <s v="CHS-N000" u="1"/>
        <s v="BBD-N000" u="1"/>
        <s v="BFW-N000" u="1"/>
        <s v="BD-N000" u="1"/>
        <s v="GLR-N000" u="1"/>
        <s v="GLS-N000" u="1"/>
        <s v="DHW140-N000" u="1"/>
        <s v="SCW-V000" u="1"/>
        <s v="SHW-C001" u="1"/>
        <s v="CA-V000" u="1"/>
        <s v="PHWR-I000" u="1"/>
        <s v="FSC-C000" u="1"/>
        <s v="CS-I000" u="1"/>
        <s v="DHW160-N000" u="1"/>
        <s v="IHW-N000" u="1"/>
        <s v="SHW-I000" u="1"/>
        <s v="TBD-I000" u="1"/>
        <s v="VA-C000" u="1"/>
        <s v="DHW180-N000" u="1"/>
        <s v="DRN-V000" u="1"/>
        <s v="SHW-C002" u="1"/>
        <s v="PHWR-C000" u="1"/>
        <s v="HPHW-I000" u="1"/>
        <s v="RO-V000" u="1"/>
        <s v="NG-V000" u="1"/>
        <s v="PHW140-N000" u="1"/>
        <s v="CHR-V000" u="1"/>
        <s v="LPHW-I000" u="1"/>
        <s v="CHS-V000" u="1"/>
        <s v="BBD-V000" u="1"/>
        <s v="PC-V000" u="1"/>
        <s v="SHW-N000" u="1"/>
        <s v="BFW-V000" u="1"/>
        <s v="FSC-I000" u="1"/>
        <s v="GLR-V000" u="1"/>
        <s v="GLS-V000" u="1"/>
        <s v="TBD-N000" u="1"/>
        <s v="HPHW-C000" u="1"/>
        <s v="PHW160-N000" u="1"/>
        <s v="GC-I000" u="1"/>
        <s v="TD-N000" u="1"/>
        <s v="HWR-I000" u="1"/>
        <s v="TWR-C000" u="1"/>
        <s v="HWS-I000" u="1"/>
        <s v="TWS-C000" u="1"/>
        <s v="SW-I000" u="1"/>
        <s v="LPHW-C000" u="1"/>
        <s v="PHW180-N000" u="1"/>
        <s v="IHW-V000" u="1"/>
        <s v="DCW-I000" u="1"/>
        <s v="CS-N000" u="1"/>
        <s v="FSC-N000" u="1"/>
        <s v="HWR-N000" u="1"/>
        <s v="HWS-N000" u="1"/>
        <s v="TWR-I000" u="1"/>
        <s v="TWS-I000" u="1"/>
        <s v="SHW-V000" u="1"/>
        <s v="TD-C075" u="1"/>
        <s v="TD-C076" u="1"/>
        <s v="TBD-V000" u="1"/>
        <s v="BD-V000" u="1"/>
        <s v="VA-I000" u="1"/>
        <s v="RF-C000" u="1"/>
        <s v="DCW-N000" u="1"/>
        <s v="EX-I000" u="1"/>
        <s v="DTW-C000" u="1"/>
        <s v="PCW-I000" u="1"/>
        <s v="GC-N000" u="1"/>
        <s v="SW-N000" u="1"/>
        <s v="TWR-N000" u="1"/>
        <s v="TWS-N000" u="1"/>
        <s v="DHW140-C000" u="1"/>
        <s v="N2-C000" u="1"/>
        <s v="FSC-V000" u="1"/>
        <s v="HPS-C000" u="1"/>
        <s v="DHW-C000" u="1"/>
        <s v="DHWR-V000" u="1"/>
        <s v="HWR-V000" u="1"/>
        <s v="HWS-V000" u="1"/>
        <s v="DHW160-C000" u="1"/>
        <s v="LPS-C000" u="1"/>
        <s v="PCW-N000" u="1"/>
        <s v="DTW-I000" u="1"/>
        <s v="PTW-C000" u="1"/>
        <s v="HPS-C001" u="1"/>
        <s v="TD-V000" u="1"/>
        <s v="DCW-V000" u="1"/>
        <s v="DHWR-N000" u="1"/>
        <s v="PHW140-C000" u="1"/>
        <s v="VA-N000" u="1"/>
        <s v="HPS-I000" u="1"/>
        <s v="DHW-I000" u="1"/>
        <s v="PHW-C000" u="1"/>
        <s v="PHWR-V000" u="1"/>
        <s v="TWR-V000" u="1"/>
        <s v="TWS-V000" u="1"/>
        <s v="PHW160-C000" u="1"/>
        <s v="NH3-C001" u="1"/>
        <s v="EX-N000" u="1"/>
        <s v="LPS-I000" u="1"/>
        <s v="CS-V000" u="1"/>
        <s v="DTW-N000" u="1"/>
        <s v="HPS-C002" u="1"/>
        <s v="RF-I000" u="1"/>
        <s v="PTW-I000" u="1"/>
        <s v="HPHW-V000" u="1"/>
        <s v="IHWR-I000" u="1"/>
        <s v="RO-C000" u="1"/>
        <s v="NG-C000" u="1"/>
        <s v="PCW-V000" u="1"/>
        <s v="ASC-C000" u="1"/>
        <s v="HPS-N000" u="1"/>
        <s v="NH3-C002" u="1"/>
        <s v="DHW-N000" u="1"/>
        <s v="LPHW-V000" u="1"/>
        <s v="N2-I000" u="1"/>
        <s v="CO2-C000" u="1"/>
        <s v="PC-C000" u="1"/>
        <s v="PC-C001" u="1"/>
        <s v="DHW140-V000" u="1"/>
        <s v="PC-C002" u="1"/>
        <s v="HPS-C003" u="1"/>
        <s v="PHW-I000" u="1"/>
        <s v="LPS-N000" u="1"/>
        <s v="IHWR-C000" u="1"/>
        <s v="PC-C008" u="1"/>
        <s v="PC-C009" u="1"/>
        <s v="HPHW-N000" u="1"/>
        <s v="PTW-N000" u="1"/>
        <s v="GC-V000" u="1"/>
        <s v="DHW160-V000" u="1"/>
        <s v="LPS-C003" u="1"/>
        <s v="SW-V000" u="1"/>
        <s v="LPHW-N000" u="1"/>
        <s v="DTW-V000" u="1"/>
        <s v="DHW180-V000" u="1"/>
        <s v="HPS-C004" u="1"/>
        <s v="ASC-I000" u="1"/>
        <s v="CO2-I000" u="1"/>
        <s v="PHW140-V000" u="1"/>
        <s v="CA-I000" u="1"/>
        <s v="RF-N000" u="1"/>
        <s v="HPS-V000" u="1"/>
        <s v="DHW-V000" u="1"/>
        <s v="SSC-C000" u="1"/>
        <s v="PHW160-V000" u="1"/>
        <s v="ICW-C000" u="1"/>
        <s v="HPS-C005" u="1"/>
        <s v="LPS-V000" u="1"/>
        <s v="BD-C000" u="1"/>
        <s v="ASC-N000" u="1"/>
        <s v="N2-N000" u="1"/>
        <s v="PTW-V000" u="1"/>
        <s v="RO-I000" u="1"/>
        <s v="VA-V000" u="1"/>
        <s v="PHW180-V000" u="1"/>
        <s v="NG-I000" u="1"/>
        <s v="CO2-N000" u="1"/>
        <s v="DHW140-I000" u="1"/>
        <s v="EX-V000" u="1"/>
        <s v="PC-I000" u="1"/>
        <s v="HPS-C006" u="1"/>
        <s v="PHW-V000" u="1"/>
        <s v="SCW-C000" u="1"/>
        <s v="DHW160-I000" u="1"/>
        <s v="SSC-I000" u="1"/>
        <s v="ICW-I000" u="1"/>
        <s v="DHW180-I000" u="1"/>
        <s v="TD-C046" u="1"/>
        <s v="CA-N000" u="1"/>
        <s v="HPS-C007" u="1"/>
        <s v="PHW140-I000" u="1"/>
        <s v="ASC-V000" u="1"/>
        <s v="TD-C001" u="1"/>
        <s v="CO2-V000" u="1"/>
        <s v="SSC-N000" u="1"/>
      </sharedItems>
    </cacheField>
    <cacheField name="Equipment Level" numFmtId="0">
      <sharedItems count="5">
        <s v="Equipment"/>
        <s v="Connection"/>
        <s v="Control Panel"/>
        <s v="Interconnection" u="1"/>
        <s v="Vent" u="1"/>
      </sharedItems>
    </cacheField>
    <cacheField name="Service" numFmtId="0">
      <sharedItems containsBlank="1" count="61">
        <m/>
        <s v="ELECTRICAL"/>
        <s v="INTAKE AIR"/>
        <s v="COMPRESSED AIR"/>
        <s v="TELECOM DATA"/>
        <s v="WATER - PROCESS - COLD"/>
        <s v="WATER - PROCESS - HOT"/>
        <s v="WATER - DOMESTIC - COLD"/>
        <s v="DRAIN"/>
        <s v="EXHAUST"/>
        <s v="WATER - HEATING - HOT RETURN"/>
        <s v="WATER - HEATING - HOT SUPPLY"/>
        <s v="WATER - PROCESS - HOT WATER 180°F" u="1"/>
        <s v="WATER - DOMESTIC - HOT WATER 180°F" u="1"/>
        <s v="WATER - PROCESS - HOT RETURN" u="1"/>
        <s v="THERMAL FLUID SUPPLY" u="1"/>
        <s v="THERMAL FLUID RETURN" u="1"/>
        <s v="WATER - SANITATION" u="1"/>
        <s v="WATER - DOMESTIC - TEMPERED WATER" u="1"/>
        <s v="STEAM - CONDENSATE - GRAVITY" u="1"/>
        <s v="WATER - INGREDIENT - COLD" u="1"/>
        <s v="WATER - CHILLED RETURN" u="1"/>
        <s v="WATER - PROCESS - TEMPERED" u="1"/>
        <s v="WATER - INGREDIENT - HOT" u="1"/>
        <s v="STEAM - CONDENSATE - PUMPED" u="1"/>
        <s v="GLYCOL SUPPLY" u="1"/>
        <s v="WATER - DOMESTIC - HOT WATER 160°F" u="1"/>
        <s v="STEAM - BOILER BLOWDOWN - BOTTOM" u="1"/>
        <s v="WATER - REVERSE OSMOSIS" u="1"/>
        <s v="WATER - DOMESTIC - HOT" u="1"/>
        <s v="STEAM - BOILER FEEDWATER" u="1"/>
        <s v="GLYCOL RETURN" u="1"/>
        <s v="STEAM - BOILER BLOWDOWN" u="1"/>
        <s v="WATER - SANITATION HOT" u="1"/>
        <s v="WATER - GLYCOL SUPPLY" u="1"/>
        <s v="WATER - PROCESS - HOT WATER 160°F" u="1"/>
        <s v="WATER - TOWER SUPPLY" u="1"/>
        <s v="WATER - SOFTENED" u="1"/>
        <s v="WATER - TOWER RETURN" u="1"/>
        <s v="SANITATION CHEMICAL - FOAMER" u="1"/>
        <s v="FRESH AIR INTAKE" u="1"/>
        <s v="GAS - NATURAL" u="1"/>
        <s v="STEAM - LOW PRESSURE" u="1"/>
        <s v="WATER - HOT - LOW PRESSURE" u="1"/>
        <s v="NITROGEN" u="1"/>
        <s v="STEAM - BOILER BLOWDOWN - TOP" u="1"/>
        <s v="WATER - DOMESTIC - HOT RETURN" u="1"/>
        <s v="CARBON DIOXIDE" u="1"/>
        <s v="SANITATION CHEMICAL - SANITIZER" u="1"/>
        <s v="WATER - PROCESS - HOT WATER 140 °F" u="1"/>
        <s v="REFRIGERATION" u="1"/>
        <s v="STEAM - HIGH PRESSURE" u="1"/>
        <s v="WATER - DOMESTIC - HOT WATER 140°F" u="1"/>
        <s v="WATER - INGREDIENT - HOT RETURN" u="1"/>
        <s v="WATER - GLYCOL RETURN" u="1"/>
        <s v="WATER - HOT - HIGH PRESSURE" u="1"/>
        <s v="VACUUM" u="1"/>
        <s v="SANITATION CHEMICAL - ACID" u="1"/>
        <s v="STEAM - CULINARY" u="1"/>
        <s v="AMMONIA" u="1"/>
        <s v="WATER - CHILLED SUPPLY" u="1"/>
      </sharedItems>
    </cacheField>
    <cacheField name="Service Abbreviation" numFmtId="0">
      <sharedItems/>
    </cacheField>
    <cacheField name="Service Category" numFmtId="0">
      <sharedItems count="18">
        <s v=""/>
        <s v="Electrical"/>
        <s v="Air Handling"/>
        <s v="Compressed Air"/>
        <s v="Telecommunication"/>
        <s v="Water"/>
        <s v="Drain"/>
        <s v="Heating Fluid" u="1"/>
        <s v="Gas" u="1"/>
        <s v="Sanitation Chemical" u="1"/>
        <s v="Fuel" u="1"/>
        <s v="Steam" u="1"/>
        <e v="#N/A" u="1"/>
        <s v="Nitrogen" u="1"/>
        <s v="Refrigeration" u="1"/>
        <s v="Exhaust" u="1"/>
        <s v="Vacuum" u="1"/>
        <s v="CO2" u="1"/>
      </sharedItems>
    </cacheField>
    <cacheField name="Connection Unique#" numFmtId="166">
      <sharedItems containsString="0" containsBlank="1" containsNumber="1" containsInteger="1" minValue="1" maxValue="351"/>
    </cacheField>
    <cacheField name="Verification" numFmtId="0">
      <sharedItems/>
    </cacheField>
    <cacheField name="Panel Verification" numFmtId="0">
      <sharedItems/>
    </cacheField>
    <cacheField name="Asset #" numFmtId="0">
      <sharedItems containsNonDate="0" containsBlank="1" count="24">
        <m/>
        <s v="PT2-001" u="1"/>
        <s v="PCK-014" u="1"/>
        <s v="PT2-002" u="1"/>
        <s v="RHC-001" u="1"/>
        <s v="PCK-024" u="1"/>
        <s v="PLT-016" u="1"/>
        <s v="RP1-017" u="1"/>
        <s v="PT1-005" u="1"/>
        <s v="PCK-017" u="1"/>
        <s v="CTR-101" u="1"/>
        <s v="PCK-018" u="1"/>
        <s v="PT2-006" u="1"/>
        <s v="PT1-007" u="1"/>
        <s v="SMH-003" u="1"/>
        <s v="CTR-001" u="1"/>
        <s v="PT2-009" u="1"/>
        <s v="PT1-0025" u="1"/>
        <s v="BCC-001" u="1"/>
        <s v="BCC-002" u="1"/>
        <s v="PCK-001" u="1"/>
        <s v="RP1-003" u="1"/>
        <s v="PLT-012" u="1"/>
        <s v="PCK-022" u="1"/>
      </sharedItems>
    </cacheField>
    <cacheField name="Equipment Type" numFmtId="0">
      <sharedItems containsBlank="1" count="37">
        <m/>
        <s v="Depalletizing"/>
        <s v="Control Panels"/>
        <s v="Process Misc Components"/>
        <s v="Product Washers"/>
        <s v="Case Sealer" u="1"/>
        <s v="Chiller - Batch" u="1"/>
        <s v="Conveyor System" u="1"/>
        <s v="Totalizing Weight Panel" u="1"/>
        <s v="Exhaust Fan" u="1"/>
        <s v="Vacuum Pump" u="1"/>
        <s v="Floor Scales" u="1"/>
        <s v="Product Splitting System" u="1"/>
        <s v="Depositers" u="1"/>
        <s v="Rotary Vac Chamber System" u="1"/>
        <s v="Case/Tray/Carton Packer" u="1"/>
        <s v="Checkweigher" u="1"/>
        <s v="Thermal Equip Misc" u="1"/>
        <s v="Control System" u="1"/>
        <s v="Oven" u="1"/>
        <s v="Printer" u="1"/>
        <s v="Vacuum Chamber" u="1"/>
        <s v="Metal Detector" u="1"/>
        <s v="Bagger" u="1"/>
        <s v="Conveyor" u="1"/>
        <s v="Packaging Equipment" u="1"/>
        <s v="Scale" u="1"/>
        <s v="Process Automation" u="1"/>
        <s v="Sanitation Equipment" u="1"/>
        <s v="Case/Tray/Carton Erector" u="1"/>
        <s v="Case Erector" u="1"/>
        <s v="Robotic Case Packer" u="1"/>
        <s v="Check Weigher" u="1"/>
        <s v="Dumpers" u="1"/>
        <s v="Labeler" u="1"/>
        <s v="Shrink Tunnel" u="1"/>
        <s v="Chiller - Blast" u="1"/>
      </sharedItems>
    </cacheField>
    <cacheField name="Equipment Condition" numFmtId="0">
      <sharedItems containsBlank="1" count="6">
        <s v="New"/>
        <m/>
        <s v="Phase 1"/>
        <s v="Phase 2"/>
        <s v="Future"/>
        <s v="Relocated" u="1"/>
      </sharedItems>
    </cacheField>
    <cacheField name="Cost Code" numFmtId="0">
      <sharedItems containsMixedTypes="1" containsNumber="1" containsInteger="1" minValue="4116" maxValue="5689" count="20">
        <s v="Not Assigned"/>
        <n v="4116"/>
        <n v="5502"/>
        <n v="5689"/>
        <n v="4224"/>
        <n v="5604" u="1"/>
        <n v="5401" u="1"/>
        <n v="4308" u="1"/>
        <n v="4209" u="1"/>
        <n v="5416" u="1"/>
        <n v="4399" u="1"/>
        <n v="5403" u="1"/>
        <n v="5423" u="1"/>
        <n v="5415" u="1"/>
        <n v="5412" u="1"/>
        <n v="4314" u="1"/>
        <n v="5422" u="1"/>
        <n v="4126" u="1"/>
        <n v="5409" u="1"/>
        <n v="5419" u="1"/>
      </sharedItems>
    </cacheField>
    <cacheField name="Manufacturer" numFmtId="0">
      <sharedItems containsBlank="1" count="41">
        <m/>
        <s v="Cram-a-lot"/>
        <s v="MOBA / KUHL"/>
        <s v="KUHL"/>
        <s v="TBD"/>
        <s v="Toyota Prolift"/>
        <s v="MOBA"/>
        <s v="Madison Chemical"/>
        <s v="KPI"/>
        <s v="Sanimatic"/>
        <s v="Combi"/>
        <s v="NOMAD"/>
        <s v="Hitachi / MAP"/>
        <s v="Ovotrack"/>
        <s v="Ovotrack / Domino"/>
        <s v="Lantech"/>
        <s v="Stellar"/>
        <s v="Vital Farms" u="1"/>
        <s v="TPL" u="1"/>
        <s v="Lafferty" u="1"/>
        <s v="Hitachi" u="1"/>
        <s v="Sealed Air/Cryovac" u="1"/>
        <s v="Cryovac" u="1"/>
        <s v="Keyence" u="1"/>
        <s v="Matrix" u="1"/>
        <s v="JLS" u="1"/>
        <s v="Dimplex" u="1"/>
        <s v="Emery-Winslow" u="1"/>
        <s v="Safeline" u="1"/>
        <s v="Greenheck" u="1"/>
        <s v="CTFAB" u="1"/>
        <s v="Westrock" u="1"/>
        <s v="C&amp;T" u="1"/>
        <s v="Wolf-Tec" u="1"/>
        <s v="FPS" u="1"/>
        <s v="Vandeberg" u="1"/>
        <s v="RCI" u="1"/>
        <s v="Friesens" u="1"/>
        <s v="Repak" u="1"/>
        <s v="ID Technologies" u="1"/>
        <s v="Leybold" u="1"/>
      </sharedItems>
    </cacheField>
    <cacheField name="Model Number" numFmtId="0">
      <sharedItems containsBlank="1" containsMixedTypes="1" containsNumber="1" containsInteger="1" minValue="400" maxValue="400" count="4">
        <m/>
        <s v="MR50"/>
        <s v="GX"/>
        <n v="400"/>
      </sharedItems>
    </cacheField>
    <cacheField name="Functional Area" numFmtId="0">
      <sharedItems containsBlank="1" count="7">
        <s v="20 - Egg Processing"/>
        <s v="30 - Process Ancillary"/>
        <s v="50 - Pallet Washing"/>
        <s v="10 - Nest Run"/>
        <s v="40 - Finished Goods"/>
        <m/>
        <s v="80 - Dry Goods" u="1"/>
      </sharedItems>
    </cacheField>
    <cacheField name="Room #" numFmtId="0">
      <sharedItems containsNonDate="0" containsBlank="1" count="18">
        <m/>
        <s v="120-Blast Cell Chiller Area" u="1"/>
        <s v="103-Tree Wash" u="1"/>
        <s v="109-Thermal Room" u="1"/>
        <s v="Roof" u="1"/>
        <s v="105-RTE Area" u="1"/>
        <s v="112-Blast Cooler #5" u="1"/>
        <s v="109-Thermal Room (HVAC)" u="1"/>
        <s v="119-Blast Cell Chiller Area" u="1"/>
        <s v="114-Raw Pack" u="1"/>
        <s v="E156-Shipping/Receiving Dock" u="1"/>
        <s v="116-Smokehouse Area" u="1"/>
        <s v="100-Boxing Area" u="1"/>
        <s v="Interstitial" u="1"/>
        <s v="118-Smokehouse 002" u="1"/>
        <s v="119-Smokehouse 001" u="1"/>
        <s v="102-Raw Grading" u="1"/>
        <s v="113-Blast Cooler #4" u="1"/>
      </sharedItems>
    </cacheField>
    <cacheField name="Line Number" numFmtId="0">
      <sharedItems containsBlank="1"/>
    </cacheField>
    <cacheField name="OEM Device ID" numFmtId="0">
      <sharedItems containsNonDate="0" containsString="0" containsBlank="1"/>
    </cacheField>
    <cacheField name="OEM Device Description" numFmtId="0">
      <sharedItems containsNonDate="0" containsString="0" containsBlank="1"/>
    </cacheField>
    <cacheField name="Connection Type" numFmtId="0">
      <sharedItems containsBlank="1"/>
    </cacheField>
    <cacheField name="Connection Description" numFmtId="0">
      <sharedItems/>
    </cacheField>
    <cacheField name="Connection Size" numFmtId="2">
      <sharedItems containsBlank="1"/>
    </cacheField>
    <cacheField name="Installation Notes" numFmtId="0">
      <sharedItems containsNonDate="0" containsString="0" containsBlank="1"/>
    </cacheField>
    <cacheField name="General Internal Notes" numFmtId="0">
      <sharedItems containsBlank="1"/>
    </cacheField>
    <cacheField name="Vendor Drawing" numFmtId="0">
      <sharedItems containsNonDate="0" containsString="0" containsBlank="1" count="1">
        <m/>
      </sharedItems>
    </cacheField>
    <cacheField name="Stellar Drawing" numFmtId="0">
      <sharedItems containsNonDate="0" containsString="0" containsBlank="1" count="1">
        <m/>
      </sharedItems>
    </cacheField>
    <cacheField name="Utility Status" numFmtId="0">
      <sharedItems containsBlank="1" count="6">
        <m/>
        <s v="Stellar Estimated"/>
        <s v="OEM Estimated"/>
        <s v="Owner Provided"/>
        <s v="OEM Verified" u="1"/>
        <s v="TBD" u="1"/>
      </sharedItems>
    </cacheField>
    <cacheField name="Utility Status Note" numFmtId="0">
      <sharedItems containsBlank="1"/>
    </cacheField>
    <cacheField name="Voltage &amp; Phase" numFmtId="0">
      <sharedItems containsBlank="1" count="7">
        <m/>
        <s v="120v - 1ph"/>
        <s v="480v - 3ph"/>
        <s v="208v - 3ph"/>
        <s v="208v - 1ph"/>
        <s v="208 / 120v - 3ph"/>
        <s v="240v - 3ph" u="1"/>
      </sharedItems>
    </cacheField>
    <cacheField name="Horsepower" numFmtId="165">
      <sharedItems containsString="0" containsBlank="1" containsNumber="1" containsInteger="1" minValue="3" maxValue="15"/>
    </cacheField>
    <cacheField name="Apparent Load (FLA)" numFmtId="165">
      <sharedItems containsString="0" containsBlank="1" containsNumber="1" minValue="2" maxValue="324"/>
    </cacheField>
    <cacheField name="Elec - Diversity" numFmtId="9">
      <sharedItems containsString="0" containsBlank="1" containsNumber="1" minValue="0.75" maxValue="0.8"/>
    </cacheField>
    <cacheField name="Apparent Power (kVA)" numFmtId="165">
      <sharedItems containsBlank="1" containsMixedTypes="1" containsNumber="1" minValue="0.24" maxValue="269.36854159311179"/>
    </cacheField>
    <cacheField name="Demand - Apparent Load (F.L.A.)" numFmtId="165">
      <sharedItems containsBlank="1" containsMixedTypes="1" containsNumber="1" minValue="1.6" maxValue="259.2"/>
    </cacheField>
    <cacheField name="Demand - Apparent Power (kVA)" numFmtId="165">
      <sharedItems containsBlank="1" containsMixedTypes="1" containsNumber="1" minValue="0.192" maxValue="215.49483327448945"/>
    </cacheField>
    <cacheField name="Power Source (Control Panel)" numFmtId="0">
      <sharedItems containsBlank="1" count="59">
        <m/>
        <s v="PNL20106: Egg Dryer Control Panel"/>
        <s v="PNL20206: Egg Dryer Control Panel"/>
        <s v="PNL20104: Egg Grader Control Panel"/>
        <s v="PNL20204: Egg Grader Control Panel"/>
        <s v="PNL20001: Dirty Tray Conveyor Control Panel"/>
        <s v="PNL20002: Tempering Pallet Conveyors Panel"/>
        <s v="PNL20105: Case Pack Takeaway Control Panel"/>
        <s v="PNL20107: Overhead Case Conveyors Panel"/>
        <s v="PNL20108: QC Conveyor Panel"/>
        <s v="PNL20205: Case Pack Takeaway Control Panel"/>
        <s v="PNL20207: Overhead Case Conveyors Panel"/>
        <s v="PNL20208: QC Conveyor Panel"/>
        <s v="PNL40001: Accumulation Conveyor System Panel"/>
        <s v="PNL20101: Depalletizer Control Panel"/>
        <s v="PNL20201: Depalletizer Control Panel"/>
        <s v="PNL20103: Egg Washer Control Panel"/>
        <s v="PNL20203: Egg Washer Control Panel"/>
        <s v="PNL20102: Egg Loader Control Panel"/>
        <s v="PNL20202: Egg Loader Control Panel"/>
        <s v="PNL50101: NR Kit Palletizer Control Panel"/>
        <s v="PNL50102: NR Kit Palletizer Control Panel"/>
        <s v="PNL50103: NR Kit Palletizer Control Panel"/>
        <s v="PNL10010: Floor Scale Indicator"/>
        <s v="PNL10011: Floor Scale Indicator"/>
        <s v="PNL20015: Floor Scale Indicator"/>
        <s v="PNL50004: Tray Washer Control Panel"/>
        <s v="PNL50006: Tray Washer Control Panel"/>
        <s v="PNL50008: Tray Washer Control Panel"/>
        <s v="PNL30001: Chemical Skid Control Panel" u="1"/>
        <s v="PNL20104: Moba Omnia Control Panel" u="1"/>
        <s v="PNL20204: Moba Omnia Control Panel" u="1"/>
        <s v="PNL20103: Egg Washer / Dryer Control Panel" u="1"/>
        <s v="PNL20203: Egg Washer / Dryer Control Panel" u="1"/>
        <s v="PNL02101: Depalletizer Control Panel" u="1"/>
        <s v="PNL02201: Depalletizer Control Panel" u="1"/>
        <s v="PNL02102: Egg Loader Control Panel" u="1"/>
        <s v="PNL02202: Egg Loader Control Panel" u="1"/>
        <s v="PNL02103: Egg Washer / Dryer Control Panel" u="1"/>
        <s v="PNL02203: Egg Washer / Dryer Control Panel" u="1"/>
        <s v="PNL02104: Moba Omnia Control Panel" u="1"/>
        <s v="PNL02204: Moba Omnia Control Panel" u="1"/>
        <s v="CPN20004: Blast Chiller Control Panel" u="1"/>
        <s v="CPN20005: Blast Chiller Control Panel" u="1"/>
        <s v="CPN14001: Control Panel - Repak Vacuum Pump" u="1"/>
        <s v="DUMMY 160: DUMMY DATA" u="1"/>
        <s v="CPN0001: Smokehouse Control Panel" u="1"/>
        <s v="CPN0002: Smokehouse Control Panel" u="1"/>
        <s v="CPN03001: Tree Wash Control Panel" u="1"/>
        <s v="CPN0003: Blast Chiller Control Panel" u="1"/>
        <s v="CPN0004: Blast Chiller Control Panel" u="1"/>
        <s v="CPN00001: Conveyor Panel" u="1"/>
        <s v="CPN0005: Tree Wash Control Panel" u="1"/>
        <s v="TWP20001: Totalizer Panel" u="1"/>
        <s v="TWP14002: Totalizer Panel" u="1"/>
        <s v="CPN16001: Smokehouse Control Panel" u="1"/>
        <s v="CPN16002: Smokehouse Control Panel" u="1"/>
        <s v="TWP02001: Totalizer Panel" u="1"/>
        <s v="TWP05001: Totalizer Panel" u="1"/>
      </sharedItems>
    </cacheField>
    <cacheField name="Maximum Overcurrent Protection (A)" numFmtId="0">
      <sharedItems containsString="0" containsBlank="1" containsNumber="1" containsInteger="1" minValue="125" maxValue="125"/>
    </cacheField>
    <cacheField name="Short Circuit Rating (kA)" numFmtId="0">
      <sharedItems containsNonDate="0" containsString="0" containsBlank="1"/>
    </cacheField>
    <cacheField name="LMD Supplied By" numFmtId="0">
      <sharedItems containsBlank="1"/>
    </cacheField>
    <cacheField name="General Electrical Notes " numFmtId="0">
      <sharedItems containsNonDate="0" containsString="0" containsBlank="1"/>
    </cacheField>
    <cacheField name="Tele - IP Address" numFmtId="0">
      <sharedItems containsNonDate="0" containsString="0" containsBlank="1" count="1">
        <m/>
      </sharedItems>
    </cacheField>
    <cacheField name="Tele - Subnet" numFmtId="0">
      <sharedItems containsNonDate="0" containsString="0" containsBlank="1" count="1">
        <m/>
      </sharedItems>
    </cacheField>
    <cacheField name="Flow" numFmtId="0">
      <sharedItems containsString="0" containsBlank="1" containsNumber="1" minValue="0.5" maxValue="5000"/>
    </cacheField>
    <cacheField name="Flow Unit" numFmtId="0">
      <sharedItems/>
    </cacheField>
    <cacheField name="Temp (F°)" numFmtId="0">
      <sharedItems containsString="0" containsBlank="1" containsNumber="1" containsInteger="1" minValue="14" maxValue="300" count="23">
        <m/>
        <n v="70"/>
        <n v="55"/>
        <n v="180"/>
        <n v="160"/>
        <n v="80"/>
        <n v="120"/>
        <n v="170"/>
        <n v="190"/>
        <n v="85"/>
        <n v="115"/>
        <n v="75"/>
        <n v="100"/>
        <n v="135" u="1"/>
        <n v="14" u="1"/>
        <n v="196" u="1"/>
        <n v="175" u="1"/>
        <n v="212" u="1"/>
        <n v="300" u="1"/>
        <n v="60" u="1"/>
        <n v="150" u="1"/>
        <n v="200" u="1"/>
        <n v="140" u="1"/>
      </sharedItems>
    </cacheField>
    <cacheField name="Pressure" numFmtId="0">
      <sharedItems containsString="0" containsBlank="1" containsNumber="1" minValue="0.2" maxValue="116" count="22">
        <m/>
        <n v="4"/>
        <n v="90"/>
        <n v="100"/>
        <n v="50"/>
        <n v="80"/>
        <n v="10"/>
        <n v="0.3"/>
        <n v="116"/>
        <n v="60"/>
        <n v="0.2"/>
        <n v="58"/>
        <n v="43.5"/>
        <n v="36"/>
        <n v="88"/>
        <n v="45" u="1"/>
        <n v="110" u="1"/>
        <n v="0.26" u="1"/>
        <n v="20" u="1"/>
        <n v="7" u="1"/>
        <n v="40" u="1"/>
        <n v="0.5" u="1"/>
      </sharedItems>
    </cacheField>
    <cacheField name="Pressure Unit" numFmtId="0">
      <sharedItems containsBlank="1" count="5">
        <s v="N/A"/>
        <s v="PSI"/>
        <m u="1"/>
        <s v="In HG" u="1"/>
        <e v="#N/A" u="1"/>
      </sharedItems>
    </cacheField>
    <cacheField name="Mech - Diversity" numFmtId="9">
      <sharedItems containsString="0" containsBlank="1" containsNumber="1" minValue="0.01" maxValue="1"/>
    </cacheField>
    <cacheField name="Mech - Demand" numFmtId="0">
      <sharedItems containsMixedTypes="1" containsNumber="1" minValue="0.02" maxValue="5000"/>
    </cacheField>
    <cacheField name="Mech - Fed From" numFmtId="0">
      <sharedItems containsNonDate="0" containsString="0" containsBlank="1"/>
    </cacheField>
    <cacheField name="Isolation Valve Supplied By" numFmtId="0">
      <sharedItems containsBlank="1"/>
    </cacheField>
    <cacheField name="Filter Regulator Supplied By" numFmtId="0">
      <sharedItems containsBlank="1"/>
    </cacheField>
    <cacheField name="General Mechanical Notes" numFmtId="0">
      <sharedItems containsBlank="1"/>
    </cacheField>
    <cacheField name="Air Handling- Intake Source Room" numFmtId="0">
      <sharedItems containsBlank="1"/>
    </cacheField>
    <cacheField name="Air Handling - Termination" numFmtId="0">
      <sharedItems containsBlank="1"/>
    </cacheField>
    <cacheField name="Air Handling - Operation Mode" numFmtId="0">
      <sharedItems containsBlank="1"/>
    </cacheField>
    <cacheField name="Weight - Status" numFmtId="0">
      <sharedItems containsBlank="1" count="3">
        <m/>
        <s v="OEM Estimated"/>
        <s v="Stellar Estimated" u="1"/>
      </sharedItems>
    </cacheField>
    <cacheField name="Weight - Non-Operating (lbs)" numFmtId="165">
      <sharedItems containsString="0" containsBlank="1" containsNumber="1" containsInteger="1" minValue="900" maxValue="6000" count="7">
        <m/>
        <n v="1400"/>
        <n v="1300" u="1"/>
        <n v="6000" u="1"/>
        <n v="900" u="1"/>
        <n v="2000" u="1"/>
        <n v="3100" u="1"/>
      </sharedItems>
    </cacheField>
    <cacheField name="Weight - Operating (lbs)" numFmtId="165">
      <sharedItems containsNonDate="0" containsString="0" containsBlank="1" containsNumber="1" containsInteger="1" minValue="1000" maxValue="6200" count="5">
        <m/>
        <n v="3400" u="1"/>
        <n v="6200" u="1"/>
        <n v="1000" u="1"/>
        <n v="3100" u="1"/>
      </sharedItems>
    </cacheField>
    <cacheField name="Revit Connector Type" numFmtId="165">
      <sharedItems/>
    </cacheField>
    <cacheField name="Obsolete" numFmtId="0">
      <sharedItems containsBlank="1" count="2">
        <s v="Yes"/>
        <m/>
      </sharedItems>
    </cacheField>
    <cacheField name="Elec - CP Sched Filter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 pivotCacheId="128303984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7">
  <r>
    <x v="0"/>
    <x v="0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0"/>
    <x v="0"/>
    <x v="1"/>
    <x v="1"/>
    <x v="1"/>
    <s v="EL"/>
    <x v="1"/>
    <n v="1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1"/>
    <x v="0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1"/>
    <x v="0"/>
    <x v="2"/>
    <x v="1"/>
    <x v="1"/>
    <s v="EL"/>
    <x v="1"/>
    <n v="2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"/>
    <x v="0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2"/>
    <x v="0"/>
    <x v="3"/>
    <x v="1"/>
    <x v="1"/>
    <s v="EL"/>
    <x v="1"/>
    <n v="3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"/>
    <x v="0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3"/>
    <x v="0"/>
    <x v="4"/>
    <x v="1"/>
    <x v="1"/>
    <s v="EL"/>
    <x v="1"/>
    <n v="4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4"/>
    <x v="0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"/>
    <x v="0"/>
    <x v="5"/>
    <x v="1"/>
    <x v="1"/>
    <s v="EL"/>
    <x v="1"/>
    <n v="5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5"/>
    <x v="0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5"/>
    <x v="0"/>
    <x v="6"/>
    <x v="1"/>
    <x v="1"/>
    <s v="EL"/>
    <x v="1"/>
    <n v="6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6"/>
    <x v="0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6"/>
    <x v="0"/>
    <x v="7"/>
    <x v="1"/>
    <x v="1"/>
    <s v="EL"/>
    <x v="1"/>
    <n v="7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7"/>
    <x v="0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7"/>
    <x v="0"/>
    <x v="8"/>
    <x v="1"/>
    <x v="1"/>
    <s v="EL"/>
    <x v="1"/>
    <n v="8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8"/>
    <x v="0"/>
    <x v="0"/>
    <x v="0"/>
    <x v="0"/>
    <s v=""/>
    <x v="0"/>
    <m/>
    <s v=""/>
    <s v=""/>
    <x v="0"/>
    <x v="0"/>
    <x v="0"/>
    <x v="0"/>
    <x v="0"/>
    <x v="0"/>
    <x v="0"/>
    <x v="0"/>
    <s v="Moba Line 2"/>
    <m/>
    <m/>
    <m/>
    <s v=""/>
    <m/>
    <m/>
    <s v="applies QR code after case packer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8"/>
    <x v="0"/>
    <x v="9"/>
    <x v="1"/>
    <x v="1"/>
    <s v="EL"/>
    <x v="1"/>
    <n v="9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9"/>
    <x v="0"/>
    <x v="0"/>
    <x v="0"/>
    <x v="0"/>
    <s v=""/>
    <x v="0"/>
    <m/>
    <s v=""/>
    <s v=""/>
    <x v="0"/>
    <x v="0"/>
    <x v="0"/>
    <x v="0"/>
    <x v="0"/>
    <x v="0"/>
    <x v="0"/>
    <x v="0"/>
    <s v="Moba Line 2"/>
    <m/>
    <m/>
    <m/>
    <s v=""/>
    <m/>
    <m/>
    <s v="applies QR code after case packer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9"/>
    <x v="0"/>
    <x v="10"/>
    <x v="1"/>
    <x v="1"/>
    <s v="EL"/>
    <x v="1"/>
    <n v="10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10"/>
    <x v="0"/>
    <x v="0"/>
    <x v="0"/>
    <x v="0"/>
    <s v=""/>
    <x v="0"/>
    <m/>
    <s v=""/>
    <s v=""/>
    <x v="0"/>
    <x v="0"/>
    <x v="0"/>
    <x v="0"/>
    <x v="0"/>
    <x v="0"/>
    <x v="0"/>
    <x v="0"/>
    <s v="Moba Line 2"/>
    <m/>
    <m/>
    <m/>
    <s v=""/>
    <m/>
    <m/>
    <s v="applies QR code after case packer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10"/>
    <x v="0"/>
    <x v="11"/>
    <x v="1"/>
    <x v="1"/>
    <s v="EL"/>
    <x v="1"/>
    <n v="11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11"/>
    <x v="0"/>
    <x v="0"/>
    <x v="0"/>
    <x v="0"/>
    <s v=""/>
    <x v="0"/>
    <m/>
    <s v=""/>
    <s v=""/>
    <x v="0"/>
    <x v="0"/>
    <x v="0"/>
    <x v="0"/>
    <x v="0"/>
    <x v="0"/>
    <x v="0"/>
    <x v="0"/>
    <s v="Moba Line 2"/>
    <m/>
    <m/>
    <m/>
    <s v=""/>
    <m/>
    <m/>
    <s v="applies QR code after case packer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11"/>
    <x v="0"/>
    <x v="12"/>
    <x v="1"/>
    <x v="1"/>
    <s v="EL"/>
    <x v="1"/>
    <n v="12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12"/>
    <x v="0"/>
    <x v="0"/>
    <x v="0"/>
    <x v="0"/>
    <s v=""/>
    <x v="0"/>
    <m/>
    <s v=""/>
    <s v=""/>
    <x v="0"/>
    <x v="0"/>
    <x v="0"/>
    <x v="0"/>
    <x v="0"/>
    <x v="0"/>
    <x v="0"/>
    <x v="0"/>
    <s v="Moba Line 2"/>
    <m/>
    <m/>
    <m/>
    <s v=""/>
    <m/>
    <m/>
    <s v="applies QR code after case packer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12"/>
    <x v="0"/>
    <x v="13"/>
    <x v="1"/>
    <x v="1"/>
    <s v="EL"/>
    <x v="1"/>
    <n v="13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13"/>
    <x v="0"/>
    <x v="0"/>
    <x v="0"/>
    <x v="0"/>
    <s v=""/>
    <x v="0"/>
    <m/>
    <s v=""/>
    <s v=""/>
    <x v="0"/>
    <x v="0"/>
    <x v="0"/>
    <x v="0"/>
    <x v="0"/>
    <x v="0"/>
    <x v="0"/>
    <x v="0"/>
    <s v="Moba Line 2"/>
    <m/>
    <m/>
    <m/>
    <s v=""/>
    <m/>
    <m/>
    <s v="applies QR code after case packer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13"/>
    <x v="0"/>
    <x v="14"/>
    <x v="1"/>
    <x v="1"/>
    <s v="EL"/>
    <x v="1"/>
    <n v="14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14"/>
    <x v="0"/>
    <x v="0"/>
    <x v="0"/>
    <x v="0"/>
    <s v=""/>
    <x v="0"/>
    <m/>
    <s v=""/>
    <s v=""/>
    <x v="0"/>
    <x v="0"/>
    <x v="0"/>
    <x v="0"/>
    <x v="0"/>
    <x v="0"/>
    <x v="0"/>
    <x v="0"/>
    <s v="Moba Line 2"/>
    <m/>
    <m/>
    <m/>
    <s v=""/>
    <m/>
    <m/>
    <s v="applies QR code after case packer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14"/>
    <x v="0"/>
    <x v="15"/>
    <x v="1"/>
    <x v="1"/>
    <s v="EL"/>
    <x v="1"/>
    <n v="15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15"/>
    <x v="0"/>
    <x v="0"/>
    <x v="0"/>
    <x v="0"/>
    <s v=""/>
    <x v="0"/>
    <m/>
    <s v=""/>
    <s v=""/>
    <x v="0"/>
    <x v="0"/>
    <x v="0"/>
    <x v="0"/>
    <x v="0"/>
    <x v="0"/>
    <x v="0"/>
    <x v="0"/>
    <s v="Moba Line 2"/>
    <m/>
    <m/>
    <m/>
    <s v=""/>
    <m/>
    <m/>
    <s v="applies QR code after case packer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15"/>
    <x v="0"/>
    <x v="16"/>
    <x v="1"/>
    <x v="1"/>
    <s v="EL"/>
    <x v="1"/>
    <n v="16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16"/>
    <x v="1"/>
    <x v="17"/>
    <x v="1"/>
    <x v="1"/>
    <s v="EL"/>
    <x v="1"/>
    <n v="211"/>
    <s v=""/>
    <s v=""/>
    <x v="0"/>
    <x v="0"/>
    <x v="2"/>
    <x v="0"/>
    <x v="1"/>
    <x v="0"/>
    <x v="1"/>
    <x v="0"/>
    <m/>
    <m/>
    <m/>
    <m/>
    <s v=""/>
    <m/>
    <m/>
    <m/>
    <x v="0"/>
    <x v="0"/>
    <x v="1"/>
    <m/>
    <x v="2"/>
    <m/>
    <n v="14"/>
    <n v="0.8"/>
    <n v="11.639381426862855"/>
    <n v="11.200000000000001"/>
    <n v="9.3115051414902847"/>
    <x v="0"/>
    <m/>
    <m/>
    <s v="Subcontractor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16"/>
    <x v="1"/>
    <x v="0"/>
    <x v="0"/>
    <x v="0"/>
    <s v=""/>
    <x v="0"/>
    <m/>
    <s v=""/>
    <s v=""/>
    <x v="0"/>
    <x v="0"/>
    <x v="2"/>
    <x v="0"/>
    <x v="1"/>
    <x v="0"/>
    <x v="1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7"/>
    <x v="2"/>
    <x v="18"/>
    <x v="1"/>
    <x v="1"/>
    <s v="EL"/>
    <x v="1"/>
    <n v="212"/>
    <s v=""/>
    <s v=""/>
    <x v="0"/>
    <x v="0"/>
    <x v="2"/>
    <x v="0"/>
    <x v="1"/>
    <x v="0"/>
    <x v="1"/>
    <x v="0"/>
    <m/>
    <m/>
    <m/>
    <m/>
    <s v=""/>
    <m/>
    <m/>
    <m/>
    <x v="0"/>
    <x v="0"/>
    <x v="1"/>
    <m/>
    <x v="2"/>
    <m/>
    <n v="14"/>
    <n v="0.8"/>
    <n v="11.639381426862855"/>
    <n v="11.200000000000001"/>
    <n v="9.3115051414902847"/>
    <x v="0"/>
    <m/>
    <m/>
    <s v="Subcontractor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17"/>
    <x v="2"/>
    <x v="0"/>
    <x v="0"/>
    <x v="0"/>
    <s v=""/>
    <x v="0"/>
    <m/>
    <s v=""/>
    <s v=""/>
    <x v="0"/>
    <x v="0"/>
    <x v="2"/>
    <x v="0"/>
    <x v="1"/>
    <x v="0"/>
    <x v="1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8"/>
    <x v="3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s v="Air knife between egg washer &amp; dryer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18"/>
    <x v="3"/>
    <x v="19"/>
    <x v="1"/>
    <x v="1"/>
    <s v="EL"/>
    <x v="1"/>
    <n v="17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2"/>
    <n v="15"/>
    <n v="21"/>
    <n v="0.8"/>
    <n v="17.459072140294282"/>
    <n v="16.8"/>
    <n v="13.967257712235426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18"/>
    <x v="3"/>
    <x v="20"/>
    <x v="1"/>
    <x v="2"/>
    <s v="INT"/>
    <x v="2"/>
    <n v="27"/>
    <s v=""/>
    <s v=""/>
    <x v="0"/>
    <x v="0"/>
    <x v="1"/>
    <x v="0"/>
    <x v="0"/>
    <x v="0"/>
    <x v="0"/>
    <x v="0"/>
    <s v="Moba Line 1"/>
    <m/>
    <m/>
    <m/>
    <s v=""/>
    <m/>
    <m/>
    <s v="Air knife between egg washer &amp; dryer"/>
    <x v="0"/>
    <x v="0"/>
    <x v="1"/>
    <m/>
    <x v="0"/>
    <m/>
    <m/>
    <m/>
    <s v=""/>
    <s v=""/>
    <s v=""/>
    <x v="0"/>
    <m/>
    <m/>
    <m/>
    <m/>
    <x v="0"/>
    <x v="0"/>
    <n v="750"/>
    <s v="SCFM"/>
    <x v="1"/>
    <x v="1"/>
    <x v="1"/>
    <n v="1"/>
    <n v="750"/>
    <m/>
    <m/>
    <m/>
    <m/>
    <s v="[2201] - Equipment Platform"/>
    <s v="[1202] - Egg Wash"/>
    <s v="Variable"/>
    <x v="0"/>
    <x v="0"/>
    <x v="0"/>
    <s v="Duct"/>
    <x v="0"/>
    <x v="0"/>
  </r>
  <r>
    <x v="19"/>
    <x v="4"/>
    <x v="0"/>
    <x v="0"/>
    <x v="0"/>
    <s v=""/>
    <x v="0"/>
    <m/>
    <s v=""/>
    <s v=""/>
    <x v="0"/>
    <x v="0"/>
    <x v="2"/>
    <x v="0"/>
    <x v="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1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20"/>
    <x v="4"/>
    <x v="0"/>
    <x v="0"/>
    <x v="0"/>
    <s v=""/>
    <x v="0"/>
    <m/>
    <s v=""/>
    <s v=""/>
    <x v="0"/>
    <x v="0"/>
    <x v="2"/>
    <x v="0"/>
    <x v="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1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21"/>
    <x v="4"/>
    <x v="0"/>
    <x v="0"/>
    <x v="0"/>
    <s v=""/>
    <x v="0"/>
    <m/>
    <s v=""/>
    <s v=""/>
    <x v="0"/>
    <x v="0"/>
    <x v="2"/>
    <x v="0"/>
    <x v="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1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22"/>
    <x v="4"/>
    <x v="0"/>
    <x v="0"/>
    <x v="0"/>
    <s v=""/>
    <x v="0"/>
    <m/>
    <s v=""/>
    <s v=""/>
    <x v="0"/>
    <x v="0"/>
    <x v="2"/>
    <x v="0"/>
    <x v="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1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23"/>
    <x v="4"/>
    <x v="0"/>
    <x v="0"/>
    <x v="0"/>
    <s v=""/>
    <x v="0"/>
    <m/>
    <s v=""/>
    <s v=""/>
    <x v="0"/>
    <x v="0"/>
    <x v="2"/>
    <x v="0"/>
    <x v="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1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24"/>
    <x v="4"/>
    <x v="0"/>
    <x v="0"/>
    <x v="0"/>
    <s v=""/>
    <x v="0"/>
    <m/>
    <s v=""/>
    <s v=""/>
    <x v="0"/>
    <x v="0"/>
    <x v="2"/>
    <x v="0"/>
    <x v="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1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25"/>
    <x v="4"/>
    <x v="0"/>
    <x v="0"/>
    <x v="0"/>
    <s v=""/>
    <x v="0"/>
    <m/>
    <s v=""/>
    <s v=""/>
    <x v="0"/>
    <x v="0"/>
    <x v="2"/>
    <x v="0"/>
    <x v="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1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26"/>
    <x v="4"/>
    <x v="0"/>
    <x v="0"/>
    <x v="0"/>
    <s v=""/>
    <x v="0"/>
    <m/>
    <s v=""/>
    <s v=""/>
    <x v="0"/>
    <x v="0"/>
    <x v="2"/>
    <x v="0"/>
    <x v="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1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27"/>
    <x v="4"/>
    <x v="0"/>
    <x v="0"/>
    <x v="0"/>
    <s v=""/>
    <x v="0"/>
    <m/>
    <s v=""/>
    <s v=""/>
    <x v="0"/>
    <x v="0"/>
    <x v="2"/>
    <x v="0"/>
    <x v="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1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28"/>
    <x v="4"/>
    <x v="0"/>
    <x v="0"/>
    <x v="0"/>
    <s v=""/>
    <x v="0"/>
    <m/>
    <s v=""/>
    <s v=""/>
    <x v="0"/>
    <x v="0"/>
    <x v="2"/>
    <x v="0"/>
    <x v="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1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29"/>
    <x v="4"/>
    <x v="0"/>
    <x v="0"/>
    <x v="0"/>
    <s v=""/>
    <x v="0"/>
    <m/>
    <s v=""/>
    <s v=""/>
    <x v="0"/>
    <x v="0"/>
    <x v="2"/>
    <x v="0"/>
    <x v="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1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30"/>
    <x v="4"/>
    <x v="0"/>
    <x v="0"/>
    <x v="0"/>
    <s v=""/>
    <x v="0"/>
    <m/>
    <s v=""/>
    <s v=""/>
    <x v="0"/>
    <x v="0"/>
    <x v="2"/>
    <x v="0"/>
    <x v="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1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31"/>
    <x v="3"/>
    <x v="0"/>
    <x v="0"/>
    <x v="0"/>
    <s v=""/>
    <x v="0"/>
    <m/>
    <s v=""/>
    <s v=""/>
    <x v="0"/>
    <x v="0"/>
    <x v="0"/>
    <x v="0"/>
    <x v="0"/>
    <x v="0"/>
    <x v="0"/>
    <x v="0"/>
    <s v="Moba Line 2"/>
    <m/>
    <m/>
    <m/>
    <s v=""/>
    <m/>
    <m/>
    <s v="Air knife between egg washer &amp; dryer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31"/>
    <x v="3"/>
    <x v="21"/>
    <x v="1"/>
    <x v="1"/>
    <s v="EL"/>
    <x v="1"/>
    <n v="18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2"/>
    <n v="15"/>
    <n v="21"/>
    <n v="0.8"/>
    <n v="17.459072140294282"/>
    <n v="16.8"/>
    <n v="13.967257712235426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1"/>
    <x v="3"/>
    <x v="22"/>
    <x v="1"/>
    <x v="2"/>
    <s v="INT"/>
    <x v="2"/>
    <n v="28"/>
    <s v=""/>
    <s v=""/>
    <x v="0"/>
    <x v="0"/>
    <x v="1"/>
    <x v="0"/>
    <x v="0"/>
    <x v="0"/>
    <x v="0"/>
    <x v="0"/>
    <s v="Moba Line 2"/>
    <m/>
    <m/>
    <m/>
    <s v=""/>
    <m/>
    <m/>
    <s v="Air knife between egg washer &amp; dryer"/>
    <x v="0"/>
    <x v="0"/>
    <x v="1"/>
    <m/>
    <x v="0"/>
    <m/>
    <m/>
    <m/>
    <s v=""/>
    <s v=""/>
    <s v=""/>
    <x v="0"/>
    <m/>
    <m/>
    <m/>
    <m/>
    <x v="0"/>
    <x v="0"/>
    <n v="750"/>
    <s v="SCFM"/>
    <x v="1"/>
    <x v="1"/>
    <x v="1"/>
    <n v="1"/>
    <n v="750"/>
    <m/>
    <m/>
    <m/>
    <m/>
    <s v="[2501] - Equipment Platform"/>
    <s v="[1503] - Egg Wash"/>
    <s v="Variable"/>
    <x v="0"/>
    <x v="0"/>
    <x v="0"/>
    <s v="Duct"/>
    <x v="0"/>
    <x v="0"/>
  </r>
  <r>
    <x v="32"/>
    <x v="4"/>
    <x v="0"/>
    <x v="0"/>
    <x v="0"/>
    <s v=""/>
    <x v="0"/>
    <m/>
    <s v=""/>
    <s v=""/>
    <x v="0"/>
    <x v="0"/>
    <x v="3"/>
    <x v="0"/>
    <x v="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2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33"/>
    <x v="4"/>
    <x v="0"/>
    <x v="0"/>
    <x v="0"/>
    <s v=""/>
    <x v="0"/>
    <m/>
    <s v=""/>
    <s v=""/>
    <x v="0"/>
    <x v="0"/>
    <x v="3"/>
    <x v="0"/>
    <x v="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2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34"/>
    <x v="4"/>
    <x v="0"/>
    <x v="0"/>
    <x v="0"/>
    <s v=""/>
    <x v="0"/>
    <m/>
    <s v=""/>
    <s v=""/>
    <x v="0"/>
    <x v="0"/>
    <x v="3"/>
    <x v="0"/>
    <x v="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2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35"/>
    <x v="4"/>
    <x v="0"/>
    <x v="0"/>
    <x v="0"/>
    <s v=""/>
    <x v="0"/>
    <m/>
    <s v=""/>
    <s v=""/>
    <x v="0"/>
    <x v="0"/>
    <x v="3"/>
    <x v="0"/>
    <x v="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2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36"/>
    <x v="4"/>
    <x v="0"/>
    <x v="0"/>
    <x v="0"/>
    <s v=""/>
    <x v="0"/>
    <m/>
    <s v=""/>
    <s v=""/>
    <x v="0"/>
    <x v="0"/>
    <x v="3"/>
    <x v="0"/>
    <x v="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2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37"/>
    <x v="4"/>
    <x v="0"/>
    <x v="0"/>
    <x v="0"/>
    <s v=""/>
    <x v="0"/>
    <m/>
    <s v=""/>
    <s v=""/>
    <x v="0"/>
    <x v="0"/>
    <x v="3"/>
    <x v="0"/>
    <x v="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2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38"/>
    <x v="4"/>
    <x v="0"/>
    <x v="0"/>
    <x v="0"/>
    <s v=""/>
    <x v="0"/>
    <m/>
    <s v=""/>
    <s v=""/>
    <x v="0"/>
    <x v="0"/>
    <x v="3"/>
    <x v="0"/>
    <x v="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2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39"/>
    <x v="4"/>
    <x v="0"/>
    <x v="0"/>
    <x v="0"/>
    <s v=""/>
    <x v="0"/>
    <m/>
    <s v=""/>
    <s v=""/>
    <x v="0"/>
    <x v="0"/>
    <x v="3"/>
    <x v="0"/>
    <x v="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2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40"/>
    <x v="4"/>
    <x v="0"/>
    <x v="0"/>
    <x v="0"/>
    <s v=""/>
    <x v="0"/>
    <m/>
    <s v=""/>
    <s v=""/>
    <x v="0"/>
    <x v="0"/>
    <x v="3"/>
    <x v="0"/>
    <x v="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2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41"/>
    <x v="4"/>
    <x v="0"/>
    <x v="0"/>
    <x v="0"/>
    <s v=""/>
    <x v="0"/>
    <m/>
    <s v=""/>
    <s v=""/>
    <x v="0"/>
    <x v="0"/>
    <x v="3"/>
    <x v="0"/>
    <x v="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2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42"/>
    <x v="4"/>
    <x v="0"/>
    <x v="0"/>
    <x v="0"/>
    <s v=""/>
    <x v="0"/>
    <m/>
    <s v=""/>
    <s v=""/>
    <x v="0"/>
    <x v="0"/>
    <x v="3"/>
    <x v="0"/>
    <x v="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2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43"/>
    <x v="4"/>
    <x v="0"/>
    <x v="0"/>
    <x v="0"/>
    <s v=""/>
    <x v="0"/>
    <m/>
    <s v=""/>
    <s v=""/>
    <x v="0"/>
    <x v="0"/>
    <x v="3"/>
    <x v="0"/>
    <x v="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2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44"/>
    <x v="4"/>
    <x v="0"/>
    <x v="0"/>
    <x v="0"/>
    <s v=""/>
    <x v="0"/>
    <m/>
    <s v=""/>
    <s v=""/>
    <x v="0"/>
    <x v="0"/>
    <x v="0"/>
    <x v="0"/>
    <x v="3"/>
    <x v="0"/>
    <x v="2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5"/>
    <x v="4"/>
    <x v="0"/>
    <x v="0"/>
    <x v="0"/>
    <s v=""/>
    <x v="0"/>
    <m/>
    <s v=""/>
    <s v=""/>
    <x v="0"/>
    <x v="0"/>
    <x v="0"/>
    <x v="0"/>
    <x v="3"/>
    <x v="0"/>
    <x v="2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6"/>
    <x v="4"/>
    <x v="0"/>
    <x v="0"/>
    <x v="0"/>
    <s v=""/>
    <x v="0"/>
    <m/>
    <s v=""/>
    <s v=""/>
    <x v="0"/>
    <x v="0"/>
    <x v="0"/>
    <x v="0"/>
    <x v="3"/>
    <x v="0"/>
    <x v="2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7"/>
    <x v="4"/>
    <x v="0"/>
    <x v="0"/>
    <x v="0"/>
    <s v=""/>
    <x v="0"/>
    <m/>
    <s v=""/>
    <s v=""/>
    <x v="0"/>
    <x v="0"/>
    <x v="0"/>
    <x v="0"/>
    <x v="3"/>
    <x v="0"/>
    <x v="2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8"/>
    <x v="4"/>
    <x v="0"/>
    <x v="0"/>
    <x v="0"/>
    <s v=""/>
    <x v="0"/>
    <m/>
    <s v=""/>
    <s v=""/>
    <x v="0"/>
    <x v="0"/>
    <x v="0"/>
    <x v="0"/>
    <x v="3"/>
    <x v="0"/>
    <x v="2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9"/>
    <x v="4"/>
    <x v="0"/>
    <x v="0"/>
    <x v="0"/>
    <s v=""/>
    <x v="0"/>
    <m/>
    <s v=""/>
    <s v=""/>
    <x v="0"/>
    <x v="0"/>
    <x v="0"/>
    <x v="0"/>
    <x v="3"/>
    <x v="0"/>
    <x v="2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50"/>
    <x v="4"/>
    <x v="0"/>
    <x v="0"/>
    <x v="0"/>
    <s v=""/>
    <x v="0"/>
    <m/>
    <s v=""/>
    <s v=""/>
    <x v="0"/>
    <x v="0"/>
    <x v="2"/>
    <x v="0"/>
    <x v="4"/>
    <x v="0"/>
    <x v="2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1"/>
    <x v="4"/>
    <x v="0"/>
    <x v="0"/>
    <x v="0"/>
    <s v=""/>
    <x v="0"/>
    <m/>
    <s v=""/>
    <s v=""/>
    <x v="0"/>
    <x v="0"/>
    <x v="2"/>
    <x v="0"/>
    <x v="4"/>
    <x v="0"/>
    <x v="2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2"/>
    <x v="5"/>
    <x v="0"/>
    <x v="0"/>
    <x v="0"/>
    <s v=""/>
    <x v="0"/>
    <m/>
    <s v=""/>
    <s v=""/>
    <x v="0"/>
    <x v="0"/>
    <x v="2"/>
    <x v="0"/>
    <x v="5"/>
    <x v="0"/>
    <x v="3"/>
    <x v="0"/>
    <m/>
    <m/>
    <m/>
    <m/>
    <s v=""/>
    <m/>
    <m/>
    <s v="power &amp; disconnect by building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3"/>
    <x v="5"/>
    <x v="0"/>
    <x v="0"/>
    <x v="0"/>
    <s v=""/>
    <x v="0"/>
    <m/>
    <s v=""/>
    <s v=""/>
    <x v="0"/>
    <x v="0"/>
    <x v="2"/>
    <x v="0"/>
    <x v="5"/>
    <x v="0"/>
    <x v="3"/>
    <x v="0"/>
    <m/>
    <m/>
    <m/>
    <m/>
    <s v=""/>
    <m/>
    <m/>
    <s v="power &amp; disconnect by building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4"/>
    <x v="5"/>
    <x v="0"/>
    <x v="0"/>
    <x v="0"/>
    <s v=""/>
    <x v="0"/>
    <m/>
    <s v=""/>
    <s v=""/>
    <x v="0"/>
    <x v="0"/>
    <x v="2"/>
    <x v="0"/>
    <x v="5"/>
    <x v="0"/>
    <x v="3"/>
    <x v="0"/>
    <m/>
    <m/>
    <m/>
    <m/>
    <s v=""/>
    <m/>
    <m/>
    <s v="power &amp; disconnect by building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5"/>
    <x v="5"/>
    <x v="0"/>
    <x v="0"/>
    <x v="0"/>
    <s v=""/>
    <x v="0"/>
    <m/>
    <s v=""/>
    <s v=""/>
    <x v="0"/>
    <x v="0"/>
    <x v="2"/>
    <x v="0"/>
    <x v="5"/>
    <x v="0"/>
    <x v="0"/>
    <x v="0"/>
    <m/>
    <m/>
    <m/>
    <m/>
    <s v=""/>
    <m/>
    <m/>
    <s v="power &amp; disconnect by building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6"/>
    <x v="5"/>
    <x v="0"/>
    <x v="0"/>
    <x v="0"/>
    <s v=""/>
    <x v="0"/>
    <m/>
    <s v=""/>
    <s v=""/>
    <x v="0"/>
    <x v="0"/>
    <x v="2"/>
    <x v="0"/>
    <x v="5"/>
    <x v="0"/>
    <x v="0"/>
    <x v="0"/>
    <m/>
    <m/>
    <m/>
    <m/>
    <s v=""/>
    <m/>
    <m/>
    <s v="power &amp; disconnect by building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7"/>
    <x v="5"/>
    <x v="0"/>
    <x v="0"/>
    <x v="0"/>
    <s v=""/>
    <x v="0"/>
    <m/>
    <s v=""/>
    <s v=""/>
    <x v="0"/>
    <x v="0"/>
    <x v="2"/>
    <x v="0"/>
    <x v="5"/>
    <x v="0"/>
    <x v="0"/>
    <x v="0"/>
    <m/>
    <m/>
    <m/>
    <m/>
    <s v=""/>
    <m/>
    <m/>
    <s v="power &amp; disconnect by building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8"/>
    <x v="5"/>
    <x v="0"/>
    <x v="0"/>
    <x v="0"/>
    <s v=""/>
    <x v="0"/>
    <m/>
    <s v=""/>
    <s v=""/>
    <x v="0"/>
    <x v="0"/>
    <x v="2"/>
    <x v="0"/>
    <x v="5"/>
    <x v="0"/>
    <x v="1"/>
    <x v="0"/>
    <m/>
    <m/>
    <m/>
    <m/>
    <s v=""/>
    <m/>
    <m/>
    <s v="power &amp; disconnect by building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9"/>
    <x v="5"/>
    <x v="0"/>
    <x v="0"/>
    <x v="0"/>
    <s v=""/>
    <x v="0"/>
    <m/>
    <s v=""/>
    <s v=""/>
    <x v="0"/>
    <x v="0"/>
    <x v="2"/>
    <x v="0"/>
    <x v="5"/>
    <x v="0"/>
    <x v="1"/>
    <x v="0"/>
    <m/>
    <m/>
    <m/>
    <m/>
    <s v=""/>
    <m/>
    <m/>
    <s v="power &amp; disconnect by building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60"/>
    <x v="5"/>
    <x v="0"/>
    <x v="0"/>
    <x v="0"/>
    <s v=""/>
    <x v="0"/>
    <m/>
    <s v=""/>
    <s v=""/>
    <x v="0"/>
    <x v="0"/>
    <x v="2"/>
    <x v="0"/>
    <x v="5"/>
    <x v="0"/>
    <x v="4"/>
    <x v="0"/>
    <m/>
    <m/>
    <m/>
    <m/>
    <s v=""/>
    <m/>
    <m/>
    <s v="power &amp; disconnect by building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61"/>
    <x v="5"/>
    <x v="0"/>
    <x v="0"/>
    <x v="0"/>
    <s v=""/>
    <x v="0"/>
    <m/>
    <s v=""/>
    <s v=""/>
    <x v="0"/>
    <x v="0"/>
    <x v="2"/>
    <x v="0"/>
    <x v="5"/>
    <x v="0"/>
    <x v="4"/>
    <x v="0"/>
    <m/>
    <m/>
    <m/>
    <m/>
    <s v=""/>
    <m/>
    <m/>
    <s v="power &amp; disconnect by building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62"/>
    <x v="5"/>
    <x v="0"/>
    <x v="0"/>
    <x v="0"/>
    <s v=""/>
    <x v="0"/>
    <m/>
    <s v=""/>
    <s v=""/>
    <x v="0"/>
    <x v="0"/>
    <x v="2"/>
    <x v="0"/>
    <x v="5"/>
    <x v="0"/>
    <x v="4"/>
    <x v="0"/>
    <m/>
    <m/>
    <m/>
    <m/>
    <s v=""/>
    <m/>
    <m/>
    <s v="power &amp; disconnect by building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63"/>
    <x v="5"/>
    <x v="0"/>
    <x v="0"/>
    <x v="0"/>
    <s v=""/>
    <x v="0"/>
    <m/>
    <s v=""/>
    <s v=""/>
    <x v="0"/>
    <x v="0"/>
    <x v="2"/>
    <x v="0"/>
    <x v="5"/>
    <x v="0"/>
    <x v="4"/>
    <x v="0"/>
    <m/>
    <m/>
    <m/>
    <m/>
    <s v=""/>
    <m/>
    <m/>
    <s v="power &amp; disconnect by building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64"/>
    <x v="5"/>
    <x v="0"/>
    <x v="0"/>
    <x v="0"/>
    <s v=""/>
    <x v="0"/>
    <m/>
    <s v=""/>
    <s v=""/>
    <x v="0"/>
    <x v="0"/>
    <x v="2"/>
    <x v="0"/>
    <x v="5"/>
    <x v="0"/>
    <x v="4"/>
    <x v="0"/>
    <m/>
    <m/>
    <m/>
    <m/>
    <s v=""/>
    <m/>
    <m/>
    <s v="power &amp; disconnect by building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65"/>
    <x v="5"/>
    <x v="0"/>
    <x v="0"/>
    <x v="0"/>
    <s v=""/>
    <x v="0"/>
    <m/>
    <s v=""/>
    <s v=""/>
    <x v="0"/>
    <x v="0"/>
    <x v="2"/>
    <x v="0"/>
    <x v="5"/>
    <x v="0"/>
    <x v="4"/>
    <x v="0"/>
    <m/>
    <m/>
    <m/>
    <m/>
    <s v=""/>
    <m/>
    <m/>
    <s v="power &amp; disconnect by building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66"/>
    <x v="5"/>
    <x v="0"/>
    <x v="0"/>
    <x v="0"/>
    <s v=""/>
    <x v="0"/>
    <m/>
    <s v=""/>
    <s v=""/>
    <x v="0"/>
    <x v="0"/>
    <x v="2"/>
    <x v="0"/>
    <x v="5"/>
    <x v="0"/>
    <x v="4"/>
    <x v="0"/>
    <m/>
    <m/>
    <m/>
    <m/>
    <s v=""/>
    <m/>
    <m/>
    <s v="power &amp; disconnect by building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67"/>
    <x v="5"/>
    <x v="0"/>
    <x v="0"/>
    <x v="0"/>
    <s v=""/>
    <x v="0"/>
    <m/>
    <s v=""/>
    <s v=""/>
    <x v="0"/>
    <x v="0"/>
    <x v="2"/>
    <x v="0"/>
    <x v="5"/>
    <x v="0"/>
    <x v="4"/>
    <x v="0"/>
    <m/>
    <m/>
    <m/>
    <m/>
    <s v=""/>
    <m/>
    <m/>
    <s v="power &amp; disconnect by building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68"/>
    <x v="5"/>
    <x v="0"/>
    <x v="0"/>
    <x v="0"/>
    <s v=""/>
    <x v="0"/>
    <m/>
    <s v=""/>
    <s v=""/>
    <x v="0"/>
    <x v="0"/>
    <x v="2"/>
    <x v="0"/>
    <x v="5"/>
    <x v="0"/>
    <x v="2"/>
    <x v="0"/>
    <m/>
    <m/>
    <m/>
    <m/>
    <s v=""/>
    <m/>
    <m/>
    <s v="power &amp; disconnect by building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69"/>
    <x v="5"/>
    <x v="0"/>
    <x v="0"/>
    <x v="0"/>
    <s v=""/>
    <x v="0"/>
    <m/>
    <s v=""/>
    <s v=""/>
    <x v="0"/>
    <x v="0"/>
    <x v="2"/>
    <x v="0"/>
    <x v="5"/>
    <x v="0"/>
    <x v="2"/>
    <x v="0"/>
    <m/>
    <m/>
    <m/>
    <m/>
    <s v=""/>
    <m/>
    <m/>
    <s v="power &amp; disconnect by building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70"/>
    <x v="5"/>
    <x v="0"/>
    <x v="0"/>
    <x v="0"/>
    <s v=""/>
    <x v="0"/>
    <m/>
    <s v=""/>
    <s v=""/>
    <x v="0"/>
    <x v="0"/>
    <x v="2"/>
    <x v="0"/>
    <x v="5"/>
    <x v="0"/>
    <x v="2"/>
    <x v="0"/>
    <m/>
    <m/>
    <m/>
    <m/>
    <s v=""/>
    <m/>
    <m/>
    <s v="power &amp; disconnect by building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71"/>
    <x v="6"/>
    <x v="23"/>
    <x v="1"/>
    <x v="3"/>
    <s v="CA"/>
    <x v="3"/>
    <n v="6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2"/>
    <s v="SCFM"/>
    <x v="0"/>
    <x v="2"/>
    <x v="1"/>
    <n v="0.75"/>
    <n v="9"/>
    <m/>
    <s v="Subcontractor Supplied"/>
    <s v="OEM"/>
    <m/>
    <m/>
    <m/>
    <m/>
    <x v="0"/>
    <x v="0"/>
    <x v="0"/>
    <s v="Pipe"/>
    <x v="1"/>
    <x v="0"/>
  </r>
  <r>
    <x v="71"/>
    <x v="6"/>
    <x v="24"/>
    <x v="1"/>
    <x v="1"/>
    <s v="EL"/>
    <x v="1"/>
    <n v="19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2"/>
    <m/>
    <x v="3"/>
    <m/>
    <n v="24"/>
    <n v="0.8"/>
    <n v="8.6463976313838362"/>
    <n v="19.200000000000003"/>
    <n v="6.9171181051070691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71"/>
    <x v="6"/>
    <x v="25"/>
    <x v="1"/>
    <x v="4"/>
    <s v="TD"/>
    <x v="4"/>
    <n v="100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71"/>
    <x v="6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72"/>
    <x v="6"/>
    <x v="26"/>
    <x v="1"/>
    <x v="3"/>
    <s v="CA"/>
    <x v="3"/>
    <n v="7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2"/>
    <s v="SCFM"/>
    <x v="0"/>
    <x v="2"/>
    <x v="1"/>
    <n v="0.75"/>
    <n v="9"/>
    <m/>
    <s v="Subcontractor Supplied"/>
    <s v="OEM"/>
    <m/>
    <m/>
    <m/>
    <m/>
    <x v="0"/>
    <x v="0"/>
    <x v="0"/>
    <s v="Pipe"/>
    <x v="1"/>
    <x v="0"/>
  </r>
  <r>
    <x v="72"/>
    <x v="6"/>
    <x v="27"/>
    <x v="1"/>
    <x v="1"/>
    <s v="EL"/>
    <x v="1"/>
    <n v="20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2"/>
    <m/>
    <x v="3"/>
    <m/>
    <n v="24"/>
    <n v="0.8"/>
    <n v="8.6463976313838362"/>
    <n v="19.200000000000003"/>
    <n v="6.9171181051070691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72"/>
    <x v="6"/>
    <x v="28"/>
    <x v="1"/>
    <x v="4"/>
    <s v="TD"/>
    <x v="4"/>
    <n v="101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72"/>
    <x v="6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73"/>
    <x v="6"/>
    <x v="29"/>
    <x v="1"/>
    <x v="3"/>
    <s v="CA"/>
    <x v="3"/>
    <n v="8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2"/>
    <s v="SCFM"/>
    <x v="0"/>
    <x v="2"/>
    <x v="1"/>
    <n v="0.75"/>
    <n v="9"/>
    <m/>
    <s v="Subcontractor Supplied"/>
    <s v="OEM"/>
    <m/>
    <m/>
    <m/>
    <m/>
    <x v="0"/>
    <x v="0"/>
    <x v="0"/>
    <s v="Pipe"/>
    <x v="1"/>
    <x v="0"/>
  </r>
  <r>
    <x v="73"/>
    <x v="6"/>
    <x v="30"/>
    <x v="1"/>
    <x v="1"/>
    <s v="EL"/>
    <x v="1"/>
    <n v="21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2"/>
    <m/>
    <x v="3"/>
    <m/>
    <n v="24"/>
    <n v="0.8"/>
    <n v="8.6463976313838362"/>
    <n v="19.200000000000003"/>
    <n v="6.9171181051070691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73"/>
    <x v="6"/>
    <x v="31"/>
    <x v="1"/>
    <x v="4"/>
    <s v="TD"/>
    <x v="4"/>
    <n v="102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73"/>
    <x v="6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74"/>
    <x v="6"/>
    <x v="32"/>
    <x v="1"/>
    <x v="3"/>
    <s v="CA"/>
    <x v="3"/>
    <n v="9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2"/>
    <s v="SCFM"/>
    <x v="0"/>
    <x v="2"/>
    <x v="1"/>
    <n v="0.75"/>
    <n v="9"/>
    <m/>
    <s v="Subcontractor Supplied"/>
    <s v="OEM"/>
    <m/>
    <m/>
    <m/>
    <m/>
    <x v="0"/>
    <x v="0"/>
    <x v="0"/>
    <s v="Pipe"/>
    <x v="1"/>
    <x v="0"/>
  </r>
  <r>
    <x v="74"/>
    <x v="6"/>
    <x v="33"/>
    <x v="1"/>
    <x v="1"/>
    <s v="EL"/>
    <x v="1"/>
    <n v="22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2"/>
    <m/>
    <x v="3"/>
    <m/>
    <n v="24"/>
    <n v="0.8"/>
    <n v="8.6463976313838362"/>
    <n v="19.200000000000003"/>
    <n v="6.9171181051070691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74"/>
    <x v="6"/>
    <x v="34"/>
    <x v="1"/>
    <x v="4"/>
    <s v="TD"/>
    <x v="4"/>
    <n v="103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74"/>
    <x v="6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75"/>
    <x v="6"/>
    <x v="35"/>
    <x v="1"/>
    <x v="3"/>
    <s v="CA"/>
    <x v="3"/>
    <n v="10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2"/>
    <s v="SCFM"/>
    <x v="0"/>
    <x v="2"/>
    <x v="1"/>
    <n v="0.75"/>
    <n v="9"/>
    <m/>
    <s v="Subcontractor Supplied"/>
    <s v="OEM"/>
    <m/>
    <m/>
    <m/>
    <m/>
    <x v="0"/>
    <x v="0"/>
    <x v="0"/>
    <s v="Pipe"/>
    <x v="1"/>
    <x v="0"/>
  </r>
  <r>
    <x v="75"/>
    <x v="6"/>
    <x v="36"/>
    <x v="1"/>
    <x v="1"/>
    <s v="EL"/>
    <x v="1"/>
    <n v="23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2"/>
    <m/>
    <x v="3"/>
    <m/>
    <n v="24"/>
    <n v="0.8"/>
    <n v="8.6463976313838362"/>
    <n v="19.200000000000003"/>
    <n v="6.9171181051070691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75"/>
    <x v="6"/>
    <x v="37"/>
    <x v="1"/>
    <x v="4"/>
    <s v="TD"/>
    <x v="4"/>
    <n v="104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75"/>
    <x v="6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76"/>
    <x v="6"/>
    <x v="38"/>
    <x v="1"/>
    <x v="3"/>
    <s v="CA"/>
    <x v="3"/>
    <n v="11"/>
    <s v=""/>
    <s v=""/>
    <x v="0"/>
    <x v="0"/>
    <x v="4"/>
    <x v="0"/>
    <x v="6"/>
    <x v="0"/>
    <x v="0"/>
    <x v="0"/>
    <s v="Moba Line 1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2"/>
    <s v="SCFM"/>
    <x v="0"/>
    <x v="2"/>
    <x v="1"/>
    <n v="0.75"/>
    <n v="9"/>
    <m/>
    <s v="Subcontractor Supplied"/>
    <s v="OEM"/>
    <m/>
    <m/>
    <m/>
    <m/>
    <x v="0"/>
    <x v="0"/>
    <x v="0"/>
    <s v="Pipe"/>
    <x v="1"/>
    <x v="0"/>
  </r>
  <r>
    <x v="76"/>
    <x v="6"/>
    <x v="39"/>
    <x v="1"/>
    <x v="1"/>
    <s v="EL"/>
    <x v="1"/>
    <n v="24"/>
    <s v=""/>
    <s v=""/>
    <x v="0"/>
    <x v="0"/>
    <x v="4"/>
    <x v="0"/>
    <x v="6"/>
    <x v="0"/>
    <x v="0"/>
    <x v="0"/>
    <s v="Moba Line 1"/>
    <m/>
    <m/>
    <m/>
    <s v=""/>
    <m/>
    <m/>
    <m/>
    <x v="0"/>
    <x v="0"/>
    <x v="2"/>
    <m/>
    <x v="3"/>
    <m/>
    <n v="24"/>
    <n v="0.8"/>
    <n v="8.6463976313838362"/>
    <n v="19.200000000000003"/>
    <n v="6.9171181051070691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76"/>
    <x v="6"/>
    <x v="40"/>
    <x v="1"/>
    <x v="4"/>
    <s v="TD"/>
    <x v="4"/>
    <n v="105"/>
    <s v=""/>
    <s v=""/>
    <x v="0"/>
    <x v="0"/>
    <x v="4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76"/>
    <x v="6"/>
    <x v="0"/>
    <x v="0"/>
    <x v="0"/>
    <s v=""/>
    <x v="0"/>
    <m/>
    <s v=""/>
    <s v=""/>
    <x v="0"/>
    <x v="0"/>
    <x v="4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77"/>
    <x v="6"/>
    <x v="41"/>
    <x v="1"/>
    <x v="3"/>
    <s v="CA"/>
    <x v="3"/>
    <n v="12"/>
    <s v=""/>
    <s v=""/>
    <x v="0"/>
    <x v="0"/>
    <x v="4"/>
    <x v="0"/>
    <x v="6"/>
    <x v="0"/>
    <x v="0"/>
    <x v="0"/>
    <s v="Moba Line 1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2"/>
    <s v="SCFM"/>
    <x v="0"/>
    <x v="2"/>
    <x v="1"/>
    <n v="0.75"/>
    <n v="9"/>
    <m/>
    <s v="Subcontractor Supplied"/>
    <s v="OEM"/>
    <m/>
    <m/>
    <m/>
    <m/>
    <x v="0"/>
    <x v="0"/>
    <x v="0"/>
    <s v="Pipe"/>
    <x v="1"/>
    <x v="0"/>
  </r>
  <r>
    <x v="77"/>
    <x v="6"/>
    <x v="42"/>
    <x v="1"/>
    <x v="1"/>
    <s v="EL"/>
    <x v="1"/>
    <n v="25"/>
    <s v=""/>
    <s v=""/>
    <x v="0"/>
    <x v="0"/>
    <x v="4"/>
    <x v="0"/>
    <x v="6"/>
    <x v="0"/>
    <x v="0"/>
    <x v="0"/>
    <s v="Moba Line 1"/>
    <m/>
    <m/>
    <m/>
    <s v=""/>
    <m/>
    <m/>
    <m/>
    <x v="0"/>
    <x v="0"/>
    <x v="2"/>
    <m/>
    <x v="3"/>
    <m/>
    <n v="24"/>
    <n v="0.8"/>
    <n v="8.6463976313838362"/>
    <n v="19.200000000000003"/>
    <n v="6.9171181051070691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77"/>
    <x v="6"/>
    <x v="43"/>
    <x v="1"/>
    <x v="4"/>
    <s v="TD"/>
    <x v="4"/>
    <n v="106"/>
    <s v=""/>
    <s v=""/>
    <x v="0"/>
    <x v="0"/>
    <x v="4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77"/>
    <x v="6"/>
    <x v="0"/>
    <x v="0"/>
    <x v="0"/>
    <s v=""/>
    <x v="0"/>
    <m/>
    <s v=""/>
    <s v=""/>
    <x v="0"/>
    <x v="0"/>
    <x v="4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78"/>
    <x v="6"/>
    <x v="44"/>
    <x v="1"/>
    <x v="3"/>
    <s v="CA"/>
    <x v="3"/>
    <n v="13"/>
    <s v=""/>
    <s v=""/>
    <x v="0"/>
    <x v="0"/>
    <x v="4"/>
    <x v="0"/>
    <x v="6"/>
    <x v="0"/>
    <x v="0"/>
    <x v="0"/>
    <s v="Moba Line 1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2"/>
    <s v="SCFM"/>
    <x v="0"/>
    <x v="2"/>
    <x v="1"/>
    <n v="0.75"/>
    <n v="9"/>
    <m/>
    <s v="Subcontractor Supplied"/>
    <s v="OEM"/>
    <m/>
    <m/>
    <m/>
    <m/>
    <x v="0"/>
    <x v="0"/>
    <x v="0"/>
    <s v="Pipe"/>
    <x v="1"/>
    <x v="0"/>
  </r>
  <r>
    <x v="78"/>
    <x v="6"/>
    <x v="45"/>
    <x v="1"/>
    <x v="1"/>
    <s v="EL"/>
    <x v="1"/>
    <n v="26"/>
    <s v=""/>
    <s v=""/>
    <x v="0"/>
    <x v="0"/>
    <x v="4"/>
    <x v="0"/>
    <x v="6"/>
    <x v="0"/>
    <x v="0"/>
    <x v="0"/>
    <s v="Moba Line 1"/>
    <m/>
    <m/>
    <m/>
    <s v=""/>
    <m/>
    <m/>
    <m/>
    <x v="0"/>
    <x v="0"/>
    <x v="2"/>
    <m/>
    <x v="3"/>
    <m/>
    <n v="24"/>
    <n v="0.8"/>
    <n v="8.6463976313838362"/>
    <n v="19.200000000000003"/>
    <n v="6.9171181051070691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78"/>
    <x v="6"/>
    <x v="46"/>
    <x v="1"/>
    <x v="4"/>
    <s v="TD"/>
    <x v="4"/>
    <n v="107"/>
    <s v=""/>
    <s v=""/>
    <x v="0"/>
    <x v="0"/>
    <x v="4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78"/>
    <x v="6"/>
    <x v="0"/>
    <x v="0"/>
    <x v="0"/>
    <s v=""/>
    <x v="0"/>
    <m/>
    <s v=""/>
    <s v=""/>
    <x v="0"/>
    <x v="0"/>
    <x v="4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79"/>
    <x v="6"/>
    <x v="47"/>
    <x v="1"/>
    <x v="3"/>
    <s v="CA"/>
    <x v="3"/>
    <n v="14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2"/>
    <s v="SCFM"/>
    <x v="0"/>
    <x v="2"/>
    <x v="1"/>
    <n v="0.75"/>
    <n v="9"/>
    <m/>
    <s v="Subcontractor Supplied"/>
    <s v="OEM"/>
    <m/>
    <m/>
    <m/>
    <m/>
    <x v="0"/>
    <x v="0"/>
    <x v="0"/>
    <s v="Pipe"/>
    <x v="1"/>
    <x v="0"/>
  </r>
  <r>
    <x v="79"/>
    <x v="6"/>
    <x v="48"/>
    <x v="1"/>
    <x v="1"/>
    <s v="EL"/>
    <x v="1"/>
    <n v="27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2"/>
    <m/>
    <x v="3"/>
    <m/>
    <n v="24"/>
    <n v="0.8"/>
    <n v="8.6463976313838362"/>
    <n v="19.200000000000003"/>
    <n v="6.9171181051070691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79"/>
    <x v="6"/>
    <x v="49"/>
    <x v="1"/>
    <x v="4"/>
    <s v="TD"/>
    <x v="4"/>
    <n v="108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79"/>
    <x v="6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80"/>
    <x v="6"/>
    <x v="50"/>
    <x v="1"/>
    <x v="3"/>
    <s v="CA"/>
    <x v="3"/>
    <n v="15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2"/>
    <s v="SCFM"/>
    <x v="0"/>
    <x v="2"/>
    <x v="1"/>
    <n v="0.75"/>
    <n v="9"/>
    <m/>
    <s v="Subcontractor Supplied"/>
    <s v="OEM"/>
    <m/>
    <m/>
    <m/>
    <m/>
    <x v="0"/>
    <x v="0"/>
    <x v="0"/>
    <s v="Pipe"/>
    <x v="1"/>
    <x v="0"/>
  </r>
  <r>
    <x v="80"/>
    <x v="6"/>
    <x v="51"/>
    <x v="1"/>
    <x v="1"/>
    <s v="EL"/>
    <x v="1"/>
    <n v="28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2"/>
    <m/>
    <x v="3"/>
    <m/>
    <n v="24"/>
    <n v="0.8"/>
    <n v="8.6463976313838362"/>
    <n v="19.200000000000003"/>
    <n v="6.9171181051070691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80"/>
    <x v="6"/>
    <x v="52"/>
    <x v="1"/>
    <x v="4"/>
    <s v="TD"/>
    <x v="4"/>
    <n v="109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80"/>
    <x v="6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81"/>
    <x v="6"/>
    <x v="53"/>
    <x v="1"/>
    <x v="3"/>
    <s v="CA"/>
    <x v="3"/>
    <n v="16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2"/>
    <s v="SCFM"/>
    <x v="0"/>
    <x v="2"/>
    <x v="1"/>
    <n v="0.75"/>
    <n v="9"/>
    <m/>
    <s v="Subcontractor Supplied"/>
    <s v="OEM"/>
    <m/>
    <m/>
    <m/>
    <m/>
    <x v="0"/>
    <x v="0"/>
    <x v="0"/>
    <s v="Pipe"/>
    <x v="1"/>
    <x v="0"/>
  </r>
  <r>
    <x v="81"/>
    <x v="6"/>
    <x v="54"/>
    <x v="1"/>
    <x v="1"/>
    <s v="EL"/>
    <x v="1"/>
    <n v="29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2"/>
    <m/>
    <x v="3"/>
    <m/>
    <n v="24"/>
    <n v="0.8"/>
    <n v="8.6463976313838362"/>
    <n v="19.200000000000003"/>
    <n v="6.9171181051070691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81"/>
    <x v="6"/>
    <x v="55"/>
    <x v="1"/>
    <x v="4"/>
    <s v="TD"/>
    <x v="4"/>
    <n v="110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81"/>
    <x v="6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82"/>
    <x v="6"/>
    <x v="56"/>
    <x v="1"/>
    <x v="3"/>
    <s v="CA"/>
    <x v="3"/>
    <n v="17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2"/>
    <s v="SCFM"/>
    <x v="0"/>
    <x v="2"/>
    <x v="1"/>
    <n v="0.75"/>
    <n v="9"/>
    <m/>
    <s v="Subcontractor Supplied"/>
    <s v="OEM"/>
    <m/>
    <m/>
    <m/>
    <m/>
    <x v="0"/>
    <x v="0"/>
    <x v="0"/>
    <s v="Pipe"/>
    <x v="1"/>
    <x v="0"/>
  </r>
  <r>
    <x v="82"/>
    <x v="6"/>
    <x v="57"/>
    <x v="1"/>
    <x v="1"/>
    <s v="EL"/>
    <x v="1"/>
    <n v="30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2"/>
    <m/>
    <x v="3"/>
    <m/>
    <n v="24"/>
    <n v="0.8"/>
    <n v="8.6463976313838362"/>
    <n v="19.200000000000003"/>
    <n v="6.9171181051070691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82"/>
    <x v="6"/>
    <x v="58"/>
    <x v="1"/>
    <x v="4"/>
    <s v="TD"/>
    <x v="4"/>
    <n v="111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82"/>
    <x v="6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83"/>
    <x v="6"/>
    <x v="59"/>
    <x v="1"/>
    <x v="3"/>
    <s v="CA"/>
    <x v="3"/>
    <n v="18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2"/>
    <s v="SCFM"/>
    <x v="0"/>
    <x v="2"/>
    <x v="1"/>
    <n v="0.75"/>
    <n v="9"/>
    <m/>
    <s v="Subcontractor Supplied"/>
    <s v="OEM"/>
    <m/>
    <m/>
    <m/>
    <m/>
    <x v="0"/>
    <x v="0"/>
    <x v="0"/>
    <s v="Pipe"/>
    <x v="1"/>
    <x v="0"/>
  </r>
  <r>
    <x v="83"/>
    <x v="6"/>
    <x v="60"/>
    <x v="1"/>
    <x v="1"/>
    <s v="EL"/>
    <x v="1"/>
    <n v="31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2"/>
    <m/>
    <x v="3"/>
    <m/>
    <n v="24"/>
    <n v="0.8"/>
    <n v="8.6463976313838362"/>
    <n v="19.200000000000003"/>
    <n v="6.9171181051070691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83"/>
    <x v="6"/>
    <x v="61"/>
    <x v="1"/>
    <x v="4"/>
    <s v="TD"/>
    <x v="4"/>
    <n v="112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83"/>
    <x v="6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84"/>
    <x v="6"/>
    <x v="62"/>
    <x v="1"/>
    <x v="3"/>
    <s v="CA"/>
    <x v="3"/>
    <n v="19"/>
    <s v=""/>
    <s v=""/>
    <x v="0"/>
    <x v="0"/>
    <x v="4"/>
    <x v="0"/>
    <x v="6"/>
    <x v="0"/>
    <x v="0"/>
    <x v="0"/>
    <s v="Moba Line 2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2"/>
    <s v="SCFM"/>
    <x v="0"/>
    <x v="2"/>
    <x v="1"/>
    <n v="0.75"/>
    <n v="9"/>
    <m/>
    <s v="Subcontractor Supplied"/>
    <s v="OEM"/>
    <m/>
    <m/>
    <m/>
    <m/>
    <x v="0"/>
    <x v="0"/>
    <x v="0"/>
    <s v="Pipe"/>
    <x v="1"/>
    <x v="0"/>
  </r>
  <r>
    <x v="84"/>
    <x v="6"/>
    <x v="63"/>
    <x v="1"/>
    <x v="1"/>
    <s v="EL"/>
    <x v="1"/>
    <n v="32"/>
    <s v=""/>
    <s v=""/>
    <x v="0"/>
    <x v="0"/>
    <x v="4"/>
    <x v="0"/>
    <x v="6"/>
    <x v="0"/>
    <x v="0"/>
    <x v="0"/>
    <s v="Moba Line 2"/>
    <m/>
    <m/>
    <m/>
    <s v=""/>
    <m/>
    <m/>
    <m/>
    <x v="0"/>
    <x v="0"/>
    <x v="2"/>
    <m/>
    <x v="3"/>
    <m/>
    <n v="24"/>
    <n v="0.8"/>
    <n v="8.6463976313838362"/>
    <n v="19.200000000000003"/>
    <n v="6.9171181051070691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84"/>
    <x v="6"/>
    <x v="64"/>
    <x v="1"/>
    <x v="4"/>
    <s v="TD"/>
    <x v="4"/>
    <n v="113"/>
    <s v=""/>
    <s v=""/>
    <x v="0"/>
    <x v="0"/>
    <x v="4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84"/>
    <x v="6"/>
    <x v="0"/>
    <x v="0"/>
    <x v="0"/>
    <s v=""/>
    <x v="0"/>
    <m/>
    <s v=""/>
    <s v=""/>
    <x v="0"/>
    <x v="0"/>
    <x v="4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85"/>
    <x v="6"/>
    <x v="65"/>
    <x v="1"/>
    <x v="3"/>
    <s v="CA"/>
    <x v="3"/>
    <n v="20"/>
    <s v=""/>
    <s v=""/>
    <x v="0"/>
    <x v="0"/>
    <x v="4"/>
    <x v="0"/>
    <x v="6"/>
    <x v="0"/>
    <x v="0"/>
    <x v="0"/>
    <s v="Moba Line 2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2"/>
    <s v="SCFM"/>
    <x v="0"/>
    <x v="2"/>
    <x v="1"/>
    <n v="0.75"/>
    <n v="9"/>
    <m/>
    <s v="Subcontractor Supplied"/>
    <s v="OEM"/>
    <m/>
    <m/>
    <m/>
    <m/>
    <x v="0"/>
    <x v="0"/>
    <x v="0"/>
    <s v="Pipe"/>
    <x v="1"/>
    <x v="0"/>
  </r>
  <r>
    <x v="85"/>
    <x v="6"/>
    <x v="66"/>
    <x v="1"/>
    <x v="1"/>
    <s v="EL"/>
    <x v="1"/>
    <n v="33"/>
    <s v=""/>
    <s v=""/>
    <x v="0"/>
    <x v="0"/>
    <x v="4"/>
    <x v="0"/>
    <x v="6"/>
    <x v="0"/>
    <x v="0"/>
    <x v="0"/>
    <s v="Moba Line 2"/>
    <m/>
    <m/>
    <m/>
    <s v=""/>
    <m/>
    <m/>
    <m/>
    <x v="0"/>
    <x v="0"/>
    <x v="2"/>
    <m/>
    <x v="3"/>
    <m/>
    <n v="24"/>
    <n v="0.8"/>
    <n v="8.6463976313838362"/>
    <n v="19.200000000000003"/>
    <n v="6.9171181051070691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85"/>
    <x v="6"/>
    <x v="67"/>
    <x v="1"/>
    <x v="4"/>
    <s v="TD"/>
    <x v="4"/>
    <n v="114"/>
    <s v=""/>
    <s v=""/>
    <x v="0"/>
    <x v="0"/>
    <x v="4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85"/>
    <x v="6"/>
    <x v="0"/>
    <x v="0"/>
    <x v="0"/>
    <s v=""/>
    <x v="0"/>
    <m/>
    <s v=""/>
    <s v=""/>
    <x v="0"/>
    <x v="0"/>
    <x v="4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86"/>
    <x v="6"/>
    <x v="68"/>
    <x v="1"/>
    <x v="3"/>
    <s v="CA"/>
    <x v="3"/>
    <n v="21"/>
    <s v=""/>
    <s v=""/>
    <x v="0"/>
    <x v="0"/>
    <x v="4"/>
    <x v="0"/>
    <x v="6"/>
    <x v="0"/>
    <x v="0"/>
    <x v="0"/>
    <s v="Moba Line 2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2"/>
    <s v="SCFM"/>
    <x v="0"/>
    <x v="2"/>
    <x v="1"/>
    <n v="0.75"/>
    <n v="9"/>
    <m/>
    <s v="Subcontractor Supplied"/>
    <s v="OEM"/>
    <m/>
    <m/>
    <m/>
    <m/>
    <x v="0"/>
    <x v="0"/>
    <x v="0"/>
    <s v="Pipe"/>
    <x v="1"/>
    <x v="0"/>
  </r>
  <r>
    <x v="86"/>
    <x v="6"/>
    <x v="69"/>
    <x v="1"/>
    <x v="1"/>
    <s v="EL"/>
    <x v="1"/>
    <n v="34"/>
    <s v=""/>
    <s v=""/>
    <x v="0"/>
    <x v="0"/>
    <x v="4"/>
    <x v="0"/>
    <x v="6"/>
    <x v="0"/>
    <x v="0"/>
    <x v="0"/>
    <s v="Moba Line 2"/>
    <m/>
    <m/>
    <m/>
    <s v=""/>
    <m/>
    <m/>
    <m/>
    <x v="0"/>
    <x v="0"/>
    <x v="2"/>
    <m/>
    <x v="3"/>
    <m/>
    <n v="24"/>
    <n v="0.8"/>
    <n v="8.6463976313838362"/>
    <n v="19.200000000000003"/>
    <n v="6.9171181051070691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86"/>
    <x v="6"/>
    <x v="70"/>
    <x v="1"/>
    <x v="4"/>
    <s v="TD"/>
    <x v="4"/>
    <n v="115"/>
    <s v=""/>
    <s v=""/>
    <x v="0"/>
    <x v="0"/>
    <x v="4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86"/>
    <x v="6"/>
    <x v="0"/>
    <x v="0"/>
    <x v="0"/>
    <s v=""/>
    <x v="0"/>
    <m/>
    <s v=""/>
    <s v=""/>
    <x v="0"/>
    <x v="0"/>
    <x v="4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87"/>
    <x v="7"/>
    <x v="71"/>
    <x v="1"/>
    <x v="3"/>
    <s v="CA"/>
    <x v="3"/>
    <n v="22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3"/>
    <s v="SCFM"/>
    <x v="0"/>
    <x v="3"/>
    <x v="1"/>
    <n v="0.5"/>
    <n v="1.5"/>
    <m/>
    <s v="Subcontractor Supplied"/>
    <m/>
    <m/>
    <m/>
    <m/>
    <m/>
    <x v="0"/>
    <x v="0"/>
    <x v="0"/>
    <s v="Pipe"/>
    <x v="0"/>
    <x v="0"/>
  </r>
  <r>
    <x v="87"/>
    <x v="8"/>
    <x v="72"/>
    <x v="1"/>
    <x v="1"/>
    <s v="EL"/>
    <x v="1"/>
    <n v="35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2"/>
    <m/>
    <x v="3"/>
    <m/>
    <n v="22.2"/>
    <n v="0.8"/>
    <n v="7.9979178090300467"/>
    <n v="17.760000000000002"/>
    <n v="6.3983342472240379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87"/>
    <x v="8"/>
    <x v="73"/>
    <x v="1"/>
    <x v="4"/>
    <s v="TD"/>
    <x v="4"/>
    <n v="116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87"/>
    <x v="8"/>
    <x v="74"/>
    <x v="1"/>
    <x v="5"/>
    <s v="PCW"/>
    <x v="5"/>
    <n v="1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31"/>
    <s v="GPM"/>
    <x v="2"/>
    <x v="4"/>
    <x v="1"/>
    <n v="0.02"/>
    <n v="0.62"/>
    <m/>
    <s v="Subcontractor Supplied"/>
    <m/>
    <s v="38F MIN - 86F MAX"/>
    <m/>
    <m/>
    <m/>
    <x v="0"/>
    <x v="0"/>
    <x v="0"/>
    <s v="Pipe"/>
    <x v="1"/>
    <x v="0"/>
  </r>
  <r>
    <x v="87"/>
    <x v="8"/>
    <x v="75"/>
    <x v="1"/>
    <x v="6"/>
    <s v="PHW"/>
    <x v="5"/>
    <n v="1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5"/>
    <s v="GPM"/>
    <x v="3"/>
    <x v="4"/>
    <x v="1"/>
    <n v="0.02"/>
    <n v="0.1"/>
    <m/>
    <s v="Subcontractor Supplied"/>
    <m/>
    <s v="38F MIN - 86F MAX"/>
    <m/>
    <m/>
    <m/>
    <x v="0"/>
    <x v="0"/>
    <x v="0"/>
    <s v="Pipe"/>
    <x v="1"/>
    <x v="0"/>
  </r>
  <r>
    <x v="87"/>
    <x v="8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88"/>
    <x v="7"/>
    <x v="76"/>
    <x v="1"/>
    <x v="3"/>
    <s v="CA"/>
    <x v="3"/>
    <n v="23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3"/>
    <s v="SCFM"/>
    <x v="0"/>
    <x v="3"/>
    <x v="1"/>
    <n v="0.5"/>
    <n v="1.5"/>
    <m/>
    <s v="Subcontractor Supplied"/>
    <m/>
    <m/>
    <m/>
    <m/>
    <m/>
    <x v="0"/>
    <x v="0"/>
    <x v="0"/>
    <s v="Pipe"/>
    <x v="0"/>
    <x v="0"/>
  </r>
  <r>
    <x v="88"/>
    <x v="8"/>
    <x v="77"/>
    <x v="1"/>
    <x v="1"/>
    <s v="EL"/>
    <x v="1"/>
    <n v="36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2"/>
    <m/>
    <x v="3"/>
    <m/>
    <n v="22.2"/>
    <n v="0.8"/>
    <n v="7.9979178090300467"/>
    <n v="17.760000000000002"/>
    <n v="6.3983342472240379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88"/>
    <x v="8"/>
    <x v="78"/>
    <x v="1"/>
    <x v="4"/>
    <s v="TD"/>
    <x v="4"/>
    <n v="117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88"/>
    <x v="8"/>
    <x v="79"/>
    <x v="1"/>
    <x v="5"/>
    <s v="PCW"/>
    <x v="5"/>
    <n v="2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31"/>
    <s v="GPM"/>
    <x v="2"/>
    <x v="4"/>
    <x v="1"/>
    <n v="0.02"/>
    <n v="0.62"/>
    <m/>
    <s v="Subcontractor Supplied"/>
    <m/>
    <s v="38F MIN - 86F MAX"/>
    <m/>
    <m/>
    <m/>
    <x v="0"/>
    <x v="0"/>
    <x v="0"/>
    <s v="Pipe"/>
    <x v="1"/>
    <x v="0"/>
  </r>
  <r>
    <x v="88"/>
    <x v="8"/>
    <x v="80"/>
    <x v="1"/>
    <x v="6"/>
    <s v="PHW"/>
    <x v="5"/>
    <n v="2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5"/>
    <s v="GPM"/>
    <x v="3"/>
    <x v="4"/>
    <x v="1"/>
    <n v="0.02"/>
    <n v="0.1"/>
    <m/>
    <s v="Subcontractor Supplied"/>
    <m/>
    <s v="38F MIN - 86F MAX"/>
    <m/>
    <m/>
    <m/>
    <x v="0"/>
    <x v="0"/>
    <x v="0"/>
    <s v="Pipe"/>
    <x v="1"/>
    <x v="0"/>
  </r>
  <r>
    <x v="88"/>
    <x v="8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89"/>
    <x v="9"/>
    <x v="81"/>
    <x v="1"/>
    <x v="3"/>
    <s v="CA"/>
    <x v="3"/>
    <n v="86"/>
    <s v=""/>
    <s v=""/>
    <x v="0"/>
    <x v="0"/>
    <x v="2"/>
    <x v="0"/>
    <x v="7"/>
    <x v="0"/>
    <x v="3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n v="15"/>
    <s v="SCFM"/>
    <x v="0"/>
    <x v="4"/>
    <x v="1"/>
    <n v="0.01"/>
    <n v="0.15"/>
    <m/>
    <s v="Subcontractor Supplied"/>
    <s v="Subcontractor Supplied"/>
    <m/>
    <m/>
    <m/>
    <m/>
    <x v="0"/>
    <x v="0"/>
    <x v="0"/>
    <s v="Pipe"/>
    <x v="1"/>
    <x v="0"/>
  </r>
  <r>
    <x v="89"/>
    <x v="9"/>
    <x v="82"/>
    <x v="1"/>
    <x v="3"/>
    <s v="CA"/>
    <x v="3"/>
    <n v="87"/>
    <s v=""/>
    <s v=""/>
    <x v="0"/>
    <x v="0"/>
    <x v="2"/>
    <x v="0"/>
    <x v="7"/>
    <x v="0"/>
    <x v="3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n v="15"/>
    <s v="SCFM"/>
    <x v="0"/>
    <x v="4"/>
    <x v="1"/>
    <n v="0.01"/>
    <n v="0.15"/>
    <m/>
    <s v="Subcontractor Supplied"/>
    <s v="Subcontractor Supplied"/>
    <m/>
    <m/>
    <m/>
    <m/>
    <x v="0"/>
    <x v="0"/>
    <x v="0"/>
    <s v="Pipe"/>
    <x v="1"/>
    <x v="0"/>
  </r>
  <r>
    <x v="89"/>
    <x v="9"/>
    <x v="83"/>
    <x v="1"/>
    <x v="3"/>
    <s v="CA"/>
    <x v="3"/>
    <n v="88"/>
    <s v=""/>
    <s v=""/>
    <x v="0"/>
    <x v="0"/>
    <x v="2"/>
    <x v="0"/>
    <x v="7"/>
    <x v="0"/>
    <x v="3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n v="15"/>
    <s v="SCFM"/>
    <x v="0"/>
    <x v="4"/>
    <x v="1"/>
    <n v="0.01"/>
    <n v="0.15"/>
    <m/>
    <s v="Subcontractor Supplied"/>
    <s v="Subcontractor Supplied"/>
    <m/>
    <m/>
    <m/>
    <m/>
    <x v="0"/>
    <x v="0"/>
    <x v="0"/>
    <s v="Pipe"/>
    <x v="1"/>
    <x v="0"/>
  </r>
  <r>
    <x v="89"/>
    <x v="9"/>
    <x v="84"/>
    <x v="1"/>
    <x v="7"/>
    <s v="DCW"/>
    <x v="5"/>
    <n v="31"/>
    <s v=""/>
    <s v=""/>
    <x v="0"/>
    <x v="0"/>
    <x v="2"/>
    <x v="0"/>
    <x v="7"/>
    <x v="0"/>
    <x v="3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n v="5"/>
    <s v="GPM"/>
    <x v="2"/>
    <x v="4"/>
    <x v="1"/>
    <n v="0.01"/>
    <n v="0.05"/>
    <m/>
    <s v="Subcontractor Supplied"/>
    <m/>
    <m/>
    <m/>
    <m/>
    <m/>
    <x v="0"/>
    <x v="0"/>
    <x v="0"/>
    <s v="Pipe"/>
    <x v="1"/>
    <x v="0"/>
  </r>
  <r>
    <x v="89"/>
    <x v="9"/>
    <x v="0"/>
    <x v="0"/>
    <x v="0"/>
    <s v=""/>
    <x v="0"/>
    <m/>
    <s v=""/>
    <s v=""/>
    <x v="0"/>
    <x v="0"/>
    <x v="2"/>
    <x v="0"/>
    <x v="7"/>
    <x v="0"/>
    <x v="3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90"/>
    <x v="9"/>
    <x v="85"/>
    <x v="1"/>
    <x v="3"/>
    <s v="CA"/>
    <x v="3"/>
    <n v="89"/>
    <s v=""/>
    <s v=""/>
    <x v="0"/>
    <x v="0"/>
    <x v="2"/>
    <x v="0"/>
    <x v="7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n v="15"/>
    <s v="SCFM"/>
    <x v="0"/>
    <x v="4"/>
    <x v="1"/>
    <n v="0.01"/>
    <n v="0.15"/>
    <m/>
    <s v="Subcontractor Supplied"/>
    <s v="Subcontractor Supplied"/>
    <m/>
    <m/>
    <m/>
    <m/>
    <x v="0"/>
    <x v="0"/>
    <x v="0"/>
    <s v="Pipe"/>
    <x v="1"/>
    <x v="0"/>
  </r>
  <r>
    <x v="90"/>
    <x v="9"/>
    <x v="86"/>
    <x v="1"/>
    <x v="3"/>
    <s v="CA"/>
    <x v="3"/>
    <n v="90"/>
    <s v=""/>
    <s v=""/>
    <x v="0"/>
    <x v="0"/>
    <x v="2"/>
    <x v="0"/>
    <x v="7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n v="15"/>
    <s v="SCFM"/>
    <x v="0"/>
    <x v="4"/>
    <x v="1"/>
    <n v="0.01"/>
    <n v="0.15"/>
    <m/>
    <s v="Subcontractor Supplied"/>
    <s v="Subcontractor Supplied"/>
    <m/>
    <m/>
    <m/>
    <m/>
    <x v="0"/>
    <x v="0"/>
    <x v="0"/>
    <s v="Pipe"/>
    <x v="1"/>
    <x v="0"/>
  </r>
  <r>
    <x v="90"/>
    <x v="9"/>
    <x v="87"/>
    <x v="1"/>
    <x v="3"/>
    <s v="CA"/>
    <x v="3"/>
    <n v="91"/>
    <s v=""/>
    <s v=""/>
    <x v="0"/>
    <x v="0"/>
    <x v="2"/>
    <x v="0"/>
    <x v="7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n v="15"/>
    <s v="SCFM"/>
    <x v="0"/>
    <x v="4"/>
    <x v="1"/>
    <n v="0.01"/>
    <n v="0.15"/>
    <m/>
    <s v="Subcontractor Supplied"/>
    <s v="Subcontractor Supplied"/>
    <m/>
    <m/>
    <m/>
    <m/>
    <x v="0"/>
    <x v="0"/>
    <x v="0"/>
    <s v="Pipe"/>
    <x v="1"/>
    <x v="0"/>
  </r>
  <r>
    <x v="90"/>
    <x v="9"/>
    <x v="88"/>
    <x v="1"/>
    <x v="7"/>
    <s v="DCW"/>
    <x v="5"/>
    <n v="32"/>
    <s v=""/>
    <s v=""/>
    <x v="0"/>
    <x v="0"/>
    <x v="2"/>
    <x v="0"/>
    <x v="7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n v="5"/>
    <s v="GPM"/>
    <x v="2"/>
    <x v="4"/>
    <x v="1"/>
    <n v="0.01"/>
    <n v="0.05"/>
    <m/>
    <s v="Subcontractor Supplied"/>
    <m/>
    <m/>
    <m/>
    <m/>
    <m/>
    <x v="0"/>
    <x v="0"/>
    <x v="0"/>
    <s v="Pipe"/>
    <x v="1"/>
    <x v="0"/>
  </r>
  <r>
    <x v="90"/>
    <x v="9"/>
    <x v="0"/>
    <x v="0"/>
    <x v="0"/>
    <s v=""/>
    <x v="0"/>
    <m/>
    <s v=""/>
    <s v=""/>
    <x v="0"/>
    <x v="0"/>
    <x v="2"/>
    <x v="0"/>
    <x v="7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91"/>
    <x v="9"/>
    <x v="0"/>
    <x v="0"/>
    <x v="0"/>
    <s v=""/>
    <x v="0"/>
    <m/>
    <s v=""/>
    <s v=""/>
    <x v="0"/>
    <x v="0"/>
    <x v="2"/>
    <x v="0"/>
    <x v="7"/>
    <x v="0"/>
    <x v="2"/>
    <x v="0"/>
    <m/>
    <m/>
    <m/>
    <m/>
    <s v=""/>
    <m/>
    <m/>
    <s v="VF will utilize building hose station for the clean tray dock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92"/>
    <x v="10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93"/>
    <x v="10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94"/>
    <x v="10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95"/>
    <x v="10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96"/>
    <x v="10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97"/>
    <x v="10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98"/>
    <x v="10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99"/>
    <x v="10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00"/>
    <x v="10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01"/>
    <x v="10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02"/>
    <x v="10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03"/>
    <x v="10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04"/>
    <x v="10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05"/>
    <x v="10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06"/>
    <x v="10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07"/>
    <x v="10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08"/>
    <x v="10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09"/>
    <x v="10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10"/>
    <x v="10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11"/>
    <x v="10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12"/>
    <x v="10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13"/>
    <x v="10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14"/>
    <x v="10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15"/>
    <x v="10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16"/>
    <x v="11"/>
    <x v="89"/>
    <x v="1"/>
    <x v="3"/>
    <s v="CA"/>
    <x v="3"/>
    <n v="2"/>
    <s v=""/>
    <s v=""/>
    <x v="0"/>
    <x v="0"/>
    <x v="1"/>
    <x v="0"/>
    <x v="0"/>
    <x v="0"/>
    <x v="3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20"/>
    <s v="SCFM"/>
    <x v="0"/>
    <x v="3"/>
    <x v="1"/>
    <n v="0.3"/>
    <n v="6"/>
    <m/>
    <s v="Subcontractor Supplied"/>
    <m/>
    <m/>
    <m/>
    <m/>
    <m/>
    <x v="0"/>
    <x v="0"/>
    <x v="0"/>
    <s v="Pipe"/>
    <x v="0"/>
    <x v="0"/>
  </r>
  <r>
    <x v="116"/>
    <x v="11"/>
    <x v="0"/>
    <x v="0"/>
    <x v="0"/>
    <s v=""/>
    <x v="0"/>
    <m/>
    <s v=""/>
    <s v=""/>
    <x v="0"/>
    <x v="0"/>
    <x v="2"/>
    <x v="0"/>
    <x v="8"/>
    <x v="0"/>
    <x v="3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17"/>
    <x v="12"/>
    <x v="90"/>
    <x v="1"/>
    <x v="3"/>
    <s v="CA"/>
    <x v="3"/>
    <n v="3"/>
    <s v=""/>
    <s v=""/>
    <x v="0"/>
    <x v="0"/>
    <x v="1"/>
    <x v="0"/>
    <x v="0"/>
    <x v="0"/>
    <x v="3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20"/>
    <s v="SCFM"/>
    <x v="0"/>
    <x v="3"/>
    <x v="1"/>
    <n v="0.3"/>
    <n v="6"/>
    <m/>
    <s v="Subcontractor Supplied"/>
    <m/>
    <m/>
    <m/>
    <m/>
    <m/>
    <x v="0"/>
    <x v="0"/>
    <x v="0"/>
    <s v="Pipe"/>
    <x v="0"/>
    <x v="0"/>
  </r>
  <r>
    <x v="117"/>
    <x v="12"/>
    <x v="0"/>
    <x v="0"/>
    <x v="0"/>
    <s v=""/>
    <x v="0"/>
    <m/>
    <s v=""/>
    <s v=""/>
    <x v="0"/>
    <x v="0"/>
    <x v="2"/>
    <x v="0"/>
    <x v="8"/>
    <x v="0"/>
    <x v="3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18"/>
    <x v="13"/>
    <x v="91"/>
    <x v="1"/>
    <x v="3"/>
    <s v="CA"/>
    <x v="3"/>
    <n v="4"/>
    <s v=""/>
    <s v=""/>
    <x v="0"/>
    <x v="0"/>
    <x v="1"/>
    <x v="0"/>
    <x v="0"/>
    <x v="0"/>
    <x v="3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20"/>
    <s v="SCFM"/>
    <x v="0"/>
    <x v="3"/>
    <x v="1"/>
    <n v="0.3"/>
    <n v="6"/>
    <m/>
    <s v="Subcontractor Supplied"/>
    <m/>
    <m/>
    <m/>
    <m/>
    <m/>
    <x v="0"/>
    <x v="0"/>
    <x v="0"/>
    <s v="Pipe"/>
    <x v="0"/>
    <x v="0"/>
  </r>
  <r>
    <x v="118"/>
    <x v="13"/>
    <x v="0"/>
    <x v="0"/>
    <x v="0"/>
    <s v=""/>
    <x v="0"/>
    <m/>
    <s v=""/>
    <s v=""/>
    <x v="0"/>
    <x v="0"/>
    <x v="2"/>
    <x v="0"/>
    <x v="8"/>
    <x v="0"/>
    <x v="3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19"/>
    <x v="14"/>
    <x v="92"/>
    <x v="1"/>
    <x v="3"/>
    <s v="CA"/>
    <x v="3"/>
    <n v="5"/>
    <s v=""/>
    <s v=""/>
    <x v="0"/>
    <x v="0"/>
    <x v="1"/>
    <x v="0"/>
    <x v="0"/>
    <x v="0"/>
    <x v="3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20"/>
    <s v="SCFM"/>
    <x v="0"/>
    <x v="3"/>
    <x v="1"/>
    <n v="0.3"/>
    <n v="6"/>
    <m/>
    <s v="Subcontractor Supplied"/>
    <m/>
    <m/>
    <m/>
    <m/>
    <m/>
    <x v="0"/>
    <x v="0"/>
    <x v="0"/>
    <s v="Pipe"/>
    <x v="0"/>
    <x v="0"/>
  </r>
  <r>
    <x v="119"/>
    <x v="14"/>
    <x v="0"/>
    <x v="0"/>
    <x v="0"/>
    <s v=""/>
    <x v="0"/>
    <m/>
    <s v=""/>
    <s v=""/>
    <x v="0"/>
    <x v="0"/>
    <x v="2"/>
    <x v="0"/>
    <x v="8"/>
    <x v="0"/>
    <x v="3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20"/>
    <x v="15"/>
    <x v="0"/>
    <x v="0"/>
    <x v="0"/>
    <s v=""/>
    <x v="0"/>
    <m/>
    <s v=""/>
    <s v=""/>
    <x v="0"/>
    <x v="0"/>
    <x v="0"/>
    <x v="0"/>
    <x v="0"/>
    <x v="0"/>
    <x v="0"/>
    <x v="0"/>
    <m/>
    <m/>
    <m/>
    <m/>
    <s v=""/>
    <m/>
    <m/>
    <m/>
    <x v="0"/>
    <x v="0"/>
    <x v="0"/>
    <m/>
    <x v="0"/>
    <m/>
    <m/>
    <m/>
    <s v=""/>
    <s v=""/>
    <s v=""/>
    <x v="5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1"/>
  </r>
  <r>
    <x v="121"/>
    <x v="16"/>
    <x v="0"/>
    <x v="0"/>
    <x v="0"/>
    <s v=""/>
    <x v="0"/>
    <m/>
    <s v=""/>
    <s v=""/>
    <x v="0"/>
    <x v="0"/>
    <x v="2"/>
    <x v="0"/>
    <x v="8"/>
    <x v="0"/>
    <x v="0"/>
    <x v="0"/>
    <m/>
    <m/>
    <m/>
    <m/>
    <s v=""/>
    <m/>
    <m/>
    <m/>
    <x v="0"/>
    <x v="0"/>
    <x v="0"/>
    <m/>
    <x v="0"/>
    <m/>
    <m/>
    <m/>
    <s v=""/>
    <s v=""/>
    <s v=""/>
    <x v="6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22"/>
    <x v="17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7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23"/>
    <x v="18"/>
    <x v="0"/>
    <x v="0"/>
    <x v="0"/>
    <s v=""/>
    <x v="0"/>
    <m/>
    <s v=""/>
    <s v=""/>
    <x v="0"/>
    <x v="0"/>
    <x v="2"/>
    <x v="0"/>
    <x v="8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8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24"/>
    <x v="19"/>
    <x v="93"/>
    <x v="1"/>
    <x v="3"/>
    <s v="CA"/>
    <x v="3"/>
    <n v="98"/>
    <s v=""/>
    <s v=""/>
    <x v="0"/>
    <x v="0"/>
    <x v="2"/>
    <x v="0"/>
    <x v="8"/>
    <x v="0"/>
    <x v="0"/>
    <x v="0"/>
    <s v="Moba Line 1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0"/>
    <s v="SCFM"/>
    <x v="0"/>
    <x v="5"/>
    <x v="1"/>
    <n v="0.1"/>
    <n v="1"/>
    <m/>
    <s v="Subcontractor Supplied"/>
    <s v="OEM"/>
    <m/>
    <m/>
    <m/>
    <m/>
    <x v="0"/>
    <x v="0"/>
    <x v="0"/>
    <s v="Pipe"/>
    <x v="1"/>
    <x v="0"/>
  </r>
  <r>
    <x v="124"/>
    <x v="19"/>
    <x v="94"/>
    <x v="1"/>
    <x v="3"/>
    <s v="CA"/>
    <x v="3"/>
    <n v="99"/>
    <s v=""/>
    <s v=""/>
    <x v="0"/>
    <x v="0"/>
    <x v="2"/>
    <x v="0"/>
    <x v="8"/>
    <x v="0"/>
    <x v="0"/>
    <x v="0"/>
    <s v="Moba Line 1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0"/>
    <s v="SCFM"/>
    <x v="0"/>
    <x v="5"/>
    <x v="1"/>
    <n v="0.1"/>
    <n v="1"/>
    <m/>
    <s v="Subcontractor Supplied"/>
    <s v="OEM"/>
    <m/>
    <m/>
    <m/>
    <m/>
    <x v="0"/>
    <x v="0"/>
    <x v="0"/>
    <s v="Pipe"/>
    <x v="1"/>
    <x v="0"/>
  </r>
  <r>
    <x v="124"/>
    <x v="19"/>
    <x v="0"/>
    <x v="0"/>
    <x v="0"/>
    <s v=""/>
    <x v="0"/>
    <m/>
    <s v=""/>
    <s v=""/>
    <x v="0"/>
    <x v="0"/>
    <x v="2"/>
    <x v="0"/>
    <x v="8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9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25"/>
    <x v="17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1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26"/>
    <x v="18"/>
    <x v="0"/>
    <x v="0"/>
    <x v="0"/>
    <s v=""/>
    <x v="0"/>
    <m/>
    <s v=""/>
    <s v=""/>
    <x v="0"/>
    <x v="0"/>
    <x v="2"/>
    <x v="0"/>
    <x v="8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11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27"/>
    <x v="19"/>
    <x v="95"/>
    <x v="1"/>
    <x v="3"/>
    <s v="CA"/>
    <x v="3"/>
    <n v="100"/>
    <s v=""/>
    <s v=""/>
    <x v="0"/>
    <x v="0"/>
    <x v="3"/>
    <x v="0"/>
    <x v="8"/>
    <x v="0"/>
    <x v="0"/>
    <x v="0"/>
    <s v="Moba Line 2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0"/>
    <s v="SCFM"/>
    <x v="0"/>
    <x v="5"/>
    <x v="1"/>
    <n v="0.1"/>
    <n v="1"/>
    <m/>
    <s v="Subcontractor Supplied"/>
    <s v="OEM"/>
    <m/>
    <m/>
    <m/>
    <m/>
    <x v="0"/>
    <x v="0"/>
    <x v="0"/>
    <s v="Pipe"/>
    <x v="1"/>
    <x v="0"/>
  </r>
  <r>
    <x v="127"/>
    <x v="19"/>
    <x v="96"/>
    <x v="1"/>
    <x v="3"/>
    <s v="CA"/>
    <x v="3"/>
    <n v="101"/>
    <s v=""/>
    <s v=""/>
    <x v="0"/>
    <x v="0"/>
    <x v="3"/>
    <x v="0"/>
    <x v="8"/>
    <x v="0"/>
    <x v="0"/>
    <x v="0"/>
    <s v="Moba Line 2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0"/>
    <s v="SCFM"/>
    <x v="0"/>
    <x v="5"/>
    <x v="1"/>
    <n v="0.1"/>
    <n v="1"/>
    <m/>
    <s v="Subcontractor Supplied"/>
    <s v="OEM"/>
    <m/>
    <m/>
    <m/>
    <m/>
    <x v="0"/>
    <x v="0"/>
    <x v="0"/>
    <s v="Pipe"/>
    <x v="1"/>
    <x v="0"/>
  </r>
  <r>
    <x v="127"/>
    <x v="19"/>
    <x v="0"/>
    <x v="0"/>
    <x v="0"/>
    <s v=""/>
    <x v="0"/>
    <m/>
    <s v=""/>
    <s v=""/>
    <x v="0"/>
    <x v="0"/>
    <x v="3"/>
    <x v="0"/>
    <x v="8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12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28"/>
    <x v="20"/>
    <x v="0"/>
    <x v="0"/>
    <x v="0"/>
    <s v=""/>
    <x v="0"/>
    <m/>
    <s v=""/>
    <s v=""/>
    <x v="0"/>
    <x v="0"/>
    <x v="2"/>
    <x v="0"/>
    <x v="8"/>
    <x v="0"/>
    <x v="4"/>
    <x v="0"/>
    <m/>
    <m/>
    <m/>
    <m/>
    <s v=""/>
    <m/>
    <m/>
    <m/>
    <x v="0"/>
    <x v="0"/>
    <x v="0"/>
    <m/>
    <x v="0"/>
    <m/>
    <m/>
    <m/>
    <s v=""/>
    <s v=""/>
    <s v=""/>
    <x v="1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29"/>
    <x v="21"/>
    <x v="97"/>
    <x v="1"/>
    <x v="3"/>
    <s v="CA"/>
    <x v="3"/>
    <n v="102"/>
    <s v=""/>
    <s v=""/>
    <x v="0"/>
    <x v="0"/>
    <x v="2"/>
    <x v="0"/>
    <x v="8"/>
    <x v="0"/>
    <x v="4"/>
    <x v="0"/>
    <m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9"/>
    <s v="SCFM"/>
    <x v="0"/>
    <x v="2"/>
    <x v="1"/>
    <n v="0.5"/>
    <n v="4.5"/>
    <m/>
    <s v="Subcontractor Supplied"/>
    <s v="OEM"/>
    <m/>
    <m/>
    <m/>
    <m/>
    <x v="0"/>
    <x v="0"/>
    <x v="0"/>
    <s v="Pipe"/>
    <x v="1"/>
    <x v="0"/>
  </r>
  <r>
    <x v="129"/>
    <x v="21"/>
    <x v="98"/>
    <x v="1"/>
    <x v="1"/>
    <s v="EL"/>
    <x v="1"/>
    <n v="308"/>
    <s v=""/>
    <s v=""/>
    <x v="0"/>
    <x v="0"/>
    <x v="2"/>
    <x v="0"/>
    <x v="8"/>
    <x v="0"/>
    <x v="4"/>
    <x v="0"/>
    <m/>
    <m/>
    <m/>
    <m/>
    <s v=""/>
    <m/>
    <m/>
    <m/>
    <x v="0"/>
    <x v="0"/>
    <x v="2"/>
    <m/>
    <x v="2"/>
    <n v="3"/>
    <n v="4.8"/>
    <n v="0.8"/>
    <n v="3.990645060638693"/>
    <n v="3.84"/>
    <n v="3.1925160485109547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129"/>
    <x v="21"/>
    <x v="0"/>
    <x v="0"/>
    <x v="0"/>
    <s v=""/>
    <x v="0"/>
    <m/>
    <s v=""/>
    <s v=""/>
    <x v="0"/>
    <x v="0"/>
    <x v="2"/>
    <x v="0"/>
    <x v="8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30"/>
    <x v="22"/>
    <x v="99"/>
    <x v="1"/>
    <x v="3"/>
    <s v="CA"/>
    <x v="3"/>
    <n v="103"/>
    <s v=""/>
    <s v=""/>
    <x v="0"/>
    <x v="0"/>
    <x v="2"/>
    <x v="0"/>
    <x v="8"/>
    <x v="0"/>
    <x v="4"/>
    <x v="0"/>
    <m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4"/>
    <s v="SCFM"/>
    <x v="0"/>
    <x v="2"/>
    <x v="1"/>
    <n v="0.5"/>
    <n v="7"/>
    <m/>
    <s v="Subcontractor Supplied"/>
    <s v="OEM"/>
    <m/>
    <m/>
    <m/>
    <m/>
    <x v="0"/>
    <x v="0"/>
    <x v="0"/>
    <s v="Pipe"/>
    <x v="1"/>
    <x v="0"/>
  </r>
  <r>
    <x v="130"/>
    <x v="22"/>
    <x v="100"/>
    <x v="1"/>
    <x v="1"/>
    <s v="EL"/>
    <x v="1"/>
    <n v="309"/>
    <s v=""/>
    <s v=""/>
    <x v="0"/>
    <x v="0"/>
    <x v="2"/>
    <x v="0"/>
    <x v="8"/>
    <x v="0"/>
    <x v="4"/>
    <x v="0"/>
    <m/>
    <m/>
    <m/>
    <m/>
    <s v=""/>
    <m/>
    <m/>
    <m/>
    <x v="0"/>
    <x v="0"/>
    <x v="2"/>
    <m/>
    <x v="2"/>
    <n v="3"/>
    <n v="4.8"/>
    <n v="0.8"/>
    <n v="3.990645060638693"/>
    <n v="3.84"/>
    <n v="3.1925160485109547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130"/>
    <x v="22"/>
    <x v="0"/>
    <x v="0"/>
    <x v="0"/>
    <s v=""/>
    <x v="0"/>
    <m/>
    <s v=""/>
    <s v=""/>
    <x v="0"/>
    <x v="0"/>
    <x v="2"/>
    <x v="0"/>
    <x v="8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31"/>
    <x v="23"/>
    <x v="101"/>
    <x v="1"/>
    <x v="1"/>
    <s v="EL"/>
    <x v="1"/>
    <n v="37"/>
    <s v=""/>
    <s v=""/>
    <x v="0"/>
    <x v="0"/>
    <x v="2"/>
    <x v="0"/>
    <x v="4"/>
    <x v="0"/>
    <x v="2"/>
    <x v="0"/>
    <m/>
    <m/>
    <m/>
    <m/>
    <s v=""/>
    <m/>
    <m/>
    <m/>
    <x v="0"/>
    <x v="0"/>
    <x v="1"/>
    <m/>
    <x v="2"/>
    <m/>
    <n v="2"/>
    <n v="0.8"/>
    <n v="1.662768775266122"/>
    <n v="1.6"/>
    <n v="1.3302150202128977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131"/>
    <x v="23"/>
    <x v="0"/>
    <x v="0"/>
    <x v="0"/>
    <s v=""/>
    <x v="0"/>
    <m/>
    <s v=""/>
    <s v=""/>
    <x v="0"/>
    <x v="0"/>
    <x v="2"/>
    <x v="0"/>
    <x v="4"/>
    <x v="0"/>
    <x v="2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32"/>
    <x v="23"/>
    <x v="102"/>
    <x v="1"/>
    <x v="1"/>
    <s v="EL"/>
    <x v="1"/>
    <n v="38"/>
    <s v=""/>
    <s v=""/>
    <x v="0"/>
    <x v="0"/>
    <x v="2"/>
    <x v="0"/>
    <x v="4"/>
    <x v="0"/>
    <x v="2"/>
    <x v="0"/>
    <m/>
    <m/>
    <m/>
    <m/>
    <s v=""/>
    <m/>
    <m/>
    <m/>
    <x v="0"/>
    <x v="0"/>
    <x v="1"/>
    <m/>
    <x v="2"/>
    <m/>
    <n v="2"/>
    <n v="0.8"/>
    <n v="1.662768775266122"/>
    <n v="1.6"/>
    <n v="1.3302150202128977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132"/>
    <x v="23"/>
    <x v="0"/>
    <x v="0"/>
    <x v="0"/>
    <s v=""/>
    <x v="0"/>
    <m/>
    <s v=""/>
    <s v=""/>
    <x v="0"/>
    <x v="0"/>
    <x v="2"/>
    <x v="0"/>
    <x v="4"/>
    <x v="0"/>
    <x v="2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33"/>
    <x v="23"/>
    <x v="103"/>
    <x v="1"/>
    <x v="1"/>
    <s v="EL"/>
    <x v="1"/>
    <n v="213"/>
    <s v=""/>
    <s v=""/>
    <x v="0"/>
    <x v="0"/>
    <x v="2"/>
    <x v="0"/>
    <x v="4"/>
    <x v="0"/>
    <x v="2"/>
    <x v="0"/>
    <m/>
    <m/>
    <m/>
    <m/>
    <s v=""/>
    <m/>
    <m/>
    <m/>
    <x v="0"/>
    <x v="0"/>
    <x v="1"/>
    <m/>
    <x v="2"/>
    <m/>
    <n v="2"/>
    <n v="0.8"/>
    <n v="1.662768775266122"/>
    <n v="1.6"/>
    <n v="1.3302150202128977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133"/>
    <x v="23"/>
    <x v="0"/>
    <x v="0"/>
    <x v="0"/>
    <s v=""/>
    <x v="0"/>
    <m/>
    <s v=""/>
    <s v=""/>
    <x v="0"/>
    <x v="0"/>
    <x v="2"/>
    <x v="0"/>
    <x v="4"/>
    <x v="0"/>
    <x v="2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34"/>
    <x v="24"/>
    <x v="104"/>
    <x v="1"/>
    <x v="8"/>
    <s v="DRN"/>
    <x v="6"/>
    <n v="1"/>
    <s v=""/>
    <s v=""/>
    <x v="0"/>
    <x v="0"/>
    <x v="2"/>
    <x v="0"/>
    <x v="9"/>
    <x v="0"/>
    <x v="1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40"/>
    <s v="GPM"/>
    <x v="4"/>
    <x v="6"/>
    <x v="1"/>
    <n v="0.02"/>
    <n v="0.8"/>
    <m/>
    <m/>
    <m/>
    <m/>
    <m/>
    <m/>
    <m/>
    <x v="0"/>
    <x v="0"/>
    <x v="0"/>
    <s v="Pipe"/>
    <x v="1"/>
    <x v="0"/>
  </r>
  <r>
    <x v="134"/>
    <x v="24"/>
    <x v="105"/>
    <x v="1"/>
    <x v="1"/>
    <s v="EL"/>
    <x v="1"/>
    <n v="39"/>
    <s v=""/>
    <s v=""/>
    <x v="0"/>
    <x v="0"/>
    <x v="2"/>
    <x v="0"/>
    <x v="9"/>
    <x v="0"/>
    <x v="1"/>
    <x v="0"/>
    <m/>
    <m/>
    <m/>
    <m/>
    <s v=""/>
    <m/>
    <m/>
    <m/>
    <x v="0"/>
    <x v="0"/>
    <x v="2"/>
    <s v="Assumes electric heat rather than steam water heating"/>
    <x v="2"/>
    <m/>
    <n v="24"/>
    <n v="0.8"/>
    <n v="19.953225303193467"/>
    <n v="19.200000000000003"/>
    <n v="15.962580242554774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134"/>
    <x v="24"/>
    <x v="106"/>
    <x v="1"/>
    <x v="4"/>
    <s v="TD"/>
    <x v="4"/>
    <n v="118"/>
    <s v=""/>
    <s v=""/>
    <x v="0"/>
    <x v="0"/>
    <x v="2"/>
    <x v="0"/>
    <x v="9"/>
    <x v="0"/>
    <x v="1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134"/>
    <x v="24"/>
    <x v="107"/>
    <x v="1"/>
    <x v="5"/>
    <s v="PCW"/>
    <x v="5"/>
    <n v="3"/>
    <s v=""/>
    <s v=""/>
    <x v="0"/>
    <x v="0"/>
    <x v="2"/>
    <x v="0"/>
    <x v="9"/>
    <x v="0"/>
    <x v="1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15"/>
    <s v="GPM"/>
    <x v="2"/>
    <x v="4"/>
    <x v="1"/>
    <n v="0.05"/>
    <n v="0.75"/>
    <m/>
    <s v="Subcontractor Supplied"/>
    <m/>
    <s v="MIXING VALVE"/>
    <m/>
    <m/>
    <m/>
    <x v="0"/>
    <x v="0"/>
    <x v="0"/>
    <s v="Pipe"/>
    <x v="1"/>
    <x v="0"/>
  </r>
  <r>
    <x v="134"/>
    <x v="24"/>
    <x v="108"/>
    <x v="1"/>
    <x v="6"/>
    <s v="PHW"/>
    <x v="5"/>
    <n v="3"/>
    <s v=""/>
    <s v=""/>
    <x v="0"/>
    <x v="0"/>
    <x v="2"/>
    <x v="0"/>
    <x v="9"/>
    <x v="0"/>
    <x v="1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30"/>
    <s v="GPM"/>
    <x v="3"/>
    <x v="4"/>
    <x v="1"/>
    <n v="0.05"/>
    <n v="1.5"/>
    <m/>
    <s v="Subcontractor Supplied"/>
    <m/>
    <s v="MIXING VALVE"/>
    <m/>
    <m/>
    <m/>
    <x v="0"/>
    <x v="0"/>
    <x v="0"/>
    <s v="Pipe"/>
    <x v="1"/>
    <x v="0"/>
  </r>
  <r>
    <x v="134"/>
    <x v="24"/>
    <x v="0"/>
    <x v="0"/>
    <x v="0"/>
    <s v=""/>
    <x v="0"/>
    <m/>
    <s v=""/>
    <s v=""/>
    <x v="0"/>
    <x v="0"/>
    <x v="2"/>
    <x v="0"/>
    <x v="9"/>
    <x v="0"/>
    <x v="1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35"/>
    <x v="24"/>
    <x v="109"/>
    <x v="1"/>
    <x v="8"/>
    <s v="DRN"/>
    <x v="6"/>
    <n v="2"/>
    <s v=""/>
    <s v=""/>
    <x v="0"/>
    <x v="0"/>
    <x v="2"/>
    <x v="0"/>
    <x v="9"/>
    <x v="0"/>
    <x v="1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40"/>
    <s v="GPM"/>
    <x v="4"/>
    <x v="6"/>
    <x v="1"/>
    <n v="0.02"/>
    <n v="0.8"/>
    <m/>
    <m/>
    <m/>
    <m/>
    <m/>
    <m/>
    <m/>
    <x v="0"/>
    <x v="0"/>
    <x v="0"/>
    <s v="Pipe"/>
    <x v="1"/>
    <x v="0"/>
  </r>
  <r>
    <x v="135"/>
    <x v="24"/>
    <x v="110"/>
    <x v="1"/>
    <x v="1"/>
    <s v="EL"/>
    <x v="1"/>
    <n v="40"/>
    <s v=""/>
    <s v=""/>
    <x v="0"/>
    <x v="0"/>
    <x v="2"/>
    <x v="0"/>
    <x v="9"/>
    <x v="0"/>
    <x v="1"/>
    <x v="0"/>
    <m/>
    <m/>
    <m/>
    <m/>
    <s v=""/>
    <m/>
    <m/>
    <m/>
    <x v="0"/>
    <x v="0"/>
    <x v="2"/>
    <s v="Assumes electric heat rather than steam water heating"/>
    <x v="2"/>
    <m/>
    <n v="24"/>
    <n v="0.8"/>
    <n v="19.953225303193467"/>
    <n v="19.200000000000003"/>
    <n v="15.962580242554774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135"/>
    <x v="24"/>
    <x v="111"/>
    <x v="1"/>
    <x v="4"/>
    <s v="TD"/>
    <x v="4"/>
    <n v="119"/>
    <s v=""/>
    <s v=""/>
    <x v="0"/>
    <x v="0"/>
    <x v="2"/>
    <x v="0"/>
    <x v="9"/>
    <x v="0"/>
    <x v="1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135"/>
    <x v="24"/>
    <x v="112"/>
    <x v="1"/>
    <x v="5"/>
    <s v="PCW"/>
    <x v="5"/>
    <n v="4"/>
    <s v=""/>
    <s v=""/>
    <x v="0"/>
    <x v="0"/>
    <x v="2"/>
    <x v="0"/>
    <x v="9"/>
    <x v="0"/>
    <x v="1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15"/>
    <s v="GPM"/>
    <x v="2"/>
    <x v="4"/>
    <x v="1"/>
    <n v="0.05"/>
    <n v="0.75"/>
    <m/>
    <s v="Subcontractor Supplied"/>
    <m/>
    <s v="MIXING VALVE"/>
    <m/>
    <m/>
    <m/>
    <x v="0"/>
    <x v="0"/>
    <x v="0"/>
    <s v="Pipe"/>
    <x v="1"/>
    <x v="0"/>
  </r>
  <r>
    <x v="135"/>
    <x v="24"/>
    <x v="113"/>
    <x v="1"/>
    <x v="6"/>
    <s v="PHW"/>
    <x v="5"/>
    <n v="4"/>
    <s v=""/>
    <s v=""/>
    <x v="0"/>
    <x v="0"/>
    <x v="2"/>
    <x v="0"/>
    <x v="9"/>
    <x v="0"/>
    <x v="1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30"/>
    <s v="GPM"/>
    <x v="3"/>
    <x v="4"/>
    <x v="1"/>
    <n v="0.05"/>
    <n v="1.5"/>
    <m/>
    <s v="Subcontractor Supplied"/>
    <m/>
    <s v="MIXING VALVE"/>
    <m/>
    <m/>
    <m/>
    <x v="0"/>
    <x v="0"/>
    <x v="0"/>
    <s v="Pipe"/>
    <x v="1"/>
    <x v="0"/>
  </r>
  <r>
    <x v="135"/>
    <x v="24"/>
    <x v="0"/>
    <x v="0"/>
    <x v="0"/>
    <s v=""/>
    <x v="0"/>
    <m/>
    <s v=""/>
    <s v=""/>
    <x v="0"/>
    <x v="0"/>
    <x v="2"/>
    <x v="0"/>
    <x v="9"/>
    <x v="0"/>
    <x v="1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36"/>
    <x v="25"/>
    <x v="114"/>
    <x v="1"/>
    <x v="5"/>
    <s v="PCW"/>
    <x v="5"/>
    <n v="30"/>
    <s v=""/>
    <s v=""/>
    <x v="0"/>
    <x v="0"/>
    <x v="2"/>
    <x v="0"/>
    <x v="7"/>
    <x v="0"/>
    <x v="1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5"/>
    <s v="GPM"/>
    <x v="2"/>
    <x v="4"/>
    <x v="1"/>
    <n v="2.5000000000000001E-2"/>
    <n v="0.125"/>
    <m/>
    <s v="Subcontractor Supplied"/>
    <m/>
    <m/>
    <m/>
    <m/>
    <m/>
    <x v="0"/>
    <x v="0"/>
    <x v="0"/>
    <s v="Pipe"/>
    <x v="1"/>
    <x v="0"/>
  </r>
  <r>
    <x v="136"/>
    <x v="25"/>
    <x v="0"/>
    <x v="0"/>
    <x v="0"/>
    <s v=""/>
    <x v="0"/>
    <m/>
    <s v=""/>
    <s v=""/>
    <x v="0"/>
    <x v="0"/>
    <x v="2"/>
    <x v="0"/>
    <x v="7"/>
    <x v="0"/>
    <x v="1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37"/>
    <x v="26"/>
    <x v="115"/>
    <x v="1"/>
    <x v="3"/>
    <s v="CA"/>
    <x v="3"/>
    <n v="24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1"/>
    <s v="SCFM"/>
    <x v="0"/>
    <x v="2"/>
    <x v="1"/>
    <n v="0.8"/>
    <n v="8.8000000000000007"/>
    <m/>
    <s v="Subcontractor Supplied"/>
    <s v="OEM"/>
    <m/>
    <m/>
    <m/>
    <m/>
    <x v="0"/>
    <x v="0"/>
    <x v="0"/>
    <s v="Pipe"/>
    <x v="1"/>
    <x v="0"/>
  </r>
  <r>
    <x v="137"/>
    <x v="26"/>
    <x v="116"/>
    <x v="1"/>
    <x v="1"/>
    <s v="EL"/>
    <x v="1"/>
    <n v="41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2"/>
    <m/>
    <x v="3"/>
    <m/>
    <n v="17"/>
    <n v="0.8"/>
    <n v="6.1245316555635503"/>
    <n v="13.600000000000001"/>
    <n v="4.8996253244508408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137"/>
    <x v="26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38"/>
    <x v="26"/>
    <x v="117"/>
    <x v="1"/>
    <x v="3"/>
    <s v="CA"/>
    <x v="3"/>
    <n v="25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1"/>
    <s v="SCFM"/>
    <x v="0"/>
    <x v="2"/>
    <x v="1"/>
    <n v="0.8"/>
    <n v="8.8000000000000007"/>
    <m/>
    <s v="Subcontractor Supplied"/>
    <s v="OEM"/>
    <m/>
    <m/>
    <m/>
    <m/>
    <x v="0"/>
    <x v="0"/>
    <x v="0"/>
    <s v="Pipe"/>
    <x v="1"/>
    <x v="0"/>
  </r>
  <r>
    <x v="138"/>
    <x v="26"/>
    <x v="118"/>
    <x v="1"/>
    <x v="1"/>
    <s v="EL"/>
    <x v="1"/>
    <n v="42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2"/>
    <m/>
    <x v="3"/>
    <m/>
    <n v="17"/>
    <n v="0.8"/>
    <n v="6.1245316555635503"/>
    <n v="13.600000000000001"/>
    <n v="4.8996253244508408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138"/>
    <x v="26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39"/>
    <x v="26"/>
    <x v="119"/>
    <x v="1"/>
    <x v="3"/>
    <s v="CA"/>
    <x v="3"/>
    <n v="26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1"/>
    <s v="SCFM"/>
    <x v="0"/>
    <x v="2"/>
    <x v="1"/>
    <n v="0.8"/>
    <n v="8.8000000000000007"/>
    <m/>
    <s v="Subcontractor Supplied"/>
    <s v="OEM"/>
    <m/>
    <m/>
    <m/>
    <m/>
    <x v="0"/>
    <x v="0"/>
    <x v="0"/>
    <s v="Pipe"/>
    <x v="1"/>
    <x v="0"/>
  </r>
  <r>
    <x v="139"/>
    <x v="26"/>
    <x v="120"/>
    <x v="1"/>
    <x v="1"/>
    <s v="EL"/>
    <x v="1"/>
    <n v="43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2"/>
    <m/>
    <x v="3"/>
    <m/>
    <n v="17"/>
    <n v="0.8"/>
    <n v="6.1245316555635503"/>
    <n v="13.600000000000001"/>
    <n v="4.8996253244508408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139"/>
    <x v="26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40"/>
    <x v="26"/>
    <x v="121"/>
    <x v="1"/>
    <x v="3"/>
    <s v="CA"/>
    <x v="3"/>
    <n v="27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1"/>
    <s v="SCFM"/>
    <x v="0"/>
    <x v="2"/>
    <x v="1"/>
    <n v="0.8"/>
    <n v="8.8000000000000007"/>
    <m/>
    <s v="Subcontractor Supplied"/>
    <s v="OEM"/>
    <m/>
    <m/>
    <m/>
    <m/>
    <x v="0"/>
    <x v="0"/>
    <x v="0"/>
    <s v="Pipe"/>
    <x v="1"/>
    <x v="0"/>
  </r>
  <r>
    <x v="140"/>
    <x v="26"/>
    <x v="122"/>
    <x v="1"/>
    <x v="1"/>
    <s v="EL"/>
    <x v="1"/>
    <n v="44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2"/>
    <m/>
    <x v="3"/>
    <m/>
    <n v="17"/>
    <n v="0.8"/>
    <n v="6.1245316555635503"/>
    <n v="13.600000000000001"/>
    <n v="4.8996253244508408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140"/>
    <x v="26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41"/>
    <x v="26"/>
    <x v="123"/>
    <x v="1"/>
    <x v="3"/>
    <s v="CA"/>
    <x v="3"/>
    <n v="28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1"/>
    <s v="SCFM"/>
    <x v="0"/>
    <x v="2"/>
    <x v="1"/>
    <n v="0.8"/>
    <n v="8.8000000000000007"/>
    <m/>
    <s v="Subcontractor Supplied"/>
    <s v="OEM"/>
    <m/>
    <m/>
    <m/>
    <m/>
    <x v="0"/>
    <x v="0"/>
    <x v="0"/>
    <s v="Pipe"/>
    <x v="1"/>
    <x v="0"/>
  </r>
  <r>
    <x v="141"/>
    <x v="26"/>
    <x v="124"/>
    <x v="1"/>
    <x v="1"/>
    <s v="EL"/>
    <x v="1"/>
    <n v="45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2"/>
    <m/>
    <x v="3"/>
    <m/>
    <n v="17"/>
    <n v="0.8"/>
    <n v="6.1245316555635503"/>
    <n v="13.600000000000001"/>
    <n v="4.8996253244508408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141"/>
    <x v="26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42"/>
    <x v="26"/>
    <x v="125"/>
    <x v="1"/>
    <x v="3"/>
    <s v="CA"/>
    <x v="3"/>
    <n v="29"/>
    <s v=""/>
    <s v=""/>
    <x v="0"/>
    <x v="0"/>
    <x v="4"/>
    <x v="0"/>
    <x v="6"/>
    <x v="0"/>
    <x v="0"/>
    <x v="0"/>
    <s v="Moba Line 1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1"/>
    <s v="SCFM"/>
    <x v="0"/>
    <x v="2"/>
    <x v="1"/>
    <n v="0.8"/>
    <n v="8.8000000000000007"/>
    <m/>
    <s v="Subcontractor Supplied"/>
    <s v="OEM"/>
    <m/>
    <m/>
    <m/>
    <m/>
    <x v="0"/>
    <x v="0"/>
    <x v="0"/>
    <s v="Pipe"/>
    <x v="1"/>
    <x v="0"/>
  </r>
  <r>
    <x v="142"/>
    <x v="26"/>
    <x v="126"/>
    <x v="1"/>
    <x v="1"/>
    <s v="EL"/>
    <x v="1"/>
    <n v="46"/>
    <s v=""/>
    <s v=""/>
    <x v="0"/>
    <x v="0"/>
    <x v="4"/>
    <x v="0"/>
    <x v="6"/>
    <x v="0"/>
    <x v="0"/>
    <x v="0"/>
    <s v="Moba Line 1"/>
    <m/>
    <m/>
    <m/>
    <s v=""/>
    <m/>
    <m/>
    <m/>
    <x v="0"/>
    <x v="0"/>
    <x v="2"/>
    <m/>
    <x v="3"/>
    <m/>
    <n v="17"/>
    <n v="0.8"/>
    <n v="6.1245316555635503"/>
    <n v="13.600000000000001"/>
    <n v="4.8996253244508408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142"/>
    <x v="26"/>
    <x v="0"/>
    <x v="0"/>
    <x v="0"/>
    <s v=""/>
    <x v="0"/>
    <m/>
    <s v=""/>
    <s v=""/>
    <x v="0"/>
    <x v="0"/>
    <x v="4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43"/>
    <x v="26"/>
    <x v="127"/>
    <x v="1"/>
    <x v="3"/>
    <s v="CA"/>
    <x v="3"/>
    <n v="30"/>
    <s v=""/>
    <s v=""/>
    <x v="0"/>
    <x v="0"/>
    <x v="4"/>
    <x v="0"/>
    <x v="6"/>
    <x v="0"/>
    <x v="0"/>
    <x v="0"/>
    <s v="Moba Line 1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1"/>
    <s v="SCFM"/>
    <x v="0"/>
    <x v="2"/>
    <x v="1"/>
    <n v="0.8"/>
    <n v="8.8000000000000007"/>
    <m/>
    <s v="Subcontractor Supplied"/>
    <s v="OEM"/>
    <m/>
    <m/>
    <m/>
    <m/>
    <x v="0"/>
    <x v="0"/>
    <x v="0"/>
    <s v="Pipe"/>
    <x v="1"/>
    <x v="0"/>
  </r>
  <r>
    <x v="143"/>
    <x v="26"/>
    <x v="128"/>
    <x v="1"/>
    <x v="1"/>
    <s v="EL"/>
    <x v="1"/>
    <n v="47"/>
    <s v=""/>
    <s v=""/>
    <x v="0"/>
    <x v="0"/>
    <x v="4"/>
    <x v="0"/>
    <x v="6"/>
    <x v="0"/>
    <x v="0"/>
    <x v="0"/>
    <s v="Moba Line 1"/>
    <m/>
    <m/>
    <m/>
    <s v=""/>
    <m/>
    <m/>
    <m/>
    <x v="0"/>
    <x v="0"/>
    <x v="2"/>
    <m/>
    <x v="3"/>
    <m/>
    <n v="17"/>
    <n v="0.8"/>
    <n v="6.1245316555635503"/>
    <n v="13.600000000000001"/>
    <n v="4.8996253244508408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143"/>
    <x v="26"/>
    <x v="0"/>
    <x v="0"/>
    <x v="0"/>
    <s v=""/>
    <x v="0"/>
    <m/>
    <s v=""/>
    <s v=""/>
    <x v="0"/>
    <x v="0"/>
    <x v="4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44"/>
    <x v="26"/>
    <x v="129"/>
    <x v="1"/>
    <x v="3"/>
    <s v="CA"/>
    <x v="3"/>
    <n v="31"/>
    <s v=""/>
    <s v=""/>
    <x v="0"/>
    <x v="0"/>
    <x v="4"/>
    <x v="0"/>
    <x v="6"/>
    <x v="0"/>
    <x v="0"/>
    <x v="0"/>
    <s v="Moba Line 1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1"/>
    <s v="SCFM"/>
    <x v="0"/>
    <x v="2"/>
    <x v="1"/>
    <n v="0.8"/>
    <n v="8.8000000000000007"/>
    <m/>
    <s v="Subcontractor Supplied"/>
    <s v="OEM"/>
    <m/>
    <m/>
    <m/>
    <m/>
    <x v="0"/>
    <x v="0"/>
    <x v="0"/>
    <s v="Pipe"/>
    <x v="1"/>
    <x v="0"/>
  </r>
  <r>
    <x v="144"/>
    <x v="26"/>
    <x v="130"/>
    <x v="1"/>
    <x v="1"/>
    <s v="EL"/>
    <x v="1"/>
    <n v="48"/>
    <s v=""/>
    <s v=""/>
    <x v="0"/>
    <x v="0"/>
    <x v="4"/>
    <x v="0"/>
    <x v="6"/>
    <x v="0"/>
    <x v="0"/>
    <x v="0"/>
    <s v="Moba Line 1"/>
    <m/>
    <m/>
    <m/>
    <s v=""/>
    <m/>
    <m/>
    <m/>
    <x v="0"/>
    <x v="0"/>
    <x v="2"/>
    <m/>
    <x v="3"/>
    <m/>
    <n v="17"/>
    <n v="0.8"/>
    <n v="6.1245316555635503"/>
    <n v="13.600000000000001"/>
    <n v="4.8996253244508408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144"/>
    <x v="26"/>
    <x v="0"/>
    <x v="0"/>
    <x v="0"/>
    <s v=""/>
    <x v="0"/>
    <m/>
    <s v=""/>
    <s v=""/>
    <x v="0"/>
    <x v="0"/>
    <x v="4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45"/>
    <x v="26"/>
    <x v="131"/>
    <x v="1"/>
    <x v="3"/>
    <s v="CA"/>
    <x v="3"/>
    <n v="32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1"/>
    <s v="SCFM"/>
    <x v="0"/>
    <x v="2"/>
    <x v="1"/>
    <n v="0.8"/>
    <n v="8.8000000000000007"/>
    <m/>
    <s v="Subcontractor Supplied"/>
    <s v="OEM"/>
    <m/>
    <m/>
    <m/>
    <m/>
    <x v="0"/>
    <x v="0"/>
    <x v="0"/>
    <s v="Pipe"/>
    <x v="1"/>
    <x v="0"/>
  </r>
  <r>
    <x v="145"/>
    <x v="26"/>
    <x v="132"/>
    <x v="1"/>
    <x v="1"/>
    <s v="EL"/>
    <x v="1"/>
    <n v="49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2"/>
    <m/>
    <x v="3"/>
    <m/>
    <n v="17"/>
    <n v="0.8"/>
    <n v="6.1245316555635503"/>
    <n v="13.600000000000001"/>
    <n v="4.8996253244508408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145"/>
    <x v="26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46"/>
    <x v="26"/>
    <x v="133"/>
    <x v="1"/>
    <x v="3"/>
    <s v="CA"/>
    <x v="3"/>
    <n v="33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1"/>
    <s v="SCFM"/>
    <x v="0"/>
    <x v="2"/>
    <x v="1"/>
    <n v="0.8"/>
    <n v="8.8000000000000007"/>
    <m/>
    <s v="Subcontractor Supplied"/>
    <s v="OEM"/>
    <m/>
    <m/>
    <m/>
    <m/>
    <x v="0"/>
    <x v="0"/>
    <x v="0"/>
    <s v="Pipe"/>
    <x v="1"/>
    <x v="0"/>
  </r>
  <r>
    <x v="146"/>
    <x v="26"/>
    <x v="134"/>
    <x v="1"/>
    <x v="1"/>
    <s v="EL"/>
    <x v="1"/>
    <n v="50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2"/>
    <m/>
    <x v="3"/>
    <m/>
    <n v="17"/>
    <n v="0.8"/>
    <n v="6.1245316555635503"/>
    <n v="13.600000000000001"/>
    <n v="4.8996253244508408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146"/>
    <x v="26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47"/>
    <x v="26"/>
    <x v="135"/>
    <x v="1"/>
    <x v="3"/>
    <s v="CA"/>
    <x v="3"/>
    <n v="34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1"/>
    <s v="SCFM"/>
    <x v="0"/>
    <x v="2"/>
    <x v="1"/>
    <n v="0.8"/>
    <n v="8.8000000000000007"/>
    <m/>
    <s v="Subcontractor Supplied"/>
    <s v="OEM"/>
    <m/>
    <m/>
    <m/>
    <m/>
    <x v="0"/>
    <x v="0"/>
    <x v="0"/>
    <s v="Pipe"/>
    <x v="1"/>
    <x v="0"/>
  </r>
  <r>
    <x v="147"/>
    <x v="26"/>
    <x v="136"/>
    <x v="1"/>
    <x v="1"/>
    <s v="EL"/>
    <x v="1"/>
    <n v="51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2"/>
    <m/>
    <x v="3"/>
    <m/>
    <n v="17"/>
    <n v="0.8"/>
    <n v="6.1245316555635503"/>
    <n v="13.600000000000001"/>
    <n v="4.8996253244508408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147"/>
    <x v="26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48"/>
    <x v="26"/>
    <x v="137"/>
    <x v="1"/>
    <x v="3"/>
    <s v="CA"/>
    <x v="3"/>
    <n v="35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1"/>
    <s v="SCFM"/>
    <x v="0"/>
    <x v="2"/>
    <x v="1"/>
    <n v="0.8"/>
    <n v="8.8000000000000007"/>
    <m/>
    <s v="Subcontractor Supplied"/>
    <s v="OEM"/>
    <m/>
    <m/>
    <m/>
    <m/>
    <x v="0"/>
    <x v="0"/>
    <x v="0"/>
    <s v="Pipe"/>
    <x v="1"/>
    <x v="0"/>
  </r>
  <r>
    <x v="148"/>
    <x v="26"/>
    <x v="138"/>
    <x v="1"/>
    <x v="1"/>
    <s v="EL"/>
    <x v="1"/>
    <n v="52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2"/>
    <m/>
    <x v="3"/>
    <m/>
    <n v="17"/>
    <n v="0.8"/>
    <n v="6.1245316555635503"/>
    <n v="13.600000000000001"/>
    <n v="4.8996253244508408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148"/>
    <x v="26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49"/>
    <x v="26"/>
    <x v="139"/>
    <x v="1"/>
    <x v="3"/>
    <s v="CA"/>
    <x v="3"/>
    <n v="36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1"/>
    <s v="SCFM"/>
    <x v="0"/>
    <x v="2"/>
    <x v="1"/>
    <n v="0.8"/>
    <n v="8.8000000000000007"/>
    <m/>
    <s v="Subcontractor Supplied"/>
    <s v="OEM"/>
    <m/>
    <m/>
    <m/>
    <m/>
    <x v="0"/>
    <x v="0"/>
    <x v="0"/>
    <s v="Pipe"/>
    <x v="1"/>
    <x v="0"/>
  </r>
  <r>
    <x v="149"/>
    <x v="26"/>
    <x v="140"/>
    <x v="1"/>
    <x v="1"/>
    <s v="EL"/>
    <x v="1"/>
    <n v="53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2"/>
    <m/>
    <x v="3"/>
    <m/>
    <n v="17"/>
    <n v="0.8"/>
    <n v="6.1245316555635503"/>
    <n v="13.600000000000001"/>
    <n v="4.8996253244508408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149"/>
    <x v="26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50"/>
    <x v="26"/>
    <x v="141"/>
    <x v="1"/>
    <x v="3"/>
    <s v="CA"/>
    <x v="3"/>
    <n v="37"/>
    <s v=""/>
    <s v=""/>
    <x v="0"/>
    <x v="0"/>
    <x v="4"/>
    <x v="0"/>
    <x v="6"/>
    <x v="0"/>
    <x v="0"/>
    <x v="0"/>
    <s v="Moba Line 2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1"/>
    <s v="SCFM"/>
    <x v="0"/>
    <x v="2"/>
    <x v="1"/>
    <n v="0.8"/>
    <n v="8.8000000000000007"/>
    <m/>
    <s v="Subcontractor Supplied"/>
    <s v="OEM"/>
    <m/>
    <m/>
    <m/>
    <m/>
    <x v="0"/>
    <x v="0"/>
    <x v="0"/>
    <s v="Pipe"/>
    <x v="1"/>
    <x v="0"/>
  </r>
  <r>
    <x v="150"/>
    <x v="26"/>
    <x v="142"/>
    <x v="1"/>
    <x v="1"/>
    <s v="EL"/>
    <x v="1"/>
    <n v="54"/>
    <s v=""/>
    <s v=""/>
    <x v="0"/>
    <x v="0"/>
    <x v="4"/>
    <x v="0"/>
    <x v="6"/>
    <x v="0"/>
    <x v="0"/>
    <x v="0"/>
    <s v="Moba Line 2"/>
    <m/>
    <m/>
    <m/>
    <s v=""/>
    <m/>
    <m/>
    <m/>
    <x v="0"/>
    <x v="0"/>
    <x v="2"/>
    <m/>
    <x v="3"/>
    <m/>
    <n v="17"/>
    <n v="0.8"/>
    <n v="6.1245316555635503"/>
    <n v="13.600000000000001"/>
    <n v="4.8996253244508408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150"/>
    <x v="26"/>
    <x v="0"/>
    <x v="0"/>
    <x v="0"/>
    <s v=""/>
    <x v="0"/>
    <m/>
    <s v=""/>
    <s v=""/>
    <x v="0"/>
    <x v="0"/>
    <x v="4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51"/>
    <x v="26"/>
    <x v="143"/>
    <x v="1"/>
    <x v="3"/>
    <s v="CA"/>
    <x v="3"/>
    <n v="38"/>
    <s v=""/>
    <s v=""/>
    <x v="0"/>
    <x v="0"/>
    <x v="4"/>
    <x v="0"/>
    <x v="6"/>
    <x v="0"/>
    <x v="0"/>
    <x v="0"/>
    <s v="Moba Line 2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1"/>
    <s v="SCFM"/>
    <x v="0"/>
    <x v="2"/>
    <x v="1"/>
    <n v="0.8"/>
    <n v="8.8000000000000007"/>
    <m/>
    <s v="Subcontractor Supplied"/>
    <s v="OEM"/>
    <m/>
    <m/>
    <m/>
    <m/>
    <x v="0"/>
    <x v="0"/>
    <x v="0"/>
    <s v="Pipe"/>
    <x v="1"/>
    <x v="0"/>
  </r>
  <r>
    <x v="151"/>
    <x v="26"/>
    <x v="144"/>
    <x v="1"/>
    <x v="1"/>
    <s v="EL"/>
    <x v="1"/>
    <n v="55"/>
    <s v=""/>
    <s v=""/>
    <x v="0"/>
    <x v="0"/>
    <x v="4"/>
    <x v="0"/>
    <x v="6"/>
    <x v="0"/>
    <x v="0"/>
    <x v="0"/>
    <s v="Moba Line 2"/>
    <m/>
    <m/>
    <m/>
    <s v=""/>
    <m/>
    <m/>
    <m/>
    <x v="0"/>
    <x v="0"/>
    <x v="2"/>
    <m/>
    <x v="3"/>
    <m/>
    <n v="17"/>
    <n v="0.8"/>
    <n v="6.1245316555635503"/>
    <n v="13.600000000000001"/>
    <n v="4.8996253244508408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151"/>
    <x v="26"/>
    <x v="0"/>
    <x v="0"/>
    <x v="0"/>
    <s v=""/>
    <x v="0"/>
    <m/>
    <s v=""/>
    <s v=""/>
    <x v="0"/>
    <x v="0"/>
    <x v="4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52"/>
    <x v="26"/>
    <x v="145"/>
    <x v="1"/>
    <x v="3"/>
    <s v="CA"/>
    <x v="3"/>
    <n v="39"/>
    <s v=""/>
    <s v=""/>
    <x v="0"/>
    <x v="0"/>
    <x v="4"/>
    <x v="0"/>
    <x v="6"/>
    <x v="0"/>
    <x v="0"/>
    <x v="0"/>
    <s v="Moba Line 2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1"/>
    <s v="SCFM"/>
    <x v="0"/>
    <x v="2"/>
    <x v="1"/>
    <n v="0.8"/>
    <n v="8.8000000000000007"/>
    <m/>
    <s v="Subcontractor Supplied"/>
    <s v="OEM"/>
    <m/>
    <m/>
    <m/>
    <m/>
    <x v="0"/>
    <x v="0"/>
    <x v="0"/>
    <s v="Pipe"/>
    <x v="1"/>
    <x v="0"/>
  </r>
  <r>
    <x v="152"/>
    <x v="26"/>
    <x v="146"/>
    <x v="1"/>
    <x v="1"/>
    <s v="EL"/>
    <x v="1"/>
    <n v="56"/>
    <s v=""/>
    <s v=""/>
    <x v="0"/>
    <x v="0"/>
    <x v="4"/>
    <x v="0"/>
    <x v="6"/>
    <x v="0"/>
    <x v="0"/>
    <x v="0"/>
    <s v="Moba Line 2"/>
    <m/>
    <m/>
    <m/>
    <s v=""/>
    <m/>
    <m/>
    <m/>
    <x v="0"/>
    <x v="0"/>
    <x v="2"/>
    <m/>
    <x v="3"/>
    <m/>
    <n v="17"/>
    <n v="0.8"/>
    <n v="6.1245316555635503"/>
    <n v="13.600000000000001"/>
    <n v="4.8996253244508408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152"/>
    <x v="26"/>
    <x v="0"/>
    <x v="0"/>
    <x v="0"/>
    <s v=""/>
    <x v="0"/>
    <m/>
    <s v=""/>
    <s v=""/>
    <x v="0"/>
    <x v="0"/>
    <x v="4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53"/>
    <x v="27"/>
    <x v="147"/>
    <x v="1"/>
    <x v="1"/>
    <s v="EL"/>
    <x v="1"/>
    <n v="214"/>
    <s v=""/>
    <s v=""/>
    <x v="0"/>
    <x v="0"/>
    <x v="2"/>
    <x v="0"/>
    <x v="1"/>
    <x v="0"/>
    <x v="1"/>
    <x v="0"/>
    <m/>
    <m/>
    <m/>
    <m/>
    <s v=""/>
    <m/>
    <m/>
    <m/>
    <x v="0"/>
    <x v="0"/>
    <x v="1"/>
    <m/>
    <x v="2"/>
    <m/>
    <n v="21"/>
    <n v="0.8"/>
    <n v="17.459072140294282"/>
    <n v="16.8"/>
    <n v="13.967257712235426"/>
    <x v="0"/>
    <m/>
    <m/>
    <s v="Subcontractor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153"/>
    <x v="27"/>
    <x v="0"/>
    <x v="0"/>
    <x v="0"/>
    <s v=""/>
    <x v="0"/>
    <m/>
    <s v=""/>
    <s v=""/>
    <x v="0"/>
    <x v="0"/>
    <x v="2"/>
    <x v="0"/>
    <x v="1"/>
    <x v="0"/>
    <x v="1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54"/>
    <x v="28"/>
    <x v="148"/>
    <x v="1"/>
    <x v="3"/>
    <s v="CA"/>
    <x v="3"/>
    <n v="50"/>
    <s v=""/>
    <s v=""/>
    <x v="0"/>
    <x v="0"/>
    <x v="2"/>
    <x v="0"/>
    <x v="10"/>
    <x v="0"/>
    <x v="4"/>
    <x v="0"/>
    <s v="Moba Line 1"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6"/>
    <s v="SCFM"/>
    <x v="0"/>
    <x v="2"/>
    <x v="1"/>
    <n v="0.8"/>
    <n v="4.8000000000000007"/>
    <m/>
    <s v="Subcontractor Supplied"/>
    <s v="OEM"/>
    <m/>
    <m/>
    <m/>
    <m/>
    <x v="1"/>
    <x v="1"/>
    <x v="0"/>
    <s v="Pipe"/>
    <x v="1"/>
    <x v="0"/>
  </r>
  <r>
    <x v="154"/>
    <x v="28"/>
    <x v="149"/>
    <x v="1"/>
    <x v="1"/>
    <s v="EL"/>
    <x v="1"/>
    <n v="57"/>
    <s v=""/>
    <s v=""/>
    <x v="0"/>
    <x v="0"/>
    <x v="2"/>
    <x v="0"/>
    <x v="10"/>
    <x v="0"/>
    <x v="4"/>
    <x v="0"/>
    <s v="Moba Line 1"/>
    <m/>
    <m/>
    <m/>
    <s v=""/>
    <m/>
    <m/>
    <m/>
    <x v="0"/>
    <x v="0"/>
    <x v="3"/>
    <m/>
    <x v="3"/>
    <m/>
    <n v="23"/>
    <n v="0.8"/>
    <n v="8.286131063409508"/>
    <n v="18.400000000000002"/>
    <n v="6.6289048507276069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154"/>
    <x v="28"/>
    <x v="150"/>
    <x v="1"/>
    <x v="4"/>
    <s v="TD"/>
    <x v="4"/>
    <n v="120"/>
    <s v=""/>
    <s v=""/>
    <x v="0"/>
    <x v="0"/>
    <x v="2"/>
    <x v="0"/>
    <x v="10"/>
    <x v="0"/>
    <x v="4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154"/>
    <x v="28"/>
    <x v="0"/>
    <x v="0"/>
    <x v="0"/>
    <s v=""/>
    <x v="0"/>
    <m/>
    <s v=""/>
    <s v=""/>
    <x v="0"/>
    <x v="0"/>
    <x v="2"/>
    <x v="0"/>
    <x v="10"/>
    <x v="0"/>
    <x v="4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55"/>
    <x v="28"/>
    <x v="151"/>
    <x v="1"/>
    <x v="3"/>
    <s v="CA"/>
    <x v="3"/>
    <n v="51"/>
    <s v=""/>
    <s v=""/>
    <x v="0"/>
    <x v="0"/>
    <x v="2"/>
    <x v="0"/>
    <x v="10"/>
    <x v="0"/>
    <x v="4"/>
    <x v="0"/>
    <s v="Moba Line 1"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6"/>
    <s v="SCFM"/>
    <x v="0"/>
    <x v="2"/>
    <x v="1"/>
    <n v="0.8"/>
    <n v="4.8000000000000007"/>
    <m/>
    <s v="Subcontractor Supplied"/>
    <s v="OEM"/>
    <m/>
    <m/>
    <m/>
    <m/>
    <x v="1"/>
    <x v="1"/>
    <x v="0"/>
    <s v="Pipe"/>
    <x v="1"/>
    <x v="0"/>
  </r>
  <r>
    <x v="155"/>
    <x v="28"/>
    <x v="152"/>
    <x v="1"/>
    <x v="1"/>
    <s v="EL"/>
    <x v="1"/>
    <n v="58"/>
    <s v=""/>
    <s v=""/>
    <x v="0"/>
    <x v="0"/>
    <x v="2"/>
    <x v="0"/>
    <x v="10"/>
    <x v="0"/>
    <x v="4"/>
    <x v="0"/>
    <s v="Moba Line 1"/>
    <m/>
    <m/>
    <m/>
    <s v=""/>
    <m/>
    <m/>
    <m/>
    <x v="0"/>
    <x v="0"/>
    <x v="3"/>
    <m/>
    <x v="3"/>
    <m/>
    <n v="23"/>
    <n v="0.8"/>
    <n v="8.286131063409508"/>
    <n v="18.400000000000002"/>
    <n v="6.6289048507276069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155"/>
    <x v="28"/>
    <x v="153"/>
    <x v="1"/>
    <x v="4"/>
    <s v="TD"/>
    <x v="4"/>
    <n v="121"/>
    <s v=""/>
    <s v=""/>
    <x v="0"/>
    <x v="0"/>
    <x v="2"/>
    <x v="0"/>
    <x v="10"/>
    <x v="0"/>
    <x v="4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155"/>
    <x v="28"/>
    <x v="0"/>
    <x v="0"/>
    <x v="0"/>
    <s v=""/>
    <x v="0"/>
    <m/>
    <s v=""/>
    <s v=""/>
    <x v="0"/>
    <x v="0"/>
    <x v="2"/>
    <x v="0"/>
    <x v="10"/>
    <x v="0"/>
    <x v="4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56"/>
    <x v="28"/>
    <x v="154"/>
    <x v="1"/>
    <x v="3"/>
    <s v="CA"/>
    <x v="3"/>
    <n v="52"/>
    <s v=""/>
    <s v=""/>
    <x v="0"/>
    <x v="0"/>
    <x v="2"/>
    <x v="0"/>
    <x v="10"/>
    <x v="0"/>
    <x v="4"/>
    <x v="0"/>
    <s v="Moba Line 2"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6"/>
    <s v="SCFM"/>
    <x v="0"/>
    <x v="2"/>
    <x v="1"/>
    <n v="0.8"/>
    <n v="4.8000000000000007"/>
    <m/>
    <s v="Subcontractor Supplied"/>
    <s v="OEM"/>
    <m/>
    <m/>
    <m/>
    <m/>
    <x v="1"/>
    <x v="1"/>
    <x v="0"/>
    <s v="Pipe"/>
    <x v="1"/>
    <x v="0"/>
  </r>
  <r>
    <x v="156"/>
    <x v="28"/>
    <x v="155"/>
    <x v="1"/>
    <x v="1"/>
    <s v="EL"/>
    <x v="1"/>
    <n v="59"/>
    <s v=""/>
    <s v=""/>
    <x v="0"/>
    <x v="0"/>
    <x v="2"/>
    <x v="0"/>
    <x v="10"/>
    <x v="0"/>
    <x v="4"/>
    <x v="0"/>
    <s v="Moba Line 2"/>
    <m/>
    <m/>
    <m/>
    <s v=""/>
    <m/>
    <m/>
    <m/>
    <x v="0"/>
    <x v="0"/>
    <x v="3"/>
    <m/>
    <x v="3"/>
    <m/>
    <n v="23"/>
    <n v="0.8"/>
    <n v="8.286131063409508"/>
    <n v="18.400000000000002"/>
    <n v="6.6289048507276069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156"/>
    <x v="28"/>
    <x v="156"/>
    <x v="1"/>
    <x v="4"/>
    <s v="TD"/>
    <x v="4"/>
    <n v="122"/>
    <s v=""/>
    <s v=""/>
    <x v="0"/>
    <x v="0"/>
    <x v="2"/>
    <x v="0"/>
    <x v="10"/>
    <x v="0"/>
    <x v="4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156"/>
    <x v="28"/>
    <x v="0"/>
    <x v="0"/>
    <x v="0"/>
    <s v=""/>
    <x v="0"/>
    <m/>
    <s v=""/>
    <s v=""/>
    <x v="0"/>
    <x v="0"/>
    <x v="2"/>
    <x v="0"/>
    <x v="10"/>
    <x v="0"/>
    <x v="4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57"/>
    <x v="28"/>
    <x v="157"/>
    <x v="1"/>
    <x v="3"/>
    <s v="CA"/>
    <x v="3"/>
    <n v="53"/>
    <s v=""/>
    <s v=""/>
    <x v="0"/>
    <x v="0"/>
    <x v="2"/>
    <x v="0"/>
    <x v="10"/>
    <x v="0"/>
    <x v="4"/>
    <x v="0"/>
    <s v="Moba Line 2"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6"/>
    <s v="SCFM"/>
    <x v="0"/>
    <x v="2"/>
    <x v="1"/>
    <n v="0.8"/>
    <n v="4.8000000000000007"/>
    <m/>
    <s v="Subcontractor Supplied"/>
    <s v="OEM"/>
    <m/>
    <m/>
    <m/>
    <m/>
    <x v="1"/>
    <x v="1"/>
    <x v="0"/>
    <s v="Pipe"/>
    <x v="1"/>
    <x v="0"/>
  </r>
  <r>
    <x v="157"/>
    <x v="28"/>
    <x v="158"/>
    <x v="1"/>
    <x v="1"/>
    <s v="EL"/>
    <x v="1"/>
    <n v="60"/>
    <s v=""/>
    <s v=""/>
    <x v="0"/>
    <x v="0"/>
    <x v="2"/>
    <x v="0"/>
    <x v="10"/>
    <x v="0"/>
    <x v="4"/>
    <x v="0"/>
    <s v="Moba Line 2"/>
    <m/>
    <m/>
    <m/>
    <s v=""/>
    <m/>
    <m/>
    <m/>
    <x v="0"/>
    <x v="0"/>
    <x v="3"/>
    <m/>
    <x v="3"/>
    <m/>
    <n v="23"/>
    <n v="0.8"/>
    <n v="8.286131063409508"/>
    <n v="18.400000000000002"/>
    <n v="6.6289048507276069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157"/>
    <x v="28"/>
    <x v="159"/>
    <x v="1"/>
    <x v="4"/>
    <s v="TD"/>
    <x v="4"/>
    <n v="123"/>
    <s v=""/>
    <s v=""/>
    <x v="0"/>
    <x v="0"/>
    <x v="2"/>
    <x v="0"/>
    <x v="10"/>
    <x v="0"/>
    <x v="4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157"/>
    <x v="28"/>
    <x v="0"/>
    <x v="0"/>
    <x v="0"/>
    <s v=""/>
    <x v="0"/>
    <m/>
    <s v=""/>
    <s v=""/>
    <x v="0"/>
    <x v="0"/>
    <x v="2"/>
    <x v="0"/>
    <x v="10"/>
    <x v="0"/>
    <x v="4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58"/>
    <x v="29"/>
    <x v="0"/>
    <x v="0"/>
    <x v="0"/>
    <s v=""/>
    <x v="0"/>
    <m/>
    <s v=""/>
    <s v=""/>
    <x v="0"/>
    <x v="0"/>
    <x v="2"/>
    <x v="0"/>
    <x v="11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59"/>
    <x v="30"/>
    <x v="0"/>
    <x v="0"/>
    <x v="0"/>
    <s v=""/>
    <x v="0"/>
    <m/>
    <s v=""/>
    <s v=""/>
    <x v="0"/>
    <x v="0"/>
    <x v="2"/>
    <x v="0"/>
    <x v="4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60"/>
    <x v="31"/>
    <x v="0"/>
    <x v="0"/>
    <x v="0"/>
    <s v=""/>
    <x v="0"/>
    <m/>
    <s v=""/>
    <s v=""/>
    <x v="0"/>
    <x v="0"/>
    <x v="2"/>
    <x v="0"/>
    <x v="4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61"/>
    <x v="32"/>
    <x v="0"/>
    <x v="0"/>
    <x v="0"/>
    <s v=""/>
    <x v="0"/>
    <m/>
    <s v=""/>
    <s v=""/>
    <x v="0"/>
    <x v="0"/>
    <x v="2"/>
    <x v="0"/>
    <x v="4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62"/>
    <x v="30"/>
    <x v="0"/>
    <x v="0"/>
    <x v="0"/>
    <s v=""/>
    <x v="0"/>
    <m/>
    <s v=""/>
    <s v=""/>
    <x v="0"/>
    <x v="0"/>
    <x v="3"/>
    <x v="0"/>
    <x v="4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63"/>
    <x v="31"/>
    <x v="0"/>
    <x v="0"/>
    <x v="0"/>
    <s v=""/>
    <x v="0"/>
    <m/>
    <s v=""/>
    <s v=""/>
    <x v="0"/>
    <x v="0"/>
    <x v="3"/>
    <x v="0"/>
    <x v="8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64"/>
    <x v="32"/>
    <x v="0"/>
    <x v="0"/>
    <x v="0"/>
    <s v=""/>
    <x v="0"/>
    <m/>
    <s v=""/>
    <s v=""/>
    <x v="0"/>
    <x v="0"/>
    <x v="3"/>
    <x v="0"/>
    <x v="4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65"/>
    <x v="31"/>
    <x v="0"/>
    <x v="0"/>
    <x v="0"/>
    <s v=""/>
    <x v="0"/>
    <m/>
    <s v=""/>
    <s v=""/>
    <x v="0"/>
    <x v="0"/>
    <x v="2"/>
    <x v="0"/>
    <x v="8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66"/>
    <x v="31"/>
    <x v="0"/>
    <x v="0"/>
    <x v="0"/>
    <s v=""/>
    <x v="0"/>
    <m/>
    <s v=""/>
    <s v=""/>
    <x v="0"/>
    <x v="0"/>
    <x v="2"/>
    <x v="0"/>
    <x v="8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67"/>
    <x v="31"/>
    <x v="0"/>
    <x v="0"/>
    <x v="0"/>
    <s v=""/>
    <x v="0"/>
    <m/>
    <s v=""/>
    <s v=""/>
    <x v="0"/>
    <x v="0"/>
    <x v="2"/>
    <x v="0"/>
    <x v="8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68"/>
    <x v="31"/>
    <x v="0"/>
    <x v="0"/>
    <x v="0"/>
    <s v=""/>
    <x v="0"/>
    <m/>
    <s v=""/>
    <s v=""/>
    <x v="0"/>
    <x v="0"/>
    <x v="2"/>
    <x v="0"/>
    <x v="8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69"/>
    <x v="31"/>
    <x v="0"/>
    <x v="0"/>
    <x v="0"/>
    <s v=""/>
    <x v="0"/>
    <m/>
    <s v=""/>
    <s v=""/>
    <x v="0"/>
    <x v="0"/>
    <x v="2"/>
    <x v="0"/>
    <x v="8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70"/>
    <x v="31"/>
    <x v="0"/>
    <x v="0"/>
    <x v="0"/>
    <s v=""/>
    <x v="0"/>
    <m/>
    <s v=""/>
    <s v=""/>
    <x v="0"/>
    <x v="0"/>
    <x v="2"/>
    <x v="0"/>
    <x v="8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71"/>
    <x v="31"/>
    <x v="0"/>
    <x v="0"/>
    <x v="0"/>
    <s v=""/>
    <x v="0"/>
    <m/>
    <s v=""/>
    <s v=""/>
    <x v="0"/>
    <x v="0"/>
    <x v="2"/>
    <x v="0"/>
    <x v="8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72"/>
    <x v="32"/>
    <x v="0"/>
    <x v="0"/>
    <x v="0"/>
    <s v=""/>
    <x v="0"/>
    <m/>
    <s v=""/>
    <s v=""/>
    <x v="0"/>
    <x v="0"/>
    <x v="2"/>
    <x v="0"/>
    <x v="4"/>
    <x v="0"/>
    <x v="2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173"/>
    <x v="33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74"/>
    <x v="33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75"/>
    <x v="33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76"/>
    <x v="33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77"/>
    <x v="33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78"/>
    <x v="33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79"/>
    <x v="33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80"/>
    <x v="33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81"/>
    <x v="33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82"/>
    <x v="33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83"/>
    <x v="33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84"/>
    <x v="33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85"/>
    <x v="33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86"/>
    <x v="33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87"/>
    <x v="33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88"/>
    <x v="33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89"/>
    <x v="33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90"/>
    <x v="33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91"/>
    <x v="33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92"/>
    <x v="33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93"/>
    <x v="33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94"/>
    <x v="33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95"/>
    <x v="33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96"/>
    <x v="33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97"/>
    <x v="33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98"/>
    <x v="33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199"/>
    <x v="34"/>
    <x v="160"/>
    <x v="1"/>
    <x v="3"/>
    <s v="CA"/>
    <x v="3"/>
    <n v="40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0.5"/>
    <s v="SCFM"/>
    <x v="0"/>
    <x v="2"/>
    <x v="1"/>
    <n v="0.8"/>
    <n v="0.4"/>
    <m/>
    <s v="Subcontractor Supplied"/>
    <s v="OEM"/>
    <m/>
    <m/>
    <m/>
    <m/>
    <x v="0"/>
    <x v="0"/>
    <x v="0"/>
    <s v="Pipe"/>
    <x v="1"/>
    <x v="0"/>
  </r>
  <r>
    <x v="199"/>
    <x v="34"/>
    <x v="0"/>
    <x v="0"/>
    <x v="0"/>
    <s v=""/>
    <x v="0"/>
    <m/>
    <s v=""/>
    <s v=""/>
    <x v="0"/>
    <x v="0"/>
    <x v="2"/>
    <x v="0"/>
    <x v="6"/>
    <x v="1"/>
    <x v="0"/>
    <x v="0"/>
    <s v="Moba Line 1"/>
    <m/>
    <m/>
    <m/>
    <s v=""/>
    <m/>
    <m/>
    <m/>
    <x v="0"/>
    <x v="0"/>
    <x v="0"/>
    <m/>
    <x v="0"/>
    <m/>
    <m/>
    <m/>
    <s v=""/>
    <s v=""/>
    <s v=""/>
    <x v="1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200"/>
    <x v="34"/>
    <x v="161"/>
    <x v="1"/>
    <x v="3"/>
    <s v="CA"/>
    <x v="3"/>
    <n v="41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0.5"/>
    <s v="SCFM"/>
    <x v="0"/>
    <x v="2"/>
    <x v="1"/>
    <n v="0.8"/>
    <n v="0.4"/>
    <m/>
    <s v="Subcontractor Supplied"/>
    <s v="OEM"/>
    <m/>
    <m/>
    <m/>
    <m/>
    <x v="0"/>
    <x v="0"/>
    <x v="0"/>
    <s v="Pipe"/>
    <x v="1"/>
    <x v="0"/>
  </r>
  <r>
    <x v="200"/>
    <x v="34"/>
    <x v="0"/>
    <x v="0"/>
    <x v="0"/>
    <s v=""/>
    <x v="0"/>
    <m/>
    <s v=""/>
    <s v=""/>
    <x v="0"/>
    <x v="0"/>
    <x v="3"/>
    <x v="0"/>
    <x v="6"/>
    <x v="1"/>
    <x v="0"/>
    <x v="0"/>
    <s v="Moba Line 2"/>
    <m/>
    <m/>
    <m/>
    <s v=""/>
    <m/>
    <m/>
    <m/>
    <x v="0"/>
    <x v="0"/>
    <x v="0"/>
    <m/>
    <x v="0"/>
    <m/>
    <m/>
    <m/>
    <s v=""/>
    <s v=""/>
    <s v=""/>
    <x v="15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201"/>
    <x v="35"/>
    <x v="162"/>
    <x v="1"/>
    <x v="2"/>
    <s v="INT"/>
    <x v="2"/>
    <n v="1"/>
    <s v=""/>
    <s v=""/>
    <x v="0"/>
    <x v="0"/>
    <x v="2"/>
    <x v="0"/>
    <x v="2"/>
    <x v="0"/>
    <x v="0"/>
    <x v="0"/>
    <s v="Moba Line 1"/>
    <m/>
    <m/>
    <m/>
    <s v=""/>
    <m/>
    <m/>
    <s v="12.25&quot;"/>
    <x v="0"/>
    <x v="0"/>
    <x v="2"/>
    <m/>
    <x v="0"/>
    <m/>
    <m/>
    <m/>
    <s v=""/>
    <s v=""/>
    <s v=""/>
    <x v="0"/>
    <m/>
    <m/>
    <m/>
    <m/>
    <x v="0"/>
    <x v="0"/>
    <n v="4414"/>
    <s v="SCFM"/>
    <x v="5"/>
    <x v="7"/>
    <x v="1"/>
    <n v="1"/>
    <n v="4414"/>
    <m/>
    <m/>
    <m/>
    <m/>
    <s v="[2202] - Equipment Platform"/>
    <s v="[1201] - Egg Dry"/>
    <s v="Variable"/>
    <x v="0"/>
    <x v="0"/>
    <x v="0"/>
    <s v="Duct"/>
    <x v="1"/>
    <x v="0"/>
  </r>
  <r>
    <x v="201"/>
    <x v="35"/>
    <x v="163"/>
    <x v="1"/>
    <x v="2"/>
    <s v="INT"/>
    <x v="2"/>
    <n v="2"/>
    <s v=""/>
    <s v=""/>
    <x v="0"/>
    <x v="0"/>
    <x v="2"/>
    <x v="0"/>
    <x v="2"/>
    <x v="0"/>
    <x v="0"/>
    <x v="0"/>
    <s v="Moba Line 1"/>
    <m/>
    <m/>
    <m/>
    <s v=""/>
    <m/>
    <m/>
    <s v="12.25&quot;"/>
    <x v="0"/>
    <x v="0"/>
    <x v="2"/>
    <m/>
    <x v="0"/>
    <m/>
    <m/>
    <m/>
    <s v=""/>
    <s v=""/>
    <s v=""/>
    <x v="0"/>
    <m/>
    <m/>
    <m/>
    <m/>
    <x v="0"/>
    <x v="0"/>
    <n v="4414"/>
    <s v="SCFM"/>
    <x v="5"/>
    <x v="7"/>
    <x v="1"/>
    <n v="1"/>
    <n v="4414"/>
    <m/>
    <m/>
    <m/>
    <m/>
    <s v="[2202] - Equipment Platform"/>
    <s v="[1201] - Egg Dry"/>
    <s v="Variable"/>
    <x v="0"/>
    <x v="0"/>
    <x v="0"/>
    <s v="Duct"/>
    <x v="1"/>
    <x v="0"/>
  </r>
  <r>
    <x v="201"/>
    <x v="35"/>
    <x v="164"/>
    <x v="1"/>
    <x v="2"/>
    <s v="INT"/>
    <x v="2"/>
    <n v="3"/>
    <s v=""/>
    <s v=""/>
    <x v="0"/>
    <x v="0"/>
    <x v="2"/>
    <x v="0"/>
    <x v="2"/>
    <x v="0"/>
    <x v="0"/>
    <x v="0"/>
    <s v="Moba Line 1"/>
    <m/>
    <m/>
    <m/>
    <s v=""/>
    <m/>
    <m/>
    <s v="12.25&quot;"/>
    <x v="0"/>
    <x v="0"/>
    <x v="2"/>
    <m/>
    <x v="0"/>
    <m/>
    <m/>
    <m/>
    <s v=""/>
    <s v=""/>
    <s v=""/>
    <x v="0"/>
    <m/>
    <m/>
    <m/>
    <m/>
    <x v="0"/>
    <x v="0"/>
    <n v="4414"/>
    <s v="SCFM"/>
    <x v="5"/>
    <x v="7"/>
    <x v="1"/>
    <n v="1"/>
    <n v="4414"/>
    <m/>
    <m/>
    <m/>
    <m/>
    <s v="[2202] - Equipment Platform"/>
    <s v="[1201] - Egg Dry"/>
    <s v="Variable"/>
    <x v="0"/>
    <x v="0"/>
    <x v="0"/>
    <s v="Duct"/>
    <x v="1"/>
    <x v="0"/>
  </r>
  <r>
    <x v="201"/>
    <x v="35"/>
    <x v="165"/>
    <x v="1"/>
    <x v="2"/>
    <s v="INT"/>
    <x v="2"/>
    <n v="4"/>
    <s v=""/>
    <s v=""/>
    <x v="0"/>
    <x v="0"/>
    <x v="2"/>
    <x v="0"/>
    <x v="2"/>
    <x v="0"/>
    <x v="0"/>
    <x v="0"/>
    <s v="Moba Line 1"/>
    <m/>
    <m/>
    <m/>
    <s v=""/>
    <m/>
    <m/>
    <s v="12.25&quot;"/>
    <x v="0"/>
    <x v="0"/>
    <x v="2"/>
    <m/>
    <x v="0"/>
    <m/>
    <m/>
    <m/>
    <s v=""/>
    <s v=""/>
    <s v=""/>
    <x v="0"/>
    <m/>
    <m/>
    <m/>
    <m/>
    <x v="0"/>
    <x v="0"/>
    <n v="4414"/>
    <s v="SCFM"/>
    <x v="5"/>
    <x v="7"/>
    <x v="1"/>
    <n v="1"/>
    <n v="4414"/>
    <m/>
    <m/>
    <m/>
    <m/>
    <s v="[2202] - Equipment Platform"/>
    <s v="[1201] - Egg Dry"/>
    <s v="Variable"/>
    <x v="0"/>
    <x v="0"/>
    <x v="0"/>
    <s v="Duct"/>
    <x v="1"/>
    <x v="0"/>
  </r>
  <r>
    <x v="201"/>
    <x v="35"/>
    <x v="166"/>
    <x v="1"/>
    <x v="2"/>
    <s v="INT"/>
    <x v="2"/>
    <n v="5"/>
    <s v=""/>
    <s v=""/>
    <x v="0"/>
    <x v="0"/>
    <x v="2"/>
    <x v="0"/>
    <x v="2"/>
    <x v="0"/>
    <x v="0"/>
    <x v="0"/>
    <s v="Moba Line 1"/>
    <m/>
    <m/>
    <m/>
    <s v=""/>
    <m/>
    <m/>
    <s v="12.25&quot;"/>
    <x v="0"/>
    <x v="0"/>
    <x v="2"/>
    <m/>
    <x v="0"/>
    <m/>
    <m/>
    <m/>
    <s v=""/>
    <s v=""/>
    <s v=""/>
    <x v="0"/>
    <m/>
    <m/>
    <m/>
    <m/>
    <x v="0"/>
    <x v="0"/>
    <n v="4414"/>
    <s v="SCFM"/>
    <x v="5"/>
    <x v="7"/>
    <x v="1"/>
    <n v="1"/>
    <n v="4414"/>
    <m/>
    <m/>
    <m/>
    <m/>
    <s v="[2202] - Equipment Platform"/>
    <s v="[1201] - Egg Dry"/>
    <s v="Variable"/>
    <x v="0"/>
    <x v="0"/>
    <x v="0"/>
    <s v="Duct"/>
    <x v="1"/>
    <x v="0"/>
  </r>
  <r>
    <x v="201"/>
    <x v="35"/>
    <x v="167"/>
    <x v="1"/>
    <x v="2"/>
    <s v="INT"/>
    <x v="2"/>
    <n v="6"/>
    <s v=""/>
    <s v=""/>
    <x v="0"/>
    <x v="0"/>
    <x v="2"/>
    <x v="0"/>
    <x v="2"/>
    <x v="0"/>
    <x v="0"/>
    <x v="0"/>
    <s v="Moba Line 1"/>
    <m/>
    <m/>
    <m/>
    <s v=""/>
    <m/>
    <m/>
    <s v="12.25&quot;"/>
    <x v="0"/>
    <x v="0"/>
    <x v="2"/>
    <m/>
    <x v="0"/>
    <m/>
    <m/>
    <m/>
    <s v=""/>
    <s v=""/>
    <s v=""/>
    <x v="0"/>
    <m/>
    <m/>
    <m/>
    <m/>
    <x v="0"/>
    <x v="0"/>
    <n v="4414"/>
    <s v="SCFM"/>
    <x v="5"/>
    <x v="7"/>
    <x v="1"/>
    <n v="1"/>
    <n v="4414"/>
    <m/>
    <m/>
    <m/>
    <m/>
    <s v="[2202] - Equipment Platform"/>
    <s v="[1201] - Egg Dry"/>
    <s v="Variable"/>
    <x v="0"/>
    <x v="0"/>
    <x v="0"/>
    <s v="Duct"/>
    <x v="1"/>
    <x v="0"/>
  </r>
  <r>
    <x v="201"/>
    <x v="35"/>
    <x v="168"/>
    <x v="1"/>
    <x v="2"/>
    <s v="INT"/>
    <x v="2"/>
    <n v="7"/>
    <s v=""/>
    <s v=""/>
    <x v="0"/>
    <x v="0"/>
    <x v="2"/>
    <x v="0"/>
    <x v="2"/>
    <x v="0"/>
    <x v="0"/>
    <x v="0"/>
    <s v="Moba Line 1"/>
    <m/>
    <m/>
    <m/>
    <s v=""/>
    <m/>
    <m/>
    <s v="12.25&quot;"/>
    <x v="0"/>
    <x v="0"/>
    <x v="2"/>
    <m/>
    <x v="0"/>
    <m/>
    <m/>
    <m/>
    <s v=""/>
    <s v=""/>
    <s v=""/>
    <x v="0"/>
    <m/>
    <m/>
    <m/>
    <m/>
    <x v="0"/>
    <x v="0"/>
    <n v="4414"/>
    <s v="SCFM"/>
    <x v="5"/>
    <x v="7"/>
    <x v="1"/>
    <n v="1"/>
    <n v="4414"/>
    <m/>
    <m/>
    <m/>
    <m/>
    <s v="[2202] - Equipment Platform"/>
    <s v="[1201] - Egg Dry"/>
    <s v="Variable"/>
    <x v="0"/>
    <x v="0"/>
    <x v="0"/>
    <s v="Duct"/>
    <x v="1"/>
    <x v="0"/>
  </r>
  <r>
    <x v="201"/>
    <x v="35"/>
    <x v="169"/>
    <x v="1"/>
    <x v="2"/>
    <s v="INT"/>
    <x v="2"/>
    <n v="8"/>
    <s v=""/>
    <s v=""/>
    <x v="0"/>
    <x v="0"/>
    <x v="2"/>
    <x v="0"/>
    <x v="2"/>
    <x v="0"/>
    <x v="0"/>
    <x v="0"/>
    <s v="Moba Line 1"/>
    <m/>
    <m/>
    <m/>
    <s v=""/>
    <m/>
    <m/>
    <s v="12.25&quot;"/>
    <x v="0"/>
    <x v="0"/>
    <x v="2"/>
    <m/>
    <x v="0"/>
    <m/>
    <m/>
    <m/>
    <s v=""/>
    <s v=""/>
    <s v=""/>
    <x v="0"/>
    <m/>
    <m/>
    <m/>
    <m/>
    <x v="0"/>
    <x v="0"/>
    <n v="4414"/>
    <s v="SCFM"/>
    <x v="5"/>
    <x v="7"/>
    <x v="1"/>
    <n v="1"/>
    <n v="4414"/>
    <m/>
    <m/>
    <m/>
    <m/>
    <s v="[2202] - Equipment Platform"/>
    <s v="[1201] - Egg Dry"/>
    <s v="Variable"/>
    <x v="0"/>
    <x v="0"/>
    <x v="0"/>
    <s v="Duct"/>
    <x v="1"/>
    <x v="0"/>
  </r>
  <r>
    <x v="201"/>
    <x v="35"/>
    <x v="170"/>
    <x v="1"/>
    <x v="2"/>
    <s v="INT"/>
    <x v="2"/>
    <n v="9"/>
    <s v=""/>
    <s v=""/>
    <x v="0"/>
    <x v="0"/>
    <x v="2"/>
    <x v="0"/>
    <x v="2"/>
    <x v="0"/>
    <x v="0"/>
    <x v="0"/>
    <s v="Moba Line 1"/>
    <m/>
    <m/>
    <m/>
    <s v=""/>
    <m/>
    <m/>
    <s v="12.25&quot;"/>
    <x v="0"/>
    <x v="0"/>
    <x v="2"/>
    <m/>
    <x v="0"/>
    <m/>
    <m/>
    <m/>
    <s v=""/>
    <s v=""/>
    <s v=""/>
    <x v="0"/>
    <m/>
    <m/>
    <m/>
    <m/>
    <x v="0"/>
    <x v="0"/>
    <n v="4414"/>
    <s v="SCFM"/>
    <x v="5"/>
    <x v="7"/>
    <x v="1"/>
    <n v="1"/>
    <n v="4414"/>
    <m/>
    <m/>
    <m/>
    <m/>
    <s v="[2202] - Equipment Platform"/>
    <s v="[1201] - Egg Dry"/>
    <s v="Variable"/>
    <x v="0"/>
    <x v="0"/>
    <x v="0"/>
    <s v="Duct"/>
    <x v="1"/>
    <x v="0"/>
  </r>
  <r>
    <x v="201"/>
    <x v="35"/>
    <x v="171"/>
    <x v="1"/>
    <x v="2"/>
    <s v="INT"/>
    <x v="2"/>
    <n v="10"/>
    <s v=""/>
    <s v=""/>
    <x v="0"/>
    <x v="0"/>
    <x v="2"/>
    <x v="0"/>
    <x v="2"/>
    <x v="0"/>
    <x v="0"/>
    <x v="0"/>
    <s v="Moba Line 1"/>
    <m/>
    <m/>
    <m/>
    <s v=""/>
    <m/>
    <m/>
    <s v="12.25&quot;"/>
    <x v="0"/>
    <x v="0"/>
    <x v="2"/>
    <m/>
    <x v="0"/>
    <m/>
    <m/>
    <m/>
    <s v=""/>
    <s v=""/>
    <s v=""/>
    <x v="0"/>
    <m/>
    <m/>
    <m/>
    <m/>
    <x v="0"/>
    <x v="0"/>
    <n v="4414"/>
    <s v="SCFM"/>
    <x v="5"/>
    <x v="7"/>
    <x v="1"/>
    <n v="1"/>
    <n v="4414"/>
    <m/>
    <m/>
    <m/>
    <m/>
    <s v="[2202] - Equipment Platform"/>
    <s v="[1201] - Egg Dry"/>
    <s v="Variable"/>
    <x v="0"/>
    <x v="0"/>
    <x v="0"/>
    <s v="Duct"/>
    <x v="1"/>
    <x v="0"/>
  </r>
  <r>
    <x v="201"/>
    <x v="35"/>
    <x v="172"/>
    <x v="1"/>
    <x v="2"/>
    <s v="INT"/>
    <x v="2"/>
    <n v="11"/>
    <s v=""/>
    <s v=""/>
    <x v="0"/>
    <x v="0"/>
    <x v="2"/>
    <x v="0"/>
    <x v="2"/>
    <x v="0"/>
    <x v="0"/>
    <x v="0"/>
    <s v="Moba Line 1"/>
    <m/>
    <m/>
    <m/>
    <s v=""/>
    <m/>
    <m/>
    <s v="12.25&quot;"/>
    <x v="0"/>
    <x v="0"/>
    <x v="2"/>
    <m/>
    <x v="0"/>
    <m/>
    <m/>
    <m/>
    <s v=""/>
    <s v=""/>
    <s v=""/>
    <x v="0"/>
    <m/>
    <m/>
    <m/>
    <m/>
    <x v="0"/>
    <x v="0"/>
    <n v="4414"/>
    <s v="SCFM"/>
    <x v="5"/>
    <x v="7"/>
    <x v="1"/>
    <n v="1"/>
    <n v="4414"/>
    <m/>
    <m/>
    <m/>
    <m/>
    <s v="[2202] - Equipment Platform"/>
    <s v="[1201] - Egg Dry"/>
    <s v="Variable"/>
    <x v="0"/>
    <x v="0"/>
    <x v="0"/>
    <s v="Duct"/>
    <x v="1"/>
    <x v="0"/>
  </r>
  <r>
    <x v="201"/>
    <x v="35"/>
    <x v="173"/>
    <x v="1"/>
    <x v="2"/>
    <s v="INT"/>
    <x v="2"/>
    <n v="12"/>
    <s v=""/>
    <s v=""/>
    <x v="0"/>
    <x v="0"/>
    <x v="2"/>
    <x v="0"/>
    <x v="2"/>
    <x v="0"/>
    <x v="0"/>
    <x v="0"/>
    <s v="Moba Line 1"/>
    <m/>
    <m/>
    <m/>
    <s v=""/>
    <m/>
    <m/>
    <s v="12.25&quot;"/>
    <x v="0"/>
    <x v="0"/>
    <x v="2"/>
    <m/>
    <x v="0"/>
    <m/>
    <m/>
    <m/>
    <s v=""/>
    <s v=""/>
    <s v=""/>
    <x v="0"/>
    <m/>
    <m/>
    <m/>
    <m/>
    <x v="0"/>
    <x v="0"/>
    <n v="4414"/>
    <s v="SCFM"/>
    <x v="5"/>
    <x v="7"/>
    <x v="1"/>
    <n v="1"/>
    <n v="4414"/>
    <m/>
    <m/>
    <m/>
    <m/>
    <s v="[2202] - Equipment Platform"/>
    <s v="[1201] - Egg Dry"/>
    <s v="Variable"/>
    <x v="0"/>
    <x v="0"/>
    <x v="0"/>
    <s v="Duct"/>
    <x v="1"/>
    <x v="0"/>
  </r>
  <r>
    <x v="201"/>
    <x v="35"/>
    <x v="0"/>
    <x v="0"/>
    <x v="0"/>
    <s v=""/>
    <x v="0"/>
    <m/>
    <s v=""/>
    <s v=""/>
    <x v="0"/>
    <x v="0"/>
    <x v="2"/>
    <x v="0"/>
    <x v="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1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202"/>
    <x v="35"/>
    <x v="174"/>
    <x v="1"/>
    <x v="2"/>
    <s v="INT"/>
    <x v="2"/>
    <n v="13"/>
    <s v=""/>
    <s v=""/>
    <x v="0"/>
    <x v="0"/>
    <x v="3"/>
    <x v="0"/>
    <x v="2"/>
    <x v="0"/>
    <x v="0"/>
    <x v="0"/>
    <s v="Moba Line 2"/>
    <m/>
    <m/>
    <m/>
    <s v=""/>
    <m/>
    <m/>
    <s v="12.25&quot;"/>
    <x v="0"/>
    <x v="0"/>
    <x v="2"/>
    <m/>
    <x v="0"/>
    <m/>
    <m/>
    <m/>
    <s v=""/>
    <s v=""/>
    <s v=""/>
    <x v="0"/>
    <m/>
    <m/>
    <m/>
    <m/>
    <x v="0"/>
    <x v="0"/>
    <n v="4414"/>
    <s v="SCFM"/>
    <x v="5"/>
    <x v="7"/>
    <x v="1"/>
    <n v="1"/>
    <n v="4414"/>
    <m/>
    <m/>
    <m/>
    <m/>
    <s v="[2502] - Equipment Platform"/>
    <s v="[1502] - Egg Dry"/>
    <s v="Variable"/>
    <x v="0"/>
    <x v="0"/>
    <x v="0"/>
    <s v="Duct"/>
    <x v="1"/>
    <x v="0"/>
  </r>
  <r>
    <x v="202"/>
    <x v="35"/>
    <x v="175"/>
    <x v="1"/>
    <x v="2"/>
    <s v="INT"/>
    <x v="2"/>
    <n v="14"/>
    <s v=""/>
    <s v=""/>
    <x v="0"/>
    <x v="0"/>
    <x v="3"/>
    <x v="0"/>
    <x v="2"/>
    <x v="0"/>
    <x v="0"/>
    <x v="0"/>
    <s v="Moba Line 2"/>
    <m/>
    <m/>
    <m/>
    <s v=""/>
    <m/>
    <m/>
    <s v="12.25&quot;"/>
    <x v="0"/>
    <x v="0"/>
    <x v="2"/>
    <m/>
    <x v="0"/>
    <m/>
    <m/>
    <m/>
    <s v=""/>
    <s v=""/>
    <s v=""/>
    <x v="0"/>
    <m/>
    <m/>
    <m/>
    <m/>
    <x v="0"/>
    <x v="0"/>
    <n v="4414"/>
    <s v="SCFM"/>
    <x v="5"/>
    <x v="7"/>
    <x v="1"/>
    <n v="1"/>
    <n v="4414"/>
    <m/>
    <m/>
    <m/>
    <m/>
    <s v="[2502] - Equipment Platform"/>
    <s v="[1502] - Egg Dry"/>
    <s v="Variable"/>
    <x v="0"/>
    <x v="0"/>
    <x v="0"/>
    <s v="Duct"/>
    <x v="1"/>
    <x v="0"/>
  </r>
  <r>
    <x v="202"/>
    <x v="35"/>
    <x v="176"/>
    <x v="1"/>
    <x v="2"/>
    <s v="INT"/>
    <x v="2"/>
    <n v="15"/>
    <s v=""/>
    <s v=""/>
    <x v="0"/>
    <x v="0"/>
    <x v="3"/>
    <x v="0"/>
    <x v="2"/>
    <x v="0"/>
    <x v="0"/>
    <x v="0"/>
    <s v="Moba Line 2"/>
    <m/>
    <m/>
    <m/>
    <s v=""/>
    <m/>
    <m/>
    <s v="12.25&quot;"/>
    <x v="0"/>
    <x v="0"/>
    <x v="2"/>
    <m/>
    <x v="0"/>
    <m/>
    <m/>
    <m/>
    <s v=""/>
    <s v=""/>
    <s v=""/>
    <x v="0"/>
    <m/>
    <m/>
    <m/>
    <m/>
    <x v="0"/>
    <x v="0"/>
    <n v="4414"/>
    <s v="SCFM"/>
    <x v="5"/>
    <x v="7"/>
    <x v="1"/>
    <n v="1"/>
    <n v="4414"/>
    <m/>
    <m/>
    <m/>
    <m/>
    <s v="[2502] - Equipment Platform"/>
    <s v="[1502] - Egg Dry"/>
    <s v="Variable"/>
    <x v="0"/>
    <x v="0"/>
    <x v="0"/>
    <s v="Duct"/>
    <x v="1"/>
    <x v="0"/>
  </r>
  <r>
    <x v="202"/>
    <x v="35"/>
    <x v="177"/>
    <x v="1"/>
    <x v="2"/>
    <s v="INT"/>
    <x v="2"/>
    <n v="16"/>
    <s v=""/>
    <s v=""/>
    <x v="0"/>
    <x v="0"/>
    <x v="3"/>
    <x v="0"/>
    <x v="2"/>
    <x v="0"/>
    <x v="0"/>
    <x v="0"/>
    <s v="Moba Line 2"/>
    <m/>
    <m/>
    <m/>
    <s v=""/>
    <m/>
    <m/>
    <s v="12.25&quot;"/>
    <x v="0"/>
    <x v="0"/>
    <x v="2"/>
    <m/>
    <x v="0"/>
    <m/>
    <m/>
    <m/>
    <s v=""/>
    <s v=""/>
    <s v=""/>
    <x v="0"/>
    <m/>
    <m/>
    <m/>
    <m/>
    <x v="0"/>
    <x v="0"/>
    <n v="4414"/>
    <s v="SCFM"/>
    <x v="5"/>
    <x v="7"/>
    <x v="1"/>
    <n v="1"/>
    <n v="4414"/>
    <m/>
    <m/>
    <m/>
    <m/>
    <s v="[2502] - Equipment Platform"/>
    <s v="[1502] - Egg Dry"/>
    <s v="Variable"/>
    <x v="0"/>
    <x v="0"/>
    <x v="0"/>
    <s v="Duct"/>
    <x v="1"/>
    <x v="0"/>
  </r>
  <r>
    <x v="202"/>
    <x v="35"/>
    <x v="178"/>
    <x v="1"/>
    <x v="2"/>
    <s v="INT"/>
    <x v="2"/>
    <n v="17"/>
    <s v=""/>
    <s v=""/>
    <x v="0"/>
    <x v="0"/>
    <x v="3"/>
    <x v="0"/>
    <x v="2"/>
    <x v="0"/>
    <x v="0"/>
    <x v="0"/>
    <s v="Moba Line 2"/>
    <m/>
    <m/>
    <m/>
    <s v=""/>
    <m/>
    <m/>
    <s v="12.25&quot;"/>
    <x v="0"/>
    <x v="0"/>
    <x v="2"/>
    <m/>
    <x v="0"/>
    <m/>
    <m/>
    <m/>
    <s v=""/>
    <s v=""/>
    <s v=""/>
    <x v="0"/>
    <m/>
    <m/>
    <m/>
    <m/>
    <x v="0"/>
    <x v="0"/>
    <n v="4414"/>
    <s v="SCFM"/>
    <x v="5"/>
    <x v="7"/>
    <x v="1"/>
    <n v="1"/>
    <n v="4414"/>
    <m/>
    <m/>
    <m/>
    <m/>
    <s v="[2502] - Equipment Platform"/>
    <s v="[1502] - Egg Dry"/>
    <s v="Variable"/>
    <x v="0"/>
    <x v="0"/>
    <x v="0"/>
    <s v="Duct"/>
    <x v="1"/>
    <x v="0"/>
  </r>
  <r>
    <x v="202"/>
    <x v="35"/>
    <x v="179"/>
    <x v="1"/>
    <x v="2"/>
    <s v="INT"/>
    <x v="2"/>
    <n v="18"/>
    <s v=""/>
    <s v=""/>
    <x v="0"/>
    <x v="0"/>
    <x v="3"/>
    <x v="0"/>
    <x v="2"/>
    <x v="0"/>
    <x v="0"/>
    <x v="0"/>
    <s v="Moba Line 2"/>
    <m/>
    <m/>
    <m/>
    <s v=""/>
    <m/>
    <m/>
    <s v="12.25&quot;"/>
    <x v="0"/>
    <x v="0"/>
    <x v="2"/>
    <m/>
    <x v="0"/>
    <m/>
    <m/>
    <m/>
    <s v=""/>
    <s v=""/>
    <s v=""/>
    <x v="0"/>
    <m/>
    <m/>
    <m/>
    <m/>
    <x v="0"/>
    <x v="0"/>
    <n v="4414"/>
    <s v="SCFM"/>
    <x v="5"/>
    <x v="7"/>
    <x v="1"/>
    <n v="1"/>
    <n v="4414"/>
    <m/>
    <m/>
    <m/>
    <m/>
    <s v="[2502] - Equipment Platform"/>
    <s v="[1502] - Egg Dry"/>
    <s v="Variable"/>
    <x v="0"/>
    <x v="0"/>
    <x v="0"/>
    <s v="Duct"/>
    <x v="1"/>
    <x v="0"/>
  </r>
  <r>
    <x v="202"/>
    <x v="35"/>
    <x v="180"/>
    <x v="1"/>
    <x v="2"/>
    <s v="INT"/>
    <x v="2"/>
    <n v="19"/>
    <s v=""/>
    <s v=""/>
    <x v="0"/>
    <x v="0"/>
    <x v="3"/>
    <x v="0"/>
    <x v="2"/>
    <x v="0"/>
    <x v="0"/>
    <x v="0"/>
    <s v="Moba Line 2"/>
    <m/>
    <m/>
    <m/>
    <s v=""/>
    <m/>
    <m/>
    <s v="12.25&quot;"/>
    <x v="0"/>
    <x v="0"/>
    <x v="2"/>
    <m/>
    <x v="0"/>
    <m/>
    <m/>
    <m/>
    <s v=""/>
    <s v=""/>
    <s v=""/>
    <x v="0"/>
    <m/>
    <m/>
    <m/>
    <m/>
    <x v="0"/>
    <x v="0"/>
    <n v="4414"/>
    <s v="SCFM"/>
    <x v="5"/>
    <x v="7"/>
    <x v="1"/>
    <n v="1"/>
    <n v="4414"/>
    <m/>
    <m/>
    <m/>
    <m/>
    <s v="[2502] - Equipment Platform"/>
    <s v="[1502] - Egg Dry"/>
    <s v="Variable"/>
    <x v="0"/>
    <x v="0"/>
    <x v="0"/>
    <s v="Duct"/>
    <x v="1"/>
    <x v="0"/>
  </r>
  <r>
    <x v="202"/>
    <x v="35"/>
    <x v="181"/>
    <x v="1"/>
    <x v="2"/>
    <s v="INT"/>
    <x v="2"/>
    <n v="20"/>
    <s v=""/>
    <s v=""/>
    <x v="0"/>
    <x v="0"/>
    <x v="3"/>
    <x v="0"/>
    <x v="2"/>
    <x v="0"/>
    <x v="0"/>
    <x v="0"/>
    <s v="Moba Line 2"/>
    <m/>
    <m/>
    <m/>
    <s v=""/>
    <m/>
    <m/>
    <s v="12.25&quot;"/>
    <x v="0"/>
    <x v="0"/>
    <x v="2"/>
    <m/>
    <x v="0"/>
    <m/>
    <m/>
    <m/>
    <s v=""/>
    <s v=""/>
    <s v=""/>
    <x v="0"/>
    <m/>
    <m/>
    <m/>
    <m/>
    <x v="0"/>
    <x v="0"/>
    <n v="4414"/>
    <s v="SCFM"/>
    <x v="5"/>
    <x v="7"/>
    <x v="1"/>
    <n v="1"/>
    <n v="4414"/>
    <m/>
    <m/>
    <m/>
    <m/>
    <s v="[2502] - Equipment Platform"/>
    <s v="[1502] - Egg Dry"/>
    <s v="Variable"/>
    <x v="0"/>
    <x v="0"/>
    <x v="0"/>
    <s v="Duct"/>
    <x v="1"/>
    <x v="0"/>
  </r>
  <r>
    <x v="202"/>
    <x v="35"/>
    <x v="182"/>
    <x v="1"/>
    <x v="2"/>
    <s v="INT"/>
    <x v="2"/>
    <n v="21"/>
    <s v=""/>
    <s v=""/>
    <x v="0"/>
    <x v="0"/>
    <x v="3"/>
    <x v="0"/>
    <x v="2"/>
    <x v="0"/>
    <x v="0"/>
    <x v="0"/>
    <s v="Moba Line 2"/>
    <m/>
    <m/>
    <m/>
    <s v=""/>
    <m/>
    <m/>
    <s v="12.25&quot;"/>
    <x v="0"/>
    <x v="0"/>
    <x v="2"/>
    <m/>
    <x v="0"/>
    <m/>
    <m/>
    <m/>
    <s v=""/>
    <s v=""/>
    <s v=""/>
    <x v="0"/>
    <m/>
    <m/>
    <m/>
    <m/>
    <x v="0"/>
    <x v="0"/>
    <n v="4414"/>
    <s v="SCFM"/>
    <x v="5"/>
    <x v="7"/>
    <x v="1"/>
    <n v="1"/>
    <n v="4414"/>
    <m/>
    <m/>
    <m/>
    <m/>
    <s v="[2502] - Equipment Platform"/>
    <s v="[1502] - Egg Dry"/>
    <s v="Variable"/>
    <x v="0"/>
    <x v="0"/>
    <x v="0"/>
    <s v="Duct"/>
    <x v="1"/>
    <x v="0"/>
  </r>
  <r>
    <x v="202"/>
    <x v="35"/>
    <x v="183"/>
    <x v="1"/>
    <x v="2"/>
    <s v="INT"/>
    <x v="2"/>
    <n v="22"/>
    <s v=""/>
    <s v=""/>
    <x v="0"/>
    <x v="0"/>
    <x v="3"/>
    <x v="0"/>
    <x v="2"/>
    <x v="0"/>
    <x v="0"/>
    <x v="0"/>
    <s v="Moba Line 2"/>
    <m/>
    <m/>
    <m/>
    <s v=""/>
    <m/>
    <m/>
    <s v="12.25&quot;"/>
    <x v="0"/>
    <x v="0"/>
    <x v="2"/>
    <m/>
    <x v="0"/>
    <m/>
    <m/>
    <m/>
    <s v=""/>
    <s v=""/>
    <s v=""/>
    <x v="0"/>
    <m/>
    <m/>
    <m/>
    <m/>
    <x v="0"/>
    <x v="0"/>
    <n v="4414"/>
    <s v="SCFM"/>
    <x v="5"/>
    <x v="7"/>
    <x v="1"/>
    <n v="1"/>
    <n v="4414"/>
    <m/>
    <m/>
    <m/>
    <m/>
    <s v="[2502] - Equipment Platform"/>
    <s v="[1502] - Egg Dry"/>
    <s v="Variable"/>
    <x v="0"/>
    <x v="0"/>
    <x v="0"/>
    <s v="Duct"/>
    <x v="1"/>
    <x v="0"/>
  </r>
  <r>
    <x v="202"/>
    <x v="35"/>
    <x v="184"/>
    <x v="1"/>
    <x v="2"/>
    <s v="INT"/>
    <x v="2"/>
    <n v="23"/>
    <s v=""/>
    <s v=""/>
    <x v="0"/>
    <x v="0"/>
    <x v="3"/>
    <x v="0"/>
    <x v="2"/>
    <x v="0"/>
    <x v="0"/>
    <x v="0"/>
    <s v="Moba Line 2"/>
    <m/>
    <m/>
    <m/>
    <s v=""/>
    <m/>
    <m/>
    <s v="12.25&quot;"/>
    <x v="0"/>
    <x v="0"/>
    <x v="2"/>
    <m/>
    <x v="0"/>
    <m/>
    <m/>
    <m/>
    <s v=""/>
    <s v=""/>
    <s v=""/>
    <x v="0"/>
    <m/>
    <m/>
    <m/>
    <m/>
    <x v="0"/>
    <x v="0"/>
    <n v="4414"/>
    <s v="SCFM"/>
    <x v="5"/>
    <x v="7"/>
    <x v="1"/>
    <n v="1"/>
    <n v="4414"/>
    <m/>
    <m/>
    <m/>
    <m/>
    <s v="[2502] - Equipment Platform"/>
    <s v="[1502] - Egg Dry"/>
    <s v="Variable"/>
    <x v="0"/>
    <x v="0"/>
    <x v="0"/>
    <s v="Duct"/>
    <x v="1"/>
    <x v="0"/>
  </r>
  <r>
    <x v="202"/>
    <x v="35"/>
    <x v="185"/>
    <x v="1"/>
    <x v="2"/>
    <s v="INT"/>
    <x v="2"/>
    <n v="24"/>
    <s v=""/>
    <s v=""/>
    <x v="0"/>
    <x v="0"/>
    <x v="3"/>
    <x v="0"/>
    <x v="2"/>
    <x v="0"/>
    <x v="0"/>
    <x v="0"/>
    <s v="Moba Line 2"/>
    <m/>
    <m/>
    <m/>
    <s v=""/>
    <m/>
    <m/>
    <s v="12.25&quot;"/>
    <x v="0"/>
    <x v="0"/>
    <x v="2"/>
    <m/>
    <x v="0"/>
    <m/>
    <m/>
    <m/>
    <s v=""/>
    <s v=""/>
    <s v=""/>
    <x v="0"/>
    <m/>
    <m/>
    <m/>
    <m/>
    <x v="0"/>
    <x v="0"/>
    <n v="4414"/>
    <s v="SCFM"/>
    <x v="5"/>
    <x v="7"/>
    <x v="1"/>
    <n v="1"/>
    <n v="4414"/>
    <m/>
    <m/>
    <m/>
    <m/>
    <s v="[2502] - Equipment Platform"/>
    <s v="[1502] - Egg Dry"/>
    <s v="Variable"/>
    <x v="0"/>
    <x v="0"/>
    <x v="0"/>
    <s v="Duct"/>
    <x v="1"/>
    <x v="0"/>
  </r>
  <r>
    <x v="202"/>
    <x v="35"/>
    <x v="0"/>
    <x v="0"/>
    <x v="0"/>
    <s v=""/>
    <x v="0"/>
    <m/>
    <s v=""/>
    <s v=""/>
    <x v="0"/>
    <x v="0"/>
    <x v="3"/>
    <x v="0"/>
    <x v="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2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203"/>
    <x v="36"/>
    <x v="186"/>
    <x v="1"/>
    <x v="1"/>
    <s v="EL"/>
    <x v="1"/>
    <n v="61"/>
    <s v=""/>
    <s v=""/>
    <x v="0"/>
    <x v="0"/>
    <x v="2"/>
    <x v="0"/>
    <x v="11"/>
    <x v="0"/>
    <x v="0"/>
    <x v="0"/>
    <m/>
    <m/>
    <m/>
    <m/>
    <s v=""/>
    <m/>
    <m/>
    <m/>
    <x v="0"/>
    <x v="0"/>
    <x v="1"/>
    <m/>
    <x v="2"/>
    <m/>
    <n v="11"/>
    <n v="0.8"/>
    <n v="9.1452282639636717"/>
    <n v="8.8000000000000007"/>
    <n v="7.3161826111709374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203"/>
    <x v="36"/>
    <x v="0"/>
    <x v="0"/>
    <x v="0"/>
    <s v=""/>
    <x v="0"/>
    <m/>
    <s v=""/>
    <s v=""/>
    <x v="0"/>
    <x v="0"/>
    <x v="2"/>
    <x v="0"/>
    <x v="11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04"/>
    <x v="37"/>
    <x v="187"/>
    <x v="1"/>
    <x v="1"/>
    <s v="EL"/>
    <x v="1"/>
    <n v="270"/>
    <s v=""/>
    <s v=""/>
    <x v="0"/>
    <x v="0"/>
    <x v="2"/>
    <x v="0"/>
    <x v="12"/>
    <x v="0"/>
    <x v="1"/>
    <x v="0"/>
    <m/>
    <m/>
    <m/>
    <m/>
    <s v=""/>
    <m/>
    <m/>
    <m/>
    <x v="0"/>
    <x v="0"/>
    <x v="0"/>
    <m/>
    <x v="1"/>
    <m/>
    <n v="2"/>
    <n v="0.8"/>
    <n v="0.24"/>
    <n v="1.6"/>
    <n v="0.192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204"/>
    <x v="37"/>
    <x v="0"/>
    <x v="0"/>
    <x v="0"/>
    <s v=""/>
    <x v="0"/>
    <m/>
    <s v=""/>
    <s v=""/>
    <x v="0"/>
    <x v="0"/>
    <x v="2"/>
    <x v="0"/>
    <x v="12"/>
    <x v="0"/>
    <x v="1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05"/>
    <x v="37"/>
    <x v="188"/>
    <x v="1"/>
    <x v="1"/>
    <s v="EL"/>
    <x v="1"/>
    <n v="345"/>
    <s v=""/>
    <s v=""/>
    <x v="0"/>
    <x v="0"/>
    <x v="2"/>
    <x v="0"/>
    <x v="12"/>
    <x v="0"/>
    <x v="1"/>
    <x v="0"/>
    <m/>
    <m/>
    <m/>
    <m/>
    <s v=""/>
    <m/>
    <m/>
    <m/>
    <x v="0"/>
    <x v="0"/>
    <x v="0"/>
    <m/>
    <x v="1"/>
    <m/>
    <n v="2"/>
    <n v="0.8"/>
    <n v="0.24"/>
    <n v="1.6"/>
    <n v="0.192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205"/>
    <x v="37"/>
    <x v="0"/>
    <x v="0"/>
    <x v="0"/>
    <s v=""/>
    <x v="0"/>
    <m/>
    <s v=""/>
    <s v=""/>
    <x v="0"/>
    <x v="0"/>
    <x v="2"/>
    <x v="0"/>
    <x v="12"/>
    <x v="0"/>
    <x v="1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06"/>
    <x v="37"/>
    <x v="189"/>
    <x v="1"/>
    <x v="1"/>
    <s v="EL"/>
    <x v="1"/>
    <n v="346"/>
    <s v=""/>
    <s v=""/>
    <x v="0"/>
    <x v="0"/>
    <x v="2"/>
    <x v="0"/>
    <x v="12"/>
    <x v="0"/>
    <x v="1"/>
    <x v="0"/>
    <m/>
    <m/>
    <m/>
    <m/>
    <s v=""/>
    <m/>
    <m/>
    <m/>
    <x v="0"/>
    <x v="0"/>
    <x v="0"/>
    <m/>
    <x v="1"/>
    <m/>
    <n v="2"/>
    <n v="0.8"/>
    <n v="0.24"/>
    <n v="1.6"/>
    <n v="0.192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206"/>
    <x v="37"/>
    <x v="0"/>
    <x v="0"/>
    <x v="0"/>
    <s v=""/>
    <x v="0"/>
    <m/>
    <s v=""/>
    <s v=""/>
    <x v="0"/>
    <x v="0"/>
    <x v="2"/>
    <x v="0"/>
    <x v="12"/>
    <x v="0"/>
    <x v="1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07"/>
    <x v="38"/>
    <x v="0"/>
    <x v="0"/>
    <x v="0"/>
    <s v=""/>
    <x v="0"/>
    <m/>
    <s v=""/>
    <s v=""/>
    <x v="0"/>
    <x v="0"/>
    <x v="2"/>
    <x v="0"/>
    <x v="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16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208"/>
    <x v="38"/>
    <x v="0"/>
    <x v="0"/>
    <x v="0"/>
    <s v=""/>
    <x v="0"/>
    <m/>
    <s v=""/>
    <s v=""/>
    <x v="0"/>
    <x v="0"/>
    <x v="2"/>
    <x v="0"/>
    <x v="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16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209"/>
    <x v="38"/>
    <x v="0"/>
    <x v="0"/>
    <x v="0"/>
    <s v=""/>
    <x v="0"/>
    <m/>
    <s v=""/>
    <s v=""/>
    <x v="0"/>
    <x v="0"/>
    <x v="2"/>
    <x v="0"/>
    <x v="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16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210"/>
    <x v="38"/>
    <x v="0"/>
    <x v="0"/>
    <x v="0"/>
    <s v=""/>
    <x v="0"/>
    <m/>
    <s v=""/>
    <s v=""/>
    <x v="0"/>
    <x v="0"/>
    <x v="3"/>
    <x v="0"/>
    <x v="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17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211"/>
    <x v="38"/>
    <x v="0"/>
    <x v="0"/>
    <x v="0"/>
    <s v=""/>
    <x v="0"/>
    <m/>
    <s v=""/>
    <s v=""/>
    <x v="0"/>
    <x v="0"/>
    <x v="3"/>
    <x v="0"/>
    <x v="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17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212"/>
    <x v="38"/>
    <x v="0"/>
    <x v="0"/>
    <x v="0"/>
    <s v=""/>
    <x v="0"/>
    <m/>
    <s v=""/>
    <s v=""/>
    <x v="0"/>
    <x v="0"/>
    <x v="3"/>
    <x v="0"/>
    <x v="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17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213"/>
    <x v="38"/>
    <x v="0"/>
    <x v="0"/>
    <x v="0"/>
    <s v=""/>
    <x v="0"/>
    <m/>
    <s v=""/>
    <s v=""/>
    <x v="0"/>
    <x v="0"/>
    <x v="2"/>
    <x v="0"/>
    <x v="6"/>
    <x v="0"/>
    <x v="2"/>
    <x v="0"/>
    <m/>
    <m/>
    <m/>
    <m/>
    <s v=""/>
    <m/>
    <m/>
    <m/>
    <x v="0"/>
    <x v="0"/>
    <x v="0"/>
    <m/>
    <x v="0"/>
    <m/>
    <m/>
    <m/>
    <s v=""/>
    <s v=""/>
    <s v=""/>
    <x v="16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214"/>
    <x v="38"/>
    <x v="0"/>
    <x v="0"/>
    <x v="0"/>
    <s v=""/>
    <x v="0"/>
    <m/>
    <s v=""/>
    <s v=""/>
    <x v="0"/>
    <x v="0"/>
    <x v="2"/>
    <x v="0"/>
    <x v="6"/>
    <x v="0"/>
    <x v="2"/>
    <x v="0"/>
    <m/>
    <m/>
    <m/>
    <m/>
    <s v=""/>
    <m/>
    <m/>
    <m/>
    <x v="0"/>
    <x v="0"/>
    <x v="0"/>
    <m/>
    <x v="0"/>
    <m/>
    <m/>
    <m/>
    <s v=""/>
    <s v=""/>
    <s v=""/>
    <x v="16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215"/>
    <x v="38"/>
    <x v="0"/>
    <x v="0"/>
    <x v="0"/>
    <s v=""/>
    <x v="0"/>
    <m/>
    <s v=""/>
    <s v=""/>
    <x v="0"/>
    <x v="0"/>
    <x v="2"/>
    <x v="0"/>
    <x v="6"/>
    <x v="0"/>
    <x v="2"/>
    <x v="0"/>
    <m/>
    <m/>
    <m/>
    <m/>
    <s v=""/>
    <m/>
    <m/>
    <m/>
    <x v="0"/>
    <x v="0"/>
    <x v="0"/>
    <m/>
    <x v="0"/>
    <m/>
    <m/>
    <m/>
    <s v=""/>
    <s v=""/>
    <s v=""/>
    <x v="16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216"/>
    <x v="38"/>
    <x v="0"/>
    <x v="0"/>
    <x v="0"/>
    <s v=""/>
    <x v="0"/>
    <m/>
    <s v=""/>
    <s v=""/>
    <x v="0"/>
    <x v="0"/>
    <x v="2"/>
    <x v="0"/>
    <x v="6"/>
    <x v="0"/>
    <x v="2"/>
    <x v="0"/>
    <m/>
    <m/>
    <m/>
    <m/>
    <s v=""/>
    <m/>
    <m/>
    <m/>
    <x v="0"/>
    <x v="0"/>
    <x v="0"/>
    <m/>
    <x v="0"/>
    <m/>
    <m/>
    <m/>
    <s v=""/>
    <s v=""/>
    <s v=""/>
    <x v="16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217"/>
    <x v="38"/>
    <x v="0"/>
    <x v="0"/>
    <x v="0"/>
    <s v=""/>
    <x v="0"/>
    <m/>
    <s v=""/>
    <s v=""/>
    <x v="0"/>
    <x v="0"/>
    <x v="2"/>
    <x v="0"/>
    <x v="6"/>
    <x v="0"/>
    <x v="2"/>
    <x v="0"/>
    <m/>
    <m/>
    <m/>
    <m/>
    <s v=""/>
    <m/>
    <m/>
    <m/>
    <x v="0"/>
    <x v="0"/>
    <x v="0"/>
    <m/>
    <x v="0"/>
    <m/>
    <m/>
    <m/>
    <s v=""/>
    <s v=""/>
    <s v=""/>
    <x v="16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218"/>
    <x v="38"/>
    <x v="0"/>
    <x v="0"/>
    <x v="0"/>
    <s v=""/>
    <x v="0"/>
    <m/>
    <s v=""/>
    <s v=""/>
    <x v="0"/>
    <x v="0"/>
    <x v="2"/>
    <x v="0"/>
    <x v="6"/>
    <x v="0"/>
    <x v="2"/>
    <x v="0"/>
    <m/>
    <m/>
    <m/>
    <m/>
    <s v=""/>
    <m/>
    <m/>
    <m/>
    <x v="0"/>
    <x v="0"/>
    <x v="0"/>
    <m/>
    <x v="0"/>
    <m/>
    <m/>
    <m/>
    <s v=""/>
    <s v=""/>
    <s v=""/>
    <x v="16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219"/>
    <x v="38"/>
    <x v="0"/>
    <x v="0"/>
    <x v="0"/>
    <s v=""/>
    <x v="0"/>
    <m/>
    <s v=""/>
    <s v=""/>
    <x v="0"/>
    <x v="0"/>
    <x v="2"/>
    <x v="0"/>
    <x v="6"/>
    <x v="0"/>
    <x v="2"/>
    <x v="0"/>
    <m/>
    <m/>
    <m/>
    <m/>
    <s v=""/>
    <m/>
    <m/>
    <m/>
    <x v="0"/>
    <x v="0"/>
    <x v="0"/>
    <m/>
    <x v="0"/>
    <m/>
    <m/>
    <m/>
    <s v=""/>
    <s v=""/>
    <s v=""/>
    <x v="16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220"/>
    <x v="39"/>
    <x v="190"/>
    <x v="1"/>
    <x v="1"/>
    <s v="EL"/>
    <x v="1"/>
    <n v="62"/>
    <s v=""/>
    <s v=""/>
    <x v="0"/>
    <x v="0"/>
    <x v="2"/>
    <x v="0"/>
    <x v="4"/>
    <x v="0"/>
    <x v="3"/>
    <x v="0"/>
    <m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220"/>
    <x v="39"/>
    <x v="0"/>
    <x v="0"/>
    <x v="0"/>
    <s v=""/>
    <x v="0"/>
    <m/>
    <s v=""/>
    <s v=""/>
    <x v="0"/>
    <x v="0"/>
    <x v="2"/>
    <x v="0"/>
    <x v="4"/>
    <x v="0"/>
    <x v="3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21"/>
    <x v="39"/>
    <x v="191"/>
    <x v="1"/>
    <x v="1"/>
    <s v="EL"/>
    <x v="1"/>
    <n v="63"/>
    <s v=""/>
    <s v=""/>
    <x v="0"/>
    <x v="0"/>
    <x v="2"/>
    <x v="0"/>
    <x v="4"/>
    <x v="0"/>
    <x v="3"/>
    <x v="0"/>
    <m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221"/>
    <x v="39"/>
    <x v="0"/>
    <x v="0"/>
    <x v="0"/>
    <s v=""/>
    <x v="0"/>
    <m/>
    <s v=""/>
    <s v=""/>
    <x v="0"/>
    <x v="0"/>
    <x v="2"/>
    <x v="0"/>
    <x v="4"/>
    <x v="0"/>
    <x v="3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22"/>
    <x v="40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222"/>
    <x v="40"/>
    <x v="192"/>
    <x v="1"/>
    <x v="1"/>
    <s v="EL"/>
    <x v="1"/>
    <n v="64"/>
    <s v=""/>
    <s v=""/>
    <x v="0"/>
    <x v="0"/>
    <x v="1"/>
    <x v="0"/>
    <x v="0"/>
    <x v="0"/>
    <x v="0"/>
    <x v="0"/>
    <m/>
    <m/>
    <m/>
    <m/>
    <s v=""/>
    <m/>
    <m/>
    <m/>
    <x v="0"/>
    <x v="0"/>
    <x v="1"/>
    <m/>
    <x v="1"/>
    <m/>
    <n v="10"/>
    <n v="0.8"/>
    <n v="1.2"/>
    <n v="8"/>
    <n v="0.96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23"/>
    <x v="40"/>
    <x v="0"/>
    <x v="0"/>
    <x v="0"/>
    <s v=""/>
    <x v="0"/>
    <m/>
    <s v=""/>
    <s v=""/>
    <x v="0"/>
    <x v="0"/>
    <x v="0"/>
    <x v="0"/>
    <x v="0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223"/>
    <x v="40"/>
    <x v="193"/>
    <x v="1"/>
    <x v="1"/>
    <s v="EL"/>
    <x v="1"/>
    <n v="65"/>
    <s v=""/>
    <s v=""/>
    <x v="0"/>
    <x v="0"/>
    <x v="1"/>
    <x v="0"/>
    <x v="0"/>
    <x v="0"/>
    <x v="0"/>
    <x v="0"/>
    <m/>
    <m/>
    <m/>
    <m/>
    <s v=""/>
    <m/>
    <m/>
    <m/>
    <x v="0"/>
    <x v="0"/>
    <x v="1"/>
    <m/>
    <x v="1"/>
    <m/>
    <n v="10"/>
    <n v="0.8"/>
    <n v="1.2"/>
    <n v="8"/>
    <n v="0.96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24"/>
    <x v="39"/>
    <x v="194"/>
    <x v="1"/>
    <x v="1"/>
    <s v="EL"/>
    <x v="1"/>
    <n v="66"/>
    <s v=""/>
    <s v=""/>
    <x v="0"/>
    <x v="0"/>
    <x v="2"/>
    <x v="0"/>
    <x v="4"/>
    <x v="0"/>
    <x v="0"/>
    <x v="0"/>
    <m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224"/>
    <x v="39"/>
    <x v="0"/>
    <x v="0"/>
    <x v="0"/>
    <s v=""/>
    <x v="0"/>
    <m/>
    <s v=""/>
    <s v=""/>
    <x v="0"/>
    <x v="0"/>
    <x v="2"/>
    <x v="0"/>
    <x v="4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25"/>
    <x v="41"/>
    <x v="0"/>
    <x v="0"/>
    <x v="0"/>
    <s v=""/>
    <x v="0"/>
    <m/>
    <s v=""/>
    <s v=""/>
    <x v="0"/>
    <x v="0"/>
    <x v="0"/>
    <x v="0"/>
    <x v="13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225"/>
    <x v="41"/>
    <x v="195"/>
    <x v="1"/>
    <x v="1"/>
    <s v="EL"/>
    <x v="1"/>
    <n v="272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26"/>
    <x v="41"/>
    <x v="0"/>
    <x v="0"/>
    <x v="0"/>
    <s v=""/>
    <x v="0"/>
    <m/>
    <s v=""/>
    <s v=""/>
    <x v="0"/>
    <x v="0"/>
    <x v="0"/>
    <x v="0"/>
    <x v="13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226"/>
    <x v="41"/>
    <x v="196"/>
    <x v="1"/>
    <x v="1"/>
    <s v="EL"/>
    <x v="1"/>
    <n v="273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27"/>
    <x v="41"/>
    <x v="0"/>
    <x v="0"/>
    <x v="0"/>
    <s v=""/>
    <x v="0"/>
    <m/>
    <s v=""/>
    <s v=""/>
    <x v="0"/>
    <x v="0"/>
    <x v="0"/>
    <x v="0"/>
    <x v="13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227"/>
    <x v="41"/>
    <x v="197"/>
    <x v="1"/>
    <x v="1"/>
    <s v="EL"/>
    <x v="1"/>
    <n v="274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28"/>
    <x v="41"/>
    <x v="0"/>
    <x v="0"/>
    <x v="0"/>
    <s v=""/>
    <x v="0"/>
    <m/>
    <s v=""/>
    <s v=""/>
    <x v="0"/>
    <x v="0"/>
    <x v="0"/>
    <x v="0"/>
    <x v="13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228"/>
    <x v="41"/>
    <x v="198"/>
    <x v="1"/>
    <x v="1"/>
    <s v="EL"/>
    <x v="1"/>
    <n v="275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29"/>
    <x v="41"/>
    <x v="0"/>
    <x v="0"/>
    <x v="0"/>
    <s v=""/>
    <x v="0"/>
    <m/>
    <s v=""/>
    <s v=""/>
    <x v="0"/>
    <x v="0"/>
    <x v="0"/>
    <x v="0"/>
    <x v="13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229"/>
    <x v="41"/>
    <x v="199"/>
    <x v="1"/>
    <x v="1"/>
    <s v="EL"/>
    <x v="1"/>
    <n v="276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30"/>
    <x v="41"/>
    <x v="0"/>
    <x v="0"/>
    <x v="0"/>
    <s v=""/>
    <x v="0"/>
    <m/>
    <s v=""/>
    <s v=""/>
    <x v="0"/>
    <x v="0"/>
    <x v="0"/>
    <x v="0"/>
    <x v="13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230"/>
    <x v="41"/>
    <x v="200"/>
    <x v="1"/>
    <x v="1"/>
    <s v="EL"/>
    <x v="1"/>
    <n v="277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31"/>
    <x v="41"/>
    <x v="0"/>
    <x v="0"/>
    <x v="0"/>
    <s v=""/>
    <x v="0"/>
    <m/>
    <s v=""/>
    <s v=""/>
    <x v="0"/>
    <x v="0"/>
    <x v="0"/>
    <x v="0"/>
    <x v="13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231"/>
    <x v="41"/>
    <x v="201"/>
    <x v="1"/>
    <x v="1"/>
    <s v="EL"/>
    <x v="1"/>
    <n v="278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32"/>
    <x v="41"/>
    <x v="0"/>
    <x v="0"/>
    <x v="0"/>
    <s v=""/>
    <x v="0"/>
    <m/>
    <s v=""/>
    <s v=""/>
    <x v="0"/>
    <x v="0"/>
    <x v="0"/>
    <x v="0"/>
    <x v="13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232"/>
    <x v="41"/>
    <x v="202"/>
    <x v="1"/>
    <x v="1"/>
    <s v="EL"/>
    <x v="1"/>
    <n v="279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33"/>
    <x v="41"/>
    <x v="0"/>
    <x v="0"/>
    <x v="0"/>
    <s v=""/>
    <x v="0"/>
    <m/>
    <s v=""/>
    <s v=""/>
    <x v="0"/>
    <x v="0"/>
    <x v="0"/>
    <x v="0"/>
    <x v="13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233"/>
    <x v="41"/>
    <x v="203"/>
    <x v="1"/>
    <x v="1"/>
    <s v="EL"/>
    <x v="1"/>
    <n v="280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34"/>
    <x v="41"/>
    <x v="0"/>
    <x v="0"/>
    <x v="0"/>
    <s v=""/>
    <x v="0"/>
    <m/>
    <s v=""/>
    <s v=""/>
    <x v="0"/>
    <x v="0"/>
    <x v="0"/>
    <x v="0"/>
    <x v="13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234"/>
    <x v="41"/>
    <x v="204"/>
    <x v="1"/>
    <x v="1"/>
    <s v="EL"/>
    <x v="1"/>
    <n v="281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35"/>
    <x v="41"/>
    <x v="0"/>
    <x v="0"/>
    <x v="0"/>
    <s v=""/>
    <x v="0"/>
    <m/>
    <s v=""/>
    <s v=""/>
    <x v="0"/>
    <x v="0"/>
    <x v="0"/>
    <x v="0"/>
    <x v="13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235"/>
    <x v="41"/>
    <x v="205"/>
    <x v="1"/>
    <x v="1"/>
    <s v="EL"/>
    <x v="1"/>
    <n v="282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36"/>
    <x v="41"/>
    <x v="0"/>
    <x v="0"/>
    <x v="0"/>
    <s v=""/>
    <x v="0"/>
    <m/>
    <s v=""/>
    <s v=""/>
    <x v="0"/>
    <x v="0"/>
    <x v="0"/>
    <x v="0"/>
    <x v="13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236"/>
    <x v="41"/>
    <x v="206"/>
    <x v="1"/>
    <x v="1"/>
    <s v="EL"/>
    <x v="1"/>
    <n v="283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37"/>
    <x v="41"/>
    <x v="0"/>
    <x v="0"/>
    <x v="0"/>
    <s v=""/>
    <x v="0"/>
    <m/>
    <s v=""/>
    <s v=""/>
    <x v="0"/>
    <x v="0"/>
    <x v="0"/>
    <x v="0"/>
    <x v="13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237"/>
    <x v="41"/>
    <x v="207"/>
    <x v="1"/>
    <x v="1"/>
    <s v="EL"/>
    <x v="1"/>
    <n v="284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38"/>
    <x v="41"/>
    <x v="0"/>
    <x v="0"/>
    <x v="0"/>
    <s v=""/>
    <x v="0"/>
    <m/>
    <s v=""/>
    <s v=""/>
    <x v="0"/>
    <x v="0"/>
    <x v="0"/>
    <x v="0"/>
    <x v="13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238"/>
    <x v="41"/>
    <x v="208"/>
    <x v="1"/>
    <x v="1"/>
    <s v="EL"/>
    <x v="1"/>
    <n v="285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39"/>
    <x v="39"/>
    <x v="209"/>
    <x v="1"/>
    <x v="1"/>
    <s v="EL"/>
    <x v="1"/>
    <n v="67"/>
    <s v=""/>
    <s v=""/>
    <x v="0"/>
    <x v="0"/>
    <x v="2"/>
    <x v="0"/>
    <x v="4"/>
    <x v="0"/>
    <x v="0"/>
    <x v="0"/>
    <m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239"/>
    <x v="39"/>
    <x v="0"/>
    <x v="0"/>
    <x v="0"/>
    <s v=""/>
    <x v="0"/>
    <m/>
    <s v=""/>
    <s v=""/>
    <x v="0"/>
    <x v="0"/>
    <x v="2"/>
    <x v="0"/>
    <x v="4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40"/>
    <x v="41"/>
    <x v="0"/>
    <x v="0"/>
    <x v="0"/>
    <s v=""/>
    <x v="0"/>
    <m/>
    <s v=""/>
    <s v=""/>
    <x v="0"/>
    <x v="0"/>
    <x v="0"/>
    <x v="0"/>
    <x v="13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240"/>
    <x v="41"/>
    <x v="210"/>
    <x v="1"/>
    <x v="1"/>
    <s v="EL"/>
    <x v="1"/>
    <n v="286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41"/>
    <x v="41"/>
    <x v="0"/>
    <x v="0"/>
    <x v="0"/>
    <s v=""/>
    <x v="0"/>
    <m/>
    <s v=""/>
    <s v=""/>
    <x v="0"/>
    <x v="0"/>
    <x v="0"/>
    <x v="0"/>
    <x v="13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241"/>
    <x v="41"/>
    <x v="211"/>
    <x v="1"/>
    <x v="1"/>
    <s v="EL"/>
    <x v="1"/>
    <n v="287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42"/>
    <x v="41"/>
    <x v="0"/>
    <x v="0"/>
    <x v="0"/>
    <s v=""/>
    <x v="0"/>
    <m/>
    <s v=""/>
    <s v=""/>
    <x v="0"/>
    <x v="0"/>
    <x v="0"/>
    <x v="0"/>
    <x v="13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242"/>
    <x v="41"/>
    <x v="212"/>
    <x v="1"/>
    <x v="1"/>
    <s v="EL"/>
    <x v="1"/>
    <n v="288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43"/>
    <x v="41"/>
    <x v="0"/>
    <x v="0"/>
    <x v="0"/>
    <s v=""/>
    <x v="0"/>
    <m/>
    <s v=""/>
    <s v=""/>
    <x v="0"/>
    <x v="0"/>
    <x v="0"/>
    <x v="0"/>
    <x v="13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243"/>
    <x v="41"/>
    <x v="213"/>
    <x v="1"/>
    <x v="1"/>
    <s v="EL"/>
    <x v="1"/>
    <n v="289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44"/>
    <x v="41"/>
    <x v="0"/>
    <x v="0"/>
    <x v="0"/>
    <s v=""/>
    <x v="0"/>
    <m/>
    <s v=""/>
    <s v=""/>
    <x v="0"/>
    <x v="0"/>
    <x v="0"/>
    <x v="0"/>
    <x v="13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244"/>
    <x v="41"/>
    <x v="214"/>
    <x v="1"/>
    <x v="1"/>
    <s v="EL"/>
    <x v="1"/>
    <n v="290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45"/>
    <x v="41"/>
    <x v="0"/>
    <x v="0"/>
    <x v="0"/>
    <s v=""/>
    <x v="0"/>
    <m/>
    <s v=""/>
    <s v=""/>
    <x v="0"/>
    <x v="0"/>
    <x v="0"/>
    <x v="0"/>
    <x v="13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245"/>
    <x v="41"/>
    <x v="215"/>
    <x v="1"/>
    <x v="1"/>
    <s v="EL"/>
    <x v="1"/>
    <n v="291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46"/>
    <x v="41"/>
    <x v="0"/>
    <x v="0"/>
    <x v="0"/>
    <s v=""/>
    <x v="0"/>
    <m/>
    <s v=""/>
    <s v=""/>
    <x v="0"/>
    <x v="0"/>
    <x v="0"/>
    <x v="0"/>
    <x v="13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246"/>
    <x v="41"/>
    <x v="216"/>
    <x v="1"/>
    <x v="1"/>
    <s v="EL"/>
    <x v="1"/>
    <n v="292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47"/>
    <x v="41"/>
    <x v="0"/>
    <x v="0"/>
    <x v="0"/>
    <s v=""/>
    <x v="0"/>
    <m/>
    <s v=""/>
    <s v=""/>
    <x v="0"/>
    <x v="0"/>
    <x v="0"/>
    <x v="0"/>
    <x v="13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247"/>
    <x v="41"/>
    <x v="217"/>
    <x v="1"/>
    <x v="1"/>
    <s v="EL"/>
    <x v="1"/>
    <n v="293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48"/>
    <x v="41"/>
    <x v="0"/>
    <x v="0"/>
    <x v="0"/>
    <s v=""/>
    <x v="0"/>
    <m/>
    <s v=""/>
    <s v=""/>
    <x v="0"/>
    <x v="0"/>
    <x v="0"/>
    <x v="0"/>
    <x v="13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248"/>
    <x v="41"/>
    <x v="218"/>
    <x v="1"/>
    <x v="1"/>
    <s v="EL"/>
    <x v="1"/>
    <n v="294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49"/>
    <x v="41"/>
    <x v="0"/>
    <x v="0"/>
    <x v="0"/>
    <s v=""/>
    <x v="0"/>
    <m/>
    <s v=""/>
    <s v=""/>
    <x v="0"/>
    <x v="0"/>
    <x v="0"/>
    <x v="0"/>
    <x v="13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249"/>
    <x v="41"/>
    <x v="219"/>
    <x v="1"/>
    <x v="1"/>
    <s v="EL"/>
    <x v="1"/>
    <n v="295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50"/>
    <x v="41"/>
    <x v="0"/>
    <x v="0"/>
    <x v="0"/>
    <s v=""/>
    <x v="0"/>
    <m/>
    <s v=""/>
    <s v=""/>
    <x v="0"/>
    <x v="0"/>
    <x v="0"/>
    <x v="0"/>
    <x v="13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250"/>
    <x v="41"/>
    <x v="220"/>
    <x v="1"/>
    <x v="1"/>
    <s v="EL"/>
    <x v="1"/>
    <n v="296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51"/>
    <x v="41"/>
    <x v="0"/>
    <x v="0"/>
    <x v="0"/>
    <s v=""/>
    <x v="0"/>
    <m/>
    <s v=""/>
    <s v=""/>
    <x v="0"/>
    <x v="0"/>
    <x v="0"/>
    <x v="0"/>
    <x v="13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251"/>
    <x v="41"/>
    <x v="221"/>
    <x v="1"/>
    <x v="1"/>
    <s v="EL"/>
    <x v="1"/>
    <n v="297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52"/>
    <x v="41"/>
    <x v="0"/>
    <x v="0"/>
    <x v="0"/>
    <s v=""/>
    <x v="0"/>
    <m/>
    <s v=""/>
    <s v=""/>
    <x v="0"/>
    <x v="0"/>
    <x v="0"/>
    <x v="0"/>
    <x v="13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252"/>
    <x v="41"/>
    <x v="222"/>
    <x v="1"/>
    <x v="1"/>
    <s v="EL"/>
    <x v="1"/>
    <n v="298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53"/>
    <x v="41"/>
    <x v="0"/>
    <x v="0"/>
    <x v="0"/>
    <s v=""/>
    <x v="0"/>
    <m/>
    <s v=""/>
    <s v=""/>
    <x v="0"/>
    <x v="0"/>
    <x v="0"/>
    <x v="0"/>
    <x v="13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253"/>
    <x v="41"/>
    <x v="223"/>
    <x v="1"/>
    <x v="1"/>
    <s v="EL"/>
    <x v="1"/>
    <n v="299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54"/>
    <x v="42"/>
    <x v="0"/>
    <x v="0"/>
    <x v="0"/>
    <s v=""/>
    <x v="0"/>
    <m/>
    <s v=""/>
    <s v=""/>
    <x v="0"/>
    <x v="0"/>
    <x v="0"/>
    <x v="0"/>
    <x v="0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254"/>
    <x v="42"/>
    <x v="224"/>
    <x v="1"/>
    <x v="1"/>
    <s v="EL"/>
    <x v="1"/>
    <m/>
    <s v="Duplicate Tag"/>
    <s v=""/>
    <x v="0"/>
    <x v="0"/>
    <x v="1"/>
    <x v="0"/>
    <x v="0"/>
    <x v="0"/>
    <x v="0"/>
    <x v="0"/>
    <m/>
    <m/>
    <m/>
    <m/>
    <s v=""/>
    <m/>
    <m/>
    <m/>
    <x v="0"/>
    <x v="0"/>
    <x v="1"/>
    <m/>
    <x v="1"/>
    <m/>
    <n v="5"/>
    <m/>
    <n v="0.6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55"/>
    <x v="39"/>
    <x v="225"/>
    <x v="1"/>
    <x v="1"/>
    <s v="EL"/>
    <x v="1"/>
    <n v="68"/>
    <s v=""/>
    <s v=""/>
    <x v="0"/>
    <x v="0"/>
    <x v="2"/>
    <x v="0"/>
    <x v="4"/>
    <x v="0"/>
    <x v="1"/>
    <x v="0"/>
    <m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255"/>
    <x v="39"/>
    <x v="0"/>
    <x v="0"/>
    <x v="0"/>
    <s v=""/>
    <x v="0"/>
    <m/>
    <s v=""/>
    <s v=""/>
    <x v="0"/>
    <x v="0"/>
    <x v="2"/>
    <x v="0"/>
    <x v="4"/>
    <x v="0"/>
    <x v="1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56"/>
    <x v="39"/>
    <x v="226"/>
    <x v="1"/>
    <x v="1"/>
    <s v="EL"/>
    <x v="1"/>
    <n v="69"/>
    <s v=""/>
    <s v=""/>
    <x v="0"/>
    <x v="0"/>
    <x v="2"/>
    <x v="0"/>
    <x v="4"/>
    <x v="0"/>
    <x v="4"/>
    <x v="0"/>
    <m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256"/>
    <x v="39"/>
    <x v="0"/>
    <x v="0"/>
    <x v="0"/>
    <s v=""/>
    <x v="0"/>
    <m/>
    <s v=""/>
    <s v=""/>
    <x v="0"/>
    <x v="0"/>
    <x v="2"/>
    <x v="0"/>
    <x v="4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57"/>
    <x v="39"/>
    <x v="227"/>
    <x v="1"/>
    <x v="1"/>
    <s v="EL"/>
    <x v="1"/>
    <n v="70"/>
    <s v=""/>
    <s v=""/>
    <x v="0"/>
    <x v="0"/>
    <x v="2"/>
    <x v="0"/>
    <x v="4"/>
    <x v="0"/>
    <x v="4"/>
    <x v="0"/>
    <m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257"/>
    <x v="39"/>
    <x v="0"/>
    <x v="0"/>
    <x v="0"/>
    <s v=""/>
    <x v="0"/>
    <m/>
    <s v=""/>
    <s v=""/>
    <x v="0"/>
    <x v="0"/>
    <x v="2"/>
    <x v="0"/>
    <x v="4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58"/>
    <x v="42"/>
    <x v="0"/>
    <x v="0"/>
    <x v="0"/>
    <s v=""/>
    <x v="0"/>
    <m/>
    <s v=""/>
    <s v=""/>
    <x v="0"/>
    <x v="0"/>
    <x v="0"/>
    <x v="0"/>
    <x v="0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258"/>
    <x v="42"/>
    <x v="224"/>
    <x v="1"/>
    <x v="1"/>
    <s v="EL"/>
    <x v="1"/>
    <m/>
    <s v="Duplicate Tag"/>
    <s v=""/>
    <x v="0"/>
    <x v="0"/>
    <x v="1"/>
    <x v="0"/>
    <x v="0"/>
    <x v="0"/>
    <x v="0"/>
    <x v="0"/>
    <m/>
    <m/>
    <m/>
    <m/>
    <s v=""/>
    <m/>
    <m/>
    <m/>
    <x v="0"/>
    <x v="0"/>
    <x v="1"/>
    <m/>
    <x v="1"/>
    <m/>
    <n v="5"/>
    <m/>
    <n v="0.6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59"/>
    <x v="39"/>
    <x v="228"/>
    <x v="1"/>
    <x v="1"/>
    <s v="EL"/>
    <x v="1"/>
    <n v="71"/>
    <s v=""/>
    <s v=""/>
    <x v="0"/>
    <x v="0"/>
    <x v="2"/>
    <x v="0"/>
    <x v="4"/>
    <x v="0"/>
    <x v="2"/>
    <x v="0"/>
    <m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259"/>
    <x v="39"/>
    <x v="0"/>
    <x v="0"/>
    <x v="0"/>
    <s v=""/>
    <x v="0"/>
    <m/>
    <s v=""/>
    <s v=""/>
    <x v="0"/>
    <x v="0"/>
    <x v="2"/>
    <x v="0"/>
    <x v="4"/>
    <x v="0"/>
    <x v="2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60"/>
    <x v="43"/>
    <x v="229"/>
    <x v="1"/>
    <x v="1"/>
    <s v="EL"/>
    <x v="1"/>
    <n v="72"/>
    <s v=""/>
    <s v=""/>
    <x v="0"/>
    <x v="0"/>
    <x v="2"/>
    <x v="0"/>
    <x v="4"/>
    <x v="0"/>
    <x v="3"/>
    <x v="0"/>
    <m/>
    <m/>
    <m/>
    <m/>
    <s v=""/>
    <m/>
    <m/>
    <m/>
    <x v="0"/>
    <x v="0"/>
    <x v="1"/>
    <m/>
    <x v="4"/>
    <m/>
    <n v="16"/>
    <n v="0.8"/>
    <n v="3.3279999999999998"/>
    <n v="12.8"/>
    <n v="2.6623999999999999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260"/>
    <x v="43"/>
    <x v="230"/>
    <x v="1"/>
    <x v="1"/>
    <s v="EL"/>
    <x v="1"/>
    <n v="73"/>
    <s v=""/>
    <s v=""/>
    <x v="0"/>
    <x v="0"/>
    <x v="2"/>
    <x v="0"/>
    <x v="4"/>
    <x v="0"/>
    <x v="3"/>
    <x v="0"/>
    <m/>
    <m/>
    <m/>
    <m/>
    <s v=""/>
    <m/>
    <m/>
    <m/>
    <x v="0"/>
    <x v="0"/>
    <x v="1"/>
    <m/>
    <x v="4"/>
    <m/>
    <n v="16"/>
    <n v="0.8"/>
    <n v="3.3279999999999998"/>
    <n v="12.8"/>
    <n v="2.6623999999999999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260"/>
    <x v="43"/>
    <x v="0"/>
    <x v="0"/>
    <x v="0"/>
    <s v=""/>
    <x v="0"/>
    <m/>
    <s v=""/>
    <s v=""/>
    <x v="0"/>
    <x v="0"/>
    <x v="2"/>
    <x v="0"/>
    <x v="4"/>
    <x v="0"/>
    <x v="3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61"/>
    <x v="43"/>
    <x v="231"/>
    <x v="1"/>
    <x v="1"/>
    <s v="EL"/>
    <x v="1"/>
    <n v="74"/>
    <s v=""/>
    <s v=""/>
    <x v="0"/>
    <x v="0"/>
    <x v="2"/>
    <x v="0"/>
    <x v="4"/>
    <x v="0"/>
    <x v="0"/>
    <x v="0"/>
    <m/>
    <m/>
    <m/>
    <m/>
    <s v=""/>
    <m/>
    <m/>
    <m/>
    <x v="0"/>
    <x v="0"/>
    <x v="1"/>
    <m/>
    <x v="4"/>
    <m/>
    <n v="16"/>
    <n v="0.8"/>
    <n v="3.3279999999999998"/>
    <n v="12.8"/>
    <n v="2.6623999999999999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261"/>
    <x v="43"/>
    <x v="232"/>
    <x v="1"/>
    <x v="1"/>
    <s v="EL"/>
    <x v="1"/>
    <n v="75"/>
    <s v=""/>
    <s v=""/>
    <x v="0"/>
    <x v="0"/>
    <x v="2"/>
    <x v="0"/>
    <x v="4"/>
    <x v="0"/>
    <x v="0"/>
    <x v="0"/>
    <m/>
    <m/>
    <m/>
    <m/>
    <s v=""/>
    <m/>
    <m/>
    <m/>
    <x v="0"/>
    <x v="0"/>
    <x v="1"/>
    <m/>
    <x v="4"/>
    <m/>
    <n v="16"/>
    <n v="0.8"/>
    <n v="3.3279999999999998"/>
    <n v="12.8"/>
    <n v="2.6623999999999999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261"/>
    <x v="43"/>
    <x v="0"/>
    <x v="0"/>
    <x v="0"/>
    <s v=""/>
    <x v="0"/>
    <m/>
    <s v=""/>
    <s v=""/>
    <x v="0"/>
    <x v="0"/>
    <x v="2"/>
    <x v="0"/>
    <x v="4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62"/>
    <x v="43"/>
    <x v="233"/>
    <x v="1"/>
    <x v="1"/>
    <s v="EL"/>
    <x v="1"/>
    <n v="76"/>
    <s v=""/>
    <s v=""/>
    <x v="0"/>
    <x v="0"/>
    <x v="2"/>
    <x v="0"/>
    <x v="4"/>
    <x v="0"/>
    <x v="0"/>
    <x v="0"/>
    <m/>
    <m/>
    <m/>
    <m/>
    <s v=""/>
    <m/>
    <m/>
    <m/>
    <x v="0"/>
    <x v="0"/>
    <x v="1"/>
    <m/>
    <x v="4"/>
    <m/>
    <n v="16"/>
    <n v="0.8"/>
    <n v="3.3279999999999998"/>
    <n v="12.8"/>
    <n v="2.6623999999999999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262"/>
    <x v="43"/>
    <x v="234"/>
    <x v="1"/>
    <x v="1"/>
    <s v="EL"/>
    <x v="1"/>
    <n v="77"/>
    <s v=""/>
    <s v=""/>
    <x v="0"/>
    <x v="0"/>
    <x v="2"/>
    <x v="0"/>
    <x v="4"/>
    <x v="0"/>
    <x v="0"/>
    <x v="0"/>
    <m/>
    <m/>
    <m/>
    <m/>
    <s v=""/>
    <m/>
    <m/>
    <m/>
    <x v="0"/>
    <x v="0"/>
    <x v="1"/>
    <m/>
    <x v="4"/>
    <m/>
    <n v="16"/>
    <n v="0.8"/>
    <n v="3.3279999999999998"/>
    <n v="12.8"/>
    <n v="2.6623999999999999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262"/>
    <x v="43"/>
    <x v="0"/>
    <x v="0"/>
    <x v="0"/>
    <s v=""/>
    <x v="0"/>
    <m/>
    <s v=""/>
    <s v=""/>
    <x v="0"/>
    <x v="0"/>
    <x v="2"/>
    <x v="0"/>
    <x v="4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63"/>
    <x v="43"/>
    <x v="235"/>
    <x v="1"/>
    <x v="1"/>
    <s v="EL"/>
    <x v="1"/>
    <n v="78"/>
    <s v=""/>
    <s v=""/>
    <x v="0"/>
    <x v="0"/>
    <x v="2"/>
    <x v="0"/>
    <x v="4"/>
    <x v="0"/>
    <x v="1"/>
    <x v="0"/>
    <m/>
    <m/>
    <m/>
    <m/>
    <s v=""/>
    <m/>
    <m/>
    <m/>
    <x v="0"/>
    <x v="0"/>
    <x v="1"/>
    <m/>
    <x v="4"/>
    <m/>
    <n v="16"/>
    <n v="0.8"/>
    <n v="3.3279999999999998"/>
    <n v="12.8"/>
    <n v="2.6623999999999999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263"/>
    <x v="43"/>
    <x v="236"/>
    <x v="1"/>
    <x v="1"/>
    <s v="EL"/>
    <x v="1"/>
    <n v="79"/>
    <s v=""/>
    <s v=""/>
    <x v="0"/>
    <x v="0"/>
    <x v="2"/>
    <x v="0"/>
    <x v="4"/>
    <x v="0"/>
    <x v="1"/>
    <x v="0"/>
    <m/>
    <m/>
    <m/>
    <m/>
    <s v=""/>
    <m/>
    <m/>
    <m/>
    <x v="0"/>
    <x v="0"/>
    <x v="1"/>
    <m/>
    <x v="4"/>
    <m/>
    <n v="16"/>
    <n v="0.8"/>
    <n v="3.3279999999999998"/>
    <n v="12.8"/>
    <n v="2.6623999999999999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263"/>
    <x v="43"/>
    <x v="0"/>
    <x v="0"/>
    <x v="0"/>
    <s v=""/>
    <x v="0"/>
    <m/>
    <s v=""/>
    <s v=""/>
    <x v="0"/>
    <x v="0"/>
    <x v="2"/>
    <x v="0"/>
    <x v="4"/>
    <x v="0"/>
    <x v="1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64"/>
    <x v="43"/>
    <x v="237"/>
    <x v="1"/>
    <x v="1"/>
    <s v="EL"/>
    <x v="1"/>
    <n v="80"/>
    <s v=""/>
    <s v=""/>
    <x v="0"/>
    <x v="0"/>
    <x v="2"/>
    <x v="0"/>
    <x v="4"/>
    <x v="0"/>
    <x v="4"/>
    <x v="0"/>
    <m/>
    <m/>
    <m/>
    <m/>
    <s v=""/>
    <m/>
    <m/>
    <m/>
    <x v="0"/>
    <x v="0"/>
    <x v="1"/>
    <m/>
    <x v="4"/>
    <m/>
    <n v="16"/>
    <n v="0.8"/>
    <n v="3.3279999999999998"/>
    <n v="12.8"/>
    <n v="2.6623999999999999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264"/>
    <x v="43"/>
    <x v="238"/>
    <x v="1"/>
    <x v="1"/>
    <s v="EL"/>
    <x v="1"/>
    <n v="81"/>
    <s v=""/>
    <s v=""/>
    <x v="0"/>
    <x v="0"/>
    <x v="2"/>
    <x v="0"/>
    <x v="4"/>
    <x v="0"/>
    <x v="4"/>
    <x v="0"/>
    <m/>
    <m/>
    <m/>
    <m/>
    <s v=""/>
    <m/>
    <m/>
    <m/>
    <x v="0"/>
    <x v="0"/>
    <x v="1"/>
    <m/>
    <x v="4"/>
    <m/>
    <n v="16"/>
    <n v="0.8"/>
    <n v="3.3279999999999998"/>
    <n v="12.8"/>
    <n v="2.6623999999999999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264"/>
    <x v="43"/>
    <x v="0"/>
    <x v="0"/>
    <x v="0"/>
    <s v=""/>
    <x v="0"/>
    <m/>
    <s v=""/>
    <s v=""/>
    <x v="0"/>
    <x v="0"/>
    <x v="2"/>
    <x v="0"/>
    <x v="4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65"/>
    <x v="43"/>
    <x v="239"/>
    <x v="1"/>
    <x v="1"/>
    <s v="EL"/>
    <x v="1"/>
    <n v="82"/>
    <s v=""/>
    <s v=""/>
    <x v="0"/>
    <x v="0"/>
    <x v="2"/>
    <x v="0"/>
    <x v="4"/>
    <x v="0"/>
    <x v="2"/>
    <x v="0"/>
    <m/>
    <m/>
    <m/>
    <m/>
    <s v=""/>
    <m/>
    <m/>
    <m/>
    <x v="0"/>
    <x v="0"/>
    <x v="1"/>
    <m/>
    <x v="4"/>
    <m/>
    <n v="16"/>
    <n v="0.8"/>
    <n v="3.3279999999999998"/>
    <n v="12.8"/>
    <n v="2.6623999999999999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265"/>
    <x v="43"/>
    <x v="240"/>
    <x v="1"/>
    <x v="1"/>
    <s v="EL"/>
    <x v="1"/>
    <n v="83"/>
    <s v=""/>
    <s v=""/>
    <x v="0"/>
    <x v="0"/>
    <x v="2"/>
    <x v="0"/>
    <x v="4"/>
    <x v="0"/>
    <x v="2"/>
    <x v="0"/>
    <m/>
    <m/>
    <m/>
    <m/>
    <s v=""/>
    <m/>
    <m/>
    <m/>
    <x v="0"/>
    <x v="0"/>
    <x v="1"/>
    <m/>
    <x v="4"/>
    <m/>
    <n v="16"/>
    <n v="0.8"/>
    <n v="3.3279999999999998"/>
    <n v="12.8"/>
    <n v="2.6623999999999999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265"/>
    <x v="43"/>
    <x v="0"/>
    <x v="0"/>
    <x v="0"/>
    <s v=""/>
    <x v="0"/>
    <m/>
    <s v=""/>
    <s v=""/>
    <x v="0"/>
    <x v="0"/>
    <x v="2"/>
    <x v="0"/>
    <x v="4"/>
    <x v="0"/>
    <x v="2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66"/>
    <x v="44"/>
    <x v="0"/>
    <x v="0"/>
    <x v="0"/>
    <s v=""/>
    <x v="0"/>
    <m/>
    <s v=""/>
    <s v=""/>
    <x v="0"/>
    <x v="0"/>
    <x v="2"/>
    <x v="0"/>
    <x v="12"/>
    <x v="0"/>
    <x v="0"/>
    <x v="0"/>
    <s v="Moba Line 1"/>
    <m/>
    <m/>
    <m/>
    <s v=""/>
    <m/>
    <m/>
    <m/>
    <x v="0"/>
    <x v="0"/>
    <x v="0"/>
    <s v="Power Fed From MOBA"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67"/>
    <x v="44"/>
    <x v="0"/>
    <x v="0"/>
    <x v="0"/>
    <s v=""/>
    <x v="0"/>
    <m/>
    <s v=""/>
    <s v=""/>
    <x v="0"/>
    <x v="0"/>
    <x v="2"/>
    <x v="0"/>
    <x v="12"/>
    <x v="0"/>
    <x v="0"/>
    <x v="0"/>
    <s v="Moba Line 1"/>
    <m/>
    <m/>
    <m/>
    <s v=""/>
    <m/>
    <m/>
    <m/>
    <x v="0"/>
    <x v="0"/>
    <x v="0"/>
    <s v="Power Fed From MOBA"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68"/>
    <x v="44"/>
    <x v="241"/>
    <x v="1"/>
    <x v="1"/>
    <s v="EL"/>
    <x v="1"/>
    <n v="88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68"/>
    <x v="44"/>
    <x v="0"/>
    <x v="0"/>
    <x v="0"/>
    <s v=""/>
    <x v="0"/>
    <m/>
    <s v=""/>
    <s v=""/>
    <x v="0"/>
    <x v="0"/>
    <x v="2"/>
    <x v="0"/>
    <x v="1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69"/>
    <x v="44"/>
    <x v="242"/>
    <x v="1"/>
    <x v="1"/>
    <s v="EL"/>
    <x v="1"/>
    <n v="89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69"/>
    <x v="44"/>
    <x v="0"/>
    <x v="0"/>
    <x v="0"/>
    <s v=""/>
    <x v="0"/>
    <m/>
    <s v=""/>
    <s v=""/>
    <x v="0"/>
    <x v="0"/>
    <x v="2"/>
    <x v="0"/>
    <x v="1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70"/>
    <x v="44"/>
    <x v="243"/>
    <x v="1"/>
    <x v="1"/>
    <s v="EL"/>
    <x v="1"/>
    <n v="90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70"/>
    <x v="44"/>
    <x v="0"/>
    <x v="0"/>
    <x v="0"/>
    <s v=""/>
    <x v="0"/>
    <m/>
    <s v=""/>
    <s v=""/>
    <x v="0"/>
    <x v="0"/>
    <x v="2"/>
    <x v="0"/>
    <x v="1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71"/>
    <x v="44"/>
    <x v="244"/>
    <x v="1"/>
    <x v="1"/>
    <s v="EL"/>
    <x v="1"/>
    <n v="91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71"/>
    <x v="44"/>
    <x v="0"/>
    <x v="0"/>
    <x v="0"/>
    <s v=""/>
    <x v="0"/>
    <m/>
    <s v=""/>
    <s v=""/>
    <x v="0"/>
    <x v="0"/>
    <x v="2"/>
    <x v="0"/>
    <x v="1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72"/>
    <x v="44"/>
    <x v="245"/>
    <x v="1"/>
    <x v="1"/>
    <s v="EL"/>
    <x v="1"/>
    <n v="92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72"/>
    <x v="44"/>
    <x v="0"/>
    <x v="0"/>
    <x v="0"/>
    <s v=""/>
    <x v="0"/>
    <m/>
    <s v=""/>
    <s v=""/>
    <x v="0"/>
    <x v="0"/>
    <x v="2"/>
    <x v="0"/>
    <x v="1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73"/>
    <x v="44"/>
    <x v="246"/>
    <x v="1"/>
    <x v="1"/>
    <s v="EL"/>
    <x v="1"/>
    <n v="93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73"/>
    <x v="44"/>
    <x v="0"/>
    <x v="0"/>
    <x v="0"/>
    <s v=""/>
    <x v="0"/>
    <m/>
    <s v=""/>
    <s v=""/>
    <x v="0"/>
    <x v="0"/>
    <x v="2"/>
    <x v="0"/>
    <x v="1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74"/>
    <x v="44"/>
    <x v="247"/>
    <x v="1"/>
    <x v="1"/>
    <s v="EL"/>
    <x v="1"/>
    <n v="94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74"/>
    <x v="44"/>
    <x v="0"/>
    <x v="0"/>
    <x v="0"/>
    <s v=""/>
    <x v="0"/>
    <m/>
    <s v=""/>
    <s v=""/>
    <x v="0"/>
    <x v="0"/>
    <x v="2"/>
    <x v="0"/>
    <x v="1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75"/>
    <x v="44"/>
    <x v="248"/>
    <x v="1"/>
    <x v="1"/>
    <s v="EL"/>
    <x v="1"/>
    <n v="95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75"/>
    <x v="44"/>
    <x v="0"/>
    <x v="0"/>
    <x v="0"/>
    <s v=""/>
    <x v="0"/>
    <m/>
    <s v=""/>
    <s v=""/>
    <x v="0"/>
    <x v="0"/>
    <x v="2"/>
    <x v="0"/>
    <x v="1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76"/>
    <x v="44"/>
    <x v="249"/>
    <x v="1"/>
    <x v="1"/>
    <s v="EL"/>
    <x v="1"/>
    <n v="96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76"/>
    <x v="44"/>
    <x v="0"/>
    <x v="0"/>
    <x v="0"/>
    <s v=""/>
    <x v="0"/>
    <m/>
    <s v=""/>
    <s v=""/>
    <x v="0"/>
    <x v="0"/>
    <x v="2"/>
    <x v="0"/>
    <x v="1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77"/>
    <x v="44"/>
    <x v="250"/>
    <x v="1"/>
    <x v="1"/>
    <s v="EL"/>
    <x v="1"/>
    <n v="97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77"/>
    <x v="44"/>
    <x v="0"/>
    <x v="0"/>
    <x v="0"/>
    <s v=""/>
    <x v="0"/>
    <m/>
    <s v=""/>
    <s v=""/>
    <x v="0"/>
    <x v="0"/>
    <x v="2"/>
    <x v="0"/>
    <x v="1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78"/>
    <x v="44"/>
    <x v="251"/>
    <x v="1"/>
    <x v="1"/>
    <s v="EL"/>
    <x v="1"/>
    <n v="98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78"/>
    <x v="44"/>
    <x v="0"/>
    <x v="0"/>
    <x v="0"/>
    <s v=""/>
    <x v="0"/>
    <m/>
    <s v=""/>
    <s v=""/>
    <x v="0"/>
    <x v="0"/>
    <x v="2"/>
    <x v="0"/>
    <x v="1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79"/>
    <x v="44"/>
    <x v="252"/>
    <x v="1"/>
    <x v="1"/>
    <s v="EL"/>
    <x v="1"/>
    <n v="99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79"/>
    <x v="44"/>
    <x v="0"/>
    <x v="0"/>
    <x v="0"/>
    <s v=""/>
    <x v="0"/>
    <m/>
    <s v=""/>
    <s v=""/>
    <x v="0"/>
    <x v="0"/>
    <x v="2"/>
    <x v="0"/>
    <x v="1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80"/>
    <x v="44"/>
    <x v="253"/>
    <x v="1"/>
    <x v="1"/>
    <s v="EL"/>
    <x v="1"/>
    <n v="100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80"/>
    <x v="44"/>
    <x v="0"/>
    <x v="0"/>
    <x v="0"/>
    <s v=""/>
    <x v="0"/>
    <m/>
    <s v=""/>
    <s v=""/>
    <x v="0"/>
    <x v="0"/>
    <x v="2"/>
    <x v="0"/>
    <x v="1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81"/>
    <x v="44"/>
    <x v="254"/>
    <x v="1"/>
    <x v="1"/>
    <s v="EL"/>
    <x v="1"/>
    <n v="101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81"/>
    <x v="44"/>
    <x v="0"/>
    <x v="0"/>
    <x v="0"/>
    <s v=""/>
    <x v="0"/>
    <m/>
    <s v=""/>
    <s v=""/>
    <x v="0"/>
    <x v="0"/>
    <x v="2"/>
    <x v="0"/>
    <x v="1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82"/>
    <x v="44"/>
    <x v="255"/>
    <x v="1"/>
    <x v="1"/>
    <s v="EL"/>
    <x v="1"/>
    <n v="102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82"/>
    <x v="44"/>
    <x v="0"/>
    <x v="0"/>
    <x v="0"/>
    <s v=""/>
    <x v="0"/>
    <m/>
    <s v=""/>
    <s v=""/>
    <x v="0"/>
    <x v="0"/>
    <x v="2"/>
    <x v="0"/>
    <x v="1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83"/>
    <x v="44"/>
    <x v="256"/>
    <x v="1"/>
    <x v="1"/>
    <s v="EL"/>
    <x v="1"/>
    <n v="103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83"/>
    <x v="44"/>
    <x v="0"/>
    <x v="0"/>
    <x v="0"/>
    <s v=""/>
    <x v="0"/>
    <m/>
    <s v=""/>
    <s v=""/>
    <x v="0"/>
    <x v="0"/>
    <x v="2"/>
    <x v="0"/>
    <x v="1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84"/>
    <x v="44"/>
    <x v="257"/>
    <x v="1"/>
    <x v="1"/>
    <s v="EL"/>
    <x v="1"/>
    <n v="104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84"/>
    <x v="44"/>
    <x v="0"/>
    <x v="0"/>
    <x v="0"/>
    <s v=""/>
    <x v="0"/>
    <m/>
    <s v=""/>
    <s v=""/>
    <x v="0"/>
    <x v="0"/>
    <x v="2"/>
    <x v="0"/>
    <x v="1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85"/>
    <x v="44"/>
    <x v="258"/>
    <x v="1"/>
    <x v="1"/>
    <s v="EL"/>
    <x v="1"/>
    <n v="105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85"/>
    <x v="44"/>
    <x v="0"/>
    <x v="0"/>
    <x v="0"/>
    <s v=""/>
    <x v="0"/>
    <m/>
    <s v=""/>
    <s v=""/>
    <x v="0"/>
    <x v="0"/>
    <x v="2"/>
    <x v="0"/>
    <x v="1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86"/>
    <x v="44"/>
    <x v="259"/>
    <x v="1"/>
    <x v="1"/>
    <s v="EL"/>
    <x v="1"/>
    <n v="106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86"/>
    <x v="44"/>
    <x v="0"/>
    <x v="0"/>
    <x v="0"/>
    <s v=""/>
    <x v="0"/>
    <m/>
    <s v=""/>
    <s v=""/>
    <x v="0"/>
    <x v="0"/>
    <x v="2"/>
    <x v="0"/>
    <x v="1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87"/>
    <x v="44"/>
    <x v="260"/>
    <x v="1"/>
    <x v="1"/>
    <s v="EL"/>
    <x v="1"/>
    <n v="107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87"/>
    <x v="44"/>
    <x v="0"/>
    <x v="0"/>
    <x v="0"/>
    <s v=""/>
    <x v="0"/>
    <m/>
    <s v=""/>
    <s v=""/>
    <x v="0"/>
    <x v="0"/>
    <x v="2"/>
    <x v="0"/>
    <x v="1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88"/>
    <x v="44"/>
    <x v="261"/>
    <x v="1"/>
    <x v="1"/>
    <s v="EL"/>
    <x v="1"/>
    <n v="108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88"/>
    <x v="44"/>
    <x v="0"/>
    <x v="0"/>
    <x v="0"/>
    <s v=""/>
    <x v="0"/>
    <m/>
    <s v=""/>
    <s v=""/>
    <x v="0"/>
    <x v="0"/>
    <x v="2"/>
    <x v="0"/>
    <x v="1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89"/>
    <x v="44"/>
    <x v="262"/>
    <x v="1"/>
    <x v="1"/>
    <s v="EL"/>
    <x v="1"/>
    <n v="109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89"/>
    <x v="44"/>
    <x v="0"/>
    <x v="0"/>
    <x v="0"/>
    <s v=""/>
    <x v="0"/>
    <m/>
    <s v=""/>
    <s v=""/>
    <x v="0"/>
    <x v="0"/>
    <x v="2"/>
    <x v="0"/>
    <x v="1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90"/>
    <x v="44"/>
    <x v="263"/>
    <x v="1"/>
    <x v="1"/>
    <s v="EL"/>
    <x v="1"/>
    <n v="110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90"/>
    <x v="44"/>
    <x v="0"/>
    <x v="0"/>
    <x v="0"/>
    <s v=""/>
    <x v="0"/>
    <m/>
    <s v=""/>
    <s v=""/>
    <x v="0"/>
    <x v="0"/>
    <x v="2"/>
    <x v="0"/>
    <x v="1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91"/>
    <x v="44"/>
    <x v="264"/>
    <x v="1"/>
    <x v="1"/>
    <s v="EL"/>
    <x v="1"/>
    <n v="111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91"/>
    <x v="44"/>
    <x v="0"/>
    <x v="0"/>
    <x v="0"/>
    <s v=""/>
    <x v="0"/>
    <m/>
    <s v=""/>
    <s v=""/>
    <x v="0"/>
    <x v="0"/>
    <x v="2"/>
    <x v="0"/>
    <x v="1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92"/>
    <x v="45"/>
    <x v="265"/>
    <x v="1"/>
    <x v="1"/>
    <s v="EL"/>
    <x v="1"/>
    <n v="215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92"/>
    <x v="45"/>
    <x v="0"/>
    <x v="0"/>
    <x v="0"/>
    <s v=""/>
    <x v="0"/>
    <m/>
    <s v=""/>
    <s v=""/>
    <x v="0"/>
    <x v="0"/>
    <x v="2"/>
    <x v="0"/>
    <x v="14"/>
    <x v="2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93"/>
    <x v="45"/>
    <x v="266"/>
    <x v="1"/>
    <x v="1"/>
    <s v="EL"/>
    <x v="1"/>
    <n v="216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93"/>
    <x v="45"/>
    <x v="0"/>
    <x v="0"/>
    <x v="0"/>
    <s v=""/>
    <x v="0"/>
    <m/>
    <s v=""/>
    <s v=""/>
    <x v="0"/>
    <x v="0"/>
    <x v="2"/>
    <x v="0"/>
    <x v="14"/>
    <x v="2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94"/>
    <x v="45"/>
    <x v="267"/>
    <x v="1"/>
    <x v="1"/>
    <s v="EL"/>
    <x v="1"/>
    <n v="217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94"/>
    <x v="45"/>
    <x v="0"/>
    <x v="0"/>
    <x v="0"/>
    <s v=""/>
    <x v="0"/>
    <m/>
    <s v=""/>
    <s v=""/>
    <x v="0"/>
    <x v="0"/>
    <x v="2"/>
    <x v="0"/>
    <x v="14"/>
    <x v="2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95"/>
    <x v="45"/>
    <x v="268"/>
    <x v="1"/>
    <x v="1"/>
    <s v="EL"/>
    <x v="1"/>
    <n v="218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95"/>
    <x v="45"/>
    <x v="0"/>
    <x v="0"/>
    <x v="0"/>
    <s v=""/>
    <x v="0"/>
    <m/>
    <s v=""/>
    <s v=""/>
    <x v="0"/>
    <x v="0"/>
    <x v="2"/>
    <x v="0"/>
    <x v="14"/>
    <x v="2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96"/>
    <x v="45"/>
    <x v="269"/>
    <x v="1"/>
    <x v="1"/>
    <s v="EL"/>
    <x v="1"/>
    <n v="219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96"/>
    <x v="45"/>
    <x v="0"/>
    <x v="0"/>
    <x v="0"/>
    <s v=""/>
    <x v="0"/>
    <m/>
    <s v=""/>
    <s v=""/>
    <x v="0"/>
    <x v="0"/>
    <x v="2"/>
    <x v="0"/>
    <x v="14"/>
    <x v="2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97"/>
    <x v="45"/>
    <x v="270"/>
    <x v="1"/>
    <x v="1"/>
    <s v="EL"/>
    <x v="1"/>
    <n v="220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97"/>
    <x v="45"/>
    <x v="0"/>
    <x v="0"/>
    <x v="0"/>
    <s v=""/>
    <x v="0"/>
    <m/>
    <s v=""/>
    <s v=""/>
    <x v="0"/>
    <x v="0"/>
    <x v="4"/>
    <x v="0"/>
    <x v="14"/>
    <x v="2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98"/>
    <x v="45"/>
    <x v="271"/>
    <x v="1"/>
    <x v="1"/>
    <s v="EL"/>
    <x v="1"/>
    <n v="221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98"/>
    <x v="45"/>
    <x v="0"/>
    <x v="0"/>
    <x v="0"/>
    <s v=""/>
    <x v="0"/>
    <m/>
    <s v=""/>
    <s v=""/>
    <x v="0"/>
    <x v="0"/>
    <x v="4"/>
    <x v="0"/>
    <x v="14"/>
    <x v="2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299"/>
    <x v="45"/>
    <x v="272"/>
    <x v="1"/>
    <x v="1"/>
    <s v="EL"/>
    <x v="1"/>
    <n v="222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299"/>
    <x v="45"/>
    <x v="0"/>
    <x v="0"/>
    <x v="0"/>
    <s v=""/>
    <x v="0"/>
    <m/>
    <s v=""/>
    <s v=""/>
    <x v="0"/>
    <x v="0"/>
    <x v="4"/>
    <x v="0"/>
    <x v="14"/>
    <x v="2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00"/>
    <x v="45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300"/>
    <x v="45"/>
    <x v="273"/>
    <x v="1"/>
    <x v="1"/>
    <s v="EL"/>
    <x v="1"/>
    <n v="223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01"/>
    <x v="45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301"/>
    <x v="45"/>
    <x v="274"/>
    <x v="1"/>
    <x v="1"/>
    <s v="EL"/>
    <x v="1"/>
    <n v="224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02"/>
    <x v="45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302"/>
    <x v="45"/>
    <x v="275"/>
    <x v="1"/>
    <x v="1"/>
    <s v="EL"/>
    <x v="1"/>
    <n v="225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03"/>
    <x v="45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303"/>
    <x v="45"/>
    <x v="276"/>
    <x v="1"/>
    <x v="1"/>
    <s v="EL"/>
    <x v="1"/>
    <n v="226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04"/>
    <x v="45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304"/>
    <x v="45"/>
    <x v="277"/>
    <x v="1"/>
    <x v="1"/>
    <s v="EL"/>
    <x v="1"/>
    <n v="227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05"/>
    <x v="45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305"/>
    <x v="45"/>
    <x v="278"/>
    <x v="1"/>
    <x v="1"/>
    <s v="EL"/>
    <x v="1"/>
    <n v="228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06"/>
    <x v="45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306"/>
    <x v="45"/>
    <x v="279"/>
    <x v="1"/>
    <x v="1"/>
    <s v="EL"/>
    <x v="1"/>
    <n v="229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07"/>
    <x v="45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307"/>
    <x v="45"/>
    <x v="280"/>
    <x v="1"/>
    <x v="1"/>
    <s v="EL"/>
    <x v="1"/>
    <n v="230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08"/>
    <x v="44"/>
    <x v="0"/>
    <x v="0"/>
    <x v="0"/>
    <s v=""/>
    <x v="0"/>
    <m/>
    <s v=""/>
    <s v=""/>
    <x v="0"/>
    <x v="0"/>
    <x v="2"/>
    <x v="0"/>
    <x v="12"/>
    <x v="0"/>
    <x v="0"/>
    <x v="0"/>
    <s v="Moba Line 1"/>
    <m/>
    <m/>
    <m/>
    <s v=""/>
    <m/>
    <m/>
    <m/>
    <x v="0"/>
    <x v="0"/>
    <x v="0"/>
    <s v="Power Fed From MOBA"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09"/>
    <x v="44"/>
    <x v="0"/>
    <x v="0"/>
    <x v="0"/>
    <s v=""/>
    <x v="0"/>
    <m/>
    <s v=""/>
    <s v=""/>
    <x v="0"/>
    <x v="0"/>
    <x v="2"/>
    <x v="0"/>
    <x v="12"/>
    <x v="0"/>
    <x v="0"/>
    <x v="0"/>
    <s v="Moba Line 1"/>
    <m/>
    <m/>
    <m/>
    <s v=""/>
    <m/>
    <m/>
    <m/>
    <x v="0"/>
    <x v="0"/>
    <x v="0"/>
    <s v="Power Fed From MOBA"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10"/>
    <x v="44"/>
    <x v="281"/>
    <x v="1"/>
    <x v="1"/>
    <s v="EL"/>
    <x v="1"/>
    <n v="114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10"/>
    <x v="44"/>
    <x v="0"/>
    <x v="0"/>
    <x v="0"/>
    <s v=""/>
    <x v="0"/>
    <m/>
    <s v=""/>
    <s v=""/>
    <x v="0"/>
    <x v="0"/>
    <x v="3"/>
    <x v="0"/>
    <x v="1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11"/>
    <x v="44"/>
    <x v="282"/>
    <x v="1"/>
    <x v="1"/>
    <s v="EL"/>
    <x v="1"/>
    <n v="115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11"/>
    <x v="44"/>
    <x v="0"/>
    <x v="0"/>
    <x v="0"/>
    <s v=""/>
    <x v="0"/>
    <m/>
    <s v=""/>
    <s v=""/>
    <x v="0"/>
    <x v="0"/>
    <x v="3"/>
    <x v="0"/>
    <x v="1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12"/>
    <x v="44"/>
    <x v="283"/>
    <x v="1"/>
    <x v="1"/>
    <s v="EL"/>
    <x v="1"/>
    <n v="116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12"/>
    <x v="44"/>
    <x v="0"/>
    <x v="0"/>
    <x v="0"/>
    <s v=""/>
    <x v="0"/>
    <m/>
    <s v=""/>
    <s v=""/>
    <x v="0"/>
    <x v="0"/>
    <x v="3"/>
    <x v="0"/>
    <x v="1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13"/>
    <x v="44"/>
    <x v="284"/>
    <x v="1"/>
    <x v="1"/>
    <s v="EL"/>
    <x v="1"/>
    <n v="117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13"/>
    <x v="44"/>
    <x v="0"/>
    <x v="0"/>
    <x v="0"/>
    <s v=""/>
    <x v="0"/>
    <m/>
    <s v=""/>
    <s v=""/>
    <x v="0"/>
    <x v="0"/>
    <x v="3"/>
    <x v="0"/>
    <x v="1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14"/>
    <x v="44"/>
    <x v="285"/>
    <x v="1"/>
    <x v="1"/>
    <s v="EL"/>
    <x v="1"/>
    <n v="118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14"/>
    <x v="44"/>
    <x v="0"/>
    <x v="0"/>
    <x v="0"/>
    <s v=""/>
    <x v="0"/>
    <m/>
    <s v=""/>
    <s v=""/>
    <x v="0"/>
    <x v="0"/>
    <x v="3"/>
    <x v="0"/>
    <x v="1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15"/>
    <x v="44"/>
    <x v="286"/>
    <x v="1"/>
    <x v="1"/>
    <s v="EL"/>
    <x v="1"/>
    <n v="119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15"/>
    <x v="44"/>
    <x v="0"/>
    <x v="0"/>
    <x v="0"/>
    <s v=""/>
    <x v="0"/>
    <m/>
    <s v=""/>
    <s v=""/>
    <x v="0"/>
    <x v="0"/>
    <x v="3"/>
    <x v="0"/>
    <x v="1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16"/>
    <x v="44"/>
    <x v="287"/>
    <x v="1"/>
    <x v="1"/>
    <s v="EL"/>
    <x v="1"/>
    <n v="120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16"/>
    <x v="44"/>
    <x v="0"/>
    <x v="0"/>
    <x v="0"/>
    <s v=""/>
    <x v="0"/>
    <m/>
    <s v=""/>
    <s v=""/>
    <x v="0"/>
    <x v="0"/>
    <x v="3"/>
    <x v="0"/>
    <x v="1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17"/>
    <x v="44"/>
    <x v="288"/>
    <x v="1"/>
    <x v="1"/>
    <s v="EL"/>
    <x v="1"/>
    <n v="121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17"/>
    <x v="44"/>
    <x v="0"/>
    <x v="0"/>
    <x v="0"/>
    <s v=""/>
    <x v="0"/>
    <m/>
    <s v=""/>
    <s v=""/>
    <x v="0"/>
    <x v="0"/>
    <x v="3"/>
    <x v="0"/>
    <x v="1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18"/>
    <x v="44"/>
    <x v="289"/>
    <x v="1"/>
    <x v="1"/>
    <s v="EL"/>
    <x v="1"/>
    <n v="122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18"/>
    <x v="44"/>
    <x v="0"/>
    <x v="0"/>
    <x v="0"/>
    <s v=""/>
    <x v="0"/>
    <m/>
    <s v=""/>
    <s v=""/>
    <x v="0"/>
    <x v="0"/>
    <x v="3"/>
    <x v="0"/>
    <x v="1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19"/>
    <x v="44"/>
    <x v="290"/>
    <x v="1"/>
    <x v="1"/>
    <s v="EL"/>
    <x v="1"/>
    <n v="123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19"/>
    <x v="44"/>
    <x v="0"/>
    <x v="0"/>
    <x v="0"/>
    <s v=""/>
    <x v="0"/>
    <m/>
    <s v=""/>
    <s v=""/>
    <x v="0"/>
    <x v="0"/>
    <x v="3"/>
    <x v="0"/>
    <x v="1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20"/>
    <x v="44"/>
    <x v="291"/>
    <x v="1"/>
    <x v="1"/>
    <s v="EL"/>
    <x v="1"/>
    <n v="124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20"/>
    <x v="44"/>
    <x v="0"/>
    <x v="0"/>
    <x v="0"/>
    <s v=""/>
    <x v="0"/>
    <m/>
    <s v=""/>
    <s v=""/>
    <x v="0"/>
    <x v="0"/>
    <x v="3"/>
    <x v="0"/>
    <x v="1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21"/>
    <x v="44"/>
    <x v="292"/>
    <x v="1"/>
    <x v="1"/>
    <s v="EL"/>
    <x v="1"/>
    <n v="125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21"/>
    <x v="44"/>
    <x v="0"/>
    <x v="0"/>
    <x v="0"/>
    <s v=""/>
    <x v="0"/>
    <m/>
    <s v=""/>
    <s v=""/>
    <x v="0"/>
    <x v="0"/>
    <x v="3"/>
    <x v="0"/>
    <x v="1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22"/>
    <x v="44"/>
    <x v="293"/>
    <x v="1"/>
    <x v="1"/>
    <s v="EL"/>
    <x v="1"/>
    <n v="126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22"/>
    <x v="44"/>
    <x v="0"/>
    <x v="0"/>
    <x v="0"/>
    <s v=""/>
    <x v="0"/>
    <m/>
    <s v=""/>
    <s v=""/>
    <x v="0"/>
    <x v="0"/>
    <x v="3"/>
    <x v="0"/>
    <x v="1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23"/>
    <x v="44"/>
    <x v="294"/>
    <x v="1"/>
    <x v="1"/>
    <s v="EL"/>
    <x v="1"/>
    <n v="127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23"/>
    <x v="44"/>
    <x v="0"/>
    <x v="0"/>
    <x v="0"/>
    <s v=""/>
    <x v="0"/>
    <m/>
    <s v=""/>
    <s v=""/>
    <x v="0"/>
    <x v="0"/>
    <x v="3"/>
    <x v="0"/>
    <x v="1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24"/>
    <x v="44"/>
    <x v="295"/>
    <x v="1"/>
    <x v="1"/>
    <s v="EL"/>
    <x v="1"/>
    <n v="128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24"/>
    <x v="44"/>
    <x v="0"/>
    <x v="0"/>
    <x v="0"/>
    <s v=""/>
    <x v="0"/>
    <m/>
    <s v=""/>
    <s v=""/>
    <x v="0"/>
    <x v="0"/>
    <x v="3"/>
    <x v="0"/>
    <x v="1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25"/>
    <x v="46"/>
    <x v="296"/>
    <x v="1"/>
    <x v="1"/>
    <s v="EL"/>
    <x v="1"/>
    <n v="129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25"/>
    <x v="44"/>
    <x v="0"/>
    <x v="0"/>
    <x v="0"/>
    <s v=""/>
    <x v="0"/>
    <m/>
    <s v=""/>
    <s v=""/>
    <x v="0"/>
    <x v="0"/>
    <x v="3"/>
    <x v="0"/>
    <x v="1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26"/>
    <x v="44"/>
    <x v="297"/>
    <x v="1"/>
    <x v="1"/>
    <s v="EL"/>
    <x v="1"/>
    <n v="130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26"/>
    <x v="44"/>
    <x v="0"/>
    <x v="0"/>
    <x v="0"/>
    <s v=""/>
    <x v="0"/>
    <m/>
    <s v=""/>
    <s v=""/>
    <x v="0"/>
    <x v="0"/>
    <x v="3"/>
    <x v="0"/>
    <x v="1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27"/>
    <x v="44"/>
    <x v="298"/>
    <x v="1"/>
    <x v="1"/>
    <s v="EL"/>
    <x v="1"/>
    <n v="131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27"/>
    <x v="44"/>
    <x v="0"/>
    <x v="0"/>
    <x v="0"/>
    <s v=""/>
    <x v="0"/>
    <m/>
    <s v=""/>
    <s v=""/>
    <x v="0"/>
    <x v="0"/>
    <x v="3"/>
    <x v="0"/>
    <x v="1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28"/>
    <x v="44"/>
    <x v="299"/>
    <x v="1"/>
    <x v="1"/>
    <s v="EL"/>
    <x v="1"/>
    <n v="132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28"/>
    <x v="44"/>
    <x v="0"/>
    <x v="0"/>
    <x v="0"/>
    <s v=""/>
    <x v="0"/>
    <m/>
    <s v=""/>
    <s v=""/>
    <x v="0"/>
    <x v="0"/>
    <x v="3"/>
    <x v="0"/>
    <x v="1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29"/>
    <x v="44"/>
    <x v="300"/>
    <x v="1"/>
    <x v="1"/>
    <s v="EL"/>
    <x v="1"/>
    <n v="133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29"/>
    <x v="44"/>
    <x v="0"/>
    <x v="0"/>
    <x v="0"/>
    <s v=""/>
    <x v="0"/>
    <m/>
    <s v=""/>
    <s v=""/>
    <x v="0"/>
    <x v="0"/>
    <x v="3"/>
    <x v="0"/>
    <x v="1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30"/>
    <x v="44"/>
    <x v="301"/>
    <x v="1"/>
    <x v="1"/>
    <s v="EL"/>
    <x v="1"/>
    <n v="134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30"/>
    <x v="44"/>
    <x v="0"/>
    <x v="0"/>
    <x v="0"/>
    <s v=""/>
    <x v="0"/>
    <m/>
    <s v=""/>
    <s v=""/>
    <x v="0"/>
    <x v="0"/>
    <x v="3"/>
    <x v="0"/>
    <x v="1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31"/>
    <x v="44"/>
    <x v="302"/>
    <x v="1"/>
    <x v="1"/>
    <s v="EL"/>
    <x v="1"/>
    <n v="135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31"/>
    <x v="44"/>
    <x v="0"/>
    <x v="0"/>
    <x v="0"/>
    <s v=""/>
    <x v="0"/>
    <m/>
    <s v=""/>
    <s v=""/>
    <x v="0"/>
    <x v="0"/>
    <x v="3"/>
    <x v="0"/>
    <x v="1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32"/>
    <x v="44"/>
    <x v="303"/>
    <x v="1"/>
    <x v="1"/>
    <s v="EL"/>
    <x v="1"/>
    <n v="136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32"/>
    <x v="44"/>
    <x v="0"/>
    <x v="0"/>
    <x v="0"/>
    <s v=""/>
    <x v="0"/>
    <m/>
    <s v=""/>
    <s v=""/>
    <x v="0"/>
    <x v="0"/>
    <x v="3"/>
    <x v="0"/>
    <x v="1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33"/>
    <x v="44"/>
    <x v="304"/>
    <x v="1"/>
    <x v="1"/>
    <s v="EL"/>
    <x v="1"/>
    <n v="137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33"/>
    <x v="44"/>
    <x v="0"/>
    <x v="0"/>
    <x v="0"/>
    <s v=""/>
    <x v="0"/>
    <m/>
    <s v=""/>
    <s v=""/>
    <x v="0"/>
    <x v="0"/>
    <x v="3"/>
    <x v="0"/>
    <x v="1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34"/>
    <x v="45"/>
    <x v="305"/>
    <x v="1"/>
    <x v="1"/>
    <s v="EL"/>
    <x v="1"/>
    <n v="231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34"/>
    <x v="45"/>
    <x v="0"/>
    <x v="0"/>
    <x v="0"/>
    <s v=""/>
    <x v="0"/>
    <m/>
    <s v=""/>
    <s v=""/>
    <x v="0"/>
    <x v="0"/>
    <x v="3"/>
    <x v="0"/>
    <x v="14"/>
    <x v="2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35"/>
    <x v="45"/>
    <x v="306"/>
    <x v="1"/>
    <x v="1"/>
    <s v="EL"/>
    <x v="1"/>
    <n v="232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35"/>
    <x v="45"/>
    <x v="0"/>
    <x v="0"/>
    <x v="0"/>
    <s v=""/>
    <x v="0"/>
    <m/>
    <s v=""/>
    <s v=""/>
    <x v="0"/>
    <x v="0"/>
    <x v="3"/>
    <x v="0"/>
    <x v="14"/>
    <x v="2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36"/>
    <x v="45"/>
    <x v="307"/>
    <x v="1"/>
    <x v="1"/>
    <s v="EL"/>
    <x v="1"/>
    <n v="233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36"/>
    <x v="45"/>
    <x v="0"/>
    <x v="0"/>
    <x v="0"/>
    <s v=""/>
    <x v="0"/>
    <m/>
    <s v=""/>
    <s v=""/>
    <x v="0"/>
    <x v="0"/>
    <x v="3"/>
    <x v="0"/>
    <x v="14"/>
    <x v="2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37"/>
    <x v="45"/>
    <x v="308"/>
    <x v="1"/>
    <x v="1"/>
    <s v="EL"/>
    <x v="1"/>
    <n v="234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37"/>
    <x v="45"/>
    <x v="0"/>
    <x v="0"/>
    <x v="0"/>
    <s v=""/>
    <x v="0"/>
    <m/>
    <s v=""/>
    <s v=""/>
    <x v="0"/>
    <x v="0"/>
    <x v="3"/>
    <x v="0"/>
    <x v="14"/>
    <x v="2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38"/>
    <x v="45"/>
    <x v="309"/>
    <x v="1"/>
    <x v="1"/>
    <s v="EL"/>
    <x v="1"/>
    <n v="235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38"/>
    <x v="45"/>
    <x v="0"/>
    <x v="0"/>
    <x v="0"/>
    <s v=""/>
    <x v="0"/>
    <m/>
    <s v=""/>
    <s v=""/>
    <x v="0"/>
    <x v="0"/>
    <x v="3"/>
    <x v="0"/>
    <x v="14"/>
    <x v="2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39"/>
    <x v="45"/>
    <x v="310"/>
    <x v="1"/>
    <x v="1"/>
    <s v="EL"/>
    <x v="1"/>
    <n v="236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39"/>
    <x v="45"/>
    <x v="0"/>
    <x v="0"/>
    <x v="0"/>
    <s v=""/>
    <x v="0"/>
    <m/>
    <s v=""/>
    <s v=""/>
    <x v="0"/>
    <x v="0"/>
    <x v="4"/>
    <x v="0"/>
    <x v="14"/>
    <x v="2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40"/>
    <x v="45"/>
    <x v="311"/>
    <x v="1"/>
    <x v="1"/>
    <s v="EL"/>
    <x v="1"/>
    <n v="237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40"/>
    <x v="45"/>
    <x v="0"/>
    <x v="0"/>
    <x v="0"/>
    <s v=""/>
    <x v="0"/>
    <m/>
    <s v=""/>
    <s v=""/>
    <x v="0"/>
    <x v="0"/>
    <x v="4"/>
    <x v="0"/>
    <x v="14"/>
    <x v="2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41"/>
    <x v="45"/>
    <x v="312"/>
    <x v="1"/>
    <x v="1"/>
    <s v="EL"/>
    <x v="1"/>
    <n v="238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41"/>
    <x v="45"/>
    <x v="0"/>
    <x v="0"/>
    <x v="0"/>
    <s v=""/>
    <x v="0"/>
    <m/>
    <s v=""/>
    <s v=""/>
    <x v="0"/>
    <x v="0"/>
    <x v="4"/>
    <x v="0"/>
    <x v="14"/>
    <x v="2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42"/>
    <x v="45"/>
    <x v="0"/>
    <x v="0"/>
    <x v="0"/>
    <s v=""/>
    <x v="0"/>
    <m/>
    <s v=""/>
    <s v=""/>
    <x v="0"/>
    <x v="0"/>
    <x v="0"/>
    <x v="0"/>
    <x v="0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342"/>
    <x v="45"/>
    <x v="313"/>
    <x v="1"/>
    <x v="1"/>
    <s v="EL"/>
    <x v="1"/>
    <n v="239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43"/>
    <x v="45"/>
    <x v="0"/>
    <x v="0"/>
    <x v="0"/>
    <s v=""/>
    <x v="0"/>
    <m/>
    <s v=""/>
    <s v=""/>
    <x v="0"/>
    <x v="0"/>
    <x v="0"/>
    <x v="0"/>
    <x v="0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343"/>
    <x v="45"/>
    <x v="314"/>
    <x v="1"/>
    <x v="1"/>
    <s v="EL"/>
    <x v="1"/>
    <n v="240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44"/>
    <x v="45"/>
    <x v="0"/>
    <x v="0"/>
    <x v="0"/>
    <s v=""/>
    <x v="0"/>
    <m/>
    <s v=""/>
    <s v=""/>
    <x v="0"/>
    <x v="0"/>
    <x v="0"/>
    <x v="0"/>
    <x v="0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344"/>
    <x v="45"/>
    <x v="315"/>
    <x v="1"/>
    <x v="1"/>
    <s v="EL"/>
    <x v="1"/>
    <n v="241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45"/>
    <x v="45"/>
    <x v="0"/>
    <x v="0"/>
    <x v="0"/>
    <s v=""/>
    <x v="0"/>
    <m/>
    <s v=""/>
    <s v=""/>
    <x v="0"/>
    <x v="0"/>
    <x v="0"/>
    <x v="0"/>
    <x v="0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345"/>
    <x v="45"/>
    <x v="316"/>
    <x v="1"/>
    <x v="1"/>
    <s v="EL"/>
    <x v="1"/>
    <n v="242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46"/>
    <x v="45"/>
    <x v="0"/>
    <x v="0"/>
    <x v="0"/>
    <s v=""/>
    <x v="0"/>
    <m/>
    <s v=""/>
    <s v=""/>
    <x v="0"/>
    <x v="0"/>
    <x v="0"/>
    <x v="0"/>
    <x v="0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346"/>
    <x v="45"/>
    <x v="317"/>
    <x v="1"/>
    <x v="1"/>
    <s v="EL"/>
    <x v="1"/>
    <n v="243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47"/>
    <x v="45"/>
    <x v="0"/>
    <x v="0"/>
    <x v="0"/>
    <s v=""/>
    <x v="0"/>
    <m/>
    <s v=""/>
    <s v=""/>
    <x v="0"/>
    <x v="0"/>
    <x v="0"/>
    <x v="0"/>
    <x v="0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347"/>
    <x v="45"/>
    <x v="318"/>
    <x v="1"/>
    <x v="1"/>
    <s v="EL"/>
    <x v="1"/>
    <n v="244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48"/>
    <x v="45"/>
    <x v="0"/>
    <x v="0"/>
    <x v="0"/>
    <s v=""/>
    <x v="0"/>
    <m/>
    <s v=""/>
    <s v=""/>
    <x v="0"/>
    <x v="0"/>
    <x v="0"/>
    <x v="0"/>
    <x v="0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348"/>
    <x v="45"/>
    <x v="319"/>
    <x v="1"/>
    <x v="1"/>
    <s v="EL"/>
    <x v="1"/>
    <n v="245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49"/>
    <x v="45"/>
    <x v="0"/>
    <x v="0"/>
    <x v="0"/>
    <s v=""/>
    <x v="0"/>
    <m/>
    <s v=""/>
    <s v=""/>
    <x v="0"/>
    <x v="0"/>
    <x v="0"/>
    <x v="0"/>
    <x v="0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349"/>
    <x v="45"/>
    <x v="320"/>
    <x v="1"/>
    <x v="1"/>
    <s v="EL"/>
    <x v="1"/>
    <n v="246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50"/>
    <x v="47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351"/>
    <x v="47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352"/>
    <x v="47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353"/>
    <x v="47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354"/>
    <x v="47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355"/>
    <x v="47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356"/>
    <x v="47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357"/>
    <x v="47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358"/>
    <x v="47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359"/>
    <x v="47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360"/>
    <x v="47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361"/>
    <x v="47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362"/>
    <x v="47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363"/>
    <x v="47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364"/>
    <x v="47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365"/>
    <x v="47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366"/>
    <x v="47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367"/>
    <x v="47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368"/>
    <x v="47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369"/>
    <x v="47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370"/>
    <x v="47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371"/>
    <x v="47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372"/>
    <x v="47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373"/>
    <x v="47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374"/>
    <x v="48"/>
    <x v="321"/>
    <x v="1"/>
    <x v="1"/>
    <s v="EL"/>
    <x v="1"/>
    <n v="138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74"/>
    <x v="48"/>
    <x v="0"/>
    <x v="0"/>
    <x v="0"/>
    <s v=""/>
    <x v="0"/>
    <m/>
    <s v=""/>
    <s v=""/>
    <x v="0"/>
    <x v="0"/>
    <x v="2"/>
    <x v="0"/>
    <x v="13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75"/>
    <x v="48"/>
    <x v="322"/>
    <x v="1"/>
    <x v="1"/>
    <s v="EL"/>
    <x v="1"/>
    <n v="139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75"/>
    <x v="48"/>
    <x v="0"/>
    <x v="0"/>
    <x v="0"/>
    <s v=""/>
    <x v="0"/>
    <m/>
    <s v=""/>
    <s v=""/>
    <x v="0"/>
    <x v="0"/>
    <x v="2"/>
    <x v="0"/>
    <x v="13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76"/>
    <x v="48"/>
    <x v="323"/>
    <x v="1"/>
    <x v="1"/>
    <s v="EL"/>
    <x v="1"/>
    <n v="140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76"/>
    <x v="48"/>
    <x v="0"/>
    <x v="0"/>
    <x v="0"/>
    <s v=""/>
    <x v="0"/>
    <m/>
    <s v=""/>
    <s v=""/>
    <x v="0"/>
    <x v="0"/>
    <x v="2"/>
    <x v="0"/>
    <x v="13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77"/>
    <x v="48"/>
    <x v="324"/>
    <x v="1"/>
    <x v="1"/>
    <s v="EL"/>
    <x v="1"/>
    <n v="141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77"/>
    <x v="48"/>
    <x v="0"/>
    <x v="0"/>
    <x v="0"/>
    <s v=""/>
    <x v="0"/>
    <m/>
    <s v=""/>
    <s v=""/>
    <x v="0"/>
    <x v="0"/>
    <x v="2"/>
    <x v="0"/>
    <x v="13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78"/>
    <x v="48"/>
    <x v="325"/>
    <x v="1"/>
    <x v="1"/>
    <s v="EL"/>
    <x v="1"/>
    <n v="142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78"/>
    <x v="48"/>
    <x v="0"/>
    <x v="0"/>
    <x v="0"/>
    <s v=""/>
    <x v="0"/>
    <m/>
    <s v=""/>
    <s v=""/>
    <x v="0"/>
    <x v="0"/>
    <x v="2"/>
    <x v="0"/>
    <x v="13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79"/>
    <x v="48"/>
    <x v="326"/>
    <x v="1"/>
    <x v="1"/>
    <s v="EL"/>
    <x v="1"/>
    <n v="270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79"/>
    <x v="48"/>
    <x v="0"/>
    <x v="0"/>
    <x v="0"/>
    <s v=""/>
    <x v="0"/>
    <m/>
    <s v=""/>
    <s v=""/>
    <x v="0"/>
    <x v="0"/>
    <x v="2"/>
    <x v="0"/>
    <x v="13"/>
    <x v="0"/>
    <x v="0"/>
    <x v="0"/>
    <s v="Moba Line 1"/>
    <m/>
    <m/>
    <m/>
    <s v=""/>
    <m/>
    <m/>
    <m/>
    <x v="0"/>
    <x v="0"/>
    <x v="0"/>
    <m/>
    <x v="0"/>
    <m/>
    <m/>
    <m/>
    <m/>
    <m/>
    <m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80"/>
    <x v="48"/>
    <x v="0"/>
    <x v="0"/>
    <x v="0"/>
    <s v=""/>
    <x v="0"/>
    <m/>
    <s v=""/>
    <s v=""/>
    <x v="0"/>
    <x v="0"/>
    <x v="2"/>
    <x v="0"/>
    <x v="13"/>
    <x v="0"/>
    <x v="0"/>
    <x v="0"/>
    <s v="Moba Line 1"/>
    <m/>
    <m/>
    <m/>
    <s v=""/>
    <m/>
    <m/>
    <m/>
    <x v="0"/>
    <x v="0"/>
    <x v="0"/>
    <m/>
    <x v="0"/>
    <m/>
    <m/>
    <m/>
    <m/>
    <m/>
    <m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81"/>
    <x v="48"/>
    <x v="0"/>
    <x v="0"/>
    <x v="0"/>
    <s v=""/>
    <x v="0"/>
    <m/>
    <s v=""/>
    <s v=""/>
    <x v="0"/>
    <x v="0"/>
    <x v="2"/>
    <x v="0"/>
    <x v="13"/>
    <x v="0"/>
    <x v="0"/>
    <x v="0"/>
    <s v="Moba Line 1"/>
    <m/>
    <m/>
    <m/>
    <s v=""/>
    <m/>
    <m/>
    <m/>
    <x v="0"/>
    <x v="0"/>
    <x v="0"/>
    <m/>
    <x v="0"/>
    <m/>
    <m/>
    <m/>
    <m/>
    <m/>
    <m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82"/>
    <x v="48"/>
    <x v="0"/>
    <x v="0"/>
    <x v="0"/>
    <s v=""/>
    <x v="0"/>
    <m/>
    <s v=""/>
    <s v=""/>
    <x v="0"/>
    <x v="0"/>
    <x v="2"/>
    <x v="0"/>
    <x v="13"/>
    <x v="0"/>
    <x v="0"/>
    <x v="0"/>
    <s v="Moba Line 1"/>
    <m/>
    <m/>
    <m/>
    <s v=""/>
    <m/>
    <m/>
    <m/>
    <x v="0"/>
    <x v="0"/>
    <x v="0"/>
    <m/>
    <x v="0"/>
    <m/>
    <m/>
    <m/>
    <m/>
    <m/>
    <m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83"/>
    <x v="49"/>
    <x v="327"/>
    <x v="1"/>
    <x v="3"/>
    <s v="CA"/>
    <x v="3"/>
    <n v="74"/>
    <s v=""/>
    <s v=""/>
    <x v="0"/>
    <x v="0"/>
    <x v="2"/>
    <x v="0"/>
    <x v="14"/>
    <x v="0"/>
    <x v="0"/>
    <x v="0"/>
    <s v="Moba Line 1"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5"/>
    <s v="SCFM"/>
    <x v="0"/>
    <x v="2"/>
    <x v="1"/>
    <n v="0.75"/>
    <n v="3.75"/>
    <m/>
    <s v="Subcontractor Supplied"/>
    <s v="OEM"/>
    <m/>
    <m/>
    <m/>
    <m/>
    <x v="0"/>
    <x v="0"/>
    <x v="0"/>
    <s v="Pipe"/>
    <x v="1"/>
    <x v="0"/>
  </r>
  <r>
    <x v="383"/>
    <x v="49"/>
    <x v="328"/>
    <x v="1"/>
    <x v="1"/>
    <s v="EL"/>
    <x v="1"/>
    <n v="143"/>
    <s v=""/>
    <s v=""/>
    <x v="0"/>
    <x v="0"/>
    <x v="2"/>
    <x v="0"/>
    <x v="14"/>
    <x v="0"/>
    <x v="0"/>
    <x v="0"/>
    <s v="Moba Line 1"/>
    <m/>
    <m/>
    <m/>
    <s v=""/>
    <m/>
    <m/>
    <m/>
    <x v="0"/>
    <x v="0"/>
    <x v="1"/>
    <m/>
    <x v="1"/>
    <m/>
    <n v="10.5"/>
    <n v="0.8"/>
    <n v="1.26"/>
    <n v="8.4"/>
    <n v="1.00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383"/>
    <x v="49"/>
    <x v="329"/>
    <x v="1"/>
    <x v="4"/>
    <s v="TD"/>
    <x v="4"/>
    <n v="124"/>
    <s v=""/>
    <s v=""/>
    <x v="0"/>
    <x v="0"/>
    <x v="2"/>
    <x v="0"/>
    <x v="14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383"/>
    <x v="49"/>
    <x v="0"/>
    <x v="0"/>
    <x v="0"/>
    <s v=""/>
    <x v="0"/>
    <m/>
    <s v=""/>
    <s v=""/>
    <x v="0"/>
    <x v="0"/>
    <x v="2"/>
    <x v="0"/>
    <x v="14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84"/>
    <x v="49"/>
    <x v="330"/>
    <x v="1"/>
    <x v="3"/>
    <s v="CA"/>
    <x v="3"/>
    <n v="75"/>
    <s v=""/>
    <s v=""/>
    <x v="0"/>
    <x v="0"/>
    <x v="2"/>
    <x v="0"/>
    <x v="14"/>
    <x v="0"/>
    <x v="0"/>
    <x v="0"/>
    <s v="Moba Line 1"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5"/>
    <s v="SCFM"/>
    <x v="0"/>
    <x v="2"/>
    <x v="1"/>
    <n v="0.75"/>
    <n v="3.75"/>
    <m/>
    <s v="Subcontractor Supplied"/>
    <s v="OEM"/>
    <m/>
    <m/>
    <m/>
    <m/>
    <x v="0"/>
    <x v="0"/>
    <x v="0"/>
    <s v="Pipe"/>
    <x v="1"/>
    <x v="0"/>
  </r>
  <r>
    <x v="384"/>
    <x v="49"/>
    <x v="331"/>
    <x v="1"/>
    <x v="1"/>
    <s v="EL"/>
    <x v="1"/>
    <n v="144"/>
    <s v=""/>
    <s v=""/>
    <x v="0"/>
    <x v="0"/>
    <x v="2"/>
    <x v="0"/>
    <x v="14"/>
    <x v="0"/>
    <x v="0"/>
    <x v="0"/>
    <s v="Moba Line 1"/>
    <m/>
    <m/>
    <m/>
    <s v=""/>
    <m/>
    <m/>
    <m/>
    <x v="0"/>
    <x v="0"/>
    <x v="1"/>
    <m/>
    <x v="1"/>
    <m/>
    <n v="10.5"/>
    <n v="0.8"/>
    <n v="1.26"/>
    <n v="8.4"/>
    <n v="1.00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384"/>
    <x v="49"/>
    <x v="332"/>
    <x v="1"/>
    <x v="4"/>
    <s v="TD"/>
    <x v="4"/>
    <n v="125"/>
    <s v=""/>
    <s v=""/>
    <x v="0"/>
    <x v="0"/>
    <x v="2"/>
    <x v="0"/>
    <x v="14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384"/>
    <x v="49"/>
    <x v="0"/>
    <x v="0"/>
    <x v="0"/>
    <s v=""/>
    <x v="0"/>
    <m/>
    <s v=""/>
    <s v=""/>
    <x v="0"/>
    <x v="0"/>
    <x v="2"/>
    <x v="0"/>
    <x v="14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85"/>
    <x v="48"/>
    <x v="333"/>
    <x v="1"/>
    <x v="1"/>
    <s v="EL"/>
    <x v="1"/>
    <n v="145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85"/>
    <x v="48"/>
    <x v="0"/>
    <x v="0"/>
    <x v="0"/>
    <s v=""/>
    <x v="0"/>
    <m/>
    <s v=""/>
    <s v=""/>
    <x v="0"/>
    <x v="0"/>
    <x v="3"/>
    <x v="0"/>
    <x v="13"/>
    <x v="0"/>
    <x v="0"/>
    <x v="0"/>
    <s v="Moba Line 2"/>
    <m/>
    <m/>
    <m/>
    <s v=""/>
    <m/>
    <m/>
    <s v="Manual case pack line label printer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86"/>
    <x v="48"/>
    <x v="334"/>
    <x v="1"/>
    <x v="1"/>
    <s v="EL"/>
    <x v="1"/>
    <n v="146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86"/>
    <x v="48"/>
    <x v="0"/>
    <x v="0"/>
    <x v="0"/>
    <s v=""/>
    <x v="0"/>
    <m/>
    <s v=""/>
    <s v=""/>
    <x v="0"/>
    <x v="0"/>
    <x v="3"/>
    <x v="0"/>
    <x v="13"/>
    <x v="0"/>
    <x v="0"/>
    <x v="0"/>
    <s v="Moba Line 2"/>
    <m/>
    <m/>
    <m/>
    <s v=""/>
    <m/>
    <m/>
    <s v="Manual case pack line label printer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87"/>
    <x v="48"/>
    <x v="335"/>
    <x v="1"/>
    <x v="1"/>
    <s v="EL"/>
    <x v="1"/>
    <n v="147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87"/>
    <x v="48"/>
    <x v="0"/>
    <x v="0"/>
    <x v="0"/>
    <s v=""/>
    <x v="0"/>
    <m/>
    <s v=""/>
    <s v=""/>
    <x v="0"/>
    <x v="0"/>
    <x v="3"/>
    <x v="0"/>
    <x v="13"/>
    <x v="0"/>
    <x v="0"/>
    <x v="0"/>
    <s v="Moba Line 2"/>
    <m/>
    <m/>
    <m/>
    <s v=""/>
    <m/>
    <m/>
    <s v="Manual case pack line label printer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88"/>
    <x v="48"/>
    <x v="336"/>
    <x v="1"/>
    <x v="1"/>
    <s v="EL"/>
    <x v="1"/>
    <n v="148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88"/>
    <x v="48"/>
    <x v="0"/>
    <x v="0"/>
    <x v="0"/>
    <s v=""/>
    <x v="0"/>
    <m/>
    <s v=""/>
    <s v=""/>
    <x v="0"/>
    <x v="0"/>
    <x v="3"/>
    <x v="0"/>
    <x v="13"/>
    <x v="0"/>
    <x v="0"/>
    <x v="0"/>
    <s v="Moba Line 2"/>
    <m/>
    <m/>
    <m/>
    <s v=""/>
    <m/>
    <m/>
    <s v="Manual case pack line label printer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89"/>
    <x v="48"/>
    <x v="337"/>
    <x v="1"/>
    <x v="1"/>
    <s v="EL"/>
    <x v="1"/>
    <n v="149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89"/>
    <x v="48"/>
    <x v="0"/>
    <x v="0"/>
    <x v="0"/>
    <s v=""/>
    <x v="0"/>
    <m/>
    <s v=""/>
    <s v=""/>
    <x v="0"/>
    <x v="0"/>
    <x v="3"/>
    <x v="0"/>
    <x v="13"/>
    <x v="0"/>
    <x v="0"/>
    <x v="0"/>
    <s v="Moba Line 2"/>
    <m/>
    <m/>
    <m/>
    <s v=""/>
    <m/>
    <m/>
    <s v="Manual case pack line label printer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90"/>
    <x v="48"/>
    <x v="338"/>
    <x v="1"/>
    <x v="1"/>
    <s v="EL"/>
    <x v="1"/>
    <n v="271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90"/>
    <x v="48"/>
    <x v="0"/>
    <x v="0"/>
    <x v="0"/>
    <s v=""/>
    <x v="0"/>
    <m/>
    <s v=""/>
    <s v=""/>
    <x v="0"/>
    <x v="0"/>
    <x v="3"/>
    <x v="0"/>
    <x v="13"/>
    <x v="0"/>
    <x v="0"/>
    <x v="0"/>
    <s v="Moba Line 2"/>
    <m/>
    <m/>
    <m/>
    <s v=""/>
    <m/>
    <m/>
    <m/>
    <x v="0"/>
    <x v="0"/>
    <x v="0"/>
    <m/>
    <x v="0"/>
    <m/>
    <m/>
    <m/>
    <m/>
    <m/>
    <m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91"/>
    <x v="48"/>
    <x v="0"/>
    <x v="0"/>
    <x v="0"/>
    <s v=""/>
    <x v="0"/>
    <m/>
    <s v=""/>
    <s v=""/>
    <x v="0"/>
    <x v="0"/>
    <x v="3"/>
    <x v="0"/>
    <x v="13"/>
    <x v="0"/>
    <x v="0"/>
    <x v="0"/>
    <s v="Moba Line 2"/>
    <m/>
    <m/>
    <m/>
    <s v=""/>
    <m/>
    <m/>
    <m/>
    <x v="0"/>
    <x v="0"/>
    <x v="0"/>
    <m/>
    <x v="0"/>
    <m/>
    <m/>
    <m/>
    <m/>
    <m/>
    <m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92"/>
    <x v="48"/>
    <x v="0"/>
    <x v="0"/>
    <x v="0"/>
    <s v=""/>
    <x v="0"/>
    <m/>
    <s v=""/>
    <s v=""/>
    <x v="0"/>
    <x v="0"/>
    <x v="3"/>
    <x v="0"/>
    <x v="13"/>
    <x v="0"/>
    <x v="0"/>
    <x v="0"/>
    <s v="Moba Line 2"/>
    <m/>
    <m/>
    <m/>
    <s v=""/>
    <m/>
    <m/>
    <m/>
    <x v="0"/>
    <x v="0"/>
    <x v="0"/>
    <m/>
    <x v="0"/>
    <m/>
    <m/>
    <m/>
    <m/>
    <m/>
    <m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93"/>
    <x v="48"/>
    <x v="0"/>
    <x v="0"/>
    <x v="0"/>
    <s v=""/>
    <x v="0"/>
    <m/>
    <s v=""/>
    <s v=""/>
    <x v="0"/>
    <x v="0"/>
    <x v="3"/>
    <x v="0"/>
    <x v="13"/>
    <x v="0"/>
    <x v="0"/>
    <x v="0"/>
    <s v="Moba Line 2"/>
    <m/>
    <m/>
    <m/>
    <s v=""/>
    <m/>
    <m/>
    <m/>
    <x v="0"/>
    <x v="0"/>
    <x v="0"/>
    <m/>
    <x v="0"/>
    <m/>
    <m/>
    <m/>
    <m/>
    <m/>
    <m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94"/>
    <x v="49"/>
    <x v="339"/>
    <x v="1"/>
    <x v="3"/>
    <s v="CA"/>
    <x v="3"/>
    <n v="76"/>
    <s v=""/>
    <s v=""/>
    <x v="0"/>
    <x v="0"/>
    <x v="3"/>
    <x v="0"/>
    <x v="14"/>
    <x v="0"/>
    <x v="0"/>
    <x v="0"/>
    <s v="Moba Line 2"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5"/>
    <s v="SCFM"/>
    <x v="0"/>
    <x v="2"/>
    <x v="1"/>
    <n v="0.75"/>
    <n v="3.75"/>
    <m/>
    <s v="Subcontractor Supplied"/>
    <s v="OEM"/>
    <m/>
    <m/>
    <m/>
    <m/>
    <x v="0"/>
    <x v="0"/>
    <x v="0"/>
    <s v="Pipe"/>
    <x v="1"/>
    <x v="0"/>
  </r>
  <r>
    <x v="394"/>
    <x v="49"/>
    <x v="340"/>
    <x v="1"/>
    <x v="1"/>
    <s v="EL"/>
    <x v="1"/>
    <n v="150"/>
    <s v=""/>
    <s v=""/>
    <x v="0"/>
    <x v="0"/>
    <x v="3"/>
    <x v="0"/>
    <x v="14"/>
    <x v="0"/>
    <x v="0"/>
    <x v="0"/>
    <s v="Moba Line 2"/>
    <m/>
    <m/>
    <m/>
    <s v=""/>
    <m/>
    <m/>
    <m/>
    <x v="0"/>
    <x v="0"/>
    <x v="1"/>
    <m/>
    <x v="1"/>
    <m/>
    <n v="10.5"/>
    <n v="0.8"/>
    <n v="1.26"/>
    <n v="8.4"/>
    <n v="1.00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394"/>
    <x v="49"/>
    <x v="341"/>
    <x v="1"/>
    <x v="4"/>
    <s v="TD"/>
    <x v="4"/>
    <n v="126"/>
    <s v=""/>
    <s v=""/>
    <x v="0"/>
    <x v="0"/>
    <x v="3"/>
    <x v="0"/>
    <x v="14"/>
    <x v="0"/>
    <x v="0"/>
    <x v="0"/>
    <s v="Moba Line 2"/>
    <m/>
    <m/>
    <m/>
    <s v=""/>
    <m/>
    <m/>
    <s v="Full case labeler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394"/>
    <x v="49"/>
    <x v="0"/>
    <x v="0"/>
    <x v="0"/>
    <s v=""/>
    <x v="0"/>
    <m/>
    <s v=""/>
    <s v=""/>
    <x v="0"/>
    <x v="0"/>
    <x v="3"/>
    <x v="0"/>
    <x v="14"/>
    <x v="0"/>
    <x v="0"/>
    <x v="0"/>
    <s v="Moba Line 2"/>
    <m/>
    <m/>
    <m/>
    <s v=""/>
    <m/>
    <m/>
    <s v="Full case labeler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95"/>
    <x v="49"/>
    <x v="342"/>
    <x v="1"/>
    <x v="3"/>
    <s v="CA"/>
    <x v="3"/>
    <n v="77"/>
    <s v=""/>
    <s v=""/>
    <x v="0"/>
    <x v="0"/>
    <x v="3"/>
    <x v="0"/>
    <x v="14"/>
    <x v="0"/>
    <x v="0"/>
    <x v="0"/>
    <s v="Moba Line 2"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5"/>
    <s v="SCFM"/>
    <x v="0"/>
    <x v="2"/>
    <x v="1"/>
    <n v="0.75"/>
    <n v="3.75"/>
    <m/>
    <s v="Subcontractor Supplied"/>
    <s v="OEM"/>
    <m/>
    <m/>
    <m/>
    <m/>
    <x v="0"/>
    <x v="0"/>
    <x v="0"/>
    <s v="Pipe"/>
    <x v="1"/>
    <x v="0"/>
  </r>
  <r>
    <x v="395"/>
    <x v="49"/>
    <x v="343"/>
    <x v="1"/>
    <x v="1"/>
    <s v="EL"/>
    <x v="1"/>
    <n v="151"/>
    <s v=""/>
    <s v=""/>
    <x v="0"/>
    <x v="0"/>
    <x v="3"/>
    <x v="0"/>
    <x v="14"/>
    <x v="0"/>
    <x v="0"/>
    <x v="0"/>
    <s v="Moba Line 2"/>
    <m/>
    <m/>
    <m/>
    <s v=""/>
    <m/>
    <m/>
    <m/>
    <x v="0"/>
    <x v="0"/>
    <x v="1"/>
    <m/>
    <x v="1"/>
    <m/>
    <n v="10.5"/>
    <n v="0.8"/>
    <n v="1.26"/>
    <n v="8.4"/>
    <n v="1.00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395"/>
    <x v="49"/>
    <x v="344"/>
    <x v="1"/>
    <x v="4"/>
    <s v="TD"/>
    <x v="4"/>
    <n v="127"/>
    <s v=""/>
    <s v=""/>
    <x v="0"/>
    <x v="0"/>
    <x v="3"/>
    <x v="0"/>
    <x v="14"/>
    <x v="0"/>
    <x v="0"/>
    <x v="0"/>
    <s v="Moba Line 2"/>
    <m/>
    <m/>
    <m/>
    <s v=""/>
    <m/>
    <m/>
    <s v="Full case labeler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395"/>
    <x v="49"/>
    <x v="0"/>
    <x v="0"/>
    <x v="0"/>
    <s v=""/>
    <x v="0"/>
    <m/>
    <s v=""/>
    <s v=""/>
    <x v="0"/>
    <x v="0"/>
    <x v="3"/>
    <x v="0"/>
    <x v="14"/>
    <x v="0"/>
    <x v="0"/>
    <x v="0"/>
    <s v="Moba Line 2"/>
    <m/>
    <m/>
    <m/>
    <s v=""/>
    <m/>
    <m/>
    <s v="Full case labeler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96"/>
    <x v="49"/>
    <x v="345"/>
    <x v="1"/>
    <x v="3"/>
    <s v="CA"/>
    <x v="3"/>
    <n v="78"/>
    <s v=""/>
    <s v=""/>
    <x v="0"/>
    <x v="0"/>
    <x v="2"/>
    <x v="0"/>
    <x v="14"/>
    <x v="0"/>
    <x v="4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5"/>
    <s v="SCFM"/>
    <x v="0"/>
    <x v="2"/>
    <x v="1"/>
    <n v="0.75"/>
    <n v="3.75"/>
    <m/>
    <s v="Subcontractor Supplied"/>
    <s v="OEM"/>
    <m/>
    <m/>
    <m/>
    <m/>
    <x v="0"/>
    <x v="0"/>
    <x v="0"/>
    <s v="Pipe"/>
    <x v="1"/>
    <x v="0"/>
  </r>
  <r>
    <x v="396"/>
    <x v="49"/>
    <x v="346"/>
    <x v="1"/>
    <x v="1"/>
    <s v="EL"/>
    <x v="1"/>
    <n v="247"/>
    <s v=""/>
    <s v=""/>
    <x v="0"/>
    <x v="0"/>
    <x v="2"/>
    <x v="0"/>
    <x v="14"/>
    <x v="0"/>
    <x v="4"/>
    <x v="0"/>
    <m/>
    <m/>
    <m/>
    <m/>
    <s v=""/>
    <m/>
    <m/>
    <m/>
    <x v="0"/>
    <x v="0"/>
    <x v="1"/>
    <m/>
    <x v="1"/>
    <m/>
    <n v="10.5"/>
    <n v="0.8"/>
    <n v="1.26"/>
    <n v="8.4"/>
    <n v="1.00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396"/>
    <x v="49"/>
    <x v="347"/>
    <x v="1"/>
    <x v="4"/>
    <s v="TD"/>
    <x v="4"/>
    <n v="128"/>
    <s v=""/>
    <s v=""/>
    <x v="0"/>
    <x v="0"/>
    <x v="2"/>
    <x v="0"/>
    <x v="14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396"/>
    <x v="49"/>
    <x v="0"/>
    <x v="0"/>
    <x v="0"/>
    <s v=""/>
    <x v="0"/>
    <m/>
    <s v=""/>
    <s v=""/>
    <x v="0"/>
    <x v="0"/>
    <x v="2"/>
    <x v="0"/>
    <x v="14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97"/>
    <x v="49"/>
    <x v="348"/>
    <x v="1"/>
    <x v="3"/>
    <s v="CA"/>
    <x v="3"/>
    <n v="79"/>
    <s v=""/>
    <s v=""/>
    <x v="0"/>
    <x v="0"/>
    <x v="2"/>
    <x v="0"/>
    <x v="14"/>
    <x v="0"/>
    <x v="4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5"/>
    <s v="SCFM"/>
    <x v="0"/>
    <x v="2"/>
    <x v="1"/>
    <n v="0.75"/>
    <n v="3.75"/>
    <m/>
    <s v="Subcontractor Supplied"/>
    <s v="OEM"/>
    <m/>
    <m/>
    <m/>
    <m/>
    <x v="0"/>
    <x v="0"/>
    <x v="0"/>
    <s v="Pipe"/>
    <x v="1"/>
    <x v="0"/>
  </r>
  <r>
    <x v="397"/>
    <x v="49"/>
    <x v="349"/>
    <x v="1"/>
    <x v="1"/>
    <s v="EL"/>
    <x v="1"/>
    <n v="248"/>
    <s v=""/>
    <s v=""/>
    <x v="0"/>
    <x v="0"/>
    <x v="2"/>
    <x v="0"/>
    <x v="14"/>
    <x v="0"/>
    <x v="4"/>
    <x v="0"/>
    <m/>
    <m/>
    <m/>
    <m/>
    <s v=""/>
    <m/>
    <m/>
    <m/>
    <x v="0"/>
    <x v="0"/>
    <x v="1"/>
    <m/>
    <x v="1"/>
    <m/>
    <n v="10.5"/>
    <n v="0.8"/>
    <n v="1.26"/>
    <n v="8.4"/>
    <n v="1.00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397"/>
    <x v="49"/>
    <x v="350"/>
    <x v="1"/>
    <x v="4"/>
    <s v="TD"/>
    <x v="4"/>
    <n v="129"/>
    <s v=""/>
    <s v=""/>
    <x v="0"/>
    <x v="0"/>
    <x v="2"/>
    <x v="0"/>
    <x v="14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397"/>
    <x v="49"/>
    <x v="0"/>
    <x v="0"/>
    <x v="0"/>
    <s v=""/>
    <x v="0"/>
    <m/>
    <s v=""/>
    <s v=""/>
    <x v="0"/>
    <x v="0"/>
    <x v="2"/>
    <x v="0"/>
    <x v="14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398"/>
    <x v="50"/>
    <x v="0"/>
    <x v="0"/>
    <x v="0"/>
    <s v=""/>
    <x v="0"/>
    <m/>
    <s v=""/>
    <s v=""/>
    <x v="0"/>
    <x v="0"/>
    <x v="0"/>
    <x v="0"/>
    <x v="0"/>
    <x v="0"/>
    <x v="4"/>
    <x v="0"/>
    <m/>
    <m/>
    <m/>
    <m/>
    <s v=""/>
    <m/>
    <m/>
    <s v="Manual case pack line label printer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398"/>
    <x v="50"/>
    <x v="351"/>
    <x v="1"/>
    <x v="1"/>
    <s v="EL"/>
    <x v="1"/>
    <n v="249"/>
    <s v=""/>
    <s v=""/>
    <x v="0"/>
    <x v="0"/>
    <x v="1"/>
    <x v="0"/>
    <x v="0"/>
    <x v="0"/>
    <x v="4"/>
    <x v="0"/>
    <m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399"/>
    <x v="51"/>
    <x v="352"/>
    <x v="1"/>
    <x v="3"/>
    <s v="CA"/>
    <x v="3"/>
    <n v="42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34"/>
    <s v="SCFM"/>
    <x v="0"/>
    <x v="2"/>
    <x v="1"/>
    <n v="0.9"/>
    <n v="30.6"/>
    <m/>
    <s v="Subcontractor Supplied"/>
    <s v="OEM"/>
    <m/>
    <m/>
    <m/>
    <m/>
    <x v="0"/>
    <x v="0"/>
    <x v="0"/>
    <s v="Pipe"/>
    <x v="1"/>
    <x v="0"/>
  </r>
  <r>
    <x v="399"/>
    <x v="51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18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400"/>
    <x v="52"/>
    <x v="0"/>
    <x v="0"/>
    <x v="0"/>
    <s v=""/>
    <x v="0"/>
    <m/>
    <s v=""/>
    <s v=""/>
    <x v="0"/>
    <x v="0"/>
    <x v="0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01"/>
    <x v="52"/>
    <x v="0"/>
    <x v="0"/>
    <x v="0"/>
    <s v=""/>
    <x v="0"/>
    <m/>
    <s v=""/>
    <s v=""/>
    <x v="0"/>
    <x v="0"/>
    <x v="0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02"/>
    <x v="51"/>
    <x v="353"/>
    <x v="1"/>
    <x v="3"/>
    <s v="CA"/>
    <x v="3"/>
    <n v="43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34"/>
    <s v="SCFM"/>
    <x v="0"/>
    <x v="2"/>
    <x v="1"/>
    <n v="0.9"/>
    <n v="30.6"/>
    <m/>
    <s v="Subcontractor Supplied"/>
    <s v="OEM"/>
    <m/>
    <m/>
    <m/>
    <m/>
    <x v="0"/>
    <x v="0"/>
    <x v="0"/>
    <s v="Pipe"/>
    <x v="1"/>
    <x v="0"/>
  </r>
  <r>
    <x v="402"/>
    <x v="51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19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403"/>
    <x v="52"/>
    <x v="0"/>
    <x v="0"/>
    <x v="0"/>
    <s v=""/>
    <x v="0"/>
    <m/>
    <s v=""/>
    <s v=""/>
    <x v="0"/>
    <x v="0"/>
    <x v="0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04"/>
    <x v="52"/>
    <x v="0"/>
    <x v="0"/>
    <x v="0"/>
    <s v=""/>
    <x v="0"/>
    <m/>
    <s v=""/>
    <s v=""/>
    <x v="0"/>
    <x v="0"/>
    <x v="0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05"/>
    <x v="53"/>
    <x v="354"/>
    <x v="1"/>
    <x v="3"/>
    <s v="CA"/>
    <x v="3"/>
    <n v="44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7.1"/>
    <s v="SCFM"/>
    <x v="0"/>
    <x v="2"/>
    <x v="1"/>
    <n v="0.25"/>
    <n v="1.7749999999999999"/>
    <m/>
    <s v="Subcontractor Supplied"/>
    <s v="OEM"/>
    <m/>
    <m/>
    <m/>
    <m/>
    <x v="0"/>
    <x v="0"/>
    <x v="0"/>
    <s v="Pipe"/>
    <x v="1"/>
    <x v="0"/>
  </r>
  <r>
    <x v="405"/>
    <x v="53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06"/>
    <x v="53"/>
    <x v="355"/>
    <x v="1"/>
    <x v="3"/>
    <s v="CA"/>
    <x v="3"/>
    <n v="45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7.1"/>
    <s v="SCFM"/>
    <x v="0"/>
    <x v="2"/>
    <x v="1"/>
    <n v="0.25"/>
    <n v="1.7749999999999999"/>
    <m/>
    <s v="Subcontractor Supplied"/>
    <s v="OEM"/>
    <m/>
    <m/>
    <m/>
    <m/>
    <x v="0"/>
    <x v="0"/>
    <x v="0"/>
    <s v="Pipe"/>
    <x v="1"/>
    <x v="0"/>
  </r>
  <r>
    <x v="406"/>
    <x v="53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07"/>
    <x v="54"/>
    <x v="356"/>
    <x v="1"/>
    <x v="3"/>
    <s v="CA"/>
    <x v="3"/>
    <n v="57"/>
    <s v=""/>
    <s v=""/>
    <x v="0"/>
    <x v="0"/>
    <x v="2"/>
    <x v="0"/>
    <x v="8"/>
    <x v="0"/>
    <x v="4"/>
    <x v="0"/>
    <m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4"/>
    <s v="SCFM"/>
    <x v="0"/>
    <x v="5"/>
    <x v="1"/>
    <n v="0.5"/>
    <n v="2"/>
    <m/>
    <s v="Subcontractor Supplied"/>
    <s v="OEM"/>
    <m/>
    <m/>
    <m/>
    <m/>
    <x v="0"/>
    <x v="0"/>
    <x v="0"/>
    <s v="Pipe"/>
    <x v="1"/>
    <x v="0"/>
  </r>
  <r>
    <x v="407"/>
    <x v="54"/>
    <x v="357"/>
    <x v="1"/>
    <x v="1"/>
    <s v="EL"/>
    <x v="1"/>
    <n v="209"/>
    <s v=""/>
    <s v=""/>
    <x v="0"/>
    <x v="0"/>
    <x v="2"/>
    <x v="0"/>
    <x v="8"/>
    <x v="0"/>
    <x v="4"/>
    <x v="0"/>
    <m/>
    <m/>
    <m/>
    <m/>
    <s v=""/>
    <m/>
    <m/>
    <m/>
    <x v="0"/>
    <x v="0"/>
    <x v="2"/>
    <m/>
    <x v="2"/>
    <m/>
    <n v="47"/>
    <n v="0.8"/>
    <n v="39.075066218753868"/>
    <n v="37.6"/>
    <n v="31.260052975003095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07"/>
    <x v="54"/>
    <x v="358"/>
    <x v="1"/>
    <x v="4"/>
    <s v="TD"/>
    <x v="4"/>
    <n v="130"/>
    <s v=""/>
    <s v=""/>
    <x v="0"/>
    <x v="0"/>
    <x v="2"/>
    <x v="0"/>
    <x v="8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07"/>
    <x v="54"/>
    <x v="0"/>
    <x v="0"/>
    <x v="0"/>
    <s v=""/>
    <x v="0"/>
    <m/>
    <s v=""/>
    <s v=""/>
    <x v="0"/>
    <x v="0"/>
    <x v="2"/>
    <x v="0"/>
    <x v="8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08"/>
    <x v="54"/>
    <x v="359"/>
    <x v="1"/>
    <x v="3"/>
    <s v="CA"/>
    <x v="3"/>
    <n v="58"/>
    <s v=""/>
    <s v=""/>
    <x v="0"/>
    <x v="0"/>
    <x v="2"/>
    <x v="0"/>
    <x v="8"/>
    <x v="0"/>
    <x v="4"/>
    <x v="0"/>
    <m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4"/>
    <s v="SCFM"/>
    <x v="0"/>
    <x v="5"/>
    <x v="1"/>
    <n v="0.5"/>
    <n v="2"/>
    <m/>
    <s v="Subcontractor Supplied"/>
    <s v="OEM"/>
    <m/>
    <m/>
    <m/>
    <m/>
    <x v="0"/>
    <x v="0"/>
    <x v="0"/>
    <s v="Pipe"/>
    <x v="1"/>
    <x v="0"/>
  </r>
  <r>
    <x v="408"/>
    <x v="54"/>
    <x v="360"/>
    <x v="1"/>
    <x v="1"/>
    <s v="EL"/>
    <x v="1"/>
    <n v="210"/>
    <s v=""/>
    <s v=""/>
    <x v="0"/>
    <x v="0"/>
    <x v="2"/>
    <x v="0"/>
    <x v="8"/>
    <x v="0"/>
    <x v="4"/>
    <x v="0"/>
    <m/>
    <m/>
    <m/>
    <m/>
    <s v=""/>
    <m/>
    <m/>
    <m/>
    <x v="0"/>
    <x v="0"/>
    <x v="2"/>
    <m/>
    <x v="2"/>
    <m/>
    <n v="47"/>
    <n v="0.8"/>
    <n v="39.075066218753868"/>
    <n v="37.6"/>
    <n v="31.260052975003095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08"/>
    <x v="54"/>
    <x v="361"/>
    <x v="1"/>
    <x v="4"/>
    <s v="TD"/>
    <x v="4"/>
    <n v="131"/>
    <s v=""/>
    <s v=""/>
    <x v="0"/>
    <x v="0"/>
    <x v="2"/>
    <x v="0"/>
    <x v="8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08"/>
    <x v="54"/>
    <x v="0"/>
    <x v="0"/>
    <x v="0"/>
    <s v=""/>
    <x v="0"/>
    <m/>
    <s v=""/>
    <s v=""/>
    <x v="0"/>
    <x v="0"/>
    <x v="2"/>
    <x v="0"/>
    <x v="8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09"/>
    <x v="46"/>
    <x v="362"/>
    <x v="1"/>
    <x v="1"/>
    <s v="EL"/>
    <x v="1"/>
    <n v="259"/>
    <s v=""/>
    <s v=""/>
    <x v="0"/>
    <x v="0"/>
    <x v="1"/>
    <x v="0"/>
    <x v="0"/>
    <x v="0"/>
    <x v="3"/>
    <x v="0"/>
    <m/>
    <m/>
    <m/>
    <m/>
    <s v=""/>
    <m/>
    <m/>
    <m/>
    <x v="0"/>
    <x v="0"/>
    <x v="1"/>
    <m/>
    <x v="1"/>
    <m/>
    <n v="15"/>
    <n v="0.75"/>
    <n v="1.8"/>
    <n v="11.25"/>
    <n v="1.35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409"/>
    <x v="55"/>
    <x v="0"/>
    <x v="0"/>
    <x v="0"/>
    <s v=""/>
    <x v="0"/>
    <m/>
    <s v=""/>
    <s v=""/>
    <x v="0"/>
    <x v="0"/>
    <x v="2"/>
    <x v="0"/>
    <x v="13"/>
    <x v="0"/>
    <x v="3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10"/>
    <x v="46"/>
    <x v="363"/>
    <x v="1"/>
    <x v="1"/>
    <s v="EL"/>
    <x v="1"/>
    <n v="260"/>
    <s v=""/>
    <s v=""/>
    <x v="0"/>
    <x v="0"/>
    <x v="1"/>
    <x v="0"/>
    <x v="0"/>
    <x v="0"/>
    <x v="3"/>
    <x v="0"/>
    <m/>
    <m/>
    <m/>
    <m/>
    <s v=""/>
    <m/>
    <m/>
    <m/>
    <x v="0"/>
    <x v="0"/>
    <x v="1"/>
    <m/>
    <x v="1"/>
    <m/>
    <n v="15"/>
    <n v="0.75"/>
    <n v="1.8"/>
    <n v="11.25"/>
    <n v="1.35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410"/>
    <x v="55"/>
    <x v="0"/>
    <x v="0"/>
    <x v="0"/>
    <s v=""/>
    <x v="0"/>
    <m/>
    <s v=""/>
    <s v=""/>
    <x v="0"/>
    <x v="0"/>
    <x v="2"/>
    <x v="0"/>
    <x v="13"/>
    <x v="0"/>
    <x v="3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11"/>
    <x v="46"/>
    <x v="364"/>
    <x v="1"/>
    <x v="1"/>
    <s v="EL"/>
    <x v="1"/>
    <n v="261"/>
    <s v=""/>
    <s v=""/>
    <x v="0"/>
    <x v="0"/>
    <x v="1"/>
    <x v="0"/>
    <x v="0"/>
    <x v="0"/>
    <x v="3"/>
    <x v="0"/>
    <m/>
    <m/>
    <m/>
    <m/>
    <s v=""/>
    <m/>
    <m/>
    <m/>
    <x v="0"/>
    <x v="0"/>
    <x v="1"/>
    <m/>
    <x v="1"/>
    <m/>
    <n v="15"/>
    <n v="0.75"/>
    <n v="1.8"/>
    <n v="11.25"/>
    <n v="1.35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411"/>
    <x v="46"/>
    <x v="365"/>
    <x v="1"/>
    <x v="1"/>
    <s v="EL"/>
    <x v="1"/>
    <n v="337"/>
    <s v=""/>
    <s v=""/>
    <x v="0"/>
    <x v="0"/>
    <x v="2"/>
    <x v="0"/>
    <x v="13"/>
    <x v="0"/>
    <x v="3"/>
    <x v="0"/>
    <m/>
    <m/>
    <m/>
    <m/>
    <s v=""/>
    <m/>
    <m/>
    <s v="On ASRS Infeed 2"/>
    <x v="0"/>
    <x v="0"/>
    <x v="1"/>
    <m/>
    <x v="1"/>
    <m/>
    <n v="10"/>
    <n v="0.75"/>
    <n v="1.2"/>
    <n v="7.5"/>
    <n v="0.89999999999999991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11"/>
    <x v="46"/>
    <x v="366"/>
    <x v="1"/>
    <x v="4"/>
    <s v="TD"/>
    <x v="4"/>
    <n v="190"/>
    <s v=""/>
    <s v=""/>
    <x v="0"/>
    <x v="0"/>
    <x v="2"/>
    <x v="0"/>
    <x v="13"/>
    <x v="0"/>
    <x v="3"/>
    <x v="0"/>
    <m/>
    <m/>
    <m/>
    <m/>
    <s v=""/>
    <m/>
    <m/>
    <s v="On ASRS Infeed 2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11"/>
    <x v="46"/>
    <x v="0"/>
    <x v="0"/>
    <x v="0"/>
    <s v=""/>
    <x v="0"/>
    <m/>
    <s v=""/>
    <s v=""/>
    <x v="0"/>
    <x v="0"/>
    <x v="2"/>
    <x v="0"/>
    <x v="13"/>
    <x v="0"/>
    <x v="3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12"/>
    <x v="46"/>
    <x v="367"/>
    <x v="1"/>
    <x v="1"/>
    <s v="EL"/>
    <x v="1"/>
    <n v="338"/>
    <s v=""/>
    <s v=""/>
    <x v="0"/>
    <x v="0"/>
    <x v="2"/>
    <x v="0"/>
    <x v="13"/>
    <x v="0"/>
    <x v="3"/>
    <x v="0"/>
    <m/>
    <m/>
    <m/>
    <m/>
    <s v=""/>
    <m/>
    <m/>
    <s v="On ASRS Infeed 2"/>
    <x v="0"/>
    <x v="0"/>
    <x v="1"/>
    <m/>
    <x v="1"/>
    <m/>
    <n v="10"/>
    <n v="0.75"/>
    <n v="1.2"/>
    <n v="7.5"/>
    <n v="0.89999999999999991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12"/>
    <x v="46"/>
    <x v="368"/>
    <x v="1"/>
    <x v="4"/>
    <s v="TD"/>
    <x v="4"/>
    <n v="191"/>
    <s v=""/>
    <s v=""/>
    <x v="0"/>
    <x v="0"/>
    <x v="2"/>
    <x v="0"/>
    <x v="13"/>
    <x v="0"/>
    <x v="3"/>
    <x v="0"/>
    <m/>
    <m/>
    <m/>
    <m/>
    <s v=""/>
    <m/>
    <m/>
    <s v="On ASRS Infeed 2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12"/>
    <x v="46"/>
    <x v="0"/>
    <x v="0"/>
    <x v="0"/>
    <s v=""/>
    <x v="0"/>
    <m/>
    <s v=""/>
    <s v=""/>
    <x v="0"/>
    <x v="0"/>
    <x v="2"/>
    <x v="0"/>
    <x v="13"/>
    <x v="0"/>
    <x v="3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13"/>
    <x v="46"/>
    <x v="369"/>
    <x v="1"/>
    <x v="1"/>
    <s v="EL"/>
    <x v="1"/>
    <n v="263"/>
    <s v=""/>
    <s v=""/>
    <x v="0"/>
    <x v="0"/>
    <x v="2"/>
    <x v="0"/>
    <x v="13"/>
    <x v="0"/>
    <x v="3"/>
    <x v="0"/>
    <m/>
    <m/>
    <m/>
    <m/>
    <s v=""/>
    <m/>
    <m/>
    <s v="On ASRS Infeed 2"/>
    <x v="0"/>
    <x v="0"/>
    <x v="1"/>
    <m/>
    <x v="1"/>
    <m/>
    <n v="15"/>
    <n v="0.75"/>
    <n v="1.8"/>
    <n v="11.25"/>
    <n v="1.35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13"/>
    <x v="46"/>
    <x v="370"/>
    <x v="1"/>
    <x v="4"/>
    <s v="TD"/>
    <x v="4"/>
    <n v="132"/>
    <s v=""/>
    <s v=""/>
    <x v="0"/>
    <x v="0"/>
    <x v="2"/>
    <x v="0"/>
    <x v="13"/>
    <x v="0"/>
    <x v="3"/>
    <x v="0"/>
    <m/>
    <m/>
    <m/>
    <m/>
    <s v=""/>
    <m/>
    <m/>
    <s v="On ASRS Infeed 2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13"/>
    <x v="46"/>
    <x v="0"/>
    <x v="0"/>
    <x v="0"/>
    <s v=""/>
    <x v="0"/>
    <m/>
    <s v=""/>
    <s v=""/>
    <x v="0"/>
    <x v="0"/>
    <x v="2"/>
    <x v="0"/>
    <x v="13"/>
    <x v="0"/>
    <x v="3"/>
    <x v="0"/>
    <m/>
    <m/>
    <m/>
    <m/>
    <s v=""/>
    <m/>
    <m/>
    <s v="On ASRS Infeed 2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14"/>
    <x v="56"/>
    <x v="371"/>
    <x v="1"/>
    <x v="1"/>
    <s v="EL"/>
    <x v="1"/>
    <n v="152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1"/>
    <m/>
    <x v="1"/>
    <m/>
    <n v="10"/>
    <n v="0.75"/>
    <n v="1.2"/>
    <n v="7.5"/>
    <n v="0.89999999999999991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14"/>
    <x v="56"/>
    <x v="372"/>
    <x v="1"/>
    <x v="4"/>
    <s v="TD"/>
    <x v="4"/>
    <n v="2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0"/>
    <x v="0"/>
  </r>
  <r>
    <x v="414"/>
    <x v="56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15"/>
    <x v="57"/>
    <x v="373"/>
    <x v="1"/>
    <x v="1"/>
    <s v="EL"/>
    <x v="1"/>
    <n v="153"/>
    <s v=""/>
    <s v=""/>
    <x v="0"/>
    <x v="0"/>
    <x v="2"/>
    <x v="0"/>
    <x v="13"/>
    <x v="0"/>
    <x v="0"/>
    <x v="0"/>
    <s v="Moba Line 1"/>
    <m/>
    <m/>
    <m/>
    <s v=""/>
    <m/>
    <m/>
    <m/>
    <x v="0"/>
    <x v="0"/>
    <x v="1"/>
    <m/>
    <x v="1"/>
    <m/>
    <n v="10"/>
    <n v="0.75"/>
    <n v="1.2"/>
    <n v="7.5"/>
    <n v="0.89999999999999991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15"/>
    <x v="56"/>
    <x v="374"/>
    <x v="1"/>
    <x v="4"/>
    <s v="TD"/>
    <x v="4"/>
    <n v="3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0"/>
    <x v="0"/>
  </r>
  <r>
    <x v="415"/>
    <x v="57"/>
    <x v="0"/>
    <x v="0"/>
    <x v="0"/>
    <s v=""/>
    <x v="0"/>
    <m/>
    <s v=""/>
    <s v=""/>
    <x v="0"/>
    <x v="0"/>
    <x v="2"/>
    <x v="0"/>
    <x v="13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16"/>
    <x v="56"/>
    <x v="375"/>
    <x v="1"/>
    <x v="1"/>
    <s v="EL"/>
    <x v="1"/>
    <n v="154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1"/>
    <m/>
    <x v="1"/>
    <m/>
    <n v="10"/>
    <n v="0.75"/>
    <n v="1.2"/>
    <n v="7.5"/>
    <n v="0.89999999999999991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16"/>
    <x v="56"/>
    <x v="376"/>
    <x v="1"/>
    <x v="4"/>
    <s v="TD"/>
    <x v="4"/>
    <n v="4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0"/>
    <x v="0"/>
  </r>
  <r>
    <x v="416"/>
    <x v="56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17"/>
    <x v="57"/>
    <x v="377"/>
    <x v="1"/>
    <x v="1"/>
    <s v="EL"/>
    <x v="1"/>
    <n v="155"/>
    <s v=""/>
    <s v=""/>
    <x v="0"/>
    <x v="0"/>
    <x v="2"/>
    <x v="0"/>
    <x v="13"/>
    <x v="0"/>
    <x v="0"/>
    <x v="0"/>
    <s v="Moba Line 1"/>
    <m/>
    <m/>
    <m/>
    <s v=""/>
    <m/>
    <m/>
    <m/>
    <x v="0"/>
    <x v="0"/>
    <x v="1"/>
    <m/>
    <x v="1"/>
    <m/>
    <n v="10"/>
    <n v="0.75"/>
    <n v="1.2"/>
    <n v="7.5"/>
    <n v="0.89999999999999991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17"/>
    <x v="56"/>
    <x v="378"/>
    <x v="1"/>
    <x v="4"/>
    <s v="TD"/>
    <x v="4"/>
    <n v="5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0"/>
    <x v="0"/>
  </r>
  <r>
    <x v="417"/>
    <x v="57"/>
    <x v="0"/>
    <x v="0"/>
    <x v="0"/>
    <s v=""/>
    <x v="0"/>
    <m/>
    <s v=""/>
    <s v=""/>
    <x v="0"/>
    <x v="0"/>
    <x v="2"/>
    <x v="0"/>
    <x v="13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18"/>
    <x v="56"/>
    <x v="379"/>
    <x v="1"/>
    <x v="1"/>
    <s v="EL"/>
    <x v="1"/>
    <n v="156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1"/>
    <m/>
    <x v="1"/>
    <m/>
    <n v="10"/>
    <n v="0.75"/>
    <n v="1.2"/>
    <n v="7.5"/>
    <n v="0.89999999999999991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18"/>
    <x v="56"/>
    <x v="380"/>
    <x v="1"/>
    <x v="4"/>
    <s v="TD"/>
    <x v="4"/>
    <n v="6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0"/>
    <x v="0"/>
  </r>
  <r>
    <x v="418"/>
    <x v="56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19"/>
    <x v="57"/>
    <x v="381"/>
    <x v="1"/>
    <x v="1"/>
    <s v="EL"/>
    <x v="1"/>
    <n v="157"/>
    <s v=""/>
    <s v=""/>
    <x v="0"/>
    <x v="0"/>
    <x v="3"/>
    <x v="0"/>
    <x v="13"/>
    <x v="0"/>
    <x v="0"/>
    <x v="0"/>
    <s v="Moba Line 2"/>
    <m/>
    <m/>
    <m/>
    <s v=""/>
    <m/>
    <m/>
    <m/>
    <x v="0"/>
    <x v="0"/>
    <x v="1"/>
    <m/>
    <x v="1"/>
    <m/>
    <n v="10"/>
    <n v="0.75"/>
    <n v="1.2"/>
    <n v="7.5"/>
    <n v="0.89999999999999991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19"/>
    <x v="56"/>
    <x v="382"/>
    <x v="1"/>
    <x v="4"/>
    <s v="TD"/>
    <x v="4"/>
    <n v="7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0"/>
    <x v="0"/>
  </r>
  <r>
    <x v="419"/>
    <x v="57"/>
    <x v="0"/>
    <x v="0"/>
    <x v="0"/>
    <s v=""/>
    <x v="0"/>
    <m/>
    <s v=""/>
    <s v=""/>
    <x v="0"/>
    <x v="0"/>
    <x v="3"/>
    <x v="0"/>
    <x v="13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20"/>
    <x v="56"/>
    <x v="383"/>
    <x v="1"/>
    <x v="1"/>
    <s v="EL"/>
    <x v="1"/>
    <n v="158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1"/>
    <m/>
    <x v="1"/>
    <m/>
    <n v="10"/>
    <n v="0.75"/>
    <n v="1.2"/>
    <n v="7.5"/>
    <n v="0.89999999999999991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20"/>
    <x v="56"/>
    <x v="384"/>
    <x v="1"/>
    <x v="4"/>
    <s v="TD"/>
    <x v="4"/>
    <n v="8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0"/>
    <x v="0"/>
  </r>
  <r>
    <x v="420"/>
    <x v="56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21"/>
    <x v="57"/>
    <x v="385"/>
    <x v="1"/>
    <x v="1"/>
    <s v="EL"/>
    <x v="1"/>
    <n v="159"/>
    <s v=""/>
    <s v=""/>
    <x v="0"/>
    <x v="0"/>
    <x v="3"/>
    <x v="0"/>
    <x v="13"/>
    <x v="0"/>
    <x v="0"/>
    <x v="0"/>
    <s v="Moba Line 2"/>
    <m/>
    <m/>
    <m/>
    <s v=""/>
    <m/>
    <m/>
    <m/>
    <x v="0"/>
    <x v="0"/>
    <x v="1"/>
    <m/>
    <x v="1"/>
    <m/>
    <n v="10"/>
    <n v="0.75"/>
    <n v="1.2"/>
    <n v="7.5"/>
    <n v="0.89999999999999991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21"/>
    <x v="56"/>
    <x v="386"/>
    <x v="1"/>
    <x v="4"/>
    <s v="TD"/>
    <x v="4"/>
    <n v="9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0"/>
    <x v="0"/>
  </r>
  <r>
    <x v="421"/>
    <x v="57"/>
    <x v="0"/>
    <x v="0"/>
    <x v="0"/>
    <s v=""/>
    <x v="0"/>
    <m/>
    <s v=""/>
    <s v=""/>
    <x v="0"/>
    <x v="0"/>
    <x v="3"/>
    <x v="0"/>
    <x v="13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22"/>
    <x v="46"/>
    <x v="387"/>
    <x v="1"/>
    <x v="1"/>
    <s v="EL"/>
    <x v="1"/>
    <n v="264"/>
    <s v=""/>
    <s v=""/>
    <x v="0"/>
    <x v="0"/>
    <x v="2"/>
    <x v="0"/>
    <x v="13"/>
    <x v="0"/>
    <x v="4"/>
    <x v="0"/>
    <m/>
    <m/>
    <m/>
    <m/>
    <s v=""/>
    <m/>
    <m/>
    <m/>
    <x v="0"/>
    <x v="0"/>
    <x v="1"/>
    <m/>
    <x v="1"/>
    <m/>
    <n v="10"/>
    <n v="0.75"/>
    <n v="1.2"/>
    <n v="7.5"/>
    <n v="0.89999999999999991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22"/>
    <x v="46"/>
    <x v="388"/>
    <x v="1"/>
    <x v="4"/>
    <s v="TD"/>
    <x v="4"/>
    <n v="133"/>
    <s v=""/>
    <s v=""/>
    <x v="0"/>
    <x v="0"/>
    <x v="2"/>
    <x v="0"/>
    <x v="13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22"/>
    <x v="46"/>
    <x v="0"/>
    <x v="0"/>
    <x v="0"/>
    <s v=""/>
    <x v="0"/>
    <m/>
    <s v=""/>
    <s v=""/>
    <x v="0"/>
    <x v="0"/>
    <x v="2"/>
    <x v="0"/>
    <x v="13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23"/>
    <x v="46"/>
    <x v="389"/>
    <x v="1"/>
    <x v="1"/>
    <s v="EL"/>
    <x v="1"/>
    <n v="265"/>
    <s v=""/>
    <s v=""/>
    <x v="0"/>
    <x v="0"/>
    <x v="2"/>
    <x v="0"/>
    <x v="13"/>
    <x v="0"/>
    <x v="4"/>
    <x v="0"/>
    <m/>
    <m/>
    <m/>
    <m/>
    <s v=""/>
    <m/>
    <m/>
    <m/>
    <x v="0"/>
    <x v="0"/>
    <x v="1"/>
    <m/>
    <x v="1"/>
    <m/>
    <n v="10"/>
    <n v="0.75"/>
    <n v="1.2"/>
    <n v="7.5"/>
    <n v="0.89999999999999991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23"/>
    <x v="46"/>
    <x v="390"/>
    <x v="1"/>
    <x v="4"/>
    <s v="TD"/>
    <x v="4"/>
    <n v="134"/>
    <s v=""/>
    <s v=""/>
    <x v="0"/>
    <x v="0"/>
    <x v="2"/>
    <x v="0"/>
    <x v="13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23"/>
    <x v="46"/>
    <x v="0"/>
    <x v="0"/>
    <x v="0"/>
    <s v=""/>
    <x v="0"/>
    <m/>
    <s v=""/>
    <s v=""/>
    <x v="0"/>
    <x v="0"/>
    <x v="2"/>
    <x v="0"/>
    <x v="13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24"/>
    <x v="46"/>
    <x v="391"/>
    <x v="1"/>
    <x v="1"/>
    <s v="EL"/>
    <x v="1"/>
    <n v="266"/>
    <s v=""/>
    <s v=""/>
    <x v="0"/>
    <x v="0"/>
    <x v="2"/>
    <x v="0"/>
    <x v="13"/>
    <x v="0"/>
    <x v="4"/>
    <x v="0"/>
    <m/>
    <m/>
    <m/>
    <m/>
    <s v=""/>
    <m/>
    <m/>
    <m/>
    <x v="0"/>
    <x v="0"/>
    <x v="1"/>
    <m/>
    <x v="1"/>
    <m/>
    <n v="10"/>
    <n v="0.75"/>
    <n v="1.2"/>
    <n v="7.5"/>
    <n v="0.89999999999999991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24"/>
    <x v="46"/>
    <x v="392"/>
    <x v="1"/>
    <x v="4"/>
    <s v="TD"/>
    <x v="4"/>
    <n v="135"/>
    <s v=""/>
    <s v=""/>
    <x v="0"/>
    <x v="0"/>
    <x v="2"/>
    <x v="0"/>
    <x v="13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24"/>
    <x v="46"/>
    <x v="0"/>
    <x v="0"/>
    <x v="0"/>
    <s v=""/>
    <x v="0"/>
    <m/>
    <s v=""/>
    <s v=""/>
    <x v="0"/>
    <x v="0"/>
    <x v="2"/>
    <x v="0"/>
    <x v="13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25"/>
    <x v="58"/>
    <x v="393"/>
    <x v="1"/>
    <x v="3"/>
    <s v="CA"/>
    <x v="3"/>
    <n v="59"/>
    <s v=""/>
    <s v=""/>
    <x v="0"/>
    <x v="0"/>
    <x v="1"/>
    <x v="0"/>
    <x v="0"/>
    <x v="0"/>
    <x v="2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1"/>
    <s v="SCFM"/>
    <x v="0"/>
    <x v="8"/>
    <x v="1"/>
    <n v="0.8"/>
    <n v="0.8"/>
    <m/>
    <s v="Subcontractor Supplied"/>
    <m/>
    <m/>
    <m/>
    <m/>
    <m/>
    <x v="0"/>
    <x v="0"/>
    <x v="0"/>
    <s v="Pipe"/>
    <x v="0"/>
    <x v="0"/>
  </r>
  <r>
    <x v="425"/>
    <x v="58"/>
    <x v="0"/>
    <x v="0"/>
    <x v="0"/>
    <s v=""/>
    <x v="0"/>
    <m/>
    <s v=""/>
    <s v=""/>
    <x v="0"/>
    <x v="1"/>
    <x v="4"/>
    <x v="1"/>
    <x v="0"/>
    <x v="0"/>
    <x v="2"/>
    <x v="0"/>
    <m/>
    <m/>
    <m/>
    <m/>
    <s v=""/>
    <m/>
    <m/>
    <m/>
    <x v="0"/>
    <x v="0"/>
    <x v="0"/>
    <m/>
    <x v="0"/>
    <m/>
    <m/>
    <m/>
    <s v=""/>
    <s v=""/>
    <s v=""/>
    <x v="2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1"/>
  </r>
  <r>
    <x v="426"/>
    <x v="58"/>
    <x v="394"/>
    <x v="1"/>
    <x v="3"/>
    <s v="CA"/>
    <x v="3"/>
    <n v="60"/>
    <s v=""/>
    <s v=""/>
    <x v="0"/>
    <x v="0"/>
    <x v="1"/>
    <x v="0"/>
    <x v="0"/>
    <x v="0"/>
    <x v="2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1"/>
    <s v="SCFM"/>
    <x v="0"/>
    <x v="8"/>
    <x v="1"/>
    <n v="0.8"/>
    <n v="0.8"/>
    <m/>
    <s v="Subcontractor Supplied"/>
    <m/>
    <m/>
    <m/>
    <m/>
    <m/>
    <x v="0"/>
    <x v="0"/>
    <x v="0"/>
    <s v="Pipe"/>
    <x v="0"/>
    <x v="0"/>
  </r>
  <r>
    <x v="426"/>
    <x v="58"/>
    <x v="0"/>
    <x v="0"/>
    <x v="0"/>
    <s v=""/>
    <x v="0"/>
    <m/>
    <s v=""/>
    <s v=""/>
    <x v="0"/>
    <x v="1"/>
    <x v="4"/>
    <x v="1"/>
    <x v="0"/>
    <x v="0"/>
    <x v="2"/>
    <x v="0"/>
    <m/>
    <m/>
    <m/>
    <m/>
    <s v=""/>
    <m/>
    <m/>
    <m/>
    <x v="0"/>
    <x v="0"/>
    <x v="0"/>
    <m/>
    <x v="0"/>
    <m/>
    <m/>
    <m/>
    <s v=""/>
    <s v=""/>
    <s v=""/>
    <x v="21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1"/>
  </r>
  <r>
    <x v="427"/>
    <x v="58"/>
    <x v="395"/>
    <x v="1"/>
    <x v="3"/>
    <s v="CA"/>
    <x v="3"/>
    <n v="72"/>
    <s v=""/>
    <s v=""/>
    <x v="0"/>
    <x v="0"/>
    <x v="1"/>
    <x v="0"/>
    <x v="0"/>
    <x v="0"/>
    <x v="2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1"/>
    <s v="SCFM"/>
    <x v="0"/>
    <x v="8"/>
    <x v="1"/>
    <n v="0.8"/>
    <n v="0.8"/>
    <m/>
    <s v="Subcontractor Supplied"/>
    <m/>
    <m/>
    <m/>
    <m/>
    <m/>
    <x v="0"/>
    <x v="0"/>
    <x v="0"/>
    <s v="Pipe"/>
    <x v="0"/>
    <x v="0"/>
  </r>
  <r>
    <x v="427"/>
    <x v="58"/>
    <x v="0"/>
    <x v="0"/>
    <x v="0"/>
    <s v=""/>
    <x v="0"/>
    <m/>
    <s v=""/>
    <s v=""/>
    <x v="0"/>
    <x v="1"/>
    <x v="4"/>
    <x v="1"/>
    <x v="0"/>
    <x v="0"/>
    <x v="2"/>
    <x v="0"/>
    <m/>
    <m/>
    <m/>
    <m/>
    <s v=""/>
    <m/>
    <m/>
    <m/>
    <x v="0"/>
    <x v="0"/>
    <x v="0"/>
    <m/>
    <x v="0"/>
    <m/>
    <m/>
    <m/>
    <s v=""/>
    <s v=""/>
    <s v=""/>
    <x v="22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1"/>
  </r>
  <r>
    <x v="428"/>
    <x v="59"/>
    <x v="396"/>
    <x v="1"/>
    <x v="3"/>
    <s v="CA"/>
    <x v="3"/>
    <n v="54"/>
    <s v=""/>
    <s v=""/>
    <x v="0"/>
    <x v="0"/>
    <x v="2"/>
    <x v="0"/>
    <x v="8"/>
    <x v="0"/>
    <x v="4"/>
    <x v="0"/>
    <m/>
    <m/>
    <m/>
    <m/>
    <s v=""/>
    <m/>
    <m/>
    <m/>
    <x v="0"/>
    <x v="0"/>
    <x v="1"/>
    <s v="Estimated based on VF wrapper in Springfield"/>
    <x v="0"/>
    <m/>
    <m/>
    <m/>
    <s v=""/>
    <s v=""/>
    <s v=""/>
    <x v="0"/>
    <m/>
    <m/>
    <m/>
    <m/>
    <x v="0"/>
    <x v="0"/>
    <n v="5"/>
    <s v="SCFM"/>
    <x v="0"/>
    <x v="5"/>
    <x v="1"/>
    <n v="0.8"/>
    <n v="4"/>
    <m/>
    <s v="Subcontractor Supplied"/>
    <s v="OEM"/>
    <m/>
    <m/>
    <m/>
    <m/>
    <x v="0"/>
    <x v="0"/>
    <x v="0"/>
    <s v="Pipe"/>
    <x v="1"/>
    <x v="0"/>
  </r>
  <r>
    <x v="428"/>
    <x v="59"/>
    <x v="397"/>
    <x v="1"/>
    <x v="1"/>
    <s v="EL"/>
    <x v="1"/>
    <n v="160"/>
    <s v=""/>
    <s v=""/>
    <x v="0"/>
    <x v="0"/>
    <x v="2"/>
    <x v="0"/>
    <x v="8"/>
    <x v="0"/>
    <x v="4"/>
    <x v="0"/>
    <m/>
    <m/>
    <m/>
    <m/>
    <s v=""/>
    <m/>
    <m/>
    <m/>
    <x v="0"/>
    <x v="0"/>
    <x v="2"/>
    <s v="Estimated based on VF wrapper in Springfield"/>
    <x v="2"/>
    <m/>
    <n v="60"/>
    <n v="0.8"/>
    <n v="49.883063257983657"/>
    <n v="48"/>
    <n v="39.906450606386926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28"/>
    <x v="59"/>
    <x v="398"/>
    <x v="1"/>
    <x v="1"/>
    <s v="EL"/>
    <x v="1"/>
    <n v="161"/>
    <s v=""/>
    <s v=""/>
    <x v="0"/>
    <x v="0"/>
    <x v="2"/>
    <x v="0"/>
    <x v="8"/>
    <x v="0"/>
    <x v="4"/>
    <x v="0"/>
    <m/>
    <m/>
    <m/>
    <m/>
    <s v=""/>
    <m/>
    <m/>
    <m/>
    <x v="0"/>
    <x v="0"/>
    <x v="1"/>
    <s v="Estimated based on VF wrapper in Springfield"/>
    <x v="1"/>
    <m/>
    <n v="15"/>
    <n v="0.8"/>
    <n v="1.8"/>
    <n v="12"/>
    <n v="1.4400000000000002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28"/>
    <x v="59"/>
    <x v="399"/>
    <x v="1"/>
    <x v="4"/>
    <s v="TD"/>
    <x v="4"/>
    <n v="136"/>
    <s v=""/>
    <s v=""/>
    <x v="0"/>
    <x v="0"/>
    <x v="2"/>
    <x v="0"/>
    <x v="8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28"/>
    <x v="59"/>
    <x v="0"/>
    <x v="0"/>
    <x v="0"/>
    <s v=""/>
    <x v="0"/>
    <m/>
    <s v=""/>
    <s v=""/>
    <x v="0"/>
    <x v="0"/>
    <x v="2"/>
    <x v="0"/>
    <x v="8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29"/>
    <x v="59"/>
    <x v="400"/>
    <x v="1"/>
    <x v="3"/>
    <s v="CA"/>
    <x v="3"/>
    <n v="55"/>
    <s v=""/>
    <s v=""/>
    <x v="0"/>
    <x v="0"/>
    <x v="2"/>
    <x v="0"/>
    <x v="8"/>
    <x v="0"/>
    <x v="4"/>
    <x v="0"/>
    <m/>
    <m/>
    <m/>
    <m/>
    <s v=""/>
    <m/>
    <m/>
    <m/>
    <x v="0"/>
    <x v="0"/>
    <x v="1"/>
    <s v="Estimated based on VF wrapper in Springfield"/>
    <x v="0"/>
    <m/>
    <m/>
    <m/>
    <s v=""/>
    <s v=""/>
    <s v=""/>
    <x v="0"/>
    <m/>
    <m/>
    <m/>
    <m/>
    <x v="0"/>
    <x v="0"/>
    <n v="5"/>
    <s v="SCFM"/>
    <x v="0"/>
    <x v="5"/>
    <x v="1"/>
    <n v="0.8"/>
    <n v="4"/>
    <m/>
    <s v="Subcontractor Supplied"/>
    <s v="OEM"/>
    <m/>
    <m/>
    <m/>
    <m/>
    <x v="0"/>
    <x v="0"/>
    <x v="0"/>
    <s v="Pipe"/>
    <x v="1"/>
    <x v="0"/>
  </r>
  <r>
    <x v="429"/>
    <x v="59"/>
    <x v="401"/>
    <x v="1"/>
    <x v="1"/>
    <s v="EL"/>
    <x v="1"/>
    <n v="162"/>
    <s v=""/>
    <s v=""/>
    <x v="0"/>
    <x v="0"/>
    <x v="2"/>
    <x v="0"/>
    <x v="8"/>
    <x v="0"/>
    <x v="4"/>
    <x v="0"/>
    <m/>
    <m/>
    <m/>
    <m/>
    <s v=""/>
    <m/>
    <m/>
    <m/>
    <x v="0"/>
    <x v="0"/>
    <x v="2"/>
    <s v="Estimated based on VF wrapper in Springfield"/>
    <x v="2"/>
    <m/>
    <n v="60"/>
    <n v="0.8"/>
    <n v="49.883063257983657"/>
    <n v="48"/>
    <n v="39.906450606386926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29"/>
    <x v="59"/>
    <x v="402"/>
    <x v="1"/>
    <x v="1"/>
    <s v="EL"/>
    <x v="1"/>
    <n v="163"/>
    <s v=""/>
    <s v=""/>
    <x v="0"/>
    <x v="0"/>
    <x v="2"/>
    <x v="0"/>
    <x v="8"/>
    <x v="0"/>
    <x v="4"/>
    <x v="0"/>
    <m/>
    <m/>
    <m/>
    <m/>
    <s v=""/>
    <m/>
    <m/>
    <m/>
    <x v="0"/>
    <x v="0"/>
    <x v="1"/>
    <s v="Estimated based on VF wrapper in Springfield"/>
    <x v="1"/>
    <m/>
    <n v="15"/>
    <n v="0.8"/>
    <n v="1.8"/>
    <n v="12"/>
    <n v="1.4400000000000002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29"/>
    <x v="59"/>
    <x v="403"/>
    <x v="1"/>
    <x v="4"/>
    <s v="TD"/>
    <x v="4"/>
    <n v="137"/>
    <s v=""/>
    <s v=""/>
    <x v="0"/>
    <x v="0"/>
    <x v="2"/>
    <x v="0"/>
    <x v="8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29"/>
    <x v="59"/>
    <x v="0"/>
    <x v="0"/>
    <x v="0"/>
    <s v=""/>
    <x v="0"/>
    <m/>
    <s v=""/>
    <s v=""/>
    <x v="0"/>
    <x v="0"/>
    <x v="2"/>
    <x v="0"/>
    <x v="8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30"/>
    <x v="59"/>
    <x v="404"/>
    <x v="1"/>
    <x v="1"/>
    <s v="EL"/>
    <x v="1"/>
    <n v="164"/>
    <s v=""/>
    <s v=""/>
    <x v="0"/>
    <x v="0"/>
    <x v="2"/>
    <x v="0"/>
    <x v="15"/>
    <x v="0"/>
    <x v="4"/>
    <x v="0"/>
    <m/>
    <m/>
    <m/>
    <m/>
    <s v=""/>
    <m/>
    <m/>
    <m/>
    <x v="0"/>
    <x v="0"/>
    <x v="1"/>
    <m/>
    <x v="1"/>
    <m/>
    <n v="16"/>
    <n v="0.8"/>
    <n v="1.92"/>
    <n v="12.8"/>
    <n v="1.536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30"/>
    <x v="59"/>
    <x v="405"/>
    <x v="1"/>
    <x v="4"/>
    <s v="TD"/>
    <x v="4"/>
    <n v="138"/>
    <s v=""/>
    <s v=""/>
    <x v="0"/>
    <x v="0"/>
    <x v="2"/>
    <x v="0"/>
    <x v="15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30"/>
    <x v="59"/>
    <x v="0"/>
    <x v="0"/>
    <x v="0"/>
    <s v=""/>
    <x v="0"/>
    <m/>
    <s v=""/>
    <s v=""/>
    <x v="0"/>
    <x v="0"/>
    <x v="2"/>
    <x v="0"/>
    <x v="15"/>
    <x v="3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31"/>
    <x v="59"/>
    <x v="406"/>
    <x v="1"/>
    <x v="1"/>
    <s v="EL"/>
    <x v="1"/>
    <n v="250"/>
    <s v=""/>
    <s v=""/>
    <x v="0"/>
    <x v="0"/>
    <x v="2"/>
    <x v="0"/>
    <x v="15"/>
    <x v="0"/>
    <x v="4"/>
    <x v="0"/>
    <m/>
    <m/>
    <m/>
    <m/>
    <s v=""/>
    <m/>
    <m/>
    <m/>
    <x v="0"/>
    <x v="0"/>
    <x v="1"/>
    <m/>
    <x v="1"/>
    <m/>
    <n v="16"/>
    <n v="0.8"/>
    <n v="1.92"/>
    <n v="12.8"/>
    <n v="1.536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31"/>
    <x v="59"/>
    <x v="407"/>
    <x v="1"/>
    <x v="4"/>
    <s v="TD"/>
    <x v="4"/>
    <n v="139"/>
    <s v=""/>
    <s v=""/>
    <x v="0"/>
    <x v="0"/>
    <x v="2"/>
    <x v="0"/>
    <x v="15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31"/>
    <x v="59"/>
    <x v="0"/>
    <x v="0"/>
    <x v="0"/>
    <s v=""/>
    <x v="0"/>
    <m/>
    <s v=""/>
    <s v=""/>
    <x v="0"/>
    <x v="0"/>
    <x v="2"/>
    <x v="0"/>
    <x v="15"/>
    <x v="3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32"/>
    <x v="60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33"/>
    <x v="60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34"/>
    <x v="60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35"/>
    <x v="60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36"/>
    <x v="60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37"/>
    <x v="60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38"/>
    <x v="60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39"/>
    <x v="60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40"/>
    <x v="60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41"/>
    <x v="60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42"/>
    <x v="60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43"/>
    <x v="60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44"/>
    <x v="60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45"/>
    <x v="60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46"/>
    <x v="60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47"/>
    <x v="60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48"/>
    <x v="60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49"/>
    <x v="60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50"/>
    <x v="60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51"/>
    <x v="60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52"/>
    <x v="60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53"/>
    <x v="60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54"/>
    <x v="60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55"/>
    <x v="60"/>
    <x v="0"/>
    <x v="0"/>
    <x v="0"/>
    <s v=""/>
    <x v="0"/>
    <m/>
    <s v=""/>
    <s v=""/>
    <x v="0"/>
    <x v="0"/>
    <x v="0"/>
    <x v="0"/>
    <x v="0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56"/>
    <x v="61"/>
    <x v="408"/>
    <x v="1"/>
    <x v="1"/>
    <s v="EL"/>
    <x v="1"/>
    <n v="310"/>
    <s v=""/>
    <s v=""/>
    <x v="0"/>
    <x v="0"/>
    <x v="2"/>
    <x v="0"/>
    <x v="8"/>
    <x v="0"/>
    <x v="3"/>
    <x v="0"/>
    <m/>
    <m/>
    <m/>
    <m/>
    <s v=""/>
    <m/>
    <m/>
    <m/>
    <x v="0"/>
    <x v="0"/>
    <x v="2"/>
    <m/>
    <x v="2"/>
    <m/>
    <n v="84"/>
    <n v="0.8"/>
    <n v="69.836288561177128"/>
    <n v="67.2"/>
    <n v="55.869030848941705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56"/>
    <x v="61"/>
    <x v="409"/>
    <x v="1"/>
    <x v="4"/>
    <s v="TD"/>
    <x v="4"/>
    <n v="195"/>
    <s v=""/>
    <s v=""/>
    <x v="0"/>
    <x v="0"/>
    <x v="2"/>
    <x v="0"/>
    <x v="8"/>
    <x v="0"/>
    <x v="3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56"/>
    <x v="61"/>
    <x v="0"/>
    <x v="2"/>
    <x v="0"/>
    <s v=""/>
    <x v="0"/>
    <m/>
    <s v=""/>
    <s v="Panel Not Associated to Equipment"/>
    <x v="0"/>
    <x v="0"/>
    <x v="2"/>
    <x v="0"/>
    <x v="8"/>
    <x v="0"/>
    <x v="3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57"/>
    <x v="62"/>
    <x v="410"/>
    <x v="1"/>
    <x v="1"/>
    <s v="EL"/>
    <x v="1"/>
    <n v="311"/>
    <s v=""/>
    <s v=""/>
    <x v="0"/>
    <x v="0"/>
    <x v="2"/>
    <x v="0"/>
    <x v="8"/>
    <x v="0"/>
    <x v="3"/>
    <x v="0"/>
    <m/>
    <m/>
    <m/>
    <m/>
    <s v=""/>
    <m/>
    <m/>
    <m/>
    <x v="0"/>
    <x v="0"/>
    <x v="2"/>
    <m/>
    <x v="5"/>
    <m/>
    <n v="42"/>
    <n v="0.8"/>
    <n v="15.13119585492171"/>
    <n v="33.6"/>
    <n v="12.104956683937369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57"/>
    <x v="62"/>
    <x v="0"/>
    <x v="2"/>
    <x v="0"/>
    <s v=""/>
    <x v="0"/>
    <m/>
    <s v=""/>
    <s v="Panel Not Associated to Equipment"/>
    <x v="0"/>
    <x v="0"/>
    <x v="2"/>
    <x v="0"/>
    <x v="8"/>
    <x v="0"/>
    <x v="3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58"/>
    <x v="62"/>
    <x v="411"/>
    <x v="1"/>
    <x v="1"/>
    <s v="EL"/>
    <x v="1"/>
    <n v="312"/>
    <s v=""/>
    <s v=""/>
    <x v="0"/>
    <x v="0"/>
    <x v="2"/>
    <x v="0"/>
    <x v="8"/>
    <x v="0"/>
    <x v="3"/>
    <x v="0"/>
    <m/>
    <m/>
    <m/>
    <m/>
    <s v=""/>
    <m/>
    <m/>
    <m/>
    <x v="0"/>
    <x v="0"/>
    <x v="2"/>
    <m/>
    <x v="2"/>
    <m/>
    <n v="120"/>
    <n v="0.8"/>
    <n v="99.766126515967315"/>
    <n v="96"/>
    <n v="79.812901212773852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58"/>
    <x v="62"/>
    <x v="0"/>
    <x v="2"/>
    <x v="0"/>
    <s v=""/>
    <x v="0"/>
    <m/>
    <s v=""/>
    <s v="Panel Not Associated to Equipment"/>
    <x v="0"/>
    <x v="0"/>
    <x v="2"/>
    <x v="0"/>
    <x v="8"/>
    <x v="0"/>
    <x v="3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59"/>
    <x v="62"/>
    <x v="412"/>
    <x v="1"/>
    <x v="1"/>
    <s v="EL"/>
    <x v="1"/>
    <n v="313"/>
    <s v=""/>
    <s v=""/>
    <x v="0"/>
    <x v="0"/>
    <x v="2"/>
    <x v="0"/>
    <x v="8"/>
    <x v="0"/>
    <x v="3"/>
    <x v="0"/>
    <m/>
    <m/>
    <m/>
    <m/>
    <s v=""/>
    <m/>
    <m/>
    <m/>
    <x v="0"/>
    <x v="0"/>
    <x v="2"/>
    <m/>
    <x v="5"/>
    <m/>
    <n v="42"/>
    <n v="0.8"/>
    <n v="15.13119585492171"/>
    <n v="33.6"/>
    <n v="12.104956683937369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59"/>
    <x v="62"/>
    <x v="0"/>
    <x v="2"/>
    <x v="0"/>
    <s v=""/>
    <x v="0"/>
    <m/>
    <s v=""/>
    <s v="Panel Not Associated to Equipment"/>
    <x v="0"/>
    <x v="0"/>
    <x v="2"/>
    <x v="0"/>
    <x v="8"/>
    <x v="0"/>
    <x v="3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60"/>
    <x v="61"/>
    <x v="413"/>
    <x v="1"/>
    <x v="1"/>
    <s v="EL"/>
    <x v="1"/>
    <n v="314"/>
    <s v=""/>
    <s v=""/>
    <x v="0"/>
    <x v="0"/>
    <x v="2"/>
    <x v="0"/>
    <x v="8"/>
    <x v="0"/>
    <x v="3"/>
    <x v="0"/>
    <m/>
    <m/>
    <m/>
    <m/>
    <s v=""/>
    <m/>
    <m/>
    <m/>
    <x v="0"/>
    <x v="0"/>
    <x v="2"/>
    <m/>
    <x v="2"/>
    <m/>
    <n v="84"/>
    <n v="0.8"/>
    <n v="69.836288561177128"/>
    <n v="67.2"/>
    <n v="55.869030848941705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60"/>
    <x v="61"/>
    <x v="414"/>
    <x v="1"/>
    <x v="4"/>
    <s v="TD"/>
    <x v="4"/>
    <n v="196"/>
    <s v=""/>
    <s v=""/>
    <x v="0"/>
    <x v="0"/>
    <x v="2"/>
    <x v="0"/>
    <x v="8"/>
    <x v="0"/>
    <x v="3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60"/>
    <x v="61"/>
    <x v="0"/>
    <x v="2"/>
    <x v="0"/>
    <s v=""/>
    <x v="0"/>
    <m/>
    <s v=""/>
    <s v="Panel Not Associated to Equipment"/>
    <x v="0"/>
    <x v="0"/>
    <x v="2"/>
    <x v="0"/>
    <x v="8"/>
    <x v="0"/>
    <x v="3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61"/>
    <x v="61"/>
    <x v="415"/>
    <x v="1"/>
    <x v="1"/>
    <s v="EL"/>
    <x v="1"/>
    <n v="315"/>
    <s v=""/>
    <s v=""/>
    <x v="0"/>
    <x v="0"/>
    <x v="2"/>
    <x v="0"/>
    <x v="8"/>
    <x v="0"/>
    <x v="3"/>
    <x v="0"/>
    <m/>
    <m/>
    <m/>
    <m/>
    <s v=""/>
    <m/>
    <m/>
    <m/>
    <x v="0"/>
    <x v="0"/>
    <x v="2"/>
    <m/>
    <x v="2"/>
    <m/>
    <n v="84"/>
    <n v="0.8"/>
    <n v="69.836288561177128"/>
    <n v="67.2"/>
    <n v="55.869030848941705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61"/>
    <x v="61"/>
    <x v="416"/>
    <x v="1"/>
    <x v="4"/>
    <s v="TD"/>
    <x v="4"/>
    <n v="197"/>
    <s v=""/>
    <s v=""/>
    <x v="0"/>
    <x v="0"/>
    <x v="2"/>
    <x v="0"/>
    <x v="8"/>
    <x v="0"/>
    <x v="3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61"/>
    <x v="61"/>
    <x v="0"/>
    <x v="2"/>
    <x v="0"/>
    <s v=""/>
    <x v="0"/>
    <m/>
    <s v=""/>
    <s v="Panel Not Associated to Equipment"/>
    <x v="0"/>
    <x v="0"/>
    <x v="2"/>
    <x v="0"/>
    <x v="8"/>
    <x v="0"/>
    <x v="3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62"/>
    <x v="62"/>
    <x v="417"/>
    <x v="1"/>
    <x v="1"/>
    <s v="EL"/>
    <x v="1"/>
    <n v="316"/>
    <s v=""/>
    <s v=""/>
    <x v="0"/>
    <x v="0"/>
    <x v="2"/>
    <x v="0"/>
    <x v="8"/>
    <x v="0"/>
    <x v="3"/>
    <x v="0"/>
    <m/>
    <m/>
    <m/>
    <m/>
    <s v=""/>
    <m/>
    <m/>
    <m/>
    <x v="0"/>
    <x v="0"/>
    <x v="2"/>
    <m/>
    <x v="2"/>
    <m/>
    <n v="120"/>
    <n v="0.8"/>
    <n v="99.766126515967315"/>
    <n v="96"/>
    <n v="79.812901212773852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62"/>
    <x v="62"/>
    <x v="0"/>
    <x v="2"/>
    <x v="0"/>
    <s v=""/>
    <x v="0"/>
    <m/>
    <s v=""/>
    <s v="Panel Not Associated to Equipment"/>
    <x v="0"/>
    <x v="0"/>
    <x v="2"/>
    <x v="0"/>
    <x v="8"/>
    <x v="0"/>
    <x v="3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63"/>
    <x v="61"/>
    <x v="418"/>
    <x v="1"/>
    <x v="1"/>
    <s v="EL"/>
    <x v="1"/>
    <n v="317"/>
    <s v=""/>
    <s v=""/>
    <x v="0"/>
    <x v="0"/>
    <x v="2"/>
    <x v="0"/>
    <x v="8"/>
    <x v="0"/>
    <x v="3"/>
    <x v="0"/>
    <m/>
    <m/>
    <m/>
    <m/>
    <s v=""/>
    <m/>
    <m/>
    <m/>
    <x v="0"/>
    <x v="0"/>
    <x v="2"/>
    <m/>
    <x v="2"/>
    <m/>
    <n v="84"/>
    <n v="0.8"/>
    <n v="69.836288561177128"/>
    <n v="67.2"/>
    <n v="55.869030848941705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63"/>
    <x v="61"/>
    <x v="419"/>
    <x v="1"/>
    <x v="4"/>
    <s v="TD"/>
    <x v="4"/>
    <n v="198"/>
    <s v=""/>
    <s v=""/>
    <x v="0"/>
    <x v="0"/>
    <x v="2"/>
    <x v="0"/>
    <x v="8"/>
    <x v="0"/>
    <x v="3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63"/>
    <x v="61"/>
    <x v="0"/>
    <x v="2"/>
    <x v="0"/>
    <s v=""/>
    <x v="0"/>
    <m/>
    <s v=""/>
    <s v="Panel Not Associated to Equipment"/>
    <x v="0"/>
    <x v="0"/>
    <x v="2"/>
    <x v="0"/>
    <x v="8"/>
    <x v="0"/>
    <x v="3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64"/>
    <x v="62"/>
    <x v="420"/>
    <x v="1"/>
    <x v="1"/>
    <s v="EL"/>
    <x v="1"/>
    <n v="318"/>
    <s v=""/>
    <s v=""/>
    <x v="0"/>
    <x v="0"/>
    <x v="2"/>
    <x v="0"/>
    <x v="8"/>
    <x v="0"/>
    <x v="3"/>
    <x v="0"/>
    <m/>
    <m/>
    <m/>
    <m/>
    <s v=""/>
    <m/>
    <m/>
    <m/>
    <x v="0"/>
    <x v="0"/>
    <x v="2"/>
    <m/>
    <x v="5"/>
    <m/>
    <n v="42"/>
    <n v="0.8"/>
    <n v="15.13119585492171"/>
    <n v="33.6"/>
    <n v="12.104956683937369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64"/>
    <x v="62"/>
    <x v="0"/>
    <x v="2"/>
    <x v="0"/>
    <s v=""/>
    <x v="0"/>
    <m/>
    <s v=""/>
    <s v="Panel Not Associated to Equipment"/>
    <x v="0"/>
    <x v="0"/>
    <x v="2"/>
    <x v="0"/>
    <x v="8"/>
    <x v="0"/>
    <x v="3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65"/>
    <x v="63"/>
    <x v="421"/>
    <x v="1"/>
    <x v="1"/>
    <s v="EL"/>
    <x v="1"/>
    <n v="339"/>
    <s v=""/>
    <s v=""/>
    <x v="0"/>
    <x v="0"/>
    <x v="2"/>
    <x v="0"/>
    <x v="4"/>
    <x v="0"/>
    <x v="3"/>
    <x v="0"/>
    <m/>
    <m/>
    <m/>
    <m/>
    <s v=""/>
    <m/>
    <m/>
    <m/>
    <x v="0"/>
    <x v="0"/>
    <x v="1"/>
    <m/>
    <x v="1"/>
    <m/>
    <n v="3"/>
    <n v="0.8"/>
    <n v="0.36"/>
    <n v="2.4000000000000004"/>
    <n v="0.2879999999999999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65"/>
    <x v="63"/>
    <x v="0"/>
    <x v="2"/>
    <x v="0"/>
    <s v=""/>
    <x v="0"/>
    <m/>
    <s v=""/>
    <s v=""/>
    <x v="0"/>
    <x v="0"/>
    <x v="2"/>
    <x v="0"/>
    <x v="4"/>
    <x v="0"/>
    <x v="3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66"/>
    <x v="63"/>
    <x v="422"/>
    <x v="1"/>
    <x v="1"/>
    <s v="EL"/>
    <x v="1"/>
    <n v="340"/>
    <s v=""/>
    <s v=""/>
    <x v="0"/>
    <x v="0"/>
    <x v="2"/>
    <x v="0"/>
    <x v="4"/>
    <x v="0"/>
    <x v="3"/>
    <x v="0"/>
    <m/>
    <m/>
    <m/>
    <m/>
    <s v=""/>
    <m/>
    <m/>
    <m/>
    <x v="0"/>
    <x v="0"/>
    <x v="1"/>
    <m/>
    <x v="1"/>
    <m/>
    <n v="3"/>
    <n v="0.8"/>
    <n v="0.36"/>
    <n v="2.4000000000000004"/>
    <n v="0.2879999999999999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66"/>
    <x v="63"/>
    <x v="0"/>
    <x v="2"/>
    <x v="0"/>
    <s v=""/>
    <x v="0"/>
    <m/>
    <s v=""/>
    <s v=""/>
    <x v="0"/>
    <x v="0"/>
    <x v="2"/>
    <x v="0"/>
    <x v="4"/>
    <x v="0"/>
    <x v="3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67"/>
    <x v="64"/>
    <x v="0"/>
    <x v="2"/>
    <x v="0"/>
    <s v=""/>
    <x v="0"/>
    <m/>
    <s v=""/>
    <s v=""/>
    <x v="0"/>
    <x v="2"/>
    <x v="0"/>
    <x v="2"/>
    <x v="0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67"/>
    <x v="64"/>
    <x v="423"/>
    <x v="1"/>
    <x v="1"/>
    <s v="EL"/>
    <x v="1"/>
    <n v="165"/>
    <s v=""/>
    <s v=""/>
    <x v="0"/>
    <x v="0"/>
    <x v="1"/>
    <x v="0"/>
    <x v="0"/>
    <x v="0"/>
    <x v="0"/>
    <x v="0"/>
    <m/>
    <m/>
    <m/>
    <m/>
    <s v=""/>
    <m/>
    <m/>
    <m/>
    <x v="0"/>
    <x v="0"/>
    <x v="1"/>
    <m/>
    <x v="2"/>
    <m/>
    <n v="65"/>
    <n v="0.8"/>
    <n v="54.039985196148969"/>
    <n v="52"/>
    <n v="43.231988156919179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467"/>
    <x v="64"/>
    <x v="424"/>
    <x v="1"/>
    <x v="4"/>
    <s v="TD"/>
    <x v="4"/>
    <n v="10"/>
    <s v=""/>
    <s v=""/>
    <x v="0"/>
    <x v="0"/>
    <x v="1"/>
    <x v="0"/>
    <x v="0"/>
    <x v="0"/>
    <x v="0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0"/>
    <x v="0"/>
  </r>
  <r>
    <x v="468"/>
    <x v="65"/>
    <x v="425"/>
    <x v="1"/>
    <x v="3"/>
    <s v="CA"/>
    <x v="3"/>
    <n v="1"/>
    <s v=""/>
    <s v=""/>
    <x v="0"/>
    <x v="0"/>
    <x v="1"/>
    <x v="0"/>
    <x v="0"/>
    <x v="0"/>
    <x v="0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5"/>
    <s v="SCFM"/>
    <x v="0"/>
    <x v="3"/>
    <x v="1"/>
    <n v="0.3"/>
    <n v="1.5"/>
    <m/>
    <s v="Subcontractor Supplied"/>
    <m/>
    <m/>
    <m/>
    <m/>
    <m/>
    <x v="0"/>
    <x v="0"/>
    <x v="0"/>
    <s v="Pipe"/>
    <x v="0"/>
    <x v="0"/>
  </r>
  <r>
    <x v="468"/>
    <x v="65"/>
    <x v="426"/>
    <x v="1"/>
    <x v="1"/>
    <s v="EL"/>
    <x v="1"/>
    <n v="197"/>
    <s v=""/>
    <s v=""/>
    <x v="0"/>
    <x v="0"/>
    <x v="2"/>
    <x v="0"/>
    <x v="8"/>
    <x v="0"/>
    <x v="0"/>
    <x v="0"/>
    <m/>
    <m/>
    <m/>
    <m/>
    <s v=""/>
    <m/>
    <m/>
    <m/>
    <x v="0"/>
    <x v="0"/>
    <x v="2"/>
    <m/>
    <x v="2"/>
    <m/>
    <n v="14"/>
    <n v="0.8"/>
    <n v="11.639381426862855"/>
    <n v="11.200000000000001"/>
    <n v="9.3115051414902847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68"/>
    <x v="65"/>
    <x v="427"/>
    <x v="1"/>
    <x v="4"/>
    <s v="TD"/>
    <x v="4"/>
    <n v="140"/>
    <s v=""/>
    <s v=""/>
    <x v="0"/>
    <x v="0"/>
    <x v="2"/>
    <x v="0"/>
    <x v="8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68"/>
    <x v="65"/>
    <x v="0"/>
    <x v="2"/>
    <x v="0"/>
    <s v=""/>
    <x v="0"/>
    <m/>
    <s v=""/>
    <s v=""/>
    <x v="0"/>
    <x v="0"/>
    <x v="2"/>
    <x v="0"/>
    <x v="8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69"/>
    <x v="63"/>
    <x v="428"/>
    <x v="1"/>
    <x v="1"/>
    <s v="EL"/>
    <x v="1"/>
    <n v="347"/>
    <s v=""/>
    <s v=""/>
    <x v="0"/>
    <x v="0"/>
    <x v="2"/>
    <x v="0"/>
    <x v="4"/>
    <x v="0"/>
    <x v="0"/>
    <x v="0"/>
    <m/>
    <m/>
    <m/>
    <m/>
    <s v=""/>
    <m/>
    <m/>
    <m/>
    <x v="0"/>
    <x v="0"/>
    <x v="1"/>
    <m/>
    <x v="1"/>
    <m/>
    <n v="3"/>
    <n v="0.8"/>
    <n v="0.36"/>
    <n v="2.4000000000000004"/>
    <n v="0.2879999999999999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69"/>
    <x v="63"/>
    <x v="0"/>
    <x v="2"/>
    <x v="0"/>
    <s v=""/>
    <x v="0"/>
    <m/>
    <s v=""/>
    <s v=""/>
    <x v="0"/>
    <x v="0"/>
    <x v="2"/>
    <x v="0"/>
    <x v="4"/>
    <x v="0"/>
    <x v="0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70"/>
    <x v="66"/>
    <x v="429"/>
    <x v="1"/>
    <x v="1"/>
    <s v="EL"/>
    <x v="1"/>
    <n v="166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2"/>
    <m/>
    <x v="3"/>
    <m/>
    <n v="22.2"/>
    <n v="0.8"/>
    <n v="7.9979178090300467"/>
    <n v="17.760000000000002"/>
    <n v="6.3983342472240379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70"/>
    <x v="66"/>
    <x v="430"/>
    <x v="1"/>
    <x v="4"/>
    <s v="TD"/>
    <x v="4"/>
    <n v="11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0"/>
    <x v="0"/>
  </r>
  <r>
    <x v="470"/>
    <x v="66"/>
    <x v="0"/>
    <x v="2"/>
    <x v="0"/>
    <s v=""/>
    <x v="0"/>
    <m/>
    <s v=""/>
    <s v=""/>
    <x v="0"/>
    <x v="2"/>
    <x v="2"/>
    <x v="2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71"/>
    <x v="67"/>
    <x v="431"/>
    <x v="1"/>
    <x v="1"/>
    <s v="EL"/>
    <x v="1"/>
    <n v="167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2"/>
    <m/>
    <x v="3"/>
    <m/>
    <n v="21"/>
    <n v="0.8"/>
    <n v="7.5655979274608551"/>
    <n v="16.8"/>
    <n v="6.0524783419686843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71"/>
    <x v="67"/>
    <x v="432"/>
    <x v="1"/>
    <x v="4"/>
    <s v="TD"/>
    <x v="4"/>
    <n v="12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2"/>
    <m/>
    <x v="0"/>
    <m/>
    <m/>
    <m/>
    <m/>
    <m/>
    <m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0"/>
    <x v="0"/>
  </r>
  <r>
    <x v="471"/>
    <x v="67"/>
    <x v="0"/>
    <x v="2"/>
    <x v="0"/>
    <s v=""/>
    <x v="0"/>
    <m/>
    <s v=""/>
    <s v=""/>
    <x v="0"/>
    <x v="2"/>
    <x v="2"/>
    <x v="2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72"/>
    <x v="68"/>
    <x v="433"/>
    <x v="1"/>
    <x v="1"/>
    <s v="EL"/>
    <x v="1"/>
    <n v="168"/>
    <s v=""/>
    <s v=""/>
    <x v="0"/>
    <x v="0"/>
    <x v="2"/>
    <x v="0"/>
    <x v="2"/>
    <x v="0"/>
    <x v="0"/>
    <x v="0"/>
    <s v="Moba Line 1"/>
    <m/>
    <m/>
    <m/>
    <s v=""/>
    <m/>
    <m/>
    <m/>
    <x v="0"/>
    <x v="0"/>
    <x v="1"/>
    <m/>
    <x v="2"/>
    <m/>
    <n v="100.8"/>
    <n v="0.8"/>
    <n v="83.803546273412564"/>
    <n v="80.64"/>
    <n v="67.042837018730054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72"/>
    <x v="68"/>
    <x v="434"/>
    <x v="1"/>
    <x v="4"/>
    <s v="TD"/>
    <x v="4"/>
    <n v="141"/>
    <s v=""/>
    <s v=""/>
    <x v="0"/>
    <x v="0"/>
    <x v="2"/>
    <x v="0"/>
    <x v="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72"/>
    <x v="68"/>
    <x v="0"/>
    <x v="2"/>
    <x v="0"/>
    <s v=""/>
    <x v="0"/>
    <m/>
    <s v=""/>
    <s v=""/>
    <x v="0"/>
    <x v="2"/>
    <x v="2"/>
    <x v="2"/>
    <x v="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73"/>
    <x v="69"/>
    <x v="435"/>
    <x v="1"/>
    <x v="1"/>
    <s v="EL"/>
    <x v="1"/>
    <n v="169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2"/>
    <m/>
    <x v="3"/>
    <m/>
    <n v="83.3"/>
    <n v="0.8"/>
    <n v="30.010205112261389"/>
    <n v="66.64"/>
    <n v="24.008164089809114"/>
    <x v="0"/>
    <n v="125"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73"/>
    <x v="69"/>
    <x v="436"/>
    <x v="1"/>
    <x v="4"/>
    <s v="TD"/>
    <x v="4"/>
    <n v="142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73"/>
    <x v="69"/>
    <x v="437"/>
    <x v="1"/>
    <x v="4"/>
    <s v="TD"/>
    <x v="4"/>
    <n v="13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2"/>
    <s v="RJ45"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0"/>
    <x v="0"/>
  </r>
  <r>
    <x v="473"/>
    <x v="69"/>
    <x v="0"/>
    <x v="2"/>
    <x v="0"/>
    <s v=""/>
    <x v="0"/>
    <m/>
    <s v=""/>
    <s v=""/>
    <x v="0"/>
    <x v="2"/>
    <x v="2"/>
    <x v="2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74"/>
    <x v="70"/>
    <x v="438"/>
    <x v="1"/>
    <x v="1"/>
    <s v="EL"/>
    <x v="1"/>
    <n v="170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1"/>
    <m/>
    <x v="3"/>
    <m/>
    <n v="15"/>
    <n v="0.8"/>
    <n v="5.4039985196148965"/>
    <n v="12"/>
    <n v="4.3231988156919172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74"/>
    <x v="70"/>
    <x v="439"/>
    <x v="1"/>
    <x v="4"/>
    <s v="TD"/>
    <x v="4"/>
    <n v="143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74"/>
    <x v="70"/>
    <x v="0"/>
    <x v="2"/>
    <x v="0"/>
    <s v=""/>
    <x v="0"/>
    <m/>
    <s v=""/>
    <s v=""/>
    <x v="0"/>
    <x v="2"/>
    <x v="2"/>
    <x v="2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75"/>
    <x v="71"/>
    <x v="440"/>
    <x v="1"/>
    <x v="1"/>
    <s v="EL"/>
    <x v="1"/>
    <n v="171"/>
    <s v=""/>
    <s v=""/>
    <x v="0"/>
    <x v="0"/>
    <x v="2"/>
    <x v="0"/>
    <x v="2"/>
    <x v="0"/>
    <x v="0"/>
    <x v="0"/>
    <s v="Moba Line 1"/>
    <m/>
    <m/>
    <m/>
    <s v=""/>
    <m/>
    <m/>
    <m/>
    <x v="0"/>
    <x v="0"/>
    <x v="1"/>
    <m/>
    <x v="2"/>
    <m/>
    <n v="324"/>
    <n v="0.8"/>
    <n v="269.36854159311179"/>
    <n v="259.2"/>
    <n v="215.49483327448945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75"/>
    <x v="71"/>
    <x v="441"/>
    <x v="1"/>
    <x v="4"/>
    <s v="TD"/>
    <x v="4"/>
    <n v="144"/>
    <s v=""/>
    <s v=""/>
    <x v="0"/>
    <x v="0"/>
    <x v="2"/>
    <x v="0"/>
    <x v="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75"/>
    <x v="71"/>
    <x v="0"/>
    <x v="2"/>
    <x v="0"/>
    <s v=""/>
    <x v="0"/>
    <m/>
    <s v=""/>
    <s v=""/>
    <x v="0"/>
    <x v="2"/>
    <x v="2"/>
    <x v="2"/>
    <x v="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76"/>
    <x v="72"/>
    <x v="442"/>
    <x v="1"/>
    <x v="3"/>
    <s v="CA"/>
    <x v="3"/>
    <n v="47"/>
    <s v=""/>
    <s v=""/>
    <x v="0"/>
    <x v="0"/>
    <x v="2"/>
    <x v="0"/>
    <x v="8"/>
    <x v="0"/>
    <x v="0"/>
    <x v="0"/>
    <s v="Moba Line 1"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10"/>
    <s v="SCFM"/>
    <x v="0"/>
    <x v="3"/>
    <x v="1"/>
    <n v="0.3"/>
    <n v="3"/>
    <m/>
    <s v="Subcontractor Supplied"/>
    <s v="OEM"/>
    <m/>
    <m/>
    <m/>
    <m/>
    <x v="0"/>
    <x v="0"/>
    <x v="0"/>
    <s v="Pipe"/>
    <x v="1"/>
    <x v="0"/>
  </r>
  <r>
    <x v="476"/>
    <x v="72"/>
    <x v="443"/>
    <x v="1"/>
    <x v="1"/>
    <s v="EL"/>
    <x v="1"/>
    <n v="198"/>
    <s v=""/>
    <s v=""/>
    <x v="0"/>
    <x v="0"/>
    <x v="2"/>
    <x v="0"/>
    <x v="8"/>
    <x v="0"/>
    <x v="0"/>
    <x v="0"/>
    <s v="Moba Line 1"/>
    <m/>
    <m/>
    <m/>
    <s v=""/>
    <m/>
    <m/>
    <m/>
    <x v="0"/>
    <x v="0"/>
    <x v="2"/>
    <m/>
    <x v="2"/>
    <m/>
    <n v="79"/>
    <n v="0.8"/>
    <n v="65.67936662301183"/>
    <n v="63.2"/>
    <n v="52.543493298409466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76"/>
    <x v="72"/>
    <x v="444"/>
    <x v="1"/>
    <x v="4"/>
    <s v="TD"/>
    <x v="4"/>
    <n v="145"/>
    <s v=""/>
    <s v=""/>
    <x v="0"/>
    <x v="0"/>
    <x v="2"/>
    <x v="0"/>
    <x v="8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76"/>
    <x v="72"/>
    <x v="0"/>
    <x v="2"/>
    <x v="0"/>
    <s v=""/>
    <x v="0"/>
    <m/>
    <s v=""/>
    <s v=""/>
    <x v="0"/>
    <x v="2"/>
    <x v="2"/>
    <x v="2"/>
    <x v="8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77"/>
    <x v="73"/>
    <x v="445"/>
    <x v="1"/>
    <x v="1"/>
    <s v="EL"/>
    <x v="1"/>
    <n v="319"/>
    <s v=""/>
    <s v=""/>
    <x v="0"/>
    <x v="0"/>
    <x v="2"/>
    <x v="0"/>
    <x v="8"/>
    <x v="0"/>
    <x v="0"/>
    <x v="0"/>
    <s v="Moba Line 1"/>
    <m/>
    <m/>
    <m/>
    <s v=""/>
    <m/>
    <m/>
    <m/>
    <x v="0"/>
    <x v="0"/>
    <x v="2"/>
    <m/>
    <x v="2"/>
    <m/>
    <n v="150"/>
    <n v="0.8"/>
    <n v="124.70765814495915"/>
    <n v="120"/>
    <n v="99.766126515967329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77"/>
    <x v="73"/>
    <x v="446"/>
    <x v="1"/>
    <x v="4"/>
    <s v="TD"/>
    <x v="4"/>
    <n v="146"/>
    <s v=""/>
    <s v=""/>
    <x v="0"/>
    <x v="0"/>
    <x v="2"/>
    <x v="0"/>
    <x v="8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77"/>
    <x v="73"/>
    <x v="0"/>
    <x v="2"/>
    <x v="0"/>
    <s v=""/>
    <x v="0"/>
    <m/>
    <s v=""/>
    <s v=""/>
    <x v="0"/>
    <x v="0"/>
    <x v="2"/>
    <x v="0"/>
    <x v="8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78"/>
    <x v="74"/>
    <x v="447"/>
    <x v="1"/>
    <x v="1"/>
    <s v="EL"/>
    <x v="1"/>
    <n v="326"/>
    <s v=""/>
    <s v=""/>
    <x v="0"/>
    <x v="0"/>
    <x v="2"/>
    <x v="0"/>
    <x v="7"/>
    <x v="0"/>
    <x v="0"/>
    <x v="0"/>
    <m/>
    <m/>
    <m/>
    <m/>
    <s v=""/>
    <m/>
    <m/>
    <m/>
    <x v="0"/>
    <x v="0"/>
    <x v="1"/>
    <m/>
    <x v="1"/>
    <m/>
    <n v="10"/>
    <n v="0.8"/>
    <n v="1.2"/>
    <n v="8"/>
    <n v="0.96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78"/>
    <x v="74"/>
    <x v="448"/>
    <x v="1"/>
    <x v="4"/>
    <s v="TD"/>
    <x v="4"/>
    <n v="181"/>
    <s v=""/>
    <s v=""/>
    <x v="0"/>
    <x v="0"/>
    <x v="2"/>
    <x v="0"/>
    <x v="7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78"/>
    <x v="74"/>
    <x v="0"/>
    <x v="2"/>
    <x v="0"/>
    <s v=""/>
    <x v="0"/>
    <m/>
    <s v=""/>
    <s v="Panel Not Associated to Equipment"/>
    <x v="0"/>
    <x v="0"/>
    <x v="2"/>
    <x v="0"/>
    <x v="7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79"/>
    <x v="75"/>
    <x v="449"/>
    <x v="1"/>
    <x v="1"/>
    <s v="EL"/>
    <x v="1"/>
    <n v="330"/>
    <s v=""/>
    <s v=""/>
    <x v="0"/>
    <x v="0"/>
    <x v="2"/>
    <x v="0"/>
    <x v="7"/>
    <x v="0"/>
    <x v="0"/>
    <x v="0"/>
    <m/>
    <m/>
    <m/>
    <m/>
    <s v=""/>
    <m/>
    <m/>
    <m/>
    <x v="0"/>
    <x v="0"/>
    <x v="1"/>
    <m/>
    <x v="1"/>
    <m/>
    <n v="12.5"/>
    <n v="0.8"/>
    <n v="1.5"/>
    <n v="10"/>
    <n v="1.2000000000000002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79"/>
    <x v="75"/>
    <x v="450"/>
    <x v="1"/>
    <x v="4"/>
    <s v="TD"/>
    <x v="4"/>
    <n v="185"/>
    <s v=""/>
    <s v=""/>
    <x v="0"/>
    <x v="0"/>
    <x v="2"/>
    <x v="0"/>
    <x v="7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79"/>
    <x v="75"/>
    <x v="0"/>
    <x v="2"/>
    <x v="0"/>
    <s v=""/>
    <x v="0"/>
    <m/>
    <s v=""/>
    <s v="Panel Not Associated to Equipment"/>
    <x v="0"/>
    <x v="0"/>
    <x v="2"/>
    <x v="0"/>
    <x v="7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80"/>
    <x v="76"/>
    <x v="451"/>
    <x v="1"/>
    <x v="1"/>
    <s v="EL"/>
    <x v="1"/>
    <n v="332"/>
    <s v=""/>
    <s v=""/>
    <x v="0"/>
    <x v="0"/>
    <x v="2"/>
    <x v="0"/>
    <x v="7"/>
    <x v="0"/>
    <x v="0"/>
    <x v="0"/>
    <m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80"/>
    <x v="76"/>
    <x v="0"/>
    <x v="2"/>
    <x v="0"/>
    <s v=""/>
    <x v="0"/>
    <m/>
    <s v=""/>
    <s v="Panel Not Associated to Equipment"/>
    <x v="0"/>
    <x v="0"/>
    <x v="2"/>
    <x v="0"/>
    <x v="7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81"/>
    <x v="77"/>
    <x v="452"/>
    <x v="1"/>
    <x v="1"/>
    <s v="EL"/>
    <x v="1"/>
    <n v="334"/>
    <s v=""/>
    <s v=""/>
    <x v="0"/>
    <x v="0"/>
    <x v="2"/>
    <x v="0"/>
    <x v="7"/>
    <x v="0"/>
    <x v="0"/>
    <x v="0"/>
    <m/>
    <m/>
    <m/>
    <m/>
    <s v=""/>
    <m/>
    <m/>
    <m/>
    <x v="0"/>
    <x v="0"/>
    <x v="1"/>
    <m/>
    <x v="1"/>
    <m/>
    <n v="10"/>
    <n v="0.8"/>
    <n v="1.2"/>
    <n v="8"/>
    <n v="0.96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81"/>
    <x v="77"/>
    <x v="453"/>
    <x v="1"/>
    <x v="4"/>
    <s v="TD"/>
    <x v="4"/>
    <n v="187"/>
    <s v=""/>
    <s v=""/>
    <x v="0"/>
    <x v="0"/>
    <x v="2"/>
    <x v="0"/>
    <x v="7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81"/>
    <x v="77"/>
    <x v="0"/>
    <x v="2"/>
    <x v="0"/>
    <s v=""/>
    <x v="0"/>
    <m/>
    <s v=""/>
    <s v="Panel Not Associated to Equipment"/>
    <x v="0"/>
    <x v="0"/>
    <x v="2"/>
    <x v="0"/>
    <x v="7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82"/>
    <x v="78"/>
    <x v="454"/>
    <x v="1"/>
    <x v="1"/>
    <s v="EL"/>
    <x v="1"/>
    <n v="348"/>
    <s v=""/>
    <s v=""/>
    <x v="0"/>
    <x v="0"/>
    <x v="2"/>
    <x v="0"/>
    <x v="16"/>
    <x v="0"/>
    <x v="0"/>
    <x v="0"/>
    <m/>
    <m/>
    <m/>
    <m/>
    <s v=""/>
    <m/>
    <m/>
    <m/>
    <x v="0"/>
    <x v="0"/>
    <x v="1"/>
    <m/>
    <x v="1"/>
    <m/>
    <n v="16"/>
    <n v="0.8"/>
    <n v="1.92"/>
    <n v="12.8"/>
    <n v="1.536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82"/>
    <x v="78"/>
    <x v="455"/>
    <x v="1"/>
    <x v="4"/>
    <s v="TD"/>
    <x v="4"/>
    <n v="192"/>
    <s v=""/>
    <s v=""/>
    <x v="0"/>
    <x v="0"/>
    <x v="2"/>
    <x v="0"/>
    <x v="16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82"/>
    <x v="78"/>
    <x v="0"/>
    <x v="2"/>
    <x v="0"/>
    <s v=""/>
    <x v="0"/>
    <m/>
    <s v=""/>
    <s v="Panel Not Associated to Equipment"/>
    <x v="0"/>
    <x v="0"/>
    <x v="2"/>
    <x v="0"/>
    <x v="16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83"/>
    <x v="66"/>
    <x v="456"/>
    <x v="1"/>
    <x v="1"/>
    <s v="EL"/>
    <x v="1"/>
    <n v="172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2"/>
    <m/>
    <x v="3"/>
    <m/>
    <n v="22.2"/>
    <n v="0.8"/>
    <n v="7.9979178090300467"/>
    <n v="17.760000000000002"/>
    <n v="6.3983342472240379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83"/>
    <x v="66"/>
    <x v="457"/>
    <x v="1"/>
    <x v="4"/>
    <s v="TD"/>
    <x v="4"/>
    <n v="14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0"/>
    <x v="0"/>
  </r>
  <r>
    <x v="483"/>
    <x v="66"/>
    <x v="0"/>
    <x v="2"/>
    <x v="0"/>
    <s v=""/>
    <x v="0"/>
    <m/>
    <s v=""/>
    <s v=""/>
    <x v="0"/>
    <x v="2"/>
    <x v="3"/>
    <x v="2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84"/>
    <x v="67"/>
    <x v="458"/>
    <x v="1"/>
    <x v="1"/>
    <s v="EL"/>
    <x v="1"/>
    <n v="173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2"/>
    <m/>
    <x v="3"/>
    <m/>
    <n v="21"/>
    <n v="0.8"/>
    <n v="7.5655979274608551"/>
    <n v="16.8"/>
    <n v="6.0524783419686843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84"/>
    <x v="67"/>
    <x v="459"/>
    <x v="1"/>
    <x v="4"/>
    <s v="TD"/>
    <x v="4"/>
    <n v="15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2"/>
    <m/>
    <x v="0"/>
    <m/>
    <m/>
    <m/>
    <m/>
    <m/>
    <m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0"/>
    <x v="0"/>
  </r>
  <r>
    <x v="484"/>
    <x v="67"/>
    <x v="0"/>
    <x v="2"/>
    <x v="0"/>
    <s v=""/>
    <x v="0"/>
    <m/>
    <s v=""/>
    <s v=""/>
    <x v="0"/>
    <x v="2"/>
    <x v="3"/>
    <x v="2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85"/>
    <x v="68"/>
    <x v="460"/>
    <x v="1"/>
    <x v="1"/>
    <s v="EL"/>
    <x v="1"/>
    <n v="174"/>
    <s v=""/>
    <s v=""/>
    <x v="0"/>
    <x v="0"/>
    <x v="3"/>
    <x v="0"/>
    <x v="2"/>
    <x v="0"/>
    <x v="0"/>
    <x v="0"/>
    <s v="Moba Line 2"/>
    <m/>
    <m/>
    <m/>
    <s v=""/>
    <m/>
    <m/>
    <m/>
    <x v="0"/>
    <x v="0"/>
    <x v="1"/>
    <m/>
    <x v="2"/>
    <m/>
    <n v="100.8"/>
    <n v="0.8"/>
    <n v="83.803546273412564"/>
    <n v="80.64"/>
    <n v="67.042837018730054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85"/>
    <x v="68"/>
    <x v="461"/>
    <x v="1"/>
    <x v="4"/>
    <s v="TD"/>
    <x v="4"/>
    <n v="147"/>
    <s v=""/>
    <s v=""/>
    <x v="0"/>
    <x v="0"/>
    <x v="3"/>
    <x v="0"/>
    <x v="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85"/>
    <x v="68"/>
    <x v="0"/>
    <x v="2"/>
    <x v="0"/>
    <s v=""/>
    <x v="0"/>
    <m/>
    <s v=""/>
    <s v=""/>
    <x v="0"/>
    <x v="2"/>
    <x v="3"/>
    <x v="2"/>
    <x v="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86"/>
    <x v="69"/>
    <x v="462"/>
    <x v="1"/>
    <x v="1"/>
    <s v="EL"/>
    <x v="1"/>
    <n v="175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2"/>
    <m/>
    <x v="3"/>
    <m/>
    <n v="83.3"/>
    <n v="0.8"/>
    <n v="30.010205112261389"/>
    <n v="66.64"/>
    <n v="24.008164089809114"/>
    <x v="0"/>
    <n v="125"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86"/>
    <x v="69"/>
    <x v="463"/>
    <x v="1"/>
    <x v="4"/>
    <s v="TD"/>
    <x v="4"/>
    <n v="148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86"/>
    <x v="69"/>
    <x v="464"/>
    <x v="1"/>
    <x v="4"/>
    <s v="TD"/>
    <x v="4"/>
    <n v="16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2"/>
    <s v="RJ45"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0"/>
    <x v="0"/>
  </r>
  <r>
    <x v="486"/>
    <x v="69"/>
    <x v="0"/>
    <x v="2"/>
    <x v="0"/>
    <s v=""/>
    <x v="0"/>
    <m/>
    <s v=""/>
    <s v=""/>
    <x v="0"/>
    <x v="2"/>
    <x v="3"/>
    <x v="2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87"/>
    <x v="70"/>
    <x v="465"/>
    <x v="1"/>
    <x v="1"/>
    <s v="EL"/>
    <x v="1"/>
    <n v="176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1"/>
    <m/>
    <x v="3"/>
    <m/>
    <n v="15"/>
    <n v="0.8"/>
    <n v="5.4039985196148965"/>
    <n v="12"/>
    <n v="4.3231988156919172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87"/>
    <x v="70"/>
    <x v="466"/>
    <x v="1"/>
    <x v="4"/>
    <s v="TD"/>
    <x v="4"/>
    <n v="149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87"/>
    <x v="70"/>
    <x v="0"/>
    <x v="2"/>
    <x v="0"/>
    <s v=""/>
    <x v="0"/>
    <m/>
    <s v=""/>
    <s v=""/>
    <x v="0"/>
    <x v="2"/>
    <x v="3"/>
    <x v="2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88"/>
    <x v="71"/>
    <x v="467"/>
    <x v="1"/>
    <x v="1"/>
    <s v="EL"/>
    <x v="1"/>
    <n v="177"/>
    <s v=""/>
    <s v=""/>
    <x v="0"/>
    <x v="0"/>
    <x v="3"/>
    <x v="0"/>
    <x v="2"/>
    <x v="0"/>
    <x v="0"/>
    <x v="0"/>
    <s v="Moba Line 2"/>
    <m/>
    <m/>
    <m/>
    <s v=""/>
    <m/>
    <m/>
    <m/>
    <x v="0"/>
    <x v="0"/>
    <x v="1"/>
    <m/>
    <x v="2"/>
    <m/>
    <n v="324"/>
    <n v="0.8"/>
    <n v="269.36854159311179"/>
    <n v="259.2"/>
    <n v="215.49483327448945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88"/>
    <x v="71"/>
    <x v="468"/>
    <x v="1"/>
    <x v="4"/>
    <s v="TD"/>
    <x v="4"/>
    <n v="150"/>
    <s v=""/>
    <s v=""/>
    <x v="0"/>
    <x v="0"/>
    <x v="3"/>
    <x v="0"/>
    <x v="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88"/>
    <x v="71"/>
    <x v="0"/>
    <x v="2"/>
    <x v="0"/>
    <s v=""/>
    <x v="0"/>
    <m/>
    <s v=""/>
    <s v=""/>
    <x v="0"/>
    <x v="2"/>
    <x v="3"/>
    <x v="2"/>
    <x v="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89"/>
    <x v="72"/>
    <x v="469"/>
    <x v="1"/>
    <x v="3"/>
    <s v="CA"/>
    <x v="3"/>
    <n v="48"/>
    <s v=""/>
    <s v=""/>
    <x v="0"/>
    <x v="0"/>
    <x v="2"/>
    <x v="0"/>
    <x v="8"/>
    <x v="0"/>
    <x v="0"/>
    <x v="0"/>
    <s v="Moba Line 2"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10"/>
    <s v="SCFM"/>
    <x v="0"/>
    <x v="3"/>
    <x v="1"/>
    <n v="0.3"/>
    <n v="3"/>
    <m/>
    <s v="Subcontractor Supplied"/>
    <s v="OEM"/>
    <m/>
    <m/>
    <m/>
    <m/>
    <x v="0"/>
    <x v="0"/>
    <x v="0"/>
    <s v="Pipe"/>
    <x v="1"/>
    <x v="0"/>
  </r>
  <r>
    <x v="489"/>
    <x v="72"/>
    <x v="470"/>
    <x v="1"/>
    <x v="1"/>
    <s v="EL"/>
    <x v="1"/>
    <n v="199"/>
    <s v=""/>
    <s v=""/>
    <x v="0"/>
    <x v="0"/>
    <x v="2"/>
    <x v="0"/>
    <x v="8"/>
    <x v="0"/>
    <x v="0"/>
    <x v="0"/>
    <s v="Moba Line 2"/>
    <m/>
    <m/>
    <m/>
    <s v=""/>
    <m/>
    <m/>
    <m/>
    <x v="0"/>
    <x v="0"/>
    <x v="2"/>
    <m/>
    <x v="2"/>
    <m/>
    <n v="59"/>
    <n v="0.8"/>
    <n v="49.051678870350599"/>
    <n v="47.2"/>
    <n v="39.241343096280481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89"/>
    <x v="72"/>
    <x v="471"/>
    <x v="1"/>
    <x v="4"/>
    <s v="TD"/>
    <x v="4"/>
    <n v="151"/>
    <s v=""/>
    <s v=""/>
    <x v="0"/>
    <x v="0"/>
    <x v="2"/>
    <x v="0"/>
    <x v="8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89"/>
    <x v="72"/>
    <x v="0"/>
    <x v="2"/>
    <x v="0"/>
    <s v=""/>
    <x v="0"/>
    <m/>
    <s v=""/>
    <s v=""/>
    <x v="0"/>
    <x v="2"/>
    <x v="2"/>
    <x v="2"/>
    <x v="8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90"/>
    <x v="73"/>
    <x v="472"/>
    <x v="1"/>
    <x v="1"/>
    <s v="EL"/>
    <x v="1"/>
    <n v="320"/>
    <s v=""/>
    <s v=""/>
    <x v="0"/>
    <x v="0"/>
    <x v="3"/>
    <x v="0"/>
    <x v="8"/>
    <x v="0"/>
    <x v="0"/>
    <x v="0"/>
    <s v="Moba Line 2"/>
    <m/>
    <m/>
    <m/>
    <s v=""/>
    <m/>
    <m/>
    <m/>
    <x v="0"/>
    <x v="0"/>
    <x v="2"/>
    <m/>
    <x v="2"/>
    <m/>
    <n v="150"/>
    <n v="0.8"/>
    <n v="124.70765814495915"/>
    <n v="120"/>
    <n v="99.766126515967329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90"/>
    <x v="73"/>
    <x v="473"/>
    <x v="1"/>
    <x v="4"/>
    <s v="TD"/>
    <x v="4"/>
    <n v="152"/>
    <s v=""/>
    <s v=""/>
    <x v="0"/>
    <x v="0"/>
    <x v="3"/>
    <x v="0"/>
    <x v="8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90"/>
    <x v="73"/>
    <x v="0"/>
    <x v="2"/>
    <x v="0"/>
    <s v=""/>
    <x v="0"/>
    <m/>
    <s v=""/>
    <s v=""/>
    <x v="0"/>
    <x v="0"/>
    <x v="3"/>
    <x v="0"/>
    <x v="8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91"/>
    <x v="74"/>
    <x v="474"/>
    <x v="1"/>
    <x v="1"/>
    <s v="EL"/>
    <x v="1"/>
    <n v="327"/>
    <s v=""/>
    <s v=""/>
    <x v="0"/>
    <x v="0"/>
    <x v="2"/>
    <x v="0"/>
    <x v="7"/>
    <x v="0"/>
    <x v="0"/>
    <x v="0"/>
    <m/>
    <m/>
    <m/>
    <m/>
    <s v=""/>
    <m/>
    <m/>
    <m/>
    <x v="0"/>
    <x v="0"/>
    <x v="1"/>
    <m/>
    <x v="1"/>
    <m/>
    <n v="10"/>
    <n v="0.8"/>
    <n v="1.2"/>
    <n v="8"/>
    <n v="0.96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91"/>
    <x v="74"/>
    <x v="475"/>
    <x v="1"/>
    <x v="4"/>
    <s v="TD"/>
    <x v="4"/>
    <n v="182"/>
    <s v=""/>
    <s v=""/>
    <x v="0"/>
    <x v="0"/>
    <x v="2"/>
    <x v="0"/>
    <x v="7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91"/>
    <x v="74"/>
    <x v="0"/>
    <x v="2"/>
    <x v="0"/>
    <s v=""/>
    <x v="0"/>
    <m/>
    <s v=""/>
    <s v="Panel Not Associated to Equipment"/>
    <x v="0"/>
    <x v="0"/>
    <x v="2"/>
    <x v="0"/>
    <x v="7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92"/>
    <x v="75"/>
    <x v="476"/>
    <x v="1"/>
    <x v="1"/>
    <s v="EL"/>
    <x v="1"/>
    <n v="331"/>
    <s v=""/>
    <s v=""/>
    <x v="0"/>
    <x v="0"/>
    <x v="2"/>
    <x v="0"/>
    <x v="7"/>
    <x v="0"/>
    <x v="0"/>
    <x v="0"/>
    <m/>
    <m/>
    <m/>
    <m/>
    <s v=""/>
    <m/>
    <m/>
    <m/>
    <x v="0"/>
    <x v="0"/>
    <x v="1"/>
    <m/>
    <x v="1"/>
    <m/>
    <n v="12.5"/>
    <n v="0.8"/>
    <n v="1.5"/>
    <n v="10"/>
    <n v="1.2000000000000002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92"/>
    <x v="75"/>
    <x v="477"/>
    <x v="1"/>
    <x v="4"/>
    <s v="TD"/>
    <x v="4"/>
    <n v="186"/>
    <s v=""/>
    <s v=""/>
    <x v="0"/>
    <x v="0"/>
    <x v="2"/>
    <x v="0"/>
    <x v="7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92"/>
    <x v="75"/>
    <x v="0"/>
    <x v="2"/>
    <x v="0"/>
    <s v=""/>
    <x v="0"/>
    <m/>
    <s v=""/>
    <s v="Panel Not Associated to Equipment"/>
    <x v="0"/>
    <x v="0"/>
    <x v="2"/>
    <x v="0"/>
    <x v="7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93"/>
    <x v="76"/>
    <x v="478"/>
    <x v="1"/>
    <x v="1"/>
    <s v="EL"/>
    <x v="1"/>
    <n v="333"/>
    <s v=""/>
    <s v=""/>
    <x v="0"/>
    <x v="0"/>
    <x v="2"/>
    <x v="0"/>
    <x v="7"/>
    <x v="0"/>
    <x v="0"/>
    <x v="0"/>
    <m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93"/>
    <x v="76"/>
    <x v="0"/>
    <x v="2"/>
    <x v="0"/>
    <s v=""/>
    <x v="0"/>
    <m/>
    <s v=""/>
    <s v="Panel Not Associated to Equipment"/>
    <x v="0"/>
    <x v="0"/>
    <x v="2"/>
    <x v="0"/>
    <x v="7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94"/>
    <x v="77"/>
    <x v="479"/>
    <x v="1"/>
    <x v="1"/>
    <s v="EL"/>
    <x v="1"/>
    <n v="335"/>
    <s v=""/>
    <s v=""/>
    <x v="0"/>
    <x v="0"/>
    <x v="2"/>
    <x v="0"/>
    <x v="7"/>
    <x v="0"/>
    <x v="0"/>
    <x v="0"/>
    <m/>
    <m/>
    <m/>
    <m/>
    <s v=""/>
    <m/>
    <m/>
    <m/>
    <x v="0"/>
    <x v="0"/>
    <x v="1"/>
    <m/>
    <x v="1"/>
    <m/>
    <n v="10"/>
    <n v="0.8"/>
    <n v="1.2"/>
    <n v="8"/>
    <n v="0.96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94"/>
    <x v="77"/>
    <x v="480"/>
    <x v="1"/>
    <x v="4"/>
    <s v="TD"/>
    <x v="4"/>
    <n v="188"/>
    <s v=""/>
    <s v=""/>
    <x v="0"/>
    <x v="0"/>
    <x v="2"/>
    <x v="0"/>
    <x v="7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94"/>
    <x v="77"/>
    <x v="0"/>
    <x v="2"/>
    <x v="0"/>
    <s v=""/>
    <x v="0"/>
    <m/>
    <s v=""/>
    <s v="Panel Not Associated to Equipment"/>
    <x v="0"/>
    <x v="0"/>
    <x v="2"/>
    <x v="0"/>
    <x v="7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95"/>
    <x v="78"/>
    <x v="481"/>
    <x v="1"/>
    <x v="1"/>
    <s v="EL"/>
    <x v="1"/>
    <n v="349"/>
    <s v=""/>
    <s v=""/>
    <x v="0"/>
    <x v="0"/>
    <x v="2"/>
    <x v="0"/>
    <x v="16"/>
    <x v="0"/>
    <x v="0"/>
    <x v="0"/>
    <m/>
    <m/>
    <m/>
    <m/>
    <s v=""/>
    <m/>
    <m/>
    <m/>
    <x v="0"/>
    <x v="0"/>
    <x v="1"/>
    <m/>
    <x v="1"/>
    <m/>
    <n v="16"/>
    <n v="0.8"/>
    <n v="1.92"/>
    <n v="12.8"/>
    <n v="1.536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95"/>
    <x v="78"/>
    <x v="482"/>
    <x v="1"/>
    <x v="4"/>
    <s v="TD"/>
    <x v="4"/>
    <n v="193"/>
    <s v=""/>
    <s v=""/>
    <x v="0"/>
    <x v="0"/>
    <x v="2"/>
    <x v="0"/>
    <x v="16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95"/>
    <x v="78"/>
    <x v="0"/>
    <x v="2"/>
    <x v="0"/>
    <s v=""/>
    <x v="0"/>
    <m/>
    <s v=""/>
    <s v="Panel Not Associated to Equipment"/>
    <x v="0"/>
    <x v="0"/>
    <x v="2"/>
    <x v="0"/>
    <x v="16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96"/>
    <x v="79"/>
    <x v="0"/>
    <x v="0"/>
    <x v="0"/>
    <s v=""/>
    <x v="0"/>
    <m/>
    <s v=""/>
    <s v=""/>
    <x v="0"/>
    <x v="0"/>
    <x v="1"/>
    <x v="0"/>
    <x v="0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96"/>
    <x v="80"/>
    <x v="0"/>
    <x v="0"/>
    <x v="0"/>
    <s v=""/>
    <x v="0"/>
    <m/>
    <s v=""/>
    <s v=""/>
    <x v="0"/>
    <x v="0"/>
    <x v="1"/>
    <x v="0"/>
    <x v="0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96"/>
    <x v="79"/>
    <x v="483"/>
    <x v="1"/>
    <x v="3"/>
    <s v="CA"/>
    <x v="3"/>
    <m/>
    <s v="Duplicate Tag"/>
    <s v=""/>
    <x v="0"/>
    <x v="0"/>
    <x v="1"/>
    <x v="0"/>
    <x v="0"/>
    <x v="0"/>
    <x v="0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20"/>
    <s v="SCFM"/>
    <x v="0"/>
    <x v="3"/>
    <x v="1"/>
    <n v="0.5"/>
    <n v="10"/>
    <m/>
    <m/>
    <m/>
    <m/>
    <m/>
    <m/>
    <m/>
    <x v="0"/>
    <x v="0"/>
    <x v="0"/>
    <s v="Pipe"/>
    <x v="0"/>
    <x v="0"/>
  </r>
  <r>
    <x v="496"/>
    <x v="80"/>
    <x v="483"/>
    <x v="1"/>
    <x v="3"/>
    <s v="CA"/>
    <x v="3"/>
    <m/>
    <s v="Duplicate Tag"/>
    <s v=""/>
    <x v="0"/>
    <x v="0"/>
    <x v="1"/>
    <x v="0"/>
    <x v="0"/>
    <x v="0"/>
    <x v="0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30"/>
    <s v="SCFM"/>
    <x v="0"/>
    <x v="3"/>
    <x v="1"/>
    <n v="0.5"/>
    <n v="15"/>
    <m/>
    <m/>
    <m/>
    <m/>
    <m/>
    <m/>
    <m/>
    <x v="0"/>
    <x v="0"/>
    <x v="0"/>
    <s v="Pipe"/>
    <x v="0"/>
    <x v="0"/>
  </r>
  <r>
    <x v="496"/>
    <x v="79"/>
    <x v="224"/>
    <x v="1"/>
    <x v="1"/>
    <s v="EL"/>
    <x v="1"/>
    <m/>
    <s v="Duplicate Tag"/>
    <s v=""/>
    <x v="0"/>
    <x v="0"/>
    <x v="1"/>
    <x v="0"/>
    <x v="0"/>
    <x v="0"/>
    <x v="0"/>
    <x v="0"/>
    <m/>
    <m/>
    <m/>
    <m/>
    <s v=""/>
    <m/>
    <m/>
    <m/>
    <x v="0"/>
    <x v="0"/>
    <x v="1"/>
    <m/>
    <x v="1"/>
    <m/>
    <n v="10"/>
    <m/>
    <n v="1.2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496"/>
    <x v="80"/>
    <x v="224"/>
    <x v="1"/>
    <x v="1"/>
    <s v="EL"/>
    <x v="1"/>
    <m/>
    <s v="Duplicate Tag"/>
    <s v=""/>
    <x v="0"/>
    <x v="0"/>
    <x v="1"/>
    <x v="0"/>
    <x v="0"/>
    <x v="0"/>
    <x v="0"/>
    <x v="0"/>
    <m/>
    <m/>
    <m/>
    <m/>
    <s v=""/>
    <m/>
    <m/>
    <m/>
    <x v="0"/>
    <x v="0"/>
    <x v="1"/>
    <m/>
    <x v="1"/>
    <m/>
    <n v="10"/>
    <m/>
    <n v="1.2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497"/>
    <x v="81"/>
    <x v="0"/>
    <x v="2"/>
    <x v="0"/>
    <s v=""/>
    <x v="0"/>
    <m/>
    <s v=""/>
    <s v="Panel Not Associated to Equipment"/>
    <x v="0"/>
    <x v="0"/>
    <x v="0"/>
    <x v="0"/>
    <x v="0"/>
    <x v="0"/>
    <x v="1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497"/>
    <x v="81"/>
    <x v="484"/>
    <x v="1"/>
    <x v="1"/>
    <s v="EL"/>
    <x v="1"/>
    <n v="178"/>
    <s v=""/>
    <s v=""/>
    <x v="0"/>
    <x v="0"/>
    <x v="1"/>
    <x v="0"/>
    <x v="0"/>
    <x v="0"/>
    <x v="1"/>
    <x v="0"/>
    <m/>
    <m/>
    <m/>
    <m/>
    <s v=""/>
    <m/>
    <m/>
    <m/>
    <x v="0"/>
    <x v="0"/>
    <x v="1"/>
    <m/>
    <x v="1"/>
    <m/>
    <n v="16"/>
    <n v="0.8"/>
    <n v="1.92"/>
    <n v="12.8"/>
    <n v="1.536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497"/>
    <x v="81"/>
    <x v="485"/>
    <x v="1"/>
    <x v="4"/>
    <s v="TD"/>
    <x v="4"/>
    <n v="153"/>
    <s v=""/>
    <s v=""/>
    <x v="0"/>
    <x v="0"/>
    <x v="1"/>
    <x v="0"/>
    <x v="0"/>
    <x v="0"/>
    <x v="1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0"/>
    <x v="0"/>
  </r>
  <r>
    <x v="497"/>
    <x v="81"/>
    <x v="486"/>
    <x v="1"/>
    <x v="4"/>
    <s v="TD"/>
    <x v="4"/>
    <n v="154"/>
    <s v=""/>
    <s v=""/>
    <x v="0"/>
    <x v="0"/>
    <x v="1"/>
    <x v="0"/>
    <x v="0"/>
    <x v="0"/>
    <x v="1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0"/>
    <x v="0"/>
  </r>
  <r>
    <x v="498"/>
    <x v="74"/>
    <x v="487"/>
    <x v="1"/>
    <x v="1"/>
    <s v="EL"/>
    <x v="1"/>
    <n v="328"/>
    <s v=""/>
    <s v=""/>
    <x v="0"/>
    <x v="0"/>
    <x v="2"/>
    <x v="0"/>
    <x v="7"/>
    <x v="0"/>
    <x v="1"/>
    <x v="0"/>
    <m/>
    <m/>
    <m/>
    <m/>
    <s v=""/>
    <m/>
    <m/>
    <m/>
    <x v="0"/>
    <x v="0"/>
    <x v="1"/>
    <m/>
    <x v="1"/>
    <m/>
    <n v="10"/>
    <n v="0.8"/>
    <n v="1.2"/>
    <n v="8"/>
    <n v="0.96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98"/>
    <x v="74"/>
    <x v="488"/>
    <x v="1"/>
    <x v="4"/>
    <s v="TD"/>
    <x v="4"/>
    <n v="183"/>
    <s v=""/>
    <s v=""/>
    <x v="0"/>
    <x v="0"/>
    <x v="2"/>
    <x v="0"/>
    <x v="7"/>
    <x v="0"/>
    <x v="1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98"/>
    <x v="74"/>
    <x v="0"/>
    <x v="2"/>
    <x v="0"/>
    <s v=""/>
    <x v="0"/>
    <m/>
    <s v=""/>
    <s v="Panel Not Associated to Equipment"/>
    <x v="0"/>
    <x v="0"/>
    <x v="2"/>
    <x v="0"/>
    <x v="7"/>
    <x v="0"/>
    <x v="1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499"/>
    <x v="82"/>
    <x v="489"/>
    <x v="1"/>
    <x v="3"/>
    <s v="CA"/>
    <x v="3"/>
    <n v="56"/>
    <s v=""/>
    <s v=""/>
    <x v="0"/>
    <x v="0"/>
    <x v="2"/>
    <x v="0"/>
    <x v="8"/>
    <x v="0"/>
    <x v="4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30"/>
    <s v="SCFM"/>
    <x v="0"/>
    <x v="3"/>
    <x v="1"/>
    <n v="0.5"/>
    <n v="15"/>
    <m/>
    <s v="Subcontractor Supplied"/>
    <s v="OEM"/>
    <m/>
    <m/>
    <m/>
    <m/>
    <x v="0"/>
    <x v="0"/>
    <x v="0"/>
    <s v="Pipe"/>
    <x v="1"/>
    <x v="0"/>
  </r>
  <r>
    <x v="499"/>
    <x v="82"/>
    <x v="490"/>
    <x v="1"/>
    <x v="1"/>
    <s v="EL"/>
    <x v="1"/>
    <n v="200"/>
    <s v=""/>
    <s v=""/>
    <x v="0"/>
    <x v="0"/>
    <x v="2"/>
    <x v="0"/>
    <x v="8"/>
    <x v="0"/>
    <x v="4"/>
    <x v="0"/>
    <m/>
    <m/>
    <m/>
    <m/>
    <s v=""/>
    <m/>
    <m/>
    <m/>
    <x v="0"/>
    <x v="0"/>
    <x v="2"/>
    <m/>
    <x v="2"/>
    <m/>
    <n v="159"/>
    <n v="0.8"/>
    <n v="132.19011763365671"/>
    <n v="127.2"/>
    <n v="105.75209410692537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499"/>
    <x v="82"/>
    <x v="491"/>
    <x v="1"/>
    <x v="4"/>
    <s v="TD"/>
    <x v="4"/>
    <n v="155"/>
    <s v=""/>
    <s v=""/>
    <x v="0"/>
    <x v="0"/>
    <x v="2"/>
    <x v="0"/>
    <x v="8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499"/>
    <x v="82"/>
    <x v="0"/>
    <x v="2"/>
    <x v="0"/>
    <s v=""/>
    <x v="0"/>
    <m/>
    <s v=""/>
    <s v=""/>
    <x v="0"/>
    <x v="0"/>
    <x v="2"/>
    <x v="0"/>
    <x v="8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00"/>
    <x v="78"/>
    <x v="492"/>
    <x v="1"/>
    <x v="1"/>
    <s v="EL"/>
    <x v="1"/>
    <n v="350"/>
    <s v=""/>
    <s v=""/>
    <x v="0"/>
    <x v="0"/>
    <x v="2"/>
    <x v="0"/>
    <x v="16"/>
    <x v="0"/>
    <x v="2"/>
    <x v="0"/>
    <m/>
    <m/>
    <m/>
    <m/>
    <s v=""/>
    <m/>
    <m/>
    <m/>
    <x v="0"/>
    <x v="0"/>
    <x v="1"/>
    <m/>
    <x v="1"/>
    <m/>
    <n v="16"/>
    <n v="0.8"/>
    <n v="1.92"/>
    <n v="12.8"/>
    <n v="1.536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500"/>
    <x v="78"/>
    <x v="493"/>
    <x v="1"/>
    <x v="4"/>
    <s v="TD"/>
    <x v="4"/>
    <n v="194"/>
    <s v=""/>
    <s v=""/>
    <x v="0"/>
    <x v="0"/>
    <x v="2"/>
    <x v="0"/>
    <x v="16"/>
    <x v="0"/>
    <x v="2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500"/>
    <x v="78"/>
    <x v="0"/>
    <x v="2"/>
    <x v="0"/>
    <s v=""/>
    <x v="0"/>
    <m/>
    <s v=""/>
    <s v="Panel Not Associated to Equipment"/>
    <x v="0"/>
    <x v="0"/>
    <x v="2"/>
    <x v="0"/>
    <x v="16"/>
    <x v="0"/>
    <x v="2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01"/>
    <x v="83"/>
    <x v="0"/>
    <x v="0"/>
    <x v="0"/>
    <s v=""/>
    <x v="0"/>
    <m/>
    <s v=""/>
    <s v=""/>
    <x v="0"/>
    <x v="0"/>
    <x v="0"/>
    <x v="0"/>
    <x v="0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501"/>
    <x v="84"/>
    <x v="0"/>
    <x v="0"/>
    <x v="0"/>
    <s v=""/>
    <x v="0"/>
    <m/>
    <s v=""/>
    <s v=""/>
    <x v="0"/>
    <x v="0"/>
    <x v="1"/>
    <x v="0"/>
    <x v="0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501"/>
    <x v="84"/>
    <x v="483"/>
    <x v="1"/>
    <x v="3"/>
    <s v="CA"/>
    <x v="3"/>
    <m/>
    <s v="Duplicate Tag"/>
    <s v=""/>
    <x v="0"/>
    <x v="0"/>
    <x v="1"/>
    <x v="0"/>
    <x v="0"/>
    <x v="0"/>
    <x v="0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20"/>
    <s v="SCFM"/>
    <x v="0"/>
    <x v="3"/>
    <x v="1"/>
    <n v="0.5"/>
    <n v="10"/>
    <m/>
    <m/>
    <m/>
    <m/>
    <m/>
    <m/>
    <m/>
    <x v="0"/>
    <x v="0"/>
    <x v="0"/>
    <s v="Pipe"/>
    <x v="0"/>
    <x v="0"/>
  </r>
  <r>
    <x v="501"/>
    <x v="84"/>
    <x v="224"/>
    <x v="1"/>
    <x v="1"/>
    <s v="EL"/>
    <x v="1"/>
    <m/>
    <s v="Duplicate Tag"/>
    <s v=""/>
    <x v="0"/>
    <x v="0"/>
    <x v="1"/>
    <x v="0"/>
    <x v="0"/>
    <x v="0"/>
    <x v="0"/>
    <x v="0"/>
    <m/>
    <m/>
    <m/>
    <m/>
    <s v=""/>
    <m/>
    <m/>
    <m/>
    <x v="0"/>
    <x v="0"/>
    <x v="1"/>
    <m/>
    <x v="1"/>
    <m/>
    <n v="10"/>
    <m/>
    <n v="1.2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502"/>
    <x v="85"/>
    <x v="494"/>
    <x v="1"/>
    <x v="1"/>
    <s v="EL"/>
    <x v="1"/>
    <n v="267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2"/>
    <m/>
    <n v="50"/>
    <n v="0.8"/>
    <n v="41.569219381653056"/>
    <n v="40"/>
    <n v="33.255375505322448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502"/>
    <x v="85"/>
    <x v="495"/>
    <x v="1"/>
    <x v="4"/>
    <s v="TD"/>
    <x v="4"/>
    <n v="156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502"/>
    <x v="85"/>
    <x v="0"/>
    <x v="2"/>
    <x v="0"/>
    <s v=""/>
    <x v="0"/>
    <m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03"/>
    <x v="86"/>
    <x v="496"/>
    <x v="1"/>
    <x v="1"/>
    <s v="EL"/>
    <x v="1"/>
    <n v="300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2"/>
    <m/>
    <n v="80"/>
    <n v="0.8"/>
    <n v="66.510751010644896"/>
    <n v="64"/>
    <n v="53.208600808515918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503"/>
    <x v="86"/>
    <x v="0"/>
    <x v="2"/>
    <x v="0"/>
    <s v=""/>
    <x v="0"/>
    <m/>
    <s v=""/>
    <s v="Panel Not Associated to Equipment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04"/>
    <x v="85"/>
    <x v="497"/>
    <x v="1"/>
    <x v="1"/>
    <s v="EL"/>
    <x v="1"/>
    <n v="268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2"/>
    <m/>
    <n v="50"/>
    <n v="0.8"/>
    <n v="41.569219381653056"/>
    <n v="40"/>
    <n v="33.255375505322448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504"/>
    <x v="85"/>
    <x v="498"/>
    <x v="1"/>
    <x v="4"/>
    <s v="TD"/>
    <x v="4"/>
    <n v="157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504"/>
    <x v="85"/>
    <x v="0"/>
    <x v="2"/>
    <x v="0"/>
    <s v=""/>
    <x v="0"/>
    <m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05"/>
    <x v="86"/>
    <x v="499"/>
    <x v="1"/>
    <x v="1"/>
    <s v="EL"/>
    <x v="1"/>
    <n v="301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2"/>
    <m/>
    <n v="80"/>
    <n v="0.8"/>
    <n v="66.510751010644896"/>
    <n v="64"/>
    <n v="53.208600808515918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505"/>
    <x v="86"/>
    <x v="0"/>
    <x v="2"/>
    <x v="0"/>
    <s v=""/>
    <x v="0"/>
    <m/>
    <s v=""/>
    <s v="Panel Not Associated to Equipment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06"/>
    <x v="85"/>
    <x v="500"/>
    <x v="1"/>
    <x v="1"/>
    <s v="EL"/>
    <x v="1"/>
    <n v="269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2"/>
    <m/>
    <n v="50"/>
    <n v="0.8"/>
    <n v="41.569219381653056"/>
    <n v="40"/>
    <n v="33.255375505322448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506"/>
    <x v="85"/>
    <x v="501"/>
    <x v="1"/>
    <x v="4"/>
    <s v="TD"/>
    <x v="4"/>
    <n v="158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506"/>
    <x v="85"/>
    <x v="0"/>
    <x v="2"/>
    <x v="0"/>
    <s v=""/>
    <x v="0"/>
    <m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07"/>
    <x v="86"/>
    <x v="502"/>
    <x v="1"/>
    <x v="1"/>
    <s v="EL"/>
    <x v="1"/>
    <n v="302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2"/>
    <m/>
    <n v="80"/>
    <n v="0.8"/>
    <n v="66.510751010644896"/>
    <n v="64"/>
    <n v="53.208600808515918"/>
    <x v="0"/>
    <m/>
    <m/>
    <s v="OEM Supplied"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507"/>
    <x v="86"/>
    <x v="0"/>
    <x v="2"/>
    <x v="0"/>
    <s v=""/>
    <x v="0"/>
    <m/>
    <s v=""/>
    <s v="Panel Not Associated to Equipment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08"/>
    <x v="87"/>
    <x v="503"/>
    <x v="1"/>
    <x v="1"/>
    <s v="EL"/>
    <x v="1"/>
    <n v="336"/>
    <s v=""/>
    <s v=""/>
    <x v="0"/>
    <x v="0"/>
    <x v="2"/>
    <x v="0"/>
    <x v="7"/>
    <x v="0"/>
    <x v="2"/>
    <x v="0"/>
    <m/>
    <m/>
    <m/>
    <m/>
    <s v=""/>
    <m/>
    <m/>
    <m/>
    <x v="0"/>
    <x v="0"/>
    <x v="1"/>
    <m/>
    <x v="1"/>
    <m/>
    <n v="10"/>
    <n v="0.8"/>
    <n v="1.2"/>
    <n v="8"/>
    <n v="0.96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508"/>
    <x v="87"/>
    <x v="504"/>
    <x v="1"/>
    <x v="4"/>
    <s v="TD"/>
    <x v="4"/>
    <n v="189"/>
    <s v=""/>
    <s v=""/>
    <x v="0"/>
    <x v="0"/>
    <x v="2"/>
    <x v="0"/>
    <x v="7"/>
    <x v="0"/>
    <x v="2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508"/>
    <x v="87"/>
    <x v="0"/>
    <x v="2"/>
    <x v="0"/>
    <s v=""/>
    <x v="0"/>
    <m/>
    <s v=""/>
    <s v="Panel Not Associated to Equipment"/>
    <x v="0"/>
    <x v="0"/>
    <x v="2"/>
    <x v="0"/>
    <x v="7"/>
    <x v="0"/>
    <x v="2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09"/>
    <x v="74"/>
    <x v="505"/>
    <x v="1"/>
    <x v="1"/>
    <s v="EL"/>
    <x v="1"/>
    <n v="329"/>
    <s v=""/>
    <s v=""/>
    <x v="0"/>
    <x v="0"/>
    <x v="2"/>
    <x v="0"/>
    <x v="7"/>
    <x v="0"/>
    <x v="2"/>
    <x v="0"/>
    <m/>
    <m/>
    <m/>
    <m/>
    <s v=""/>
    <m/>
    <m/>
    <m/>
    <x v="0"/>
    <x v="0"/>
    <x v="1"/>
    <m/>
    <x v="1"/>
    <m/>
    <n v="10"/>
    <n v="0.8"/>
    <n v="1.2"/>
    <n v="8"/>
    <n v="0.96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509"/>
    <x v="74"/>
    <x v="506"/>
    <x v="1"/>
    <x v="4"/>
    <s v="TD"/>
    <x v="4"/>
    <n v="184"/>
    <s v=""/>
    <s v=""/>
    <x v="0"/>
    <x v="0"/>
    <x v="2"/>
    <x v="0"/>
    <x v="7"/>
    <x v="0"/>
    <x v="2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509"/>
    <x v="74"/>
    <x v="0"/>
    <x v="2"/>
    <x v="0"/>
    <s v=""/>
    <x v="0"/>
    <m/>
    <s v=""/>
    <s v="Panel Not Associated to Equipment"/>
    <x v="0"/>
    <x v="0"/>
    <x v="2"/>
    <x v="0"/>
    <x v="7"/>
    <x v="0"/>
    <x v="2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10"/>
    <x v="88"/>
    <x v="507"/>
    <x v="1"/>
    <x v="1"/>
    <s v="EL"/>
    <x v="1"/>
    <n v="179"/>
    <s v=""/>
    <s v=""/>
    <x v="0"/>
    <x v="0"/>
    <x v="1"/>
    <x v="0"/>
    <x v="0"/>
    <x v="0"/>
    <x v="2"/>
    <x v="0"/>
    <m/>
    <m/>
    <m/>
    <m/>
    <s v=""/>
    <m/>
    <m/>
    <m/>
    <x v="0"/>
    <x v="0"/>
    <x v="1"/>
    <m/>
    <x v="3"/>
    <m/>
    <n v="30"/>
    <n v="0.8"/>
    <n v="10.807997039229793"/>
    <n v="24"/>
    <n v="8.6463976313838344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510"/>
    <x v="88"/>
    <x v="0"/>
    <x v="2"/>
    <x v="0"/>
    <s v=""/>
    <x v="0"/>
    <m/>
    <s v=""/>
    <s v=""/>
    <x v="0"/>
    <x v="2"/>
    <x v="4"/>
    <x v="2"/>
    <x v="0"/>
    <x v="0"/>
    <x v="2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510"/>
    <x v="88"/>
    <x v="508"/>
    <x v="1"/>
    <x v="4"/>
    <s v="TD"/>
    <x v="4"/>
    <n v="17"/>
    <s v=""/>
    <s v=""/>
    <x v="0"/>
    <x v="0"/>
    <x v="1"/>
    <x v="0"/>
    <x v="0"/>
    <x v="0"/>
    <x v="2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0"/>
    <x v="0"/>
  </r>
  <r>
    <x v="511"/>
    <x v="88"/>
    <x v="509"/>
    <x v="1"/>
    <x v="1"/>
    <s v="EL"/>
    <x v="1"/>
    <n v="180"/>
    <s v=""/>
    <s v=""/>
    <x v="0"/>
    <x v="0"/>
    <x v="1"/>
    <x v="0"/>
    <x v="0"/>
    <x v="0"/>
    <x v="2"/>
    <x v="0"/>
    <m/>
    <m/>
    <m/>
    <m/>
    <s v=""/>
    <m/>
    <m/>
    <m/>
    <x v="0"/>
    <x v="0"/>
    <x v="1"/>
    <m/>
    <x v="3"/>
    <m/>
    <n v="30"/>
    <n v="0.8"/>
    <n v="10.807997039229793"/>
    <n v="24"/>
    <n v="8.6463976313838344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511"/>
    <x v="88"/>
    <x v="0"/>
    <x v="2"/>
    <x v="0"/>
    <s v=""/>
    <x v="0"/>
    <m/>
    <s v=""/>
    <s v=""/>
    <x v="0"/>
    <x v="2"/>
    <x v="4"/>
    <x v="2"/>
    <x v="0"/>
    <x v="0"/>
    <x v="2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511"/>
    <x v="88"/>
    <x v="510"/>
    <x v="1"/>
    <x v="4"/>
    <s v="TD"/>
    <x v="4"/>
    <n v="18"/>
    <s v=""/>
    <s v=""/>
    <x v="0"/>
    <x v="0"/>
    <x v="1"/>
    <x v="0"/>
    <x v="0"/>
    <x v="0"/>
    <x v="2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0"/>
    <x v="0"/>
  </r>
  <r>
    <x v="512"/>
    <x v="88"/>
    <x v="511"/>
    <x v="1"/>
    <x v="1"/>
    <s v="EL"/>
    <x v="1"/>
    <n v="251"/>
    <s v=""/>
    <s v=""/>
    <x v="0"/>
    <x v="0"/>
    <x v="1"/>
    <x v="0"/>
    <x v="0"/>
    <x v="0"/>
    <x v="2"/>
    <x v="0"/>
    <m/>
    <m/>
    <m/>
    <m/>
    <s v=""/>
    <m/>
    <m/>
    <m/>
    <x v="0"/>
    <x v="0"/>
    <x v="1"/>
    <m/>
    <x v="3"/>
    <m/>
    <n v="30"/>
    <n v="0.8"/>
    <n v="10.807997039229793"/>
    <n v="24"/>
    <n v="8.6463976313838344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512"/>
    <x v="88"/>
    <x v="0"/>
    <x v="2"/>
    <x v="0"/>
    <s v=""/>
    <x v="0"/>
    <m/>
    <s v=""/>
    <s v=""/>
    <x v="0"/>
    <x v="2"/>
    <x v="4"/>
    <x v="2"/>
    <x v="0"/>
    <x v="0"/>
    <x v="2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0"/>
    <x v="0"/>
  </r>
  <r>
    <x v="512"/>
    <x v="88"/>
    <x v="512"/>
    <x v="1"/>
    <x v="4"/>
    <s v="TD"/>
    <x v="4"/>
    <n v="21"/>
    <s v=""/>
    <s v=""/>
    <x v="0"/>
    <x v="0"/>
    <x v="1"/>
    <x v="0"/>
    <x v="0"/>
    <x v="0"/>
    <x v="2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0"/>
    <x v="0"/>
  </r>
  <r>
    <x v="513"/>
    <x v="89"/>
    <x v="513"/>
    <x v="1"/>
    <x v="3"/>
    <s v="CA"/>
    <x v="3"/>
    <n v="46"/>
    <s v=""/>
    <s v=""/>
    <x v="0"/>
    <x v="0"/>
    <x v="2"/>
    <x v="0"/>
    <x v="11"/>
    <x v="0"/>
    <x v="0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10"/>
    <s v="SCFM"/>
    <x v="0"/>
    <x v="2"/>
    <x v="1"/>
    <n v="0.05"/>
    <n v="0.5"/>
    <m/>
    <s v="Subcontractor Supplied"/>
    <s v="OEM"/>
    <m/>
    <m/>
    <m/>
    <m/>
    <x v="0"/>
    <x v="0"/>
    <x v="0"/>
    <s v="Pipe"/>
    <x v="1"/>
    <x v="0"/>
  </r>
  <r>
    <x v="513"/>
    <x v="89"/>
    <x v="514"/>
    <x v="1"/>
    <x v="3"/>
    <s v="CA"/>
    <x v="3"/>
    <n v="104"/>
    <s v=""/>
    <s v=""/>
    <x v="0"/>
    <x v="0"/>
    <x v="2"/>
    <x v="0"/>
    <x v="11"/>
    <x v="0"/>
    <x v="0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10"/>
    <s v="SCFM"/>
    <x v="0"/>
    <x v="2"/>
    <x v="1"/>
    <n v="0.05"/>
    <n v="0.5"/>
    <m/>
    <s v="Subcontractor Supplied"/>
    <s v="OEM"/>
    <m/>
    <m/>
    <m/>
    <m/>
    <x v="0"/>
    <x v="0"/>
    <x v="0"/>
    <s v="Pipe"/>
    <x v="1"/>
    <x v="0"/>
  </r>
  <r>
    <x v="513"/>
    <x v="89"/>
    <x v="515"/>
    <x v="1"/>
    <x v="1"/>
    <s v="EL"/>
    <x v="1"/>
    <n v="181"/>
    <s v=""/>
    <s v=""/>
    <x v="0"/>
    <x v="0"/>
    <x v="2"/>
    <x v="0"/>
    <x v="11"/>
    <x v="0"/>
    <x v="0"/>
    <x v="0"/>
    <m/>
    <m/>
    <m/>
    <m/>
    <s v=""/>
    <m/>
    <m/>
    <m/>
    <x v="0"/>
    <x v="0"/>
    <x v="1"/>
    <m/>
    <x v="3"/>
    <m/>
    <n v="15"/>
    <n v="0.8"/>
    <n v="5.4039985196148965"/>
    <n v="12"/>
    <n v="4.3231988156919172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513"/>
    <x v="89"/>
    <x v="516"/>
    <x v="1"/>
    <x v="5"/>
    <s v="PCW"/>
    <x v="5"/>
    <n v="5"/>
    <s v=""/>
    <s v=""/>
    <x v="0"/>
    <x v="0"/>
    <x v="2"/>
    <x v="0"/>
    <x v="11"/>
    <x v="0"/>
    <x v="0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25"/>
    <s v="GPM"/>
    <x v="2"/>
    <x v="4"/>
    <x v="1"/>
    <n v="0.04"/>
    <n v="1"/>
    <m/>
    <s v="Subcontractor Supplied"/>
    <m/>
    <m/>
    <m/>
    <m/>
    <m/>
    <x v="0"/>
    <x v="0"/>
    <x v="0"/>
    <s v="Pipe"/>
    <x v="1"/>
    <x v="0"/>
  </r>
  <r>
    <x v="513"/>
    <x v="89"/>
    <x v="517"/>
    <x v="1"/>
    <x v="6"/>
    <s v="PHW"/>
    <x v="5"/>
    <n v="5"/>
    <s v=""/>
    <s v=""/>
    <x v="0"/>
    <x v="0"/>
    <x v="2"/>
    <x v="0"/>
    <x v="11"/>
    <x v="0"/>
    <x v="0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25"/>
    <s v="GPM"/>
    <x v="3"/>
    <x v="4"/>
    <x v="1"/>
    <n v="0.04"/>
    <n v="1"/>
    <m/>
    <s v="Subcontractor Supplied"/>
    <m/>
    <m/>
    <m/>
    <m/>
    <m/>
    <x v="0"/>
    <x v="0"/>
    <x v="0"/>
    <s v="Pipe"/>
    <x v="1"/>
    <x v="0"/>
  </r>
  <r>
    <x v="513"/>
    <x v="89"/>
    <x v="0"/>
    <x v="0"/>
    <x v="0"/>
    <s v=""/>
    <x v="0"/>
    <m/>
    <s v=""/>
    <s v=""/>
    <x v="0"/>
    <x v="0"/>
    <x v="2"/>
    <x v="0"/>
    <x v="11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14"/>
    <x v="90"/>
    <x v="518"/>
    <x v="1"/>
    <x v="1"/>
    <s v="EL"/>
    <x v="1"/>
    <n v="182"/>
    <s v=""/>
    <s v=""/>
    <x v="0"/>
    <x v="0"/>
    <x v="2"/>
    <x v="0"/>
    <x v="13"/>
    <x v="0"/>
    <x v="0"/>
    <x v="0"/>
    <s v="Moba Line 1"/>
    <m/>
    <m/>
    <m/>
    <s v=""/>
    <m/>
    <m/>
    <m/>
    <x v="0"/>
    <x v="0"/>
    <x v="1"/>
    <m/>
    <x v="1"/>
    <m/>
    <n v="10"/>
    <n v="0.8"/>
    <n v="1.2"/>
    <n v="8"/>
    <n v="0.96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514"/>
    <x v="90"/>
    <x v="519"/>
    <x v="1"/>
    <x v="4"/>
    <s v="TD"/>
    <x v="4"/>
    <n v="159"/>
    <s v=""/>
    <s v=""/>
    <x v="0"/>
    <x v="0"/>
    <x v="2"/>
    <x v="0"/>
    <x v="13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514"/>
    <x v="90"/>
    <x v="0"/>
    <x v="0"/>
    <x v="0"/>
    <s v=""/>
    <x v="0"/>
    <m/>
    <s v=""/>
    <s v=""/>
    <x v="0"/>
    <x v="0"/>
    <x v="2"/>
    <x v="0"/>
    <x v="13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15"/>
    <x v="90"/>
    <x v="520"/>
    <x v="1"/>
    <x v="1"/>
    <s v="EL"/>
    <x v="1"/>
    <n v="183"/>
    <s v=""/>
    <s v=""/>
    <x v="0"/>
    <x v="0"/>
    <x v="2"/>
    <x v="0"/>
    <x v="13"/>
    <x v="0"/>
    <x v="0"/>
    <x v="0"/>
    <s v="Moba Line 1"/>
    <m/>
    <m/>
    <m/>
    <s v=""/>
    <m/>
    <m/>
    <m/>
    <x v="0"/>
    <x v="0"/>
    <x v="1"/>
    <m/>
    <x v="1"/>
    <m/>
    <n v="10"/>
    <n v="0.8"/>
    <n v="1.2"/>
    <n v="8"/>
    <n v="0.96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515"/>
    <x v="90"/>
    <x v="521"/>
    <x v="1"/>
    <x v="4"/>
    <s v="TD"/>
    <x v="4"/>
    <n v="160"/>
    <s v=""/>
    <s v=""/>
    <x v="0"/>
    <x v="0"/>
    <x v="2"/>
    <x v="0"/>
    <x v="13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515"/>
    <x v="90"/>
    <x v="0"/>
    <x v="0"/>
    <x v="0"/>
    <s v=""/>
    <x v="0"/>
    <m/>
    <s v=""/>
    <s v=""/>
    <x v="0"/>
    <x v="0"/>
    <x v="2"/>
    <x v="0"/>
    <x v="13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16"/>
    <x v="90"/>
    <x v="522"/>
    <x v="1"/>
    <x v="1"/>
    <s v="EL"/>
    <x v="1"/>
    <n v="184"/>
    <s v=""/>
    <s v=""/>
    <x v="0"/>
    <x v="0"/>
    <x v="3"/>
    <x v="0"/>
    <x v="13"/>
    <x v="0"/>
    <x v="0"/>
    <x v="0"/>
    <s v="Moba Line 2"/>
    <m/>
    <m/>
    <m/>
    <s v=""/>
    <m/>
    <m/>
    <m/>
    <x v="0"/>
    <x v="0"/>
    <x v="1"/>
    <m/>
    <x v="1"/>
    <m/>
    <n v="10"/>
    <n v="0.8"/>
    <n v="1.2"/>
    <n v="8"/>
    <n v="0.96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516"/>
    <x v="90"/>
    <x v="523"/>
    <x v="1"/>
    <x v="4"/>
    <s v="TD"/>
    <x v="4"/>
    <n v="161"/>
    <s v=""/>
    <s v=""/>
    <x v="0"/>
    <x v="0"/>
    <x v="3"/>
    <x v="0"/>
    <x v="13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516"/>
    <x v="90"/>
    <x v="0"/>
    <x v="0"/>
    <x v="0"/>
    <s v=""/>
    <x v="0"/>
    <m/>
    <s v=""/>
    <s v=""/>
    <x v="0"/>
    <x v="0"/>
    <x v="3"/>
    <x v="0"/>
    <x v="13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17"/>
    <x v="90"/>
    <x v="524"/>
    <x v="1"/>
    <x v="1"/>
    <s v="EL"/>
    <x v="1"/>
    <n v="185"/>
    <s v=""/>
    <s v=""/>
    <x v="0"/>
    <x v="0"/>
    <x v="3"/>
    <x v="0"/>
    <x v="13"/>
    <x v="0"/>
    <x v="0"/>
    <x v="0"/>
    <s v="Moba Line 2"/>
    <m/>
    <m/>
    <m/>
    <s v=""/>
    <m/>
    <m/>
    <m/>
    <x v="0"/>
    <x v="0"/>
    <x v="1"/>
    <m/>
    <x v="1"/>
    <m/>
    <n v="10"/>
    <n v="0.8"/>
    <n v="1.2"/>
    <n v="8"/>
    <n v="0.96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517"/>
    <x v="90"/>
    <x v="525"/>
    <x v="1"/>
    <x v="4"/>
    <s v="TD"/>
    <x v="4"/>
    <n v="162"/>
    <s v=""/>
    <s v=""/>
    <x v="0"/>
    <x v="0"/>
    <x v="3"/>
    <x v="0"/>
    <x v="13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517"/>
    <x v="90"/>
    <x v="0"/>
    <x v="0"/>
    <x v="0"/>
    <s v=""/>
    <x v="0"/>
    <m/>
    <s v=""/>
    <s v=""/>
    <x v="0"/>
    <x v="0"/>
    <x v="3"/>
    <x v="0"/>
    <x v="13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18"/>
    <x v="91"/>
    <x v="0"/>
    <x v="0"/>
    <x v="0"/>
    <s v=""/>
    <x v="0"/>
    <m/>
    <s v=""/>
    <s v=""/>
    <x v="0"/>
    <x v="0"/>
    <x v="2"/>
    <x v="0"/>
    <x v="8"/>
    <x v="0"/>
    <x v="3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19"/>
    <x v="92"/>
    <x v="0"/>
    <x v="0"/>
    <x v="0"/>
    <s v=""/>
    <x v="0"/>
    <m/>
    <s v=""/>
    <s v=""/>
    <x v="0"/>
    <x v="0"/>
    <x v="2"/>
    <x v="0"/>
    <x v="8"/>
    <x v="0"/>
    <x v="3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20"/>
    <x v="93"/>
    <x v="0"/>
    <x v="0"/>
    <x v="0"/>
    <s v=""/>
    <x v="0"/>
    <m/>
    <s v=""/>
    <s v=""/>
    <x v="0"/>
    <x v="0"/>
    <x v="2"/>
    <x v="0"/>
    <x v="8"/>
    <x v="0"/>
    <x v="1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21"/>
    <x v="94"/>
    <x v="0"/>
    <x v="0"/>
    <x v="0"/>
    <s v=""/>
    <x v="0"/>
    <m/>
    <s v=""/>
    <s v=""/>
    <x v="0"/>
    <x v="0"/>
    <x v="2"/>
    <x v="0"/>
    <x v="8"/>
    <x v="0"/>
    <x v="1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22"/>
    <x v="95"/>
    <x v="0"/>
    <x v="0"/>
    <x v="0"/>
    <s v=""/>
    <x v="0"/>
    <m/>
    <s v=""/>
    <s v=""/>
    <x v="0"/>
    <x v="0"/>
    <x v="2"/>
    <x v="0"/>
    <x v="8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23"/>
    <x v="96"/>
    <x v="0"/>
    <x v="0"/>
    <x v="0"/>
    <s v=""/>
    <x v="0"/>
    <m/>
    <s v=""/>
    <s v=""/>
    <x v="0"/>
    <x v="0"/>
    <x v="2"/>
    <x v="0"/>
    <x v="8"/>
    <x v="0"/>
    <x v="4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24"/>
    <x v="97"/>
    <x v="526"/>
    <x v="1"/>
    <x v="8"/>
    <s v="DRN"/>
    <x v="6"/>
    <n v="43"/>
    <s v=""/>
    <s v=""/>
    <x v="0"/>
    <x v="0"/>
    <x v="2"/>
    <x v="0"/>
    <x v="4"/>
    <x v="0"/>
    <x v="0"/>
    <x v="0"/>
    <s v="Moba Line 1"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0.75"/>
    <s v="GPM"/>
    <x v="1"/>
    <x v="4"/>
    <x v="1"/>
    <n v="0.8"/>
    <n v="0.60000000000000009"/>
    <m/>
    <s v="Subcontractor Supplied"/>
    <m/>
    <s v="Manual mixing valve to set temp."/>
    <m/>
    <m/>
    <m/>
    <x v="0"/>
    <x v="0"/>
    <x v="0"/>
    <s v="Pipe"/>
    <x v="1"/>
    <x v="0"/>
  </r>
  <r>
    <x v="524"/>
    <x v="97"/>
    <x v="527"/>
    <x v="1"/>
    <x v="8"/>
    <s v="DRN"/>
    <x v="6"/>
    <n v="44"/>
    <s v=""/>
    <s v=""/>
    <x v="0"/>
    <x v="0"/>
    <x v="2"/>
    <x v="0"/>
    <x v="4"/>
    <x v="0"/>
    <x v="0"/>
    <x v="0"/>
    <s v="Moba Line 1"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0.75"/>
    <s v="GPM"/>
    <x v="1"/>
    <x v="4"/>
    <x v="1"/>
    <n v="0.8"/>
    <n v="0.60000000000000009"/>
    <m/>
    <s v="Subcontractor Supplied"/>
    <m/>
    <s v="Manual mixing valve to set temp."/>
    <m/>
    <m/>
    <m/>
    <x v="0"/>
    <x v="0"/>
    <x v="0"/>
    <s v="Pipe"/>
    <x v="1"/>
    <x v="0"/>
  </r>
  <r>
    <x v="524"/>
    <x v="97"/>
    <x v="528"/>
    <x v="1"/>
    <x v="1"/>
    <s v="EL"/>
    <x v="1"/>
    <n v="186"/>
    <s v=""/>
    <s v=""/>
    <x v="0"/>
    <x v="0"/>
    <x v="2"/>
    <x v="0"/>
    <x v="4"/>
    <x v="0"/>
    <x v="0"/>
    <x v="0"/>
    <s v="Moba Line 1"/>
    <m/>
    <m/>
    <m/>
    <s v=""/>
    <m/>
    <m/>
    <m/>
    <x v="0"/>
    <x v="0"/>
    <x v="1"/>
    <m/>
    <x v="1"/>
    <m/>
    <n v="15"/>
    <n v="0.8"/>
    <n v="1.8"/>
    <n v="12"/>
    <n v="1.4400000000000002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524"/>
    <x v="97"/>
    <x v="529"/>
    <x v="1"/>
    <x v="5"/>
    <s v="PCW"/>
    <x v="5"/>
    <n v="6"/>
    <s v=""/>
    <s v=""/>
    <x v="0"/>
    <x v="0"/>
    <x v="2"/>
    <x v="0"/>
    <x v="4"/>
    <x v="0"/>
    <x v="0"/>
    <x v="0"/>
    <s v="Moba Line 1"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0.75"/>
    <s v="GPM"/>
    <x v="2"/>
    <x v="4"/>
    <x v="1"/>
    <n v="0.8"/>
    <n v="0.60000000000000009"/>
    <m/>
    <s v="Subcontractor Supplied"/>
    <m/>
    <s v="Manual mixing valve to set temp."/>
    <m/>
    <m/>
    <m/>
    <x v="0"/>
    <x v="0"/>
    <x v="0"/>
    <s v="Pipe"/>
    <x v="1"/>
    <x v="0"/>
  </r>
  <r>
    <x v="524"/>
    <x v="97"/>
    <x v="530"/>
    <x v="1"/>
    <x v="6"/>
    <s v="PHW"/>
    <x v="5"/>
    <n v="6"/>
    <s v=""/>
    <s v=""/>
    <x v="0"/>
    <x v="0"/>
    <x v="2"/>
    <x v="0"/>
    <x v="4"/>
    <x v="0"/>
    <x v="0"/>
    <x v="0"/>
    <s v="Moba Line 1"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0.75"/>
    <s v="GPM"/>
    <x v="3"/>
    <x v="4"/>
    <x v="1"/>
    <n v="0.8"/>
    <n v="0.60000000000000009"/>
    <m/>
    <s v="Subcontractor Supplied"/>
    <m/>
    <s v="Manual mixing valve to set temp."/>
    <m/>
    <m/>
    <m/>
    <x v="0"/>
    <x v="0"/>
    <x v="0"/>
    <s v="Pipe"/>
    <x v="1"/>
    <x v="0"/>
  </r>
  <r>
    <x v="524"/>
    <x v="97"/>
    <x v="0"/>
    <x v="0"/>
    <x v="0"/>
    <s v=""/>
    <x v="0"/>
    <m/>
    <s v=""/>
    <s v=""/>
    <x v="0"/>
    <x v="3"/>
    <x v="2"/>
    <x v="3"/>
    <x v="4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25"/>
    <x v="97"/>
    <x v="531"/>
    <x v="1"/>
    <x v="8"/>
    <s v="DRN"/>
    <x v="6"/>
    <n v="45"/>
    <s v=""/>
    <s v=""/>
    <x v="0"/>
    <x v="0"/>
    <x v="3"/>
    <x v="0"/>
    <x v="4"/>
    <x v="0"/>
    <x v="0"/>
    <x v="0"/>
    <s v="Moba Line 2"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0.75"/>
    <s v="GPM"/>
    <x v="1"/>
    <x v="4"/>
    <x v="1"/>
    <n v="0.8"/>
    <n v="0.60000000000000009"/>
    <m/>
    <s v="Subcontractor Supplied"/>
    <m/>
    <s v="Manual mixing valve to set temp."/>
    <m/>
    <m/>
    <m/>
    <x v="0"/>
    <x v="0"/>
    <x v="0"/>
    <s v="Pipe"/>
    <x v="1"/>
    <x v="0"/>
  </r>
  <r>
    <x v="525"/>
    <x v="97"/>
    <x v="532"/>
    <x v="1"/>
    <x v="8"/>
    <s v="DRN"/>
    <x v="6"/>
    <n v="46"/>
    <s v=""/>
    <s v=""/>
    <x v="0"/>
    <x v="0"/>
    <x v="3"/>
    <x v="0"/>
    <x v="4"/>
    <x v="0"/>
    <x v="0"/>
    <x v="0"/>
    <s v="Moba Line 2"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0.75"/>
    <s v="GPM"/>
    <x v="1"/>
    <x v="4"/>
    <x v="1"/>
    <n v="0.8"/>
    <n v="0.60000000000000009"/>
    <m/>
    <s v="Subcontractor Supplied"/>
    <m/>
    <s v="Manual mixing valve to set temp."/>
    <m/>
    <m/>
    <m/>
    <x v="0"/>
    <x v="0"/>
    <x v="0"/>
    <s v="Pipe"/>
    <x v="1"/>
    <x v="0"/>
  </r>
  <r>
    <x v="525"/>
    <x v="97"/>
    <x v="533"/>
    <x v="1"/>
    <x v="1"/>
    <s v="EL"/>
    <x v="1"/>
    <n v="187"/>
    <s v=""/>
    <s v=""/>
    <x v="0"/>
    <x v="0"/>
    <x v="3"/>
    <x v="0"/>
    <x v="4"/>
    <x v="0"/>
    <x v="0"/>
    <x v="0"/>
    <s v="Moba Line 2"/>
    <m/>
    <m/>
    <m/>
    <s v=""/>
    <m/>
    <m/>
    <m/>
    <x v="0"/>
    <x v="0"/>
    <x v="1"/>
    <m/>
    <x v="1"/>
    <m/>
    <n v="15"/>
    <n v="0.8"/>
    <n v="1.8"/>
    <n v="12"/>
    <n v="1.4400000000000002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525"/>
    <x v="97"/>
    <x v="534"/>
    <x v="1"/>
    <x v="5"/>
    <s v="PCW"/>
    <x v="5"/>
    <n v="7"/>
    <s v=""/>
    <s v=""/>
    <x v="0"/>
    <x v="0"/>
    <x v="3"/>
    <x v="0"/>
    <x v="4"/>
    <x v="0"/>
    <x v="0"/>
    <x v="0"/>
    <s v="Moba Line 2"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0.75"/>
    <s v="GPM"/>
    <x v="2"/>
    <x v="4"/>
    <x v="1"/>
    <n v="0.8"/>
    <n v="0.60000000000000009"/>
    <m/>
    <s v="Subcontractor Supplied"/>
    <m/>
    <s v="Manual mixing valve to set temp."/>
    <m/>
    <m/>
    <m/>
    <x v="0"/>
    <x v="0"/>
    <x v="0"/>
    <s v="Pipe"/>
    <x v="1"/>
    <x v="0"/>
  </r>
  <r>
    <x v="525"/>
    <x v="97"/>
    <x v="535"/>
    <x v="1"/>
    <x v="6"/>
    <s v="PHW"/>
    <x v="5"/>
    <n v="7"/>
    <s v=""/>
    <s v=""/>
    <x v="0"/>
    <x v="0"/>
    <x v="3"/>
    <x v="0"/>
    <x v="4"/>
    <x v="0"/>
    <x v="0"/>
    <x v="0"/>
    <s v="Moba Line 2"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0.75"/>
    <s v="GPM"/>
    <x v="3"/>
    <x v="4"/>
    <x v="1"/>
    <n v="0.8"/>
    <n v="0.60000000000000009"/>
    <m/>
    <s v="Subcontractor Supplied"/>
    <m/>
    <s v="Manual mixing valve to set temp."/>
    <m/>
    <m/>
    <m/>
    <x v="0"/>
    <x v="0"/>
    <x v="0"/>
    <s v="Pipe"/>
    <x v="1"/>
    <x v="0"/>
  </r>
  <r>
    <x v="525"/>
    <x v="97"/>
    <x v="0"/>
    <x v="0"/>
    <x v="0"/>
    <s v=""/>
    <x v="0"/>
    <m/>
    <s v=""/>
    <s v=""/>
    <x v="0"/>
    <x v="3"/>
    <x v="3"/>
    <x v="3"/>
    <x v="4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26"/>
    <x v="98"/>
    <x v="0"/>
    <x v="0"/>
    <x v="0"/>
    <s v=""/>
    <x v="0"/>
    <m/>
    <s v=""/>
    <s v=""/>
    <x v="0"/>
    <x v="0"/>
    <x v="2"/>
    <x v="0"/>
    <x v="4"/>
    <x v="0"/>
    <x v="3"/>
    <x v="0"/>
    <m/>
    <m/>
    <m/>
    <m/>
    <s v=""/>
    <m/>
    <m/>
    <m/>
    <x v="0"/>
    <x v="0"/>
    <x v="0"/>
    <m/>
    <x v="0"/>
    <m/>
    <m/>
    <m/>
    <s v=""/>
    <s v=""/>
    <s v=""/>
    <x v="2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527"/>
    <x v="98"/>
    <x v="0"/>
    <x v="0"/>
    <x v="0"/>
    <s v=""/>
    <x v="0"/>
    <m/>
    <s v=""/>
    <s v=""/>
    <x v="0"/>
    <x v="0"/>
    <x v="2"/>
    <x v="0"/>
    <x v="4"/>
    <x v="0"/>
    <x v="3"/>
    <x v="0"/>
    <m/>
    <m/>
    <m/>
    <m/>
    <s v=""/>
    <m/>
    <m/>
    <m/>
    <x v="0"/>
    <x v="0"/>
    <x v="0"/>
    <m/>
    <x v="0"/>
    <m/>
    <m/>
    <m/>
    <s v=""/>
    <s v=""/>
    <s v=""/>
    <x v="2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528"/>
    <x v="98"/>
    <x v="0"/>
    <x v="0"/>
    <x v="0"/>
    <s v=""/>
    <x v="0"/>
    <m/>
    <s v=""/>
    <s v=""/>
    <x v="0"/>
    <x v="0"/>
    <x v="2"/>
    <x v="0"/>
    <x v="4"/>
    <x v="0"/>
    <x v="0"/>
    <x v="0"/>
    <m/>
    <m/>
    <m/>
    <m/>
    <s v=""/>
    <m/>
    <m/>
    <m/>
    <x v="0"/>
    <x v="0"/>
    <x v="0"/>
    <m/>
    <x v="0"/>
    <m/>
    <m/>
    <m/>
    <s v=""/>
    <s v=""/>
    <s v=""/>
    <x v="25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529"/>
    <x v="99"/>
    <x v="536"/>
    <x v="1"/>
    <x v="1"/>
    <s v="EL"/>
    <x v="1"/>
    <n v="303"/>
    <s v=""/>
    <s v=""/>
    <x v="0"/>
    <x v="0"/>
    <x v="2"/>
    <x v="0"/>
    <x v="13"/>
    <x v="0"/>
    <x v="3"/>
    <x v="0"/>
    <m/>
    <m/>
    <m/>
    <m/>
    <s v=""/>
    <m/>
    <m/>
    <m/>
    <x v="0"/>
    <x v="0"/>
    <x v="1"/>
    <m/>
    <x v="1"/>
    <m/>
    <n v="3"/>
    <n v="0.8"/>
    <n v="0.36"/>
    <n v="2.4000000000000004"/>
    <n v="0.2879999999999999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529"/>
    <x v="99"/>
    <x v="537"/>
    <x v="1"/>
    <x v="4"/>
    <s v="TD"/>
    <x v="4"/>
    <n v="163"/>
    <s v=""/>
    <s v=""/>
    <x v="0"/>
    <x v="0"/>
    <x v="2"/>
    <x v="0"/>
    <x v="13"/>
    <x v="0"/>
    <x v="3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529"/>
    <x v="99"/>
    <x v="0"/>
    <x v="0"/>
    <x v="0"/>
    <s v=""/>
    <x v="0"/>
    <m/>
    <s v=""/>
    <s v=""/>
    <x v="0"/>
    <x v="0"/>
    <x v="2"/>
    <x v="0"/>
    <x v="13"/>
    <x v="0"/>
    <x v="3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30"/>
    <x v="100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3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531"/>
    <x v="100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4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532"/>
    <x v="101"/>
    <x v="538"/>
    <x v="1"/>
    <x v="3"/>
    <s v="CA"/>
    <x v="3"/>
    <n v="81"/>
    <s v=""/>
    <s v=""/>
    <x v="0"/>
    <x v="0"/>
    <x v="2"/>
    <x v="0"/>
    <x v="7"/>
    <x v="0"/>
    <x v="0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15"/>
    <s v="SCFM"/>
    <x v="0"/>
    <x v="2"/>
    <x v="1"/>
    <n v="0.3"/>
    <n v="4.5"/>
    <m/>
    <s v="Subcontractor Supplied"/>
    <s v="Subcontractor Supplied"/>
    <m/>
    <m/>
    <m/>
    <m/>
    <x v="0"/>
    <x v="0"/>
    <x v="0"/>
    <s v="Pipe"/>
    <x v="1"/>
    <x v="0"/>
  </r>
  <r>
    <x v="532"/>
    <x v="101"/>
    <x v="539"/>
    <x v="1"/>
    <x v="1"/>
    <s v="EL"/>
    <x v="1"/>
    <n v="254"/>
    <s v=""/>
    <s v=""/>
    <x v="0"/>
    <x v="0"/>
    <x v="1"/>
    <x v="0"/>
    <x v="0"/>
    <x v="0"/>
    <x v="0"/>
    <x v="0"/>
    <m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532"/>
    <x v="101"/>
    <x v="540"/>
    <x v="1"/>
    <x v="1"/>
    <s v="EL"/>
    <x v="1"/>
    <n v="255"/>
    <s v=""/>
    <s v=""/>
    <x v="0"/>
    <x v="0"/>
    <x v="1"/>
    <x v="0"/>
    <x v="0"/>
    <x v="0"/>
    <x v="0"/>
    <x v="0"/>
    <m/>
    <m/>
    <m/>
    <m/>
    <s v=""/>
    <m/>
    <m/>
    <m/>
    <x v="0"/>
    <x v="0"/>
    <x v="1"/>
    <m/>
    <x v="1"/>
    <m/>
    <n v="8"/>
    <n v="0.8"/>
    <n v="0.96"/>
    <n v="6.4"/>
    <n v="0.76800000000000002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532"/>
    <x v="101"/>
    <x v="541"/>
    <x v="1"/>
    <x v="4"/>
    <s v="TD"/>
    <x v="4"/>
    <n v="164"/>
    <s v=""/>
    <s v=""/>
    <x v="0"/>
    <x v="0"/>
    <x v="1"/>
    <x v="0"/>
    <x v="0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0"/>
    <x v="0"/>
  </r>
  <r>
    <x v="532"/>
    <x v="101"/>
    <x v="0"/>
    <x v="0"/>
    <x v="0"/>
    <s v=""/>
    <x v="0"/>
    <m/>
    <s v=""/>
    <s v=""/>
    <x v="0"/>
    <x v="0"/>
    <x v="2"/>
    <x v="0"/>
    <x v="7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33"/>
    <x v="101"/>
    <x v="542"/>
    <x v="1"/>
    <x v="3"/>
    <s v="CA"/>
    <x v="3"/>
    <n v="82"/>
    <s v=""/>
    <s v=""/>
    <x v="0"/>
    <x v="0"/>
    <x v="2"/>
    <x v="0"/>
    <x v="7"/>
    <x v="0"/>
    <x v="0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15"/>
    <s v="SCFM"/>
    <x v="0"/>
    <x v="2"/>
    <x v="1"/>
    <n v="0.3"/>
    <n v="4.5"/>
    <m/>
    <s v="Subcontractor Supplied"/>
    <s v="Subcontractor Supplied"/>
    <m/>
    <m/>
    <m/>
    <m/>
    <x v="0"/>
    <x v="0"/>
    <x v="0"/>
    <s v="Pipe"/>
    <x v="1"/>
    <x v="0"/>
  </r>
  <r>
    <x v="533"/>
    <x v="101"/>
    <x v="543"/>
    <x v="1"/>
    <x v="1"/>
    <s v="EL"/>
    <x v="1"/>
    <n v="256"/>
    <s v=""/>
    <s v=""/>
    <x v="0"/>
    <x v="0"/>
    <x v="1"/>
    <x v="0"/>
    <x v="0"/>
    <x v="0"/>
    <x v="0"/>
    <x v="0"/>
    <m/>
    <m/>
    <m/>
    <m/>
    <s v=""/>
    <m/>
    <m/>
    <m/>
    <x v="0"/>
    <x v="0"/>
    <x v="1"/>
    <m/>
    <x v="1"/>
    <m/>
    <n v="5"/>
    <n v="0.8"/>
    <n v="0.6"/>
    <n v="4"/>
    <n v="0.4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533"/>
    <x v="101"/>
    <x v="544"/>
    <x v="1"/>
    <x v="1"/>
    <s v="EL"/>
    <x v="1"/>
    <n v="257"/>
    <s v=""/>
    <s v=""/>
    <x v="0"/>
    <x v="0"/>
    <x v="1"/>
    <x v="0"/>
    <x v="0"/>
    <x v="0"/>
    <x v="0"/>
    <x v="0"/>
    <m/>
    <m/>
    <m/>
    <m/>
    <s v=""/>
    <m/>
    <m/>
    <m/>
    <x v="0"/>
    <x v="0"/>
    <x v="1"/>
    <m/>
    <x v="1"/>
    <m/>
    <n v="8"/>
    <n v="0.8"/>
    <n v="0.96"/>
    <n v="6.4"/>
    <n v="0.76800000000000002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533"/>
    <x v="101"/>
    <x v="545"/>
    <x v="1"/>
    <x v="4"/>
    <s v="TD"/>
    <x v="4"/>
    <n v="165"/>
    <s v=""/>
    <s v=""/>
    <x v="0"/>
    <x v="0"/>
    <x v="1"/>
    <x v="0"/>
    <x v="0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0"/>
    <x v="0"/>
  </r>
  <r>
    <x v="533"/>
    <x v="101"/>
    <x v="0"/>
    <x v="0"/>
    <x v="0"/>
    <s v=""/>
    <x v="0"/>
    <m/>
    <s v=""/>
    <s v=""/>
    <x v="0"/>
    <x v="0"/>
    <x v="2"/>
    <x v="0"/>
    <x v="7"/>
    <x v="0"/>
    <x v="0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34"/>
    <x v="101"/>
    <x v="546"/>
    <x v="1"/>
    <x v="3"/>
    <s v="CA"/>
    <x v="3"/>
    <n v="49"/>
    <s v=""/>
    <s v=""/>
    <x v="0"/>
    <x v="0"/>
    <x v="2"/>
    <x v="0"/>
    <x v="7"/>
    <x v="0"/>
    <x v="1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10"/>
    <s v="SCFM"/>
    <x v="0"/>
    <x v="2"/>
    <x v="1"/>
    <n v="0.3"/>
    <n v="3"/>
    <m/>
    <s v="Subcontractor Supplied"/>
    <s v="Subcontractor Supplied"/>
    <m/>
    <m/>
    <m/>
    <m/>
    <x v="0"/>
    <x v="0"/>
    <x v="0"/>
    <s v="Pipe"/>
    <x v="1"/>
    <x v="0"/>
  </r>
  <r>
    <x v="534"/>
    <x v="101"/>
    <x v="547"/>
    <x v="1"/>
    <x v="3"/>
    <s v="CA"/>
    <x v="3"/>
    <n v="80"/>
    <s v=""/>
    <s v=""/>
    <x v="0"/>
    <x v="0"/>
    <x v="2"/>
    <x v="0"/>
    <x v="7"/>
    <x v="0"/>
    <x v="1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10"/>
    <s v="SCFM"/>
    <x v="0"/>
    <x v="2"/>
    <x v="1"/>
    <n v="0.3"/>
    <n v="3"/>
    <m/>
    <s v="Subcontractor Supplied"/>
    <s v="Subcontractor Supplied"/>
    <m/>
    <m/>
    <m/>
    <m/>
    <x v="0"/>
    <x v="0"/>
    <x v="0"/>
    <s v="Pipe"/>
    <x v="1"/>
    <x v="0"/>
  </r>
  <r>
    <x v="534"/>
    <x v="101"/>
    <x v="548"/>
    <x v="1"/>
    <x v="3"/>
    <s v="CA"/>
    <x v="3"/>
    <n v="84"/>
    <s v=""/>
    <s v=""/>
    <x v="0"/>
    <x v="0"/>
    <x v="2"/>
    <x v="0"/>
    <x v="7"/>
    <x v="0"/>
    <x v="1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10"/>
    <s v="SCFM"/>
    <x v="0"/>
    <x v="2"/>
    <x v="1"/>
    <n v="0.3"/>
    <n v="3"/>
    <m/>
    <s v="Subcontractor Supplied"/>
    <s v="Subcontractor Supplied"/>
    <m/>
    <m/>
    <m/>
    <m/>
    <x v="0"/>
    <x v="0"/>
    <x v="0"/>
    <s v="Pipe"/>
    <x v="1"/>
    <x v="0"/>
  </r>
  <r>
    <x v="534"/>
    <x v="101"/>
    <x v="549"/>
    <x v="1"/>
    <x v="3"/>
    <s v="CA"/>
    <x v="3"/>
    <n v="85"/>
    <s v=""/>
    <s v=""/>
    <x v="0"/>
    <x v="0"/>
    <x v="2"/>
    <x v="0"/>
    <x v="7"/>
    <x v="0"/>
    <x v="1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10"/>
    <s v="SCFM"/>
    <x v="0"/>
    <x v="2"/>
    <x v="1"/>
    <n v="0.3"/>
    <n v="3"/>
    <m/>
    <s v="Subcontractor Supplied"/>
    <s v="Subcontractor Supplied"/>
    <m/>
    <m/>
    <m/>
    <m/>
    <x v="0"/>
    <x v="0"/>
    <x v="0"/>
    <s v="Pipe"/>
    <x v="1"/>
    <x v="0"/>
  </r>
  <r>
    <x v="534"/>
    <x v="101"/>
    <x v="550"/>
    <x v="1"/>
    <x v="1"/>
    <s v="EL"/>
    <x v="1"/>
    <n v="189"/>
    <s v=""/>
    <s v=""/>
    <x v="0"/>
    <x v="0"/>
    <x v="1"/>
    <x v="0"/>
    <x v="0"/>
    <x v="0"/>
    <x v="1"/>
    <x v="0"/>
    <m/>
    <m/>
    <m/>
    <m/>
    <s v=""/>
    <m/>
    <m/>
    <m/>
    <x v="0"/>
    <x v="0"/>
    <x v="1"/>
    <m/>
    <x v="2"/>
    <m/>
    <n v="48"/>
    <n v="0.8"/>
    <n v="39.906450606386933"/>
    <n v="38.400000000000006"/>
    <n v="31.925160485109547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534"/>
    <x v="101"/>
    <x v="551"/>
    <x v="1"/>
    <x v="1"/>
    <s v="EL"/>
    <x v="1"/>
    <n v="253"/>
    <s v=""/>
    <s v=""/>
    <x v="0"/>
    <x v="0"/>
    <x v="1"/>
    <x v="0"/>
    <x v="0"/>
    <x v="0"/>
    <x v="1"/>
    <x v="0"/>
    <m/>
    <m/>
    <m/>
    <m/>
    <s v=""/>
    <m/>
    <m/>
    <m/>
    <x v="0"/>
    <x v="0"/>
    <x v="1"/>
    <m/>
    <x v="1"/>
    <m/>
    <n v="8"/>
    <n v="0.8"/>
    <n v="0.96"/>
    <n v="6.4"/>
    <n v="0.76800000000000002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534"/>
    <x v="101"/>
    <x v="552"/>
    <x v="1"/>
    <x v="4"/>
    <s v="TD"/>
    <x v="4"/>
    <n v="166"/>
    <s v=""/>
    <s v=""/>
    <x v="0"/>
    <x v="0"/>
    <x v="1"/>
    <x v="0"/>
    <x v="0"/>
    <x v="0"/>
    <x v="1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0"/>
    <x v="0"/>
  </r>
  <r>
    <x v="534"/>
    <x v="101"/>
    <x v="0"/>
    <x v="0"/>
    <x v="0"/>
    <s v=""/>
    <x v="0"/>
    <m/>
    <s v=""/>
    <s v=""/>
    <x v="0"/>
    <x v="0"/>
    <x v="2"/>
    <x v="0"/>
    <x v="7"/>
    <x v="0"/>
    <x v="1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35"/>
    <x v="101"/>
    <x v="553"/>
    <x v="1"/>
    <x v="3"/>
    <s v="CA"/>
    <x v="3"/>
    <n v="83"/>
    <s v=""/>
    <s v=""/>
    <x v="0"/>
    <x v="0"/>
    <x v="2"/>
    <x v="0"/>
    <x v="7"/>
    <x v="0"/>
    <x v="2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10"/>
    <s v="SCFM"/>
    <x v="0"/>
    <x v="2"/>
    <x v="1"/>
    <n v="0.3"/>
    <n v="3"/>
    <m/>
    <s v="Subcontractor Supplied"/>
    <s v="Subcontractor Supplied"/>
    <m/>
    <m/>
    <m/>
    <m/>
    <x v="0"/>
    <x v="0"/>
    <x v="0"/>
    <s v="Pipe"/>
    <x v="1"/>
    <x v="0"/>
  </r>
  <r>
    <x v="535"/>
    <x v="101"/>
    <x v="554"/>
    <x v="1"/>
    <x v="1"/>
    <s v="EL"/>
    <x v="1"/>
    <n v="258"/>
    <s v=""/>
    <s v=""/>
    <x v="0"/>
    <x v="0"/>
    <x v="1"/>
    <x v="0"/>
    <x v="0"/>
    <x v="0"/>
    <x v="2"/>
    <x v="0"/>
    <m/>
    <m/>
    <m/>
    <m/>
    <s v=""/>
    <m/>
    <m/>
    <m/>
    <x v="0"/>
    <x v="0"/>
    <x v="1"/>
    <m/>
    <x v="1"/>
    <m/>
    <n v="8"/>
    <n v="0.8"/>
    <n v="0.96"/>
    <n v="6.4"/>
    <n v="0.76800000000000002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0"/>
    <x v="0"/>
  </r>
  <r>
    <x v="535"/>
    <x v="101"/>
    <x v="555"/>
    <x v="1"/>
    <x v="4"/>
    <s v="TD"/>
    <x v="4"/>
    <n v="167"/>
    <s v=""/>
    <s v=""/>
    <x v="0"/>
    <x v="0"/>
    <x v="1"/>
    <x v="0"/>
    <x v="0"/>
    <x v="0"/>
    <x v="2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0"/>
    <x v="0"/>
  </r>
  <r>
    <x v="535"/>
    <x v="101"/>
    <x v="0"/>
    <x v="0"/>
    <x v="0"/>
    <s v=""/>
    <x v="0"/>
    <m/>
    <s v=""/>
    <s v=""/>
    <x v="0"/>
    <x v="0"/>
    <x v="2"/>
    <x v="0"/>
    <x v="7"/>
    <x v="0"/>
    <x v="2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36"/>
    <x v="102"/>
    <x v="556"/>
    <x v="1"/>
    <x v="1"/>
    <s v="EL"/>
    <x v="1"/>
    <n v="262"/>
    <s v=""/>
    <s v=""/>
    <x v="0"/>
    <x v="0"/>
    <x v="2"/>
    <x v="0"/>
    <x v="13"/>
    <x v="0"/>
    <x v="3"/>
    <x v="0"/>
    <m/>
    <m/>
    <m/>
    <m/>
    <s v=""/>
    <m/>
    <m/>
    <s v="On ASRS Infeed 1"/>
    <x v="0"/>
    <x v="0"/>
    <x v="1"/>
    <m/>
    <x v="1"/>
    <m/>
    <n v="5"/>
    <n v="0.75"/>
    <n v="0.6"/>
    <n v="3.75"/>
    <n v="0.44999999999999996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536"/>
    <x v="102"/>
    <x v="557"/>
    <x v="1"/>
    <x v="4"/>
    <s v="TD"/>
    <x v="4"/>
    <n v="168"/>
    <s v=""/>
    <s v=""/>
    <x v="0"/>
    <x v="0"/>
    <x v="2"/>
    <x v="0"/>
    <x v="13"/>
    <x v="0"/>
    <x v="3"/>
    <x v="0"/>
    <m/>
    <m/>
    <m/>
    <m/>
    <s v=""/>
    <m/>
    <m/>
    <s v="On ASRS Infeed 1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536"/>
    <x v="102"/>
    <x v="0"/>
    <x v="0"/>
    <x v="0"/>
    <s v=""/>
    <x v="0"/>
    <m/>
    <s v=""/>
    <s v=""/>
    <x v="0"/>
    <x v="0"/>
    <x v="2"/>
    <x v="0"/>
    <x v="13"/>
    <x v="0"/>
    <x v="3"/>
    <x v="0"/>
    <m/>
    <m/>
    <m/>
    <m/>
    <s v=""/>
    <m/>
    <m/>
    <s v="On ASRS Infeed 1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37"/>
    <x v="103"/>
    <x v="558"/>
    <x v="1"/>
    <x v="1"/>
    <s v="EL"/>
    <x v="1"/>
    <n v="321"/>
    <s v=""/>
    <s v=""/>
    <x v="0"/>
    <x v="0"/>
    <x v="2"/>
    <x v="0"/>
    <x v="13"/>
    <x v="0"/>
    <x v="3"/>
    <x v="0"/>
    <m/>
    <m/>
    <m/>
    <m/>
    <s v=""/>
    <m/>
    <m/>
    <s v="On ASRS Infeed 1"/>
    <x v="0"/>
    <x v="0"/>
    <x v="1"/>
    <m/>
    <x v="1"/>
    <m/>
    <n v="5"/>
    <n v="0.75"/>
    <n v="0.6"/>
    <n v="3.75"/>
    <n v="0.44999999999999996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537"/>
    <x v="103"/>
    <x v="559"/>
    <x v="1"/>
    <x v="4"/>
    <s v="TD"/>
    <x v="4"/>
    <n v="169"/>
    <s v=""/>
    <s v=""/>
    <x v="0"/>
    <x v="0"/>
    <x v="2"/>
    <x v="0"/>
    <x v="13"/>
    <x v="0"/>
    <x v="3"/>
    <x v="0"/>
    <m/>
    <m/>
    <m/>
    <m/>
    <s v=""/>
    <m/>
    <m/>
    <s v="On ASRS Infeed 1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537"/>
    <x v="103"/>
    <x v="0"/>
    <x v="0"/>
    <x v="0"/>
    <s v=""/>
    <x v="0"/>
    <m/>
    <s v=""/>
    <s v=""/>
    <x v="0"/>
    <x v="0"/>
    <x v="2"/>
    <x v="0"/>
    <x v="13"/>
    <x v="0"/>
    <x v="3"/>
    <x v="0"/>
    <m/>
    <m/>
    <m/>
    <m/>
    <s v=""/>
    <m/>
    <m/>
    <s v="On ASRS Infeed 1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38"/>
    <x v="104"/>
    <x v="560"/>
    <x v="1"/>
    <x v="1"/>
    <s v="EL"/>
    <x v="1"/>
    <n v="322"/>
    <s v=""/>
    <s v=""/>
    <x v="0"/>
    <x v="0"/>
    <x v="2"/>
    <x v="0"/>
    <x v="13"/>
    <x v="0"/>
    <x v="0"/>
    <x v="0"/>
    <s v="Moba Line 1"/>
    <m/>
    <m/>
    <m/>
    <s v=""/>
    <m/>
    <m/>
    <s v="Grouping cases to pallets"/>
    <x v="0"/>
    <x v="0"/>
    <x v="1"/>
    <m/>
    <x v="1"/>
    <m/>
    <n v="5"/>
    <n v="0.75"/>
    <n v="0.6"/>
    <n v="3.75"/>
    <n v="0.44999999999999996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538"/>
    <x v="104"/>
    <x v="561"/>
    <x v="1"/>
    <x v="4"/>
    <s v="TD"/>
    <x v="4"/>
    <n v="170"/>
    <s v=""/>
    <s v=""/>
    <x v="0"/>
    <x v="0"/>
    <x v="2"/>
    <x v="0"/>
    <x v="13"/>
    <x v="0"/>
    <x v="0"/>
    <x v="0"/>
    <s v="Moba Line 1"/>
    <m/>
    <m/>
    <m/>
    <s v=""/>
    <m/>
    <m/>
    <s v="Grouping cases to pallets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538"/>
    <x v="104"/>
    <x v="0"/>
    <x v="0"/>
    <x v="0"/>
    <s v=""/>
    <x v="0"/>
    <m/>
    <s v=""/>
    <s v=""/>
    <x v="0"/>
    <x v="0"/>
    <x v="2"/>
    <x v="0"/>
    <x v="13"/>
    <x v="0"/>
    <x v="0"/>
    <x v="0"/>
    <s v="Moba Line 1"/>
    <m/>
    <m/>
    <m/>
    <s v=""/>
    <m/>
    <m/>
    <s v="Grouping cases to pallets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39"/>
    <x v="104"/>
    <x v="562"/>
    <x v="1"/>
    <x v="1"/>
    <s v="EL"/>
    <x v="1"/>
    <n v="323"/>
    <s v=""/>
    <s v=""/>
    <x v="0"/>
    <x v="0"/>
    <x v="2"/>
    <x v="0"/>
    <x v="13"/>
    <x v="0"/>
    <x v="0"/>
    <x v="0"/>
    <s v="Moba Line 1"/>
    <m/>
    <m/>
    <m/>
    <s v=""/>
    <m/>
    <m/>
    <s v="Grouping cases to pallets"/>
    <x v="0"/>
    <x v="0"/>
    <x v="1"/>
    <m/>
    <x v="1"/>
    <m/>
    <n v="5"/>
    <n v="0.75"/>
    <n v="0.6"/>
    <n v="3.75"/>
    <n v="0.44999999999999996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539"/>
    <x v="104"/>
    <x v="563"/>
    <x v="1"/>
    <x v="4"/>
    <s v="TD"/>
    <x v="4"/>
    <n v="171"/>
    <s v=""/>
    <s v=""/>
    <x v="0"/>
    <x v="0"/>
    <x v="2"/>
    <x v="0"/>
    <x v="13"/>
    <x v="0"/>
    <x v="0"/>
    <x v="0"/>
    <s v="Moba Line 1"/>
    <m/>
    <m/>
    <m/>
    <s v=""/>
    <m/>
    <m/>
    <s v="Grouping cases to pallets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539"/>
    <x v="104"/>
    <x v="0"/>
    <x v="0"/>
    <x v="0"/>
    <s v=""/>
    <x v="0"/>
    <m/>
    <s v=""/>
    <s v=""/>
    <x v="0"/>
    <x v="0"/>
    <x v="2"/>
    <x v="0"/>
    <x v="13"/>
    <x v="0"/>
    <x v="0"/>
    <x v="0"/>
    <s v="Moba Line 1"/>
    <m/>
    <m/>
    <m/>
    <s v=""/>
    <m/>
    <m/>
    <s v="Grouping cases to pallets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40"/>
    <x v="104"/>
    <x v="564"/>
    <x v="1"/>
    <x v="1"/>
    <s v="EL"/>
    <x v="1"/>
    <n v="324"/>
    <s v=""/>
    <s v=""/>
    <x v="0"/>
    <x v="0"/>
    <x v="3"/>
    <x v="0"/>
    <x v="13"/>
    <x v="0"/>
    <x v="0"/>
    <x v="0"/>
    <s v="Moba Line 2"/>
    <m/>
    <m/>
    <m/>
    <s v=""/>
    <m/>
    <m/>
    <s v="Grouping cases to pallets"/>
    <x v="0"/>
    <x v="0"/>
    <x v="1"/>
    <m/>
    <x v="1"/>
    <m/>
    <n v="5"/>
    <n v="0.75"/>
    <n v="0.6"/>
    <n v="3.75"/>
    <n v="0.44999999999999996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540"/>
    <x v="104"/>
    <x v="565"/>
    <x v="1"/>
    <x v="4"/>
    <s v="TD"/>
    <x v="4"/>
    <n v="172"/>
    <s v=""/>
    <s v=""/>
    <x v="0"/>
    <x v="0"/>
    <x v="3"/>
    <x v="0"/>
    <x v="13"/>
    <x v="0"/>
    <x v="0"/>
    <x v="0"/>
    <s v="Moba Line 2"/>
    <m/>
    <m/>
    <m/>
    <s v=""/>
    <m/>
    <m/>
    <s v="Grouping cases to pallets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540"/>
    <x v="104"/>
    <x v="0"/>
    <x v="0"/>
    <x v="0"/>
    <s v=""/>
    <x v="0"/>
    <m/>
    <s v=""/>
    <s v=""/>
    <x v="0"/>
    <x v="0"/>
    <x v="3"/>
    <x v="0"/>
    <x v="13"/>
    <x v="0"/>
    <x v="0"/>
    <x v="0"/>
    <s v="Moba Line 2"/>
    <m/>
    <m/>
    <m/>
    <s v=""/>
    <m/>
    <m/>
    <s v="Grouping cases to pallets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41"/>
    <x v="104"/>
    <x v="566"/>
    <x v="1"/>
    <x v="1"/>
    <s v="EL"/>
    <x v="1"/>
    <n v="325"/>
    <s v=""/>
    <s v=""/>
    <x v="0"/>
    <x v="0"/>
    <x v="3"/>
    <x v="0"/>
    <x v="13"/>
    <x v="0"/>
    <x v="0"/>
    <x v="0"/>
    <s v="Moba Line 2"/>
    <m/>
    <m/>
    <m/>
    <s v=""/>
    <m/>
    <m/>
    <s v="Grouping cases to pallets"/>
    <x v="0"/>
    <x v="0"/>
    <x v="1"/>
    <m/>
    <x v="1"/>
    <m/>
    <n v="5"/>
    <n v="0.75"/>
    <n v="0.6"/>
    <n v="3.75"/>
    <n v="0.44999999999999996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541"/>
    <x v="104"/>
    <x v="567"/>
    <x v="1"/>
    <x v="4"/>
    <s v="TD"/>
    <x v="4"/>
    <n v="173"/>
    <s v=""/>
    <s v=""/>
    <x v="0"/>
    <x v="0"/>
    <x v="3"/>
    <x v="0"/>
    <x v="13"/>
    <x v="0"/>
    <x v="0"/>
    <x v="0"/>
    <s v="Moba Line 2"/>
    <m/>
    <m/>
    <m/>
    <s v=""/>
    <m/>
    <m/>
    <s v="Grouping cases to pallets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541"/>
    <x v="104"/>
    <x v="0"/>
    <x v="0"/>
    <x v="0"/>
    <s v=""/>
    <x v="0"/>
    <m/>
    <s v=""/>
    <s v=""/>
    <x v="0"/>
    <x v="0"/>
    <x v="3"/>
    <x v="0"/>
    <x v="13"/>
    <x v="0"/>
    <x v="0"/>
    <x v="0"/>
    <s v="Moba Line 2"/>
    <m/>
    <m/>
    <m/>
    <s v=""/>
    <m/>
    <m/>
    <s v="Grouping cases to pallets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42"/>
    <x v="104"/>
    <x v="568"/>
    <x v="1"/>
    <x v="1"/>
    <s v="EL"/>
    <x v="1"/>
    <n v="306"/>
    <s v=""/>
    <s v=""/>
    <x v="0"/>
    <x v="0"/>
    <x v="2"/>
    <x v="0"/>
    <x v="13"/>
    <x v="0"/>
    <x v="4"/>
    <x v="0"/>
    <m/>
    <m/>
    <m/>
    <m/>
    <s v=""/>
    <m/>
    <m/>
    <s v="Grouping cases to pallets"/>
    <x v="0"/>
    <x v="0"/>
    <x v="1"/>
    <m/>
    <x v="1"/>
    <m/>
    <n v="5"/>
    <n v="0.75"/>
    <n v="0.6"/>
    <n v="3.75"/>
    <n v="0.44999999999999996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542"/>
    <x v="104"/>
    <x v="569"/>
    <x v="1"/>
    <x v="4"/>
    <s v="TD"/>
    <x v="4"/>
    <n v="174"/>
    <s v=""/>
    <s v=""/>
    <x v="0"/>
    <x v="0"/>
    <x v="2"/>
    <x v="0"/>
    <x v="13"/>
    <x v="0"/>
    <x v="4"/>
    <x v="0"/>
    <m/>
    <m/>
    <m/>
    <m/>
    <s v=""/>
    <m/>
    <m/>
    <s v="Grouping cases to pallets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542"/>
    <x v="105"/>
    <x v="570"/>
    <x v="1"/>
    <x v="4"/>
    <s v="TD"/>
    <x v="4"/>
    <n v="175"/>
    <s v=""/>
    <s v=""/>
    <x v="0"/>
    <x v="0"/>
    <x v="2"/>
    <x v="0"/>
    <x v="13"/>
    <x v="0"/>
    <x v="4"/>
    <x v="0"/>
    <m/>
    <m/>
    <m/>
    <m/>
    <s v=""/>
    <m/>
    <m/>
    <s v="scans 1  case label prior to print apply label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542"/>
    <x v="104"/>
    <x v="0"/>
    <x v="0"/>
    <x v="0"/>
    <s v=""/>
    <x v="0"/>
    <m/>
    <s v=""/>
    <s v=""/>
    <x v="0"/>
    <x v="0"/>
    <x v="2"/>
    <x v="0"/>
    <x v="13"/>
    <x v="0"/>
    <x v="4"/>
    <x v="0"/>
    <m/>
    <m/>
    <m/>
    <m/>
    <s v=""/>
    <m/>
    <m/>
    <s v="Grouping cases to pallets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43"/>
    <x v="105"/>
    <x v="571"/>
    <x v="1"/>
    <x v="1"/>
    <s v="EL"/>
    <x v="1"/>
    <n v="307"/>
    <s v=""/>
    <s v=""/>
    <x v="0"/>
    <x v="0"/>
    <x v="2"/>
    <x v="0"/>
    <x v="13"/>
    <x v="0"/>
    <x v="4"/>
    <x v="0"/>
    <m/>
    <m/>
    <m/>
    <m/>
    <s v=""/>
    <m/>
    <m/>
    <s v="scans 1  case label prior to print apply label"/>
    <x v="0"/>
    <x v="0"/>
    <x v="1"/>
    <m/>
    <x v="1"/>
    <m/>
    <n v="5"/>
    <n v="0.75"/>
    <n v="0.6"/>
    <n v="3.75"/>
    <n v="0.44999999999999996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543"/>
    <x v="105"/>
    <x v="0"/>
    <x v="0"/>
    <x v="0"/>
    <s v=""/>
    <x v="0"/>
    <m/>
    <s v=""/>
    <s v=""/>
    <x v="0"/>
    <x v="0"/>
    <x v="2"/>
    <x v="0"/>
    <x v="13"/>
    <x v="0"/>
    <x v="4"/>
    <x v="0"/>
    <m/>
    <m/>
    <m/>
    <m/>
    <s v=""/>
    <m/>
    <m/>
    <s v="scans 1  case label prior to print apply label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44"/>
    <x v="104"/>
    <x v="572"/>
    <x v="1"/>
    <x v="1"/>
    <s v="EL"/>
    <x v="1"/>
    <n v="304"/>
    <s v=""/>
    <s v=""/>
    <x v="0"/>
    <x v="0"/>
    <x v="2"/>
    <x v="0"/>
    <x v="13"/>
    <x v="0"/>
    <x v="4"/>
    <x v="0"/>
    <m/>
    <m/>
    <m/>
    <m/>
    <s v=""/>
    <m/>
    <m/>
    <s v="Grouping cases to pallets"/>
    <x v="0"/>
    <x v="0"/>
    <x v="1"/>
    <m/>
    <x v="1"/>
    <m/>
    <n v="5"/>
    <n v="0.75"/>
    <n v="0.6"/>
    <n v="3.75"/>
    <n v="0.44999999999999996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544"/>
    <x v="104"/>
    <x v="573"/>
    <x v="1"/>
    <x v="4"/>
    <s v="TD"/>
    <x v="4"/>
    <n v="176"/>
    <s v=""/>
    <s v=""/>
    <x v="0"/>
    <x v="0"/>
    <x v="2"/>
    <x v="0"/>
    <x v="13"/>
    <x v="0"/>
    <x v="4"/>
    <x v="0"/>
    <m/>
    <m/>
    <m/>
    <m/>
    <s v=""/>
    <m/>
    <m/>
    <s v="Grouping cases to pallets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544"/>
    <x v="104"/>
    <x v="0"/>
    <x v="0"/>
    <x v="0"/>
    <s v=""/>
    <x v="0"/>
    <m/>
    <s v=""/>
    <s v=""/>
    <x v="0"/>
    <x v="0"/>
    <x v="2"/>
    <x v="0"/>
    <x v="13"/>
    <x v="0"/>
    <x v="4"/>
    <x v="0"/>
    <m/>
    <m/>
    <m/>
    <m/>
    <s v=""/>
    <m/>
    <m/>
    <s v="Grouping cases to pallets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45"/>
    <x v="105"/>
    <x v="574"/>
    <x v="1"/>
    <x v="1"/>
    <s v="EL"/>
    <x v="1"/>
    <n v="305"/>
    <s v=""/>
    <s v=""/>
    <x v="0"/>
    <x v="0"/>
    <x v="2"/>
    <x v="0"/>
    <x v="13"/>
    <x v="0"/>
    <x v="4"/>
    <x v="0"/>
    <m/>
    <m/>
    <m/>
    <m/>
    <s v=""/>
    <m/>
    <m/>
    <s v="scans 1  case label prior to print apply label"/>
    <x v="0"/>
    <x v="0"/>
    <x v="1"/>
    <m/>
    <x v="1"/>
    <m/>
    <n v="5"/>
    <n v="0.75"/>
    <n v="0.6"/>
    <n v="3.75"/>
    <n v="0.44999999999999996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545"/>
    <x v="105"/>
    <x v="575"/>
    <x v="1"/>
    <x v="4"/>
    <s v="TD"/>
    <x v="4"/>
    <n v="177"/>
    <s v=""/>
    <s v=""/>
    <x v="0"/>
    <x v="0"/>
    <x v="2"/>
    <x v="0"/>
    <x v="13"/>
    <x v="0"/>
    <x v="4"/>
    <x v="0"/>
    <m/>
    <m/>
    <m/>
    <m/>
    <s v=""/>
    <m/>
    <m/>
    <s v="scans 1  case label prior to print apply label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545"/>
    <x v="105"/>
    <x v="0"/>
    <x v="0"/>
    <x v="0"/>
    <s v=""/>
    <x v="0"/>
    <m/>
    <s v=""/>
    <s v=""/>
    <x v="0"/>
    <x v="0"/>
    <x v="2"/>
    <x v="0"/>
    <x v="13"/>
    <x v="0"/>
    <x v="4"/>
    <x v="0"/>
    <m/>
    <m/>
    <m/>
    <m/>
    <s v=""/>
    <m/>
    <m/>
    <s v="scans 1  case label prior to print apply label"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46"/>
    <x v="106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47"/>
    <x v="106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48"/>
    <x v="106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49"/>
    <x v="106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50"/>
    <x v="107"/>
    <x v="576"/>
    <x v="1"/>
    <x v="3"/>
    <s v="CA"/>
    <x v="3"/>
    <n v="61"/>
    <s v=""/>
    <s v=""/>
    <x v="0"/>
    <x v="0"/>
    <x v="2"/>
    <x v="0"/>
    <x v="4"/>
    <x v="0"/>
    <x v="2"/>
    <x v="0"/>
    <m/>
    <m/>
    <m/>
    <m/>
    <s v=""/>
    <m/>
    <m/>
    <s v="3/8&quot;"/>
    <x v="0"/>
    <x v="0"/>
    <x v="2"/>
    <m/>
    <x v="0"/>
    <m/>
    <m/>
    <m/>
    <s v=""/>
    <s v=""/>
    <s v=""/>
    <x v="0"/>
    <m/>
    <m/>
    <m/>
    <m/>
    <x v="0"/>
    <x v="0"/>
    <n v="10"/>
    <s v="SCFM"/>
    <x v="0"/>
    <x v="3"/>
    <x v="1"/>
    <n v="0.5"/>
    <n v="5"/>
    <m/>
    <s v="Subcontractor Supplied"/>
    <s v="OEM"/>
    <m/>
    <m/>
    <m/>
    <m/>
    <x v="0"/>
    <x v="0"/>
    <x v="0"/>
    <s v="Pipe"/>
    <x v="1"/>
    <x v="0"/>
  </r>
  <r>
    <x v="550"/>
    <x v="107"/>
    <x v="577"/>
    <x v="1"/>
    <x v="1"/>
    <s v="EL"/>
    <x v="1"/>
    <n v="190"/>
    <s v=""/>
    <s v=""/>
    <x v="0"/>
    <x v="0"/>
    <x v="2"/>
    <x v="0"/>
    <x v="4"/>
    <x v="0"/>
    <x v="2"/>
    <x v="0"/>
    <m/>
    <m/>
    <m/>
    <m/>
    <s v=""/>
    <m/>
    <m/>
    <m/>
    <x v="0"/>
    <x v="0"/>
    <x v="2"/>
    <m/>
    <x v="2"/>
    <m/>
    <n v="7"/>
    <n v="0.8"/>
    <n v="5.8196907134314273"/>
    <n v="5.6000000000000005"/>
    <n v="4.6557525707451424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550"/>
    <x v="107"/>
    <x v="0"/>
    <x v="0"/>
    <x v="0"/>
    <s v=""/>
    <x v="0"/>
    <m/>
    <s v=""/>
    <s v=""/>
    <x v="0"/>
    <x v="0"/>
    <x v="2"/>
    <x v="0"/>
    <x v="4"/>
    <x v="0"/>
    <x v="2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51"/>
    <x v="108"/>
    <x v="578"/>
    <x v="1"/>
    <x v="3"/>
    <s v="CA"/>
    <x v="3"/>
    <n v="62"/>
    <s v=""/>
    <s v=""/>
    <x v="0"/>
    <x v="0"/>
    <x v="2"/>
    <x v="0"/>
    <x v="4"/>
    <x v="0"/>
    <x v="2"/>
    <x v="0"/>
    <m/>
    <m/>
    <m/>
    <m/>
    <s v=""/>
    <m/>
    <m/>
    <s v="3/8&quot;"/>
    <x v="0"/>
    <x v="0"/>
    <x v="2"/>
    <m/>
    <x v="0"/>
    <m/>
    <m/>
    <m/>
    <s v=""/>
    <s v=""/>
    <s v=""/>
    <x v="0"/>
    <m/>
    <m/>
    <m/>
    <m/>
    <x v="0"/>
    <x v="0"/>
    <n v="10"/>
    <s v="SCFM"/>
    <x v="0"/>
    <x v="3"/>
    <x v="1"/>
    <n v="0.5"/>
    <n v="5"/>
    <m/>
    <s v="Subcontractor Supplied"/>
    <s v="OEM"/>
    <m/>
    <m/>
    <m/>
    <m/>
    <x v="0"/>
    <x v="0"/>
    <x v="0"/>
    <s v="Pipe"/>
    <x v="1"/>
    <x v="0"/>
  </r>
  <r>
    <x v="551"/>
    <x v="108"/>
    <x v="579"/>
    <x v="1"/>
    <x v="1"/>
    <s v="EL"/>
    <x v="1"/>
    <n v="191"/>
    <s v=""/>
    <s v=""/>
    <x v="0"/>
    <x v="0"/>
    <x v="2"/>
    <x v="0"/>
    <x v="4"/>
    <x v="0"/>
    <x v="2"/>
    <x v="0"/>
    <m/>
    <m/>
    <m/>
    <m/>
    <s v=""/>
    <m/>
    <m/>
    <m/>
    <x v="0"/>
    <x v="0"/>
    <x v="2"/>
    <m/>
    <x v="2"/>
    <m/>
    <n v="5"/>
    <n v="0.8"/>
    <n v="4.156921938165306"/>
    <n v="4"/>
    <n v="3.3255375505322449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551"/>
    <x v="108"/>
    <x v="0"/>
    <x v="0"/>
    <x v="0"/>
    <s v=""/>
    <x v="0"/>
    <m/>
    <s v=""/>
    <s v=""/>
    <x v="0"/>
    <x v="0"/>
    <x v="2"/>
    <x v="0"/>
    <x v="4"/>
    <x v="0"/>
    <x v="2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52"/>
    <x v="109"/>
    <x v="0"/>
    <x v="0"/>
    <x v="0"/>
    <s v=""/>
    <x v="0"/>
    <m/>
    <s v=""/>
    <s v=""/>
    <x v="0"/>
    <x v="0"/>
    <x v="2"/>
    <x v="0"/>
    <x v="4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53"/>
    <x v="109"/>
    <x v="0"/>
    <x v="0"/>
    <x v="0"/>
    <s v=""/>
    <x v="0"/>
    <m/>
    <s v=""/>
    <s v=""/>
    <x v="0"/>
    <x v="0"/>
    <x v="2"/>
    <x v="0"/>
    <x v="4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54"/>
    <x v="109"/>
    <x v="0"/>
    <x v="0"/>
    <x v="0"/>
    <s v=""/>
    <x v="0"/>
    <m/>
    <s v=""/>
    <s v=""/>
    <x v="0"/>
    <x v="0"/>
    <x v="3"/>
    <x v="0"/>
    <x v="4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55"/>
    <x v="109"/>
    <x v="0"/>
    <x v="0"/>
    <x v="0"/>
    <s v=""/>
    <x v="0"/>
    <m/>
    <s v=""/>
    <s v=""/>
    <x v="0"/>
    <x v="0"/>
    <x v="3"/>
    <x v="0"/>
    <x v="4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56"/>
    <x v="110"/>
    <x v="0"/>
    <x v="0"/>
    <x v="0"/>
    <s v=""/>
    <x v="0"/>
    <m/>
    <s v=""/>
    <s v=""/>
    <x v="0"/>
    <x v="0"/>
    <x v="2"/>
    <x v="0"/>
    <x v="7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57"/>
    <x v="110"/>
    <x v="0"/>
    <x v="0"/>
    <x v="0"/>
    <s v=""/>
    <x v="0"/>
    <m/>
    <s v=""/>
    <s v=""/>
    <x v="0"/>
    <x v="0"/>
    <x v="2"/>
    <x v="0"/>
    <x v="7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58"/>
    <x v="110"/>
    <x v="0"/>
    <x v="0"/>
    <x v="0"/>
    <s v=""/>
    <x v="0"/>
    <m/>
    <s v=""/>
    <s v=""/>
    <x v="0"/>
    <x v="0"/>
    <x v="2"/>
    <x v="0"/>
    <x v="7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59"/>
    <x v="110"/>
    <x v="0"/>
    <x v="0"/>
    <x v="0"/>
    <s v=""/>
    <x v="0"/>
    <m/>
    <s v=""/>
    <s v=""/>
    <x v="0"/>
    <x v="0"/>
    <x v="2"/>
    <x v="0"/>
    <x v="7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60"/>
    <x v="110"/>
    <x v="0"/>
    <x v="0"/>
    <x v="0"/>
    <s v=""/>
    <x v="0"/>
    <m/>
    <s v=""/>
    <s v=""/>
    <x v="0"/>
    <x v="0"/>
    <x v="2"/>
    <x v="0"/>
    <x v="7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61"/>
    <x v="110"/>
    <x v="0"/>
    <x v="0"/>
    <x v="0"/>
    <s v=""/>
    <x v="0"/>
    <m/>
    <s v=""/>
    <s v=""/>
    <x v="0"/>
    <x v="0"/>
    <x v="2"/>
    <x v="0"/>
    <x v="7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62"/>
    <x v="110"/>
    <x v="0"/>
    <x v="0"/>
    <x v="0"/>
    <s v=""/>
    <x v="0"/>
    <m/>
    <s v=""/>
    <s v=""/>
    <x v="0"/>
    <x v="0"/>
    <x v="3"/>
    <x v="0"/>
    <x v="7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63"/>
    <x v="110"/>
    <x v="0"/>
    <x v="0"/>
    <x v="0"/>
    <s v=""/>
    <x v="0"/>
    <m/>
    <s v=""/>
    <s v=""/>
    <x v="0"/>
    <x v="0"/>
    <x v="3"/>
    <x v="0"/>
    <x v="7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64"/>
    <x v="110"/>
    <x v="0"/>
    <x v="0"/>
    <x v="0"/>
    <s v=""/>
    <x v="0"/>
    <m/>
    <s v=""/>
    <s v=""/>
    <x v="0"/>
    <x v="0"/>
    <x v="3"/>
    <x v="0"/>
    <x v="7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65"/>
    <x v="110"/>
    <x v="0"/>
    <x v="0"/>
    <x v="0"/>
    <s v=""/>
    <x v="0"/>
    <m/>
    <s v=""/>
    <s v=""/>
    <x v="0"/>
    <x v="0"/>
    <x v="3"/>
    <x v="0"/>
    <x v="7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66"/>
    <x v="110"/>
    <x v="0"/>
    <x v="0"/>
    <x v="0"/>
    <s v=""/>
    <x v="0"/>
    <m/>
    <s v=""/>
    <s v=""/>
    <x v="0"/>
    <x v="0"/>
    <x v="3"/>
    <x v="0"/>
    <x v="7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67"/>
    <x v="110"/>
    <x v="0"/>
    <x v="0"/>
    <x v="0"/>
    <s v=""/>
    <x v="0"/>
    <m/>
    <s v=""/>
    <s v=""/>
    <x v="0"/>
    <x v="0"/>
    <x v="3"/>
    <x v="0"/>
    <x v="7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68"/>
    <x v="111"/>
    <x v="0"/>
    <x v="0"/>
    <x v="0"/>
    <s v=""/>
    <x v="0"/>
    <m/>
    <s v=""/>
    <s v=""/>
    <x v="0"/>
    <x v="0"/>
    <x v="2"/>
    <x v="0"/>
    <x v="7"/>
    <x v="0"/>
    <x v="1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69"/>
    <x v="111"/>
    <x v="0"/>
    <x v="0"/>
    <x v="0"/>
    <s v=""/>
    <x v="0"/>
    <m/>
    <s v=""/>
    <s v=""/>
    <x v="0"/>
    <x v="0"/>
    <x v="2"/>
    <x v="0"/>
    <x v="7"/>
    <x v="0"/>
    <x v="1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70"/>
    <x v="110"/>
    <x v="0"/>
    <x v="0"/>
    <x v="0"/>
    <s v=""/>
    <x v="0"/>
    <m/>
    <s v=""/>
    <s v=""/>
    <x v="0"/>
    <x v="0"/>
    <x v="2"/>
    <x v="0"/>
    <x v="7"/>
    <x v="0"/>
    <x v="2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71"/>
    <x v="110"/>
    <x v="0"/>
    <x v="0"/>
    <x v="0"/>
    <s v=""/>
    <x v="0"/>
    <m/>
    <s v=""/>
    <s v=""/>
    <x v="0"/>
    <x v="0"/>
    <x v="2"/>
    <x v="0"/>
    <x v="7"/>
    <x v="0"/>
    <x v="2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72"/>
    <x v="112"/>
    <x v="580"/>
    <x v="1"/>
    <x v="3"/>
    <s v="CA"/>
    <x v="3"/>
    <n v="69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2"/>
    <s v="For CIP"/>
    <x v="0"/>
    <m/>
    <m/>
    <m/>
    <s v=""/>
    <s v=""/>
    <s v=""/>
    <x v="0"/>
    <m/>
    <m/>
    <m/>
    <m/>
    <x v="0"/>
    <x v="0"/>
    <n v="1"/>
    <s v="SCFM"/>
    <x v="0"/>
    <x v="9"/>
    <x v="1"/>
    <n v="0.02"/>
    <n v="0.02"/>
    <m/>
    <m/>
    <m/>
    <m/>
    <m/>
    <m/>
    <m/>
    <x v="0"/>
    <x v="0"/>
    <x v="0"/>
    <s v="Pipe"/>
    <x v="0"/>
    <x v="0"/>
  </r>
  <r>
    <x v="572"/>
    <x v="112"/>
    <x v="581"/>
    <x v="1"/>
    <x v="3"/>
    <s v="CA"/>
    <x v="3"/>
    <n v="68"/>
    <s v=""/>
    <s v=""/>
    <x v="0"/>
    <x v="0"/>
    <x v="2"/>
    <x v="0"/>
    <x v="2"/>
    <x v="0"/>
    <x v="0"/>
    <x v="0"/>
    <s v="Moba Line 1"/>
    <m/>
    <m/>
    <m/>
    <s v=""/>
    <m/>
    <m/>
    <m/>
    <x v="0"/>
    <x v="0"/>
    <x v="2"/>
    <s v="For CIP"/>
    <x v="0"/>
    <m/>
    <m/>
    <m/>
    <s v=""/>
    <s v=""/>
    <s v=""/>
    <x v="0"/>
    <m/>
    <m/>
    <m/>
    <m/>
    <x v="0"/>
    <x v="0"/>
    <n v="1"/>
    <s v="SCFM"/>
    <x v="0"/>
    <x v="2"/>
    <x v="1"/>
    <n v="0.02"/>
    <n v="0.02"/>
    <m/>
    <s v="Subcontractor Supplied"/>
    <s v="OEM"/>
    <m/>
    <m/>
    <m/>
    <m/>
    <x v="0"/>
    <x v="0"/>
    <x v="0"/>
    <s v="Pipe"/>
    <x v="1"/>
    <x v="0"/>
  </r>
  <r>
    <x v="572"/>
    <x v="112"/>
    <x v="582"/>
    <x v="1"/>
    <x v="8"/>
    <s v="DRN"/>
    <x v="6"/>
    <n v="3"/>
    <s v=""/>
    <s v=""/>
    <x v="0"/>
    <x v="0"/>
    <x v="2"/>
    <x v="0"/>
    <x v="2"/>
    <x v="0"/>
    <x v="0"/>
    <x v="0"/>
    <s v="Moba Line 1"/>
    <m/>
    <m/>
    <s v="SAN"/>
    <s v="Sanitary Clamp Fitting"/>
    <s v="3&quot;"/>
    <m/>
    <m/>
    <x v="0"/>
    <x v="0"/>
    <x v="2"/>
    <s v="ZONE  1 - TANK DRAIN VALVE"/>
    <x v="0"/>
    <m/>
    <m/>
    <m/>
    <s v=""/>
    <s v=""/>
    <s v=""/>
    <x v="0"/>
    <m/>
    <m/>
    <m/>
    <m/>
    <x v="0"/>
    <x v="0"/>
    <n v="50"/>
    <s v="GPM"/>
    <x v="6"/>
    <x v="6"/>
    <x v="1"/>
    <n v="0.02"/>
    <n v="1"/>
    <m/>
    <m/>
    <m/>
    <s v="3&quot; TANK DRAIN VALVE"/>
    <m/>
    <m/>
    <m/>
    <x v="0"/>
    <x v="0"/>
    <x v="0"/>
    <s v="Pipe"/>
    <x v="1"/>
    <x v="0"/>
  </r>
  <r>
    <x v="572"/>
    <x v="112"/>
    <x v="583"/>
    <x v="1"/>
    <x v="8"/>
    <s v="DRN"/>
    <x v="6"/>
    <n v="4"/>
    <s v=""/>
    <s v=""/>
    <x v="0"/>
    <x v="0"/>
    <x v="2"/>
    <x v="0"/>
    <x v="2"/>
    <x v="0"/>
    <x v="0"/>
    <x v="0"/>
    <s v="Moba Line 1"/>
    <m/>
    <m/>
    <s v="OD Tube"/>
    <s v="ANSI OD Sanitary Tube"/>
    <s v="3&quot;"/>
    <m/>
    <m/>
    <x v="0"/>
    <x v="0"/>
    <x v="2"/>
    <s v="ZONE  1 - RINSE DRAIN"/>
    <x v="0"/>
    <m/>
    <m/>
    <m/>
    <s v=""/>
    <s v=""/>
    <s v=""/>
    <x v="0"/>
    <m/>
    <m/>
    <m/>
    <m/>
    <x v="0"/>
    <x v="0"/>
    <n v="50"/>
    <s v="GPM"/>
    <x v="6"/>
    <x v="6"/>
    <x v="1"/>
    <n v="0.03"/>
    <n v="1.5"/>
    <m/>
    <m/>
    <m/>
    <s v="3&quot; DRAIN"/>
    <m/>
    <m/>
    <m/>
    <x v="0"/>
    <x v="0"/>
    <x v="0"/>
    <s v="Pipe"/>
    <x v="1"/>
    <x v="0"/>
  </r>
  <r>
    <x v="572"/>
    <x v="112"/>
    <x v="584"/>
    <x v="1"/>
    <x v="8"/>
    <s v="DRN"/>
    <x v="6"/>
    <n v="5"/>
    <s v=""/>
    <s v=""/>
    <x v="0"/>
    <x v="0"/>
    <x v="2"/>
    <x v="0"/>
    <x v="2"/>
    <x v="0"/>
    <x v="0"/>
    <x v="0"/>
    <s v="Moba Line 1"/>
    <m/>
    <m/>
    <s v="SAN"/>
    <s v="Sanitary Clamp Fitting"/>
    <s v="3&quot;"/>
    <m/>
    <m/>
    <x v="0"/>
    <x v="0"/>
    <x v="2"/>
    <s v="ZONE  2 - TANK DRAIN VALVE"/>
    <x v="0"/>
    <m/>
    <m/>
    <m/>
    <s v=""/>
    <s v=""/>
    <s v=""/>
    <x v="0"/>
    <m/>
    <m/>
    <m/>
    <m/>
    <x v="0"/>
    <x v="0"/>
    <n v="50"/>
    <s v="GPM"/>
    <x v="6"/>
    <x v="6"/>
    <x v="1"/>
    <n v="0.02"/>
    <n v="1"/>
    <m/>
    <m/>
    <m/>
    <s v="3&quot; TANK DRAIN VALVE"/>
    <m/>
    <m/>
    <m/>
    <x v="0"/>
    <x v="0"/>
    <x v="0"/>
    <s v="Pipe"/>
    <x v="1"/>
    <x v="0"/>
  </r>
  <r>
    <x v="572"/>
    <x v="112"/>
    <x v="585"/>
    <x v="1"/>
    <x v="8"/>
    <s v="DRN"/>
    <x v="6"/>
    <n v="7"/>
    <s v=""/>
    <s v=""/>
    <x v="0"/>
    <x v="0"/>
    <x v="2"/>
    <x v="0"/>
    <x v="2"/>
    <x v="0"/>
    <x v="0"/>
    <x v="0"/>
    <s v="Moba Line 1"/>
    <m/>
    <m/>
    <s v="SAN"/>
    <s v="Sanitary Clamp Fitting"/>
    <s v="3&quot;"/>
    <m/>
    <m/>
    <x v="0"/>
    <x v="0"/>
    <x v="2"/>
    <s v="ZONE  3 - TANK DRAIN VALVE"/>
    <x v="0"/>
    <m/>
    <m/>
    <m/>
    <s v=""/>
    <s v=""/>
    <s v=""/>
    <x v="0"/>
    <m/>
    <m/>
    <m/>
    <m/>
    <x v="0"/>
    <x v="0"/>
    <n v="50"/>
    <s v="GPM"/>
    <x v="6"/>
    <x v="6"/>
    <x v="1"/>
    <n v="0.02"/>
    <n v="1"/>
    <m/>
    <m/>
    <m/>
    <s v="3&quot; TANK DRAIN VALVE"/>
    <m/>
    <m/>
    <m/>
    <x v="0"/>
    <x v="0"/>
    <x v="0"/>
    <s v="Pipe"/>
    <x v="1"/>
    <x v="0"/>
  </r>
  <r>
    <x v="572"/>
    <x v="112"/>
    <x v="586"/>
    <x v="1"/>
    <x v="8"/>
    <s v="DRN"/>
    <x v="6"/>
    <n v="8"/>
    <s v=""/>
    <s v=""/>
    <x v="0"/>
    <x v="0"/>
    <x v="2"/>
    <x v="0"/>
    <x v="2"/>
    <x v="0"/>
    <x v="0"/>
    <x v="0"/>
    <s v="Moba Line 1"/>
    <m/>
    <m/>
    <s v="OD Tube"/>
    <s v="ANSI OD Sanitary Tube"/>
    <s v="3&quot;"/>
    <m/>
    <m/>
    <x v="0"/>
    <x v="0"/>
    <x v="2"/>
    <s v="ZONE  3 - RINSE DRAIN"/>
    <x v="0"/>
    <m/>
    <m/>
    <m/>
    <s v=""/>
    <s v=""/>
    <s v=""/>
    <x v="0"/>
    <m/>
    <m/>
    <m/>
    <m/>
    <x v="0"/>
    <x v="0"/>
    <n v="50"/>
    <s v="GPM"/>
    <x v="6"/>
    <x v="6"/>
    <x v="1"/>
    <n v="0.03"/>
    <n v="1.5"/>
    <m/>
    <m/>
    <m/>
    <s v="3&quot; DRAIN"/>
    <m/>
    <m/>
    <m/>
    <x v="0"/>
    <x v="0"/>
    <x v="0"/>
    <s v="Pipe"/>
    <x v="1"/>
    <x v="0"/>
  </r>
  <r>
    <x v="572"/>
    <x v="112"/>
    <x v="587"/>
    <x v="1"/>
    <x v="8"/>
    <s v="DRN"/>
    <x v="6"/>
    <n v="28"/>
    <s v=""/>
    <s v=""/>
    <x v="0"/>
    <x v="0"/>
    <x v="2"/>
    <x v="0"/>
    <x v="2"/>
    <x v="0"/>
    <x v="0"/>
    <x v="0"/>
    <s v="Moba Line 1"/>
    <m/>
    <m/>
    <s v="OD Tube"/>
    <s v="ANSI OD Sanitary Tube"/>
    <s v="3&quot;"/>
    <m/>
    <m/>
    <x v="0"/>
    <x v="0"/>
    <x v="2"/>
    <s v="ZONE  2 - RINSE DRAIN"/>
    <x v="0"/>
    <m/>
    <m/>
    <m/>
    <s v=""/>
    <s v=""/>
    <s v=""/>
    <x v="0"/>
    <m/>
    <m/>
    <m/>
    <m/>
    <x v="0"/>
    <x v="0"/>
    <n v="50"/>
    <s v="GPM"/>
    <x v="6"/>
    <x v="6"/>
    <x v="1"/>
    <n v="0.03"/>
    <n v="1.5"/>
    <m/>
    <m/>
    <m/>
    <s v="3&quot; DRAIN"/>
    <m/>
    <m/>
    <m/>
    <x v="0"/>
    <x v="0"/>
    <x v="0"/>
    <s v="Pipe"/>
    <x v="1"/>
    <x v="0"/>
  </r>
  <r>
    <x v="572"/>
    <x v="112"/>
    <x v="588"/>
    <x v="1"/>
    <x v="8"/>
    <s v="DRN"/>
    <x v="6"/>
    <n v="32"/>
    <s v=""/>
    <s v=""/>
    <x v="0"/>
    <x v="0"/>
    <x v="2"/>
    <x v="0"/>
    <x v="2"/>
    <x v="0"/>
    <x v="0"/>
    <x v="0"/>
    <s v="Moba Line 1"/>
    <m/>
    <m/>
    <s v="OD Tube"/>
    <s v="ANSI OD Sanitary Tube"/>
    <s v="3&quot;"/>
    <m/>
    <m/>
    <x v="0"/>
    <x v="0"/>
    <x v="2"/>
    <s v="ZONE  1 - OVERFLOW"/>
    <x v="0"/>
    <m/>
    <m/>
    <m/>
    <s v=""/>
    <s v=""/>
    <s v=""/>
    <x v="0"/>
    <m/>
    <m/>
    <m/>
    <m/>
    <x v="0"/>
    <x v="0"/>
    <n v="5"/>
    <s v="GPM"/>
    <x v="6"/>
    <x v="6"/>
    <x v="1"/>
    <n v="0.03"/>
    <n v="0.15"/>
    <m/>
    <m/>
    <m/>
    <s v="3&quot; DRAIN - OVERFLOW"/>
    <m/>
    <m/>
    <m/>
    <x v="0"/>
    <x v="0"/>
    <x v="0"/>
    <s v="Pipe"/>
    <x v="1"/>
    <x v="0"/>
  </r>
  <r>
    <x v="572"/>
    <x v="112"/>
    <x v="589"/>
    <x v="1"/>
    <x v="8"/>
    <s v="DRN"/>
    <x v="6"/>
    <n v="33"/>
    <s v=""/>
    <s v=""/>
    <x v="0"/>
    <x v="0"/>
    <x v="2"/>
    <x v="0"/>
    <x v="2"/>
    <x v="0"/>
    <x v="0"/>
    <x v="0"/>
    <s v="Moba Line 1"/>
    <m/>
    <m/>
    <s v="OD Tube"/>
    <s v="ANSI OD Sanitary Tube"/>
    <s v="3&quot;"/>
    <m/>
    <m/>
    <x v="0"/>
    <x v="0"/>
    <x v="2"/>
    <s v="ZONE  2 - OVERFLOW"/>
    <x v="0"/>
    <m/>
    <m/>
    <m/>
    <s v=""/>
    <s v=""/>
    <s v=""/>
    <x v="0"/>
    <m/>
    <m/>
    <m/>
    <m/>
    <x v="0"/>
    <x v="0"/>
    <n v="5"/>
    <s v="GPM"/>
    <x v="6"/>
    <x v="6"/>
    <x v="1"/>
    <n v="0.03"/>
    <n v="0.15"/>
    <m/>
    <m/>
    <m/>
    <s v="3&quot; DRAIN - OVERFLOW"/>
    <m/>
    <m/>
    <m/>
    <x v="0"/>
    <x v="0"/>
    <x v="0"/>
    <s v="Pipe"/>
    <x v="1"/>
    <x v="0"/>
  </r>
  <r>
    <x v="572"/>
    <x v="112"/>
    <x v="590"/>
    <x v="1"/>
    <x v="8"/>
    <s v="DRN"/>
    <x v="6"/>
    <n v="34"/>
    <s v=""/>
    <s v=""/>
    <x v="0"/>
    <x v="0"/>
    <x v="2"/>
    <x v="0"/>
    <x v="2"/>
    <x v="0"/>
    <x v="0"/>
    <x v="0"/>
    <s v="Moba Line 1"/>
    <m/>
    <m/>
    <s v="OD Tube"/>
    <s v="ANSI OD Sanitary Tube"/>
    <s v="3&quot;"/>
    <m/>
    <m/>
    <x v="0"/>
    <x v="0"/>
    <x v="2"/>
    <s v="ZONE 3 - OVERFLOW"/>
    <x v="0"/>
    <m/>
    <m/>
    <m/>
    <s v=""/>
    <s v=""/>
    <s v=""/>
    <x v="0"/>
    <m/>
    <m/>
    <m/>
    <m/>
    <x v="0"/>
    <x v="0"/>
    <n v="5"/>
    <s v="GPM"/>
    <x v="6"/>
    <x v="6"/>
    <x v="1"/>
    <n v="0.03"/>
    <n v="0.15"/>
    <m/>
    <m/>
    <m/>
    <s v="3&quot; DRAIN - OVERFLOW"/>
    <m/>
    <m/>
    <m/>
    <x v="0"/>
    <x v="0"/>
    <x v="0"/>
    <s v="Pipe"/>
    <x v="1"/>
    <x v="0"/>
  </r>
  <r>
    <x v="572"/>
    <x v="112"/>
    <x v="591"/>
    <x v="1"/>
    <x v="9"/>
    <s v="EX"/>
    <x v="2"/>
    <n v="1"/>
    <s v=""/>
    <s v=""/>
    <x v="0"/>
    <x v="0"/>
    <x v="2"/>
    <x v="0"/>
    <x v="2"/>
    <x v="0"/>
    <x v="0"/>
    <x v="0"/>
    <s v="Moba Line 1"/>
    <m/>
    <m/>
    <m/>
    <s v=""/>
    <m/>
    <m/>
    <m/>
    <x v="0"/>
    <x v="0"/>
    <x v="2"/>
    <s v="ZONE 1 - EXHAUST"/>
    <x v="0"/>
    <m/>
    <m/>
    <m/>
    <s v=""/>
    <s v=""/>
    <s v=""/>
    <x v="0"/>
    <m/>
    <m/>
    <m/>
    <m/>
    <x v="0"/>
    <x v="0"/>
    <n v="1250"/>
    <s v="SCFM"/>
    <x v="5"/>
    <x v="10"/>
    <x v="1"/>
    <n v="1"/>
    <n v="1250"/>
    <m/>
    <m/>
    <m/>
    <m/>
    <s v="[1202] - Egg Wash"/>
    <s v="Outside"/>
    <s v="Variable"/>
    <x v="0"/>
    <x v="0"/>
    <x v="0"/>
    <s v="Duct"/>
    <x v="1"/>
    <x v="0"/>
  </r>
  <r>
    <x v="572"/>
    <x v="112"/>
    <x v="592"/>
    <x v="1"/>
    <x v="9"/>
    <s v="EX"/>
    <x v="2"/>
    <n v="2"/>
    <s v=""/>
    <s v=""/>
    <x v="0"/>
    <x v="0"/>
    <x v="2"/>
    <x v="0"/>
    <x v="2"/>
    <x v="0"/>
    <x v="0"/>
    <x v="0"/>
    <s v="Moba Line 1"/>
    <m/>
    <m/>
    <m/>
    <s v=""/>
    <m/>
    <m/>
    <m/>
    <x v="0"/>
    <x v="0"/>
    <x v="2"/>
    <s v="ZONE 2 - EXHAUST"/>
    <x v="0"/>
    <m/>
    <m/>
    <m/>
    <s v=""/>
    <s v=""/>
    <s v=""/>
    <x v="0"/>
    <m/>
    <m/>
    <m/>
    <m/>
    <x v="0"/>
    <x v="0"/>
    <n v="1250"/>
    <s v="SCFM"/>
    <x v="5"/>
    <x v="10"/>
    <x v="1"/>
    <n v="1"/>
    <n v="1250"/>
    <m/>
    <m/>
    <m/>
    <m/>
    <s v="[1202] - Egg Wash"/>
    <s v="Outside"/>
    <s v="Variable"/>
    <x v="0"/>
    <x v="0"/>
    <x v="0"/>
    <s v="Duct"/>
    <x v="1"/>
    <x v="0"/>
  </r>
  <r>
    <x v="572"/>
    <x v="112"/>
    <x v="593"/>
    <x v="1"/>
    <x v="9"/>
    <s v="EX"/>
    <x v="2"/>
    <n v="3"/>
    <s v=""/>
    <s v=""/>
    <x v="0"/>
    <x v="0"/>
    <x v="2"/>
    <x v="0"/>
    <x v="2"/>
    <x v="0"/>
    <x v="0"/>
    <x v="0"/>
    <s v="Moba Line 1"/>
    <m/>
    <m/>
    <m/>
    <s v=""/>
    <m/>
    <m/>
    <m/>
    <x v="0"/>
    <x v="0"/>
    <x v="2"/>
    <s v="ZONE 3 - EXHAUST"/>
    <x v="0"/>
    <m/>
    <m/>
    <m/>
    <s v=""/>
    <s v=""/>
    <s v=""/>
    <x v="0"/>
    <m/>
    <m/>
    <m/>
    <m/>
    <x v="0"/>
    <x v="0"/>
    <n v="1250"/>
    <s v="SCFM"/>
    <x v="5"/>
    <x v="10"/>
    <x v="1"/>
    <n v="1"/>
    <n v="1250"/>
    <m/>
    <m/>
    <m/>
    <m/>
    <s v="[1202] - Egg Wash"/>
    <s v="Outside"/>
    <s v="Variable"/>
    <x v="0"/>
    <x v="0"/>
    <x v="0"/>
    <s v="Duct"/>
    <x v="1"/>
    <x v="0"/>
  </r>
  <r>
    <x v="572"/>
    <x v="112"/>
    <x v="594"/>
    <x v="1"/>
    <x v="10"/>
    <s v="HHWR"/>
    <x v="5"/>
    <n v="1"/>
    <s v=""/>
    <s v=""/>
    <x v="0"/>
    <x v="0"/>
    <x v="2"/>
    <x v="0"/>
    <x v="2"/>
    <x v="0"/>
    <x v="0"/>
    <x v="0"/>
    <s v="Moba Line 1"/>
    <m/>
    <m/>
    <s v="NPTF"/>
    <s v="National Pipe Taper Thread (Meets Fuel/Gas Code)"/>
    <s v="1-1/2&quot;"/>
    <m/>
    <m/>
    <x v="0"/>
    <x v="0"/>
    <x v="2"/>
    <s v="ZONE 1 - WATER RETURN FROM HX"/>
    <x v="0"/>
    <m/>
    <m/>
    <m/>
    <s v=""/>
    <s v=""/>
    <s v=""/>
    <x v="0"/>
    <m/>
    <m/>
    <m/>
    <m/>
    <x v="0"/>
    <x v="0"/>
    <n v="90"/>
    <s v="GPM"/>
    <x v="7"/>
    <x v="6"/>
    <x v="1"/>
    <n v="1"/>
    <n v="90"/>
    <m/>
    <s v="Subcontractor Supplied"/>
    <m/>
    <s v="900000 BTU"/>
    <m/>
    <m/>
    <m/>
    <x v="0"/>
    <x v="0"/>
    <x v="0"/>
    <s v="Pipe"/>
    <x v="1"/>
    <x v="0"/>
  </r>
  <r>
    <x v="572"/>
    <x v="112"/>
    <x v="595"/>
    <x v="1"/>
    <x v="10"/>
    <s v="HHWR"/>
    <x v="5"/>
    <n v="2"/>
    <s v=""/>
    <s v=""/>
    <x v="0"/>
    <x v="0"/>
    <x v="2"/>
    <x v="0"/>
    <x v="2"/>
    <x v="0"/>
    <x v="0"/>
    <x v="0"/>
    <s v="Moba Line 1"/>
    <m/>
    <m/>
    <s v="NPTF"/>
    <s v="National Pipe Taper Thread (Meets Fuel/Gas Code)"/>
    <s v="1-1/2&quot;"/>
    <m/>
    <m/>
    <x v="0"/>
    <x v="0"/>
    <x v="2"/>
    <s v="ZONE 2 - WATER RETURN FROM HX"/>
    <x v="0"/>
    <m/>
    <m/>
    <m/>
    <s v=""/>
    <s v=""/>
    <s v=""/>
    <x v="0"/>
    <m/>
    <m/>
    <m/>
    <m/>
    <x v="0"/>
    <x v="0"/>
    <n v="90"/>
    <s v="GPM"/>
    <x v="7"/>
    <x v="6"/>
    <x v="1"/>
    <n v="1"/>
    <n v="90"/>
    <m/>
    <s v="Subcontractor Supplied"/>
    <m/>
    <s v="900000 BTU"/>
    <m/>
    <m/>
    <m/>
    <x v="0"/>
    <x v="0"/>
    <x v="0"/>
    <s v="Pipe"/>
    <x v="1"/>
    <x v="0"/>
  </r>
  <r>
    <x v="572"/>
    <x v="112"/>
    <x v="596"/>
    <x v="1"/>
    <x v="10"/>
    <s v="HHWR"/>
    <x v="5"/>
    <n v="3"/>
    <s v=""/>
    <s v=""/>
    <x v="0"/>
    <x v="0"/>
    <x v="2"/>
    <x v="0"/>
    <x v="2"/>
    <x v="0"/>
    <x v="0"/>
    <x v="0"/>
    <s v="Moba Line 1"/>
    <m/>
    <m/>
    <s v="NPTF"/>
    <s v="National Pipe Taper Thread (Meets Fuel/Gas Code)"/>
    <s v="1-1/2&quot;"/>
    <m/>
    <m/>
    <x v="0"/>
    <x v="0"/>
    <x v="2"/>
    <s v="ZONE 3 - WATER RETURN FROM HX"/>
    <x v="0"/>
    <m/>
    <m/>
    <m/>
    <s v=""/>
    <s v=""/>
    <s v=""/>
    <x v="0"/>
    <m/>
    <m/>
    <m/>
    <m/>
    <x v="0"/>
    <x v="0"/>
    <n v="90"/>
    <s v="GPM"/>
    <x v="7"/>
    <x v="6"/>
    <x v="1"/>
    <n v="1"/>
    <n v="90"/>
    <m/>
    <s v="Subcontractor Supplied"/>
    <m/>
    <s v="900000 BTU"/>
    <m/>
    <m/>
    <m/>
    <x v="0"/>
    <x v="0"/>
    <x v="0"/>
    <s v="Pipe"/>
    <x v="1"/>
    <x v="0"/>
  </r>
  <r>
    <x v="572"/>
    <x v="112"/>
    <x v="597"/>
    <x v="1"/>
    <x v="11"/>
    <s v="HHWS"/>
    <x v="5"/>
    <n v="1"/>
    <s v=""/>
    <s v=""/>
    <x v="0"/>
    <x v="0"/>
    <x v="2"/>
    <x v="0"/>
    <x v="2"/>
    <x v="0"/>
    <x v="0"/>
    <x v="0"/>
    <s v="Moba Line 1"/>
    <m/>
    <m/>
    <s v="NPTF"/>
    <s v="National Pipe Taper Thread (Meets Fuel/Gas Code)"/>
    <s v="1-1/2&quot;"/>
    <m/>
    <m/>
    <x v="0"/>
    <x v="0"/>
    <x v="2"/>
    <s v="ZONE 1 - WATER SUPPLY TO HX"/>
    <x v="0"/>
    <m/>
    <m/>
    <m/>
    <s v=""/>
    <s v=""/>
    <s v=""/>
    <x v="0"/>
    <m/>
    <m/>
    <m/>
    <m/>
    <x v="0"/>
    <x v="0"/>
    <n v="90"/>
    <s v="GPM"/>
    <x v="8"/>
    <x v="6"/>
    <x v="1"/>
    <n v="1"/>
    <n v="90"/>
    <m/>
    <s v="Subcontractor Supplied"/>
    <m/>
    <s v="900,000 BTU"/>
    <m/>
    <m/>
    <m/>
    <x v="0"/>
    <x v="0"/>
    <x v="0"/>
    <s v="Pipe"/>
    <x v="1"/>
    <x v="0"/>
  </r>
  <r>
    <x v="572"/>
    <x v="112"/>
    <x v="598"/>
    <x v="1"/>
    <x v="11"/>
    <s v="HHWS"/>
    <x v="5"/>
    <n v="2"/>
    <s v=""/>
    <s v=""/>
    <x v="0"/>
    <x v="0"/>
    <x v="2"/>
    <x v="0"/>
    <x v="2"/>
    <x v="0"/>
    <x v="0"/>
    <x v="0"/>
    <s v="Moba Line 1"/>
    <m/>
    <m/>
    <s v="NPTF"/>
    <s v="National Pipe Taper Thread (Meets Fuel/Gas Code)"/>
    <s v="1-1/2&quot;"/>
    <m/>
    <m/>
    <x v="0"/>
    <x v="0"/>
    <x v="2"/>
    <s v="ZONE 2 - WATER SUPPLY TO HX"/>
    <x v="0"/>
    <m/>
    <m/>
    <m/>
    <s v=""/>
    <s v=""/>
    <s v=""/>
    <x v="0"/>
    <m/>
    <m/>
    <m/>
    <m/>
    <x v="0"/>
    <x v="0"/>
    <n v="90"/>
    <s v="GPM"/>
    <x v="8"/>
    <x v="6"/>
    <x v="1"/>
    <n v="1"/>
    <n v="90"/>
    <m/>
    <s v="Subcontractor Supplied"/>
    <m/>
    <s v="900,000 BTU"/>
    <m/>
    <m/>
    <m/>
    <x v="0"/>
    <x v="0"/>
    <x v="0"/>
    <s v="Pipe"/>
    <x v="1"/>
    <x v="0"/>
  </r>
  <r>
    <x v="572"/>
    <x v="112"/>
    <x v="599"/>
    <x v="1"/>
    <x v="11"/>
    <s v="HHWS"/>
    <x v="5"/>
    <n v="3"/>
    <s v=""/>
    <s v=""/>
    <x v="0"/>
    <x v="0"/>
    <x v="2"/>
    <x v="0"/>
    <x v="2"/>
    <x v="0"/>
    <x v="0"/>
    <x v="0"/>
    <s v="Moba Line 1"/>
    <m/>
    <m/>
    <s v="NPTF"/>
    <s v="National Pipe Taper Thread (Meets Fuel/Gas Code)"/>
    <s v="1-1/2&quot;"/>
    <m/>
    <m/>
    <x v="0"/>
    <x v="0"/>
    <x v="2"/>
    <s v="ZONE 3 - WATER SUPPLY TO HX"/>
    <x v="0"/>
    <m/>
    <m/>
    <m/>
    <s v=""/>
    <s v=""/>
    <s v=""/>
    <x v="0"/>
    <m/>
    <m/>
    <m/>
    <m/>
    <x v="0"/>
    <x v="0"/>
    <n v="90"/>
    <s v="GPM"/>
    <x v="8"/>
    <x v="6"/>
    <x v="1"/>
    <n v="1"/>
    <n v="90"/>
    <m/>
    <s v="Subcontractor Supplied"/>
    <m/>
    <s v="900,000 BTU"/>
    <m/>
    <m/>
    <m/>
    <x v="0"/>
    <x v="0"/>
    <x v="0"/>
    <s v="Pipe"/>
    <x v="1"/>
    <x v="0"/>
  </r>
  <r>
    <x v="572"/>
    <x v="112"/>
    <x v="600"/>
    <x v="1"/>
    <x v="5"/>
    <s v="PCW"/>
    <x v="5"/>
    <n v="8"/>
    <s v=""/>
    <s v=""/>
    <x v="0"/>
    <x v="0"/>
    <x v="2"/>
    <x v="0"/>
    <x v="2"/>
    <x v="0"/>
    <x v="0"/>
    <x v="0"/>
    <s v="Moba Line 1"/>
    <m/>
    <m/>
    <m/>
    <s v=""/>
    <m/>
    <m/>
    <m/>
    <x v="0"/>
    <x v="0"/>
    <x v="2"/>
    <s v="TANK FILL ZONE 1"/>
    <x v="0"/>
    <m/>
    <m/>
    <m/>
    <s v=""/>
    <s v=""/>
    <s v=""/>
    <x v="0"/>
    <m/>
    <m/>
    <m/>
    <m/>
    <x v="0"/>
    <x v="0"/>
    <n v="25"/>
    <s v="GPM"/>
    <x v="2"/>
    <x v="11"/>
    <x v="1"/>
    <n v="0.05"/>
    <n v="1.25"/>
    <m/>
    <s v="Subcontractor Supplied"/>
    <m/>
    <s v="29-58 PSI. _x000a_Mix PHW &amp; PCW before connection"/>
    <m/>
    <m/>
    <m/>
    <x v="0"/>
    <x v="0"/>
    <x v="0"/>
    <s v="Pipe"/>
    <x v="1"/>
    <x v="0"/>
  </r>
  <r>
    <x v="572"/>
    <x v="112"/>
    <x v="601"/>
    <x v="1"/>
    <x v="5"/>
    <s v="PCW"/>
    <x v="5"/>
    <n v="9"/>
    <s v=""/>
    <s v=""/>
    <x v="0"/>
    <x v="0"/>
    <x v="2"/>
    <x v="0"/>
    <x v="2"/>
    <x v="0"/>
    <x v="0"/>
    <x v="0"/>
    <s v="Moba Line 1"/>
    <m/>
    <m/>
    <m/>
    <s v=""/>
    <m/>
    <m/>
    <m/>
    <x v="0"/>
    <x v="0"/>
    <x v="2"/>
    <s v="TANK FILL ZONE 2"/>
    <x v="0"/>
    <m/>
    <m/>
    <m/>
    <s v=""/>
    <s v=""/>
    <s v=""/>
    <x v="0"/>
    <m/>
    <m/>
    <m/>
    <m/>
    <x v="0"/>
    <x v="0"/>
    <n v="25"/>
    <s v="GPM"/>
    <x v="2"/>
    <x v="11"/>
    <x v="1"/>
    <n v="0.05"/>
    <n v="1.25"/>
    <m/>
    <s v="Subcontractor Supplied"/>
    <m/>
    <s v="29-58 PSI. _x000a_Mix PHW &amp; PCW before connection"/>
    <m/>
    <m/>
    <m/>
    <x v="0"/>
    <x v="0"/>
    <x v="0"/>
    <s v="Pipe"/>
    <x v="1"/>
    <x v="0"/>
  </r>
  <r>
    <x v="572"/>
    <x v="112"/>
    <x v="602"/>
    <x v="1"/>
    <x v="5"/>
    <s v="PCW"/>
    <x v="5"/>
    <n v="10"/>
    <s v=""/>
    <s v=""/>
    <x v="0"/>
    <x v="0"/>
    <x v="2"/>
    <x v="0"/>
    <x v="2"/>
    <x v="0"/>
    <x v="0"/>
    <x v="0"/>
    <s v="Moba Line 1"/>
    <m/>
    <m/>
    <m/>
    <s v=""/>
    <m/>
    <m/>
    <m/>
    <x v="0"/>
    <x v="0"/>
    <x v="2"/>
    <s v="TANK FILL ZONE 3"/>
    <x v="0"/>
    <m/>
    <m/>
    <m/>
    <s v=""/>
    <s v=""/>
    <s v=""/>
    <x v="0"/>
    <m/>
    <m/>
    <m/>
    <m/>
    <x v="0"/>
    <x v="0"/>
    <n v="25"/>
    <s v="GPM"/>
    <x v="2"/>
    <x v="11"/>
    <x v="1"/>
    <n v="0.05"/>
    <n v="1.25"/>
    <m/>
    <s v="Subcontractor Supplied"/>
    <m/>
    <s v="29-58 PSI. _x000a_Mix PHW &amp; PCW before connection"/>
    <m/>
    <m/>
    <m/>
    <x v="0"/>
    <x v="0"/>
    <x v="0"/>
    <s v="Pipe"/>
    <x v="1"/>
    <x v="0"/>
  </r>
  <r>
    <x v="572"/>
    <x v="112"/>
    <x v="603"/>
    <x v="1"/>
    <x v="5"/>
    <s v="PCW"/>
    <x v="5"/>
    <n v="13"/>
    <s v=""/>
    <s v=""/>
    <x v="0"/>
    <x v="0"/>
    <x v="2"/>
    <x v="0"/>
    <x v="2"/>
    <x v="0"/>
    <x v="0"/>
    <x v="0"/>
    <s v="Moba Line 1"/>
    <m/>
    <m/>
    <m/>
    <s v=""/>
    <m/>
    <m/>
    <m/>
    <x v="0"/>
    <x v="0"/>
    <x v="2"/>
    <s v="ZONE 3 - RINSE "/>
    <x v="0"/>
    <m/>
    <m/>
    <m/>
    <s v=""/>
    <s v=""/>
    <s v=""/>
    <x v="0"/>
    <m/>
    <m/>
    <m/>
    <m/>
    <x v="0"/>
    <x v="0"/>
    <n v="1"/>
    <s v="GPM"/>
    <x v="2"/>
    <x v="11"/>
    <x v="1"/>
    <n v="0.8"/>
    <n v="0.8"/>
    <m/>
    <s v="Subcontractor Supplied"/>
    <m/>
    <s v="29-58 PSI. _x000a_Mix PHW &amp; PCW before connection"/>
    <m/>
    <m/>
    <m/>
    <x v="0"/>
    <x v="0"/>
    <x v="0"/>
    <s v="Pipe"/>
    <x v="1"/>
    <x v="0"/>
  </r>
  <r>
    <x v="572"/>
    <x v="112"/>
    <x v="604"/>
    <x v="1"/>
    <x v="6"/>
    <s v="PHW"/>
    <x v="5"/>
    <n v="8"/>
    <s v=""/>
    <s v=""/>
    <x v="0"/>
    <x v="0"/>
    <x v="2"/>
    <x v="0"/>
    <x v="2"/>
    <x v="0"/>
    <x v="0"/>
    <x v="0"/>
    <s v="Moba Line 1"/>
    <m/>
    <m/>
    <s v="NPTF"/>
    <s v="National Pipe Taper Thread (Meets Fuel/Gas Code)"/>
    <s v="3/4&quot;"/>
    <m/>
    <m/>
    <x v="0"/>
    <x v="0"/>
    <x v="2"/>
    <s v="TANK FILL ZONE 1_x000a_200 gallons every 4 hours"/>
    <x v="0"/>
    <m/>
    <m/>
    <m/>
    <s v=""/>
    <s v=""/>
    <s v=""/>
    <x v="0"/>
    <m/>
    <m/>
    <m/>
    <m/>
    <x v="0"/>
    <x v="0"/>
    <n v="25"/>
    <s v="GPM"/>
    <x v="3"/>
    <x v="11"/>
    <x v="1"/>
    <n v="0.05"/>
    <n v="1.25"/>
    <m/>
    <s v="Subcontractor Supplied"/>
    <m/>
    <s v="29-58 PSI. _x000a_Mix PHW &amp; PCW before connection"/>
    <m/>
    <m/>
    <m/>
    <x v="0"/>
    <x v="0"/>
    <x v="0"/>
    <s v="Pipe"/>
    <x v="1"/>
    <x v="0"/>
  </r>
  <r>
    <x v="572"/>
    <x v="112"/>
    <x v="605"/>
    <x v="1"/>
    <x v="6"/>
    <s v="PHW"/>
    <x v="5"/>
    <n v="9"/>
    <s v=""/>
    <s v=""/>
    <x v="0"/>
    <x v="0"/>
    <x v="2"/>
    <x v="0"/>
    <x v="2"/>
    <x v="0"/>
    <x v="0"/>
    <x v="0"/>
    <s v="Moba Line 1"/>
    <m/>
    <m/>
    <s v="NPTF"/>
    <s v="National Pipe Taper Thread (Meets Fuel/Gas Code)"/>
    <s v="3/4&quot;"/>
    <m/>
    <m/>
    <x v="0"/>
    <x v="0"/>
    <x v="2"/>
    <s v="TANK FILL ZONE 2_x000a_200 gallons every 4 hours"/>
    <x v="0"/>
    <m/>
    <m/>
    <m/>
    <s v=""/>
    <s v=""/>
    <s v=""/>
    <x v="0"/>
    <m/>
    <m/>
    <m/>
    <m/>
    <x v="0"/>
    <x v="0"/>
    <n v="25"/>
    <s v="GPM"/>
    <x v="3"/>
    <x v="11"/>
    <x v="1"/>
    <n v="0.05"/>
    <n v="1.25"/>
    <m/>
    <s v="Subcontractor Supplied"/>
    <m/>
    <s v="29-58 PSI. _x000a_Mix PHW &amp; PCW before connection"/>
    <m/>
    <m/>
    <m/>
    <x v="0"/>
    <x v="0"/>
    <x v="0"/>
    <s v="Pipe"/>
    <x v="1"/>
    <x v="0"/>
  </r>
  <r>
    <x v="572"/>
    <x v="112"/>
    <x v="606"/>
    <x v="1"/>
    <x v="6"/>
    <s v="PHW"/>
    <x v="5"/>
    <n v="10"/>
    <s v=""/>
    <s v=""/>
    <x v="0"/>
    <x v="0"/>
    <x v="2"/>
    <x v="0"/>
    <x v="2"/>
    <x v="0"/>
    <x v="0"/>
    <x v="0"/>
    <s v="Moba Line 1"/>
    <m/>
    <m/>
    <s v="NPTF"/>
    <s v="National Pipe Taper Thread (Meets Fuel/Gas Code)"/>
    <s v="3/4&quot;"/>
    <m/>
    <m/>
    <x v="0"/>
    <x v="0"/>
    <x v="2"/>
    <s v="TANK FILL ZONE 3 _x000a_200 gallons every 4 hours"/>
    <x v="0"/>
    <m/>
    <m/>
    <m/>
    <s v=""/>
    <s v=""/>
    <s v=""/>
    <x v="0"/>
    <m/>
    <m/>
    <m/>
    <m/>
    <x v="0"/>
    <x v="0"/>
    <n v="25"/>
    <s v="GPM"/>
    <x v="3"/>
    <x v="11"/>
    <x v="1"/>
    <n v="0.05"/>
    <n v="1.25"/>
    <m/>
    <s v="Subcontractor Supplied"/>
    <m/>
    <s v="29-58 PSI. _x000a_Mix PHW &amp; PCW before connection"/>
    <m/>
    <m/>
    <m/>
    <x v="0"/>
    <x v="0"/>
    <x v="0"/>
    <s v="Pipe"/>
    <x v="1"/>
    <x v="0"/>
  </r>
  <r>
    <x v="572"/>
    <x v="112"/>
    <x v="607"/>
    <x v="1"/>
    <x v="6"/>
    <s v="PHW"/>
    <x v="5"/>
    <n v="13"/>
    <s v=""/>
    <s v=""/>
    <x v="0"/>
    <x v="0"/>
    <x v="2"/>
    <x v="0"/>
    <x v="2"/>
    <x v="0"/>
    <x v="0"/>
    <x v="0"/>
    <s v="Moba Line 1"/>
    <m/>
    <m/>
    <s v="NPTF"/>
    <s v="National Pipe Taper Thread (Meets Fuel/Gas Code)"/>
    <s v="1/2&quot;"/>
    <m/>
    <m/>
    <x v="0"/>
    <x v="0"/>
    <x v="2"/>
    <s v="ZONE 3 - RINSE "/>
    <x v="0"/>
    <m/>
    <m/>
    <m/>
    <s v=""/>
    <s v=""/>
    <s v=""/>
    <x v="0"/>
    <m/>
    <m/>
    <m/>
    <m/>
    <x v="0"/>
    <x v="0"/>
    <n v="1"/>
    <s v="GPM"/>
    <x v="3"/>
    <x v="11"/>
    <x v="1"/>
    <n v="0.8"/>
    <n v="0.8"/>
    <m/>
    <s v="Subcontractor Supplied"/>
    <m/>
    <s v="29-58 PSI. _x000a_Mix PHW &amp; PCW before connection"/>
    <m/>
    <m/>
    <m/>
    <x v="0"/>
    <x v="0"/>
    <x v="0"/>
    <s v="Pipe"/>
    <x v="1"/>
    <x v="0"/>
  </r>
  <r>
    <x v="572"/>
    <x v="112"/>
    <x v="608"/>
    <x v="1"/>
    <x v="5"/>
    <s v="PCW"/>
    <x v="5"/>
    <n v="11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2"/>
    <s v="ZONE 1 - RINSE "/>
    <x v="0"/>
    <m/>
    <m/>
    <m/>
    <s v=""/>
    <s v=""/>
    <s v=""/>
    <x v="0"/>
    <m/>
    <m/>
    <m/>
    <m/>
    <x v="0"/>
    <x v="0"/>
    <n v="1"/>
    <s v="GPM"/>
    <x v="2"/>
    <x v="11"/>
    <x v="1"/>
    <n v="0.8"/>
    <n v="0.8"/>
    <m/>
    <s v="Subcontractor Supplied"/>
    <m/>
    <s v="29-58 PSI. _x000a_Mix PHW &amp; PCW before connection"/>
    <m/>
    <m/>
    <m/>
    <x v="0"/>
    <x v="0"/>
    <x v="0"/>
    <s v="Pipe"/>
    <x v="0"/>
    <x v="0"/>
  </r>
  <r>
    <x v="572"/>
    <x v="112"/>
    <x v="609"/>
    <x v="1"/>
    <x v="5"/>
    <s v="PCW"/>
    <x v="5"/>
    <n v="12"/>
    <s v=""/>
    <s v=""/>
    <x v="0"/>
    <x v="0"/>
    <x v="1"/>
    <x v="0"/>
    <x v="0"/>
    <x v="0"/>
    <x v="0"/>
    <x v="0"/>
    <s v="Moba Line 1"/>
    <m/>
    <m/>
    <m/>
    <s v=""/>
    <m/>
    <m/>
    <m/>
    <x v="0"/>
    <x v="0"/>
    <x v="2"/>
    <s v="ZONE 2 - RINSE "/>
    <x v="0"/>
    <m/>
    <m/>
    <m/>
    <s v=""/>
    <s v=""/>
    <s v=""/>
    <x v="0"/>
    <m/>
    <m/>
    <m/>
    <m/>
    <x v="0"/>
    <x v="0"/>
    <n v="1"/>
    <s v="GPM"/>
    <x v="2"/>
    <x v="11"/>
    <x v="1"/>
    <n v="0.8"/>
    <n v="0.8"/>
    <m/>
    <s v="Subcontractor Supplied"/>
    <m/>
    <s v="29-58 PSI. _x000a_Mix PHW &amp; PCW before connection"/>
    <m/>
    <m/>
    <m/>
    <x v="0"/>
    <x v="0"/>
    <x v="0"/>
    <s v="Pipe"/>
    <x v="0"/>
    <x v="0"/>
  </r>
  <r>
    <x v="572"/>
    <x v="112"/>
    <x v="610"/>
    <x v="1"/>
    <x v="6"/>
    <s v="PHW"/>
    <x v="5"/>
    <n v="11"/>
    <s v=""/>
    <s v=""/>
    <x v="0"/>
    <x v="0"/>
    <x v="1"/>
    <x v="0"/>
    <x v="0"/>
    <x v="0"/>
    <x v="0"/>
    <x v="0"/>
    <s v="Moba Line 1"/>
    <m/>
    <m/>
    <s v="NPTF"/>
    <s v="National Pipe Taper Thread (Meets Fuel/Gas Code)"/>
    <s v="1/2&quot;"/>
    <m/>
    <m/>
    <x v="0"/>
    <x v="0"/>
    <x v="2"/>
    <s v="ZONE 1 - RINSE "/>
    <x v="0"/>
    <m/>
    <m/>
    <m/>
    <s v=""/>
    <s v=""/>
    <s v=""/>
    <x v="0"/>
    <m/>
    <m/>
    <m/>
    <m/>
    <x v="0"/>
    <x v="0"/>
    <n v="1"/>
    <s v="GPM"/>
    <x v="3"/>
    <x v="11"/>
    <x v="1"/>
    <n v="0.8"/>
    <n v="0.8"/>
    <m/>
    <s v="Subcontractor Supplied"/>
    <m/>
    <s v="29-58 PSI. _x000a_Mix PHW &amp; PCW before connection"/>
    <m/>
    <m/>
    <m/>
    <x v="0"/>
    <x v="0"/>
    <x v="0"/>
    <s v="Pipe"/>
    <x v="0"/>
    <x v="0"/>
  </r>
  <r>
    <x v="572"/>
    <x v="112"/>
    <x v="611"/>
    <x v="1"/>
    <x v="6"/>
    <s v="PHW"/>
    <x v="5"/>
    <n v="12"/>
    <s v=""/>
    <s v=""/>
    <x v="0"/>
    <x v="0"/>
    <x v="1"/>
    <x v="0"/>
    <x v="0"/>
    <x v="0"/>
    <x v="0"/>
    <x v="0"/>
    <s v="Moba Line 1"/>
    <m/>
    <m/>
    <s v="NPTF"/>
    <s v="National Pipe Taper Thread (Meets Fuel/Gas Code)"/>
    <s v="1/2&quot;"/>
    <m/>
    <m/>
    <x v="0"/>
    <x v="0"/>
    <x v="2"/>
    <s v="ZONE 2 - RINSE "/>
    <x v="0"/>
    <m/>
    <m/>
    <m/>
    <s v=""/>
    <s v=""/>
    <s v=""/>
    <x v="0"/>
    <m/>
    <m/>
    <m/>
    <m/>
    <x v="0"/>
    <x v="0"/>
    <n v="1"/>
    <s v="GPM"/>
    <x v="3"/>
    <x v="11"/>
    <x v="1"/>
    <n v="0.8"/>
    <n v="0.8"/>
    <m/>
    <s v="Subcontractor Supplied"/>
    <m/>
    <s v="29-58 PSI. _x000a_Mix PHW &amp; PCW before connection"/>
    <m/>
    <m/>
    <m/>
    <x v="0"/>
    <x v="0"/>
    <x v="0"/>
    <s v="Pipe"/>
    <x v="0"/>
    <x v="0"/>
  </r>
  <r>
    <x v="572"/>
    <x v="112"/>
    <x v="0"/>
    <x v="0"/>
    <x v="0"/>
    <s v=""/>
    <x v="0"/>
    <m/>
    <s v=""/>
    <s v=""/>
    <x v="0"/>
    <x v="4"/>
    <x v="2"/>
    <x v="4"/>
    <x v="2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16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573"/>
    <x v="113"/>
    <x v="612"/>
    <x v="1"/>
    <x v="8"/>
    <s v="DRN"/>
    <x v="6"/>
    <n v="9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5"/>
    <s v="GPM"/>
    <x v="9"/>
    <x v="6"/>
    <x v="1"/>
    <n v="0.02"/>
    <n v="0.3"/>
    <m/>
    <m/>
    <m/>
    <m/>
    <m/>
    <m/>
    <m/>
    <x v="0"/>
    <x v="0"/>
    <x v="0"/>
    <s v="Pipe"/>
    <x v="1"/>
    <x v="0"/>
  </r>
  <r>
    <x v="573"/>
    <x v="113"/>
    <x v="613"/>
    <x v="1"/>
    <x v="1"/>
    <s v="EL"/>
    <x v="1"/>
    <n v="192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2"/>
    <m/>
    <x v="3"/>
    <m/>
    <n v="50"/>
    <n v="0.8"/>
    <n v="18.013328398716322"/>
    <n v="40"/>
    <n v="14.410662718973057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573"/>
    <x v="113"/>
    <x v="614"/>
    <x v="1"/>
    <x v="4"/>
    <s v="TD"/>
    <x v="4"/>
    <n v="178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573"/>
    <x v="113"/>
    <x v="615"/>
    <x v="1"/>
    <x v="5"/>
    <s v="PCW"/>
    <x v="5"/>
    <n v="14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2"/>
    <s v="MIX TO 41 - 85F WATER BEFORE CONNECTION"/>
    <x v="0"/>
    <m/>
    <m/>
    <m/>
    <s v=""/>
    <s v=""/>
    <s v=""/>
    <x v="0"/>
    <m/>
    <m/>
    <m/>
    <m/>
    <x v="0"/>
    <x v="0"/>
    <n v="2.6"/>
    <s v="GPM"/>
    <x v="2"/>
    <x v="12"/>
    <x v="1"/>
    <n v="0.05"/>
    <n v="0.13"/>
    <m/>
    <s v="Subcontractor Supplied"/>
    <m/>
    <s v="MIXING VALVE"/>
    <m/>
    <m/>
    <m/>
    <x v="0"/>
    <x v="0"/>
    <x v="0"/>
    <s v="Pipe"/>
    <x v="1"/>
    <x v="0"/>
  </r>
  <r>
    <x v="573"/>
    <x v="113"/>
    <x v="616"/>
    <x v="1"/>
    <x v="6"/>
    <s v="PHW"/>
    <x v="5"/>
    <n v="14"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2"/>
    <s v="MIX TO 41 - 85F WATER BEFORE CONNECTION"/>
    <x v="0"/>
    <m/>
    <m/>
    <m/>
    <s v=""/>
    <s v=""/>
    <s v=""/>
    <x v="0"/>
    <m/>
    <m/>
    <m/>
    <m/>
    <x v="0"/>
    <x v="0"/>
    <n v="1"/>
    <s v="GPM"/>
    <x v="3"/>
    <x v="12"/>
    <x v="1"/>
    <n v="0.05"/>
    <n v="0.05"/>
    <m/>
    <s v="Subcontractor Supplied"/>
    <m/>
    <s v="MIXING VALVE"/>
    <m/>
    <m/>
    <m/>
    <x v="0"/>
    <x v="0"/>
    <x v="0"/>
    <s v="Pipe"/>
    <x v="1"/>
    <x v="0"/>
  </r>
  <r>
    <x v="573"/>
    <x v="113"/>
    <x v="0"/>
    <x v="0"/>
    <x v="0"/>
    <s v=""/>
    <x v="0"/>
    <m/>
    <s v=""/>
    <s v=""/>
    <x v="0"/>
    <x v="0"/>
    <x v="2"/>
    <x v="0"/>
    <x v="6"/>
    <x v="0"/>
    <x v="0"/>
    <x v="0"/>
    <s v="Moba Line 1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74"/>
    <x v="112"/>
    <x v="617"/>
    <x v="1"/>
    <x v="3"/>
    <s v="CA"/>
    <x v="3"/>
    <n v="71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2"/>
    <s v="For CIP"/>
    <x v="0"/>
    <m/>
    <m/>
    <m/>
    <s v=""/>
    <s v=""/>
    <s v=""/>
    <x v="0"/>
    <m/>
    <m/>
    <m/>
    <m/>
    <x v="0"/>
    <x v="0"/>
    <n v="1"/>
    <s v="SCFM"/>
    <x v="0"/>
    <x v="9"/>
    <x v="1"/>
    <n v="0.02"/>
    <n v="0.02"/>
    <m/>
    <m/>
    <m/>
    <m/>
    <m/>
    <m/>
    <m/>
    <x v="0"/>
    <x v="0"/>
    <x v="0"/>
    <s v="Pipe"/>
    <x v="0"/>
    <x v="0"/>
  </r>
  <r>
    <x v="574"/>
    <x v="112"/>
    <x v="618"/>
    <x v="1"/>
    <x v="3"/>
    <s v="CA"/>
    <x v="3"/>
    <n v="70"/>
    <s v=""/>
    <s v=""/>
    <x v="0"/>
    <x v="0"/>
    <x v="3"/>
    <x v="0"/>
    <x v="2"/>
    <x v="0"/>
    <x v="0"/>
    <x v="0"/>
    <s v="Moba Line 2"/>
    <m/>
    <m/>
    <m/>
    <s v=""/>
    <m/>
    <m/>
    <m/>
    <x v="0"/>
    <x v="0"/>
    <x v="2"/>
    <s v="For CIP"/>
    <x v="0"/>
    <m/>
    <m/>
    <m/>
    <s v=""/>
    <s v=""/>
    <s v=""/>
    <x v="0"/>
    <m/>
    <m/>
    <m/>
    <m/>
    <x v="0"/>
    <x v="0"/>
    <n v="1"/>
    <s v="SCFM"/>
    <x v="0"/>
    <x v="2"/>
    <x v="1"/>
    <n v="0.02"/>
    <n v="0.02"/>
    <m/>
    <s v="Subcontractor Supplied"/>
    <s v="OEM"/>
    <m/>
    <m/>
    <m/>
    <m/>
    <x v="0"/>
    <x v="0"/>
    <x v="0"/>
    <s v="Pipe"/>
    <x v="1"/>
    <x v="0"/>
  </r>
  <r>
    <x v="574"/>
    <x v="112"/>
    <x v="619"/>
    <x v="1"/>
    <x v="8"/>
    <s v="DRN"/>
    <x v="6"/>
    <n v="10"/>
    <s v=""/>
    <s v=""/>
    <x v="0"/>
    <x v="0"/>
    <x v="3"/>
    <x v="0"/>
    <x v="2"/>
    <x v="0"/>
    <x v="0"/>
    <x v="0"/>
    <s v="Moba Line 2"/>
    <m/>
    <m/>
    <s v="SAN"/>
    <s v="Sanitary Clamp Fitting"/>
    <s v="3&quot;"/>
    <m/>
    <m/>
    <x v="0"/>
    <x v="0"/>
    <x v="2"/>
    <s v="ZONE  1 - TANK DRAIN VALVE"/>
    <x v="0"/>
    <m/>
    <m/>
    <m/>
    <s v=""/>
    <s v=""/>
    <s v=""/>
    <x v="0"/>
    <m/>
    <m/>
    <m/>
    <m/>
    <x v="0"/>
    <x v="0"/>
    <n v="50"/>
    <s v="GPM"/>
    <x v="6"/>
    <x v="6"/>
    <x v="1"/>
    <n v="0.02"/>
    <n v="1"/>
    <m/>
    <m/>
    <m/>
    <s v="3&quot; TANK DRAIN VALVE"/>
    <m/>
    <m/>
    <m/>
    <x v="0"/>
    <x v="0"/>
    <x v="0"/>
    <s v="Pipe"/>
    <x v="1"/>
    <x v="0"/>
  </r>
  <r>
    <x v="574"/>
    <x v="112"/>
    <x v="620"/>
    <x v="1"/>
    <x v="8"/>
    <s v="DRN"/>
    <x v="6"/>
    <n v="14"/>
    <s v=""/>
    <s v=""/>
    <x v="0"/>
    <x v="0"/>
    <x v="3"/>
    <x v="0"/>
    <x v="2"/>
    <x v="0"/>
    <x v="0"/>
    <x v="0"/>
    <s v="Moba Line 2"/>
    <m/>
    <m/>
    <s v="SAN"/>
    <s v="Sanitary Clamp Fitting"/>
    <s v="3&quot;"/>
    <m/>
    <m/>
    <x v="0"/>
    <x v="0"/>
    <x v="2"/>
    <s v="ZONE  3 - TANK DRAIN VALVE"/>
    <x v="0"/>
    <m/>
    <m/>
    <m/>
    <s v=""/>
    <s v=""/>
    <s v=""/>
    <x v="0"/>
    <m/>
    <m/>
    <m/>
    <m/>
    <x v="0"/>
    <x v="0"/>
    <n v="50"/>
    <s v="GPM"/>
    <x v="6"/>
    <x v="6"/>
    <x v="1"/>
    <n v="0.02"/>
    <n v="1"/>
    <m/>
    <m/>
    <m/>
    <s v="3&quot; TANK DRAIN VALVE"/>
    <m/>
    <m/>
    <m/>
    <x v="0"/>
    <x v="0"/>
    <x v="0"/>
    <s v="Pipe"/>
    <x v="1"/>
    <x v="0"/>
  </r>
  <r>
    <x v="574"/>
    <x v="112"/>
    <x v="621"/>
    <x v="1"/>
    <x v="8"/>
    <s v="DRN"/>
    <x v="6"/>
    <n v="15"/>
    <s v=""/>
    <s v=""/>
    <x v="0"/>
    <x v="0"/>
    <x v="3"/>
    <x v="0"/>
    <x v="2"/>
    <x v="0"/>
    <x v="0"/>
    <x v="0"/>
    <s v="Moba Line 2"/>
    <m/>
    <m/>
    <s v="OD Tube"/>
    <s v="ANSI OD Sanitary Tube"/>
    <s v="3&quot;"/>
    <m/>
    <m/>
    <x v="0"/>
    <x v="0"/>
    <x v="2"/>
    <s v="ZONE  3 - RINSE DRAIN"/>
    <x v="0"/>
    <m/>
    <m/>
    <m/>
    <s v=""/>
    <s v=""/>
    <s v=""/>
    <x v="0"/>
    <m/>
    <m/>
    <m/>
    <m/>
    <x v="0"/>
    <x v="0"/>
    <n v="50"/>
    <s v="GPM"/>
    <x v="6"/>
    <x v="6"/>
    <x v="1"/>
    <n v="0.03"/>
    <n v="1.5"/>
    <m/>
    <m/>
    <m/>
    <s v="3&quot; DRAIN"/>
    <m/>
    <m/>
    <m/>
    <x v="0"/>
    <x v="0"/>
    <x v="0"/>
    <s v="Pipe"/>
    <x v="1"/>
    <x v="0"/>
  </r>
  <r>
    <x v="574"/>
    <x v="112"/>
    <x v="622"/>
    <x v="1"/>
    <x v="8"/>
    <s v="DRN"/>
    <x v="6"/>
    <n v="29"/>
    <s v=""/>
    <s v=""/>
    <x v="0"/>
    <x v="0"/>
    <x v="3"/>
    <x v="0"/>
    <x v="2"/>
    <x v="0"/>
    <x v="0"/>
    <x v="0"/>
    <s v="Moba Line 2"/>
    <m/>
    <m/>
    <s v="OD Tube"/>
    <s v="ANSI OD Sanitary Tube"/>
    <s v="3&quot;"/>
    <m/>
    <m/>
    <x v="0"/>
    <x v="0"/>
    <x v="2"/>
    <s v="ZONE  1 - RINSE DRAIN"/>
    <x v="0"/>
    <m/>
    <m/>
    <m/>
    <s v=""/>
    <s v=""/>
    <s v=""/>
    <x v="0"/>
    <m/>
    <m/>
    <m/>
    <m/>
    <x v="0"/>
    <x v="0"/>
    <n v="50"/>
    <s v="GPM"/>
    <x v="6"/>
    <x v="6"/>
    <x v="1"/>
    <n v="0.03"/>
    <n v="1.5"/>
    <m/>
    <m/>
    <m/>
    <s v="3&quot; DRAIN"/>
    <m/>
    <m/>
    <m/>
    <x v="0"/>
    <x v="0"/>
    <x v="0"/>
    <s v="Pipe"/>
    <x v="1"/>
    <x v="0"/>
  </r>
  <r>
    <x v="574"/>
    <x v="112"/>
    <x v="623"/>
    <x v="1"/>
    <x v="8"/>
    <s v="DRN"/>
    <x v="6"/>
    <n v="30"/>
    <s v=""/>
    <s v=""/>
    <x v="0"/>
    <x v="0"/>
    <x v="3"/>
    <x v="0"/>
    <x v="2"/>
    <x v="0"/>
    <x v="0"/>
    <x v="0"/>
    <s v="Moba Line 2"/>
    <m/>
    <m/>
    <s v="SAN"/>
    <s v="Sanitary Clamp Fitting"/>
    <s v="3&quot;"/>
    <m/>
    <m/>
    <x v="0"/>
    <x v="0"/>
    <x v="2"/>
    <s v="ZONE  2 - TANK DRAIN VALVE"/>
    <x v="0"/>
    <m/>
    <m/>
    <m/>
    <s v=""/>
    <s v=""/>
    <s v=""/>
    <x v="0"/>
    <m/>
    <m/>
    <m/>
    <m/>
    <x v="0"/>
    <x v="0"/>
    <n v="50"/>
    <s v="GPM"/>
    <x v="6"/>
    <x v="6"/>
    <x v="1"/>
    <n v="0.02"/>
    <n v="1"/>
    <m/>
    <m/>
    <m/>
    <s v="3&quot; TANK DRAIN VALVE"/>
    <m/>
    <m/>
    <m/>
    <x v="0"/>
    <x v="0"/>
    <x v="0"/>
    <s v="Pipe"/>
    <x v="1"/>
    <x v="0"/>
  </r>
  <r>
    <x v="574"/>
    <x v="112"/>
    <x v="624"/>
    <x v="1"/>
    <x v="8"/>
    <s v="DRN"/>
    <x v="6"/>
    <n v="31"/>
    <s v=""/>
    <s v=""/>
    <x v="0"/>
    <x v="0"/>
    <x v="3"/>
    <x v="0"/>
    <x v="2"/>
    <x v="0"/>
    <x v="0"/>
    <x v="0"/>
    <s v="Moba Line 2"/>
    <m/>
    <m/>
    <s v="OD Tube"/>
    <s v="ANSI OD Sanitary Tube"/>
    <s v="3&quot;"/>
    <m/>
    <m/>
    <x v="0"/>
    <x v="0"/>
    <x v="2"/>
    <s v="ZONE  2 - RINSE DRAIN"/>
    <x v="0"/>
    <m/>
    <m/>
    <m/>
    <s v=""/>
    <s v=""/>
    <s v=""/>
    <x v="0"/>
    <m/>
    <m/>
    <m/>
    <m/>
    <x v="0"/>
    <x v="0"/>
    <n v="50"/>
    <s v="GPM"/>
    <x v="6"/>
    <x v="6"/>
    <x v="1"/>
    <n v="0.03"/>
    <n v="1.5"/>
    <m/>
    <m/>
    <m/>
    <s v="3&quot; DRAIN"/>
    <m/>
    <m/>
    <m/>
    <x v="0"/>
    <x v="0"/>
    <x v="0"/>
    <s v="Pipe"/>
    <x v="1"/>
    <x v="0"/>
  </r>
  <r>
    <x v="574"/>
    <x v="112"/>
    <x v="625"/>
    <x v="1"/>
    <x v="8"/>
    <s v="DRN"/>
    <x v="6"/>
    <n v="35"/>
    <s v=""/>
    <s v=""/>
    <x v="0"/>
    <x v="0"/>
    <x v="3"/>
    <x v="0"/>
    <x v="2"/>
    <x v="0"/>
    <x v="0"/>
    <x v="0"/>
    <s v="Moba Line 2"/>
    <m/>
    <m/>
    <s v="OD Tube"/>
    <s v="ANSI OD Sanitary Tube"/>
    <s v="3&quot;"/>
    <m/>
    <m/>
    <x v="0"/>
    <x v="0"/>
    <x v="2"/>
    <s v="ZONE  1 - OVERFLOW"/>
    <x v="0"/>
    <m/>
    <m/>
    <m/>
    <s v=""/>
    <s v=""/>
    <s v=""/>
    <x v="0"/>
    <m/>
    <m/>
    <m/>
    <m/>
    <x v="0"/>
    <x v="0"/>
    <n v="5"/>
    <s v="GPM"/>
    <x v="6"/>
    <x v="6"/>
    <x v="1"/>
    <n v="0.03"/>
    <n v="0.15"/>
    <m/>
    <m/>
    <m/>
    <s v="3&quot; DRAIN - OVERFLOW"/>
    <m/>
    <m/>
    <m/>
    <x v="0"/>
    <x v="0"/>
    <x v="0"/>
    <s v="Pipe"/>
    <x v="1"/>
    <x v="0"/>
  </r>
  <r>
    <x v="574"/>
    <x v="112"/>
    <x v="626"/>
    <x v="1"/>
    <x v="8"/>
    <s v="DRN"/>
    <x v="6"/>
    <n v="36"/>
    <s v=""/>
    <s v=""/>
    <x v="0"/>
    <x v="0"/>
    <x v="3"/>
    <x v="0"/>
    <x v="2"/>
    <x v="0"/>
    <x v="0"/>
    <x v="0"/>
    <s v="Moba Line 2"/>
    <m/>
    <m/>
    <s v="SAN"/>
    <s v="Sanitary Clamp Fitting"/>
    <s v="3&quot;"/>
    <m/>
    <m/>
    <x v="0"/>
    <x v="0"/>
    <x v="2"/>
    <s v="ZONE  2 - OVERFLOW"/>
    <x v="0"/>
    <m/>
    <m/>
    <m/>
    <s v=""/>
    <s v=""/>
    <s v=""/>
    <x v="0"/>
    <m/>
    <m/>
    <m/>
    <m/>
    <x v="0"/>
    <x v="0"/>
    <n v="5"/>
    <s v="GPM"/>
    <x v="6"/>
    <x v="6"/>
    <x v="1"/>
    <n v="0.02"/>
    <n v="0.1"/>
    <m/>
    <m/>
    <m/>
    <s v="3&quot; DRAIN - OVERFLOW"/>
    <m/>
    <m/>
    <m/>
    <x v="0"/>
    <x v="0"/>
    <x v="0"/>
    <s v="Pipe"/>
    <x v="1"/>
    <x v="0"/>
  </r>
  <r>
    <x v="574"/>
    <x v="112"/>
    <x v="627"/>
    <x v="1"/>
    <x v="8"/>
    <s v="DRN"/>
    <x v="6"/>
    <n v="37"/>
    <s v=""/>
    <s v=""/>
    <x v="0"/>
    <x v="0"/>
    <x v="3"/>
    <x v="0"/>
    <x v="2"/>
    <x v="0"/>
    <x v="0"/>
    <x v="0"/>
    <s v="Moba Line 2"/>
    <m/>
    <m/>
    <s v="OD Tube"/>
    <s v="ANSI OD Sanitary Tube"/>
    <s v="3&quot;"/>
    <m/>
    <m/>
    <x v="0"/>
    <x v="0"/>
    <x v="2"/>
    <s v="ZONE  3 - OVERFLOW"/>
    <x v="0"/>
    <m/>
    <m/>
    <m/>
    <s v=""/>
    <s v=""/>
    <s v=""/>
    <x v="0"/>
    <m/>
    <m/>
    <m/>
    <m/>
    <x v="0"/>
    <x v="0"/>
    <n v="5"/>
    <s v="GPM"/>
    <x v="6"/>
    <x v="6"/>
    <x v="1"/>
    <n v="0.03"/>
    <n v="0.15"/>
    <m/>
    <m/>
    <m/>
    <s v="3&quot; DRAIN - OVERFLOW"/>
    <m/>
    <m/>
    <m/>
    <x v="0"/>
    <x v="0"/>
    <x v="0"/>
    <s v="Pipe"/>
    <x v="1"/>
    <x v="0"/>
  </r>
  <r>
    <x v="574"/>
    <x v="112"/>
    <x v="628"/>
    <x v="1"/>
    <x v="9"/>
    <s v="EX"/>
    <x v="2"/>
    <n v="4"/>
    <s v=""/>
    <s v=""/>
    <x v="0"/>
    <x v="0"/>
    <x v="3"/>
    <x v="0"/>
    <x v="2"/>
    <x v="0"/>
    <x v="0"/>
    <x v="0"/>
    <s v="Moba Line 2"/>
    <m/>
    <m/>
    <m/>
    <s v=""/>
    <m/>
    <m/>
    <s v="12&quot;"/>
    <x v="0"/>
    <x v="0"/>
    <x v="2"/>
    <s v="ZONE 1 - EXHAUST"/>
    <x v="0"/>
    <m/>
    <m/>
    <m/>
    <s v=""/>
    <s v=""/>
    <s v=""/>
    <x v="0"/>
    <m/>
    <m/>
    <m/>
    <m/>
    <x v="0"/>
    <x v="0"/>
    <n v="1250"/>
    <s v="SCFM"/>
    <x v="5"/>
    <x v="10"/>
    <x v="1"/>
    <n v="1"/>
    <n v="1250"/>
    <m/>
    <m/>
    <m/>
    <m/>
    <s v="[1503] - Egg Wash"/>
    <s v="Outside"/>
    <s v="Variable"/>
    <x v="0"/>
    <x v="0"/>
    <x v="0"/>
    <s v="Duct"/>
    <x v="1"/>
    <x v="0"/>
  </r>
  <r>
    <x v="574"/>
    <x v="112"/>
    <x v="629"/>
    <x v="1"/>
    <x v="9"/>
    <s v="EX"/>
    <x v="2"/>
    <n v="5"/>
    <s v=""/>
    <s v=""/>
    <x v="0"/>
    <x v="0"/>
    <x v="3"/>
    <x v="0"/>
    <x v="2"/>
    <x v="0"/>
    <x v="0"/>
    <x v="0"/>
    <s v="Moba Line 2"/>
    <m/>
    <m/>
    <m/>
    <s v=""/>
    <m/>
    <m/>
    <s v="12&quot;"/>
    <x v="0"/>
    <x v="0"/>
    <x v="2"/>
    <s v="ZONE 2 - EXHAUST"/>
    <x v="0"/>
    <m/>
    <m/>
    <m/>
    <s v=""/>
    <s v=""/>
    <s v=""/>
    <x v="0"/>
    <m/>
    <m/>
    <m/>
    <m/>
    <x v="0"/>
    <x v="0"/>
    <n v="1250"/>
    <s v="SCFM"/>
    <x v="5"/>
    <x v="10"/>
    <x v="1"/>
    <n v="1"/>
    <n v="1250"/>
    <m/>
    <m/>
    <m/>
    <m/>
    <s v="[1503] - Egg Wash"/>
    <s v="Outside"/>
    <s v="Variable"/>
    <x v="0"/>
    <x v="0"/>
    <x v="0"/>
    <s v="Duct"/>
    <x v="1"/>
    <x v="0"/>
  </r>
  <r>
    <x v="574"/>
    <x v="112"/>
    <x v="630"/>
    <x v="1"/>
    <x v="9"/>
    <s v="EX"/>
    <x v="2"/>
    <n v="6"/>
    <s v=""/>
    <s v=""/>
    <x v="0"/>
    <x v="0"/>
    <x v="3"/>
    <x v="0"/>
    <x v="2"/>
    <x v="0"/>
    <x v="0"/>
    <x v="0"/>
    <s v="Moba Line 2"/>
    <m/>
    <m/>
    <m/>
    <s v=""/>
    <m/>
    <m/>
    <s v="12&quot;"/>
    <x v="0"/>
    <x v="0"/>
    <x v="2"/>
    <s v="ZONE 3 - EXHAUST"/>
    <x v="0"/>
    <m/>
    <m/>
    <m/>
    <s v=""/>
    <s v=""/>
    <s v=""/>
    <x v="0"/>
    <m/>
    <m/>
    <m/>
    <m/>
    <x v="0"/>
    <x v="0"/>
    <n v="1250"/>
    <s v="SCFM"/>
    <x v="5"/>
    <x v="10"/>
    <x v="1"/>
    <n v="1"/>
    <n v="1250"/>
    <m/>
    <m/>
    <m/>
    <m/>
    <s v="[1503] - Egg Wash"/>
    <s v="Outside"/>
    <s v="Variable"/>
    <x v="0"/>
    <x v="0"/>
    <x v="0"/>
    <s v="Duct"/>
    <x v="1"/>
    <x v="0"/>
  </r>
  <r>
    <x v="574"/>
    <x v="112"/>
    <x v="631"/>
    <x v="1"/>
    <x v="10"/>
    <s v="HHWR"/>
    <x v="5"/>
    <n v="4"/>
    <s v=""/>
    <s v=""/>
    <x v="0"/>
    <x v="0"/>
    <x v="3"/>
    <x v="0"/>
    <x v="2"/>
    <x v="0"/>
    <x v="0"/>
    <x v="0"/>
    <s v="Moba Line 2"/>
    <m/>
    <m/>
    <s v="NPTF"/>
    <s v="National Pipe Taper Thread (Meets Fuel/Gas Code)"/>
    <s v="1-1/2&quot;"/>
    <m/>
    <m/>
    <x v="0"/>
    <x v="0"/>
    <x v="1"/>
    <s v="ZONE 1 - WATER RETURN FROM HX"/>
    <x v="0"/>
    <m/>
    <m/>
    <m/>
    <s v=""/>
    <s v=""/>
    <s v=""/>
    <x v="0"/>
    <m/>
    <m/>
    <m/>
    <m/>
    <x v="0"/>
    <x v="0"/>
    <n v="90"/>
    <s v="GPM"/>
    <x v="7"/>
    <x v="6"/>
    <x v="1"/>
    <n v="1"/>
    <n v="90"/>
    <m/>
    <s v="Subcontractor Supplied"/>
    <m/>
    <s v="900000 BTU"/>
    <m/>
    <m/>
    <m/>
    <x v="0"/>
    <x v="0"/>
    <x v="0"/>
    <s v="Pipe"/>
    <x v="1"/>
    <x v="0"/>
  </r>
  <r>
    <x v="574"/>
    <x v="112"/>
    <x v="632"/>
    <x v="1"/>
    <x v="10"/>
    <s v="HHWR"/>
    <x v="5"/>
    <n v="5"/>
    <s v=""/>
    <s v=""/>
    <x v="0"/>
    <x v="0"/>
    <x v="3"/>
    <x v="0"/>
    <x v="2"/>
    <x v="0"/>
    <x v="0"/>
    <x v="0"/>
    <s v="Moba Line 2"/>
    <m/>
    <m/>
    <s v="NPTF"/>
    <s v="National Pipe Taper Thread (Meets Fuel/Gas Code)"/>
    <s v="1-1/2&quot;"/>
    <m/>
    <m/>
    <x v="0"/>
    <x v="0"/>
    <x v="1"/>
    <s v="ZONE 2 - WATER RETURN FROM HX"/>
    <x v="0"/>
    <m/>
    <m/>
    <m/>
    <s v=""/>
    <s v=""/>
    <s v=""/>
    <x v="0"/>
    <m/>
    <m/>
    <m/>
    <m/>
    <x v="0"/>
    <x v="0"/>
    <n v="90"/>
    <s v="GPM"/>
    <x v="7"/>
    <x v="6"/>
    <x v="1"/>
    <n v="1"/>
    <n v="90"/>
    <m/>
    <s v="Subcontractor Supplied"/>
    <m/>
    <s v="900000 BTU"/>
    <m/>
    <m/>
    <m/>
    <x v="0"/>
    <x v="0"/>
    <x v="0"/>
    <s v="Pipe"/>
    <x v="1"/>
    <x v="0"/>
  </r>
  <r>
    <x v="574"/>
    <x v="112"/>
    <x v="633"/>
    <x v="1"/>
    <x v="10"/>
    <s v="HHWR"/>
    <x v="5"/>
    <n v="6"/>
    <s v=""/>
    <s v=""/>
    <x v="0"/>
    <x v="0"/>
    <x v="3"/>
    <x v="0"/>
    <x v="2"/>
    <x v="0"/>
    <x v="0"/>
    <x v="0"/>
    <s v="Moba Line 2"/>
    <m/>
    <m/>
    <s v="NPTF"/>
    <s v="National Pipe Taper Thread (Meets Fuel/Gas Code)"/>
    <s v="1-1/2&quot;"/>
    <m/>
    <m/>
    <x v="0"/>
    <x v="0"/>
    <x v="1"/>
    <s v="ZONE 3 - WATER RETURN FROM HX"/>
    <x v="0"/>
    <m/>
    <m/>
    <m/>
    <s v=""/>
    <s v=""/>
    <s v=""/>
    <x v="0"/>
    <m/>
    <m/>
    <m/>
    <m/>
    <x v="0"/>
    <x v="0"/>
    <n v="90"/>
    <s v="GPM"/>
    <x v="7"/>
    <x v="6"/>
    <x v="1"/>
    <n v="1"/>
    <n v="90"/>
    <m/>
    <s v="Subcontractor Supplied"/>
    <m/>
    <s v="900000 BTU"/>
    <m/>
    <m/>
    <m/>
    <x v="0"/>
    <x v="0"/>
    <x v="0"/>
    <s v="Pipe"/>
    <x v="1"/>
    <x v="0"/>
  </r>
  <r>
    <x v="574"/>
    <x v="112"/>
    <x v="634"/>
    <x v="1"/>
    <x v="11"/>
    <s v="HHWS"/>
    <x v="5"/>
    <n v="4"/>
    <s v=""/>
    <s v=""/>
    <x v="0"/>
    <x v="0"/>
    <x v="3"/>
    <x v="0"/>
    <x v="2"/>
    <x v="0"/>
    <x v="0"/>
    <x v="0"/>
    <s v="Moba Line 2"/>
    <m/>
    <m/>
    <s v="NPTF"/>
    <s v="National Pipe Taper Thread (Meets Fuel/Gas Code)"/>
    <s v="1-1/2&quot;"/>
    <m/>
    <m/>
    <x v="0"/>
    <x v="0"/>
    <x v="1"/>
    <s v="ZONE 1 - WATER SUPPLY TO HX"/>
    <x v="0"/>
    <m/>
    <m/>
    <m/>
    <s v=""/>
    <s v=""/>
    <s v=""/>
    <x v="0"/>
    <m/>
    <m/>
    <m/>
    <m/>
    <x v="0"/>
    <x v="0"/>
    <n v="90"/>
    <s v="GPM"/>
    <x v="8"/>
    <x v="6"/>
    <x v="1"/>
    <n v="1"/>
    <n v="90"/>
    <m/>
    <s v="Subcontractor Supplied"/>
    <m/>
    <s v="900,000 BTU"/>
    <m/>
    <m/>
    <m/>
    <x v="0"/>
    <x v="0"/>
    <x v="0"/>
    <s v="Pipe"/>
    <x v="1"/>
    <x v="0"/>
  </r>
  <r>
    <x v="574"/>
    <x v="112"/>
    <x v="635"/>
    <x v="1"/>
    <x v="11"/>
    <s v="HHWS"/>
    <x v="5"/>
    <n v="5"/>
    <s v=""/>
    <s v=""/>
    <x v="0"/>
    <x v="0"/>
    <x v="3"/>
    <x v="0"/>
    <x v="2"/>
    <x v="0"/>
    <x v="0"/>
    <x v="0"/>
    <s v="Moba Line 2"/>
    <m/>
    <m/>
    <s v="NPTF"/>
    <s v="National Pipe Taper Thread (Meets Fuel/Gas Code)"/>
    <s v="1-1/2&quot;"/>
    <m/>
    <m/>
    <x v="0"/>
    <x v="0"/>
    <x v="1"/>
    <s v="ZONE 2 - WATER SUPPLY TO HX"/>
    <x v="0"/>
    <m/>
    <m/>
    <m/>
    <s v=""/>
    <s v=""/>
    <s v=""/>
    <x v="0"/>
    <m/>
    <m/>
    <m/>
    <m/>
    <x v="0"/>
    <x v="0"/>
    <n v="90"/>
    <s v="GPM"/>
    <x v="8"/>
    <x v="6"/>
    <x v="1"/>
    <n v="1"/>
    <n v="90"/>
    <m/>
    <s v="Subcontractor Supplied"/>
    <m/>
    <s v="900,000 BTU"/>
    <m/>
    <m/>
    <m/>
    <x v="0"/>
    <x v="0"/>
    <x v="0"/>
    <s v="Pipe"/>
    <x v="1"/>
    <x v="0"/>
  </r>
  <r>
    <x v="574"/>
    <x v="112"/>
    <x v="636"/>
    <x v="1"/>
    <x v="11"/>
    <s v="HHWS"/>
    <x v="5"/>
    <n v="6"/>
    <s v=""/>
    <s v=""/>
    <x v="0"/>
    <x v="0"/>
    <x v="3"/>
    <x v="0"/>
    <x v="2"/>
    <x v="0"/>
    <x v="0"/>
    <x v="0"/>
    <s v="Moba Line 2"/>
    <m/>
    <m/>
    <s v="NPTF"/>
    <s v="National Pipe Taper Thread (Meets Fuel/Gas Code)"/>
    <s v="1-1/2&quot;"/>
    <m/>
    <m/>
    <x v="0"/>
    <x v="0"/>
    <x v="1"/>
    <s v="ZONE 3 - WATER SUPPLY TO HX"/>
    <x v="0"/>
    <m/>
    <m/>
    <m/>
    <s v=""/>
    <s v=""/>
    <s v=""/>
    <x v="0"/>
    <m/>
    <m/>
    <m/>
    <m/>
    <x v="0"/>
    <x v="0"/>
    <n v="90"/>
    <s v="GPM"/>
    <x v="8"/>
    <x v="6"/>
    <x v="1"/>
    <n v="1"/>
    <n v="90"/>
    <m/>
    <s v="Subcontractor Supplied"/>
    <m/>
    <s v="900,000 BTU"/>
    <m/>
    <m/>
    <m/>
    <x v="0"/>
    <x v="0"/>
    <x v="0"/>
    <s v="Pipe"/>
    <x v="1"/>
    <x v="0"/>
  </r>
  <r>
    <x v="574"/>
    <x v="112"/>
    <x v="637"/>
    <x v="1"/>
    <x v="5"/>
    <s v="PCW"/>
    <x v="5"/>
    <n v="15"/>
    <s v=""/>
    <s v=""/>
    <x v="0"/>
    <x v="0"/>
    <x v="3"/>
    <x v="0"/>
    <x v="2"/>
    <x v="0"/>
    <x v="0"/>
    <x v="0"/>
    <s v="Moba Line 2"/>
    <m/>
    <m/>
    <m/>
    <s v=""/>
    <m/>
    <m/>
    <m/>
    <x v="0"/>
    <x v="0"/>
    <x v="2"/>
    <s v="TANK FILL ZONE 1"/>
    <x v="0"/>
    <m/>
    <m/>
    <m/>
    <s v=""/>
    <s v=""/>
    <s v=""/>
    <x v="0"/>
    <m/>
    <m/>
    <m/>
    <m/>
    <x v="0"/>
    <x v="0"/>
    <n v="25"/>
    <s v="GPM"/>
    <x v="2"/>
    <x v="11"/>
    <x v="1"/>
    <n v="0.05"/>
    <n v="1.25"/>
    <m/>
    <s v="Subcontractor Supplied"/>
    <m/>
    <s v="29-58 PSI. _x000a_Mix PHW &amp; PCW before connection"/>
    <m/>
    <m/>
    <m/>
    <x v="0"/>
    <x v="0"/>
    <x v="0"/>
    <s v="Pipe"/>
    <x v="1"/>
    <x v="0"/>
  </r>
  <r>
    <x v="574"/>
    <x v="112"/>
    <x v="638"/>
    <x v="1"/>
    <x v="5"/>
    <s v="PCW"/>
    <x v="5"/>
    <n v="16"/>
    <s v=""/>
    <s v=""/>
    <x v="0"/>
    <x v="0"/>
    <x v="3"/>
    <x v="0"/>
    <x v="2"/>
    <x v="0"/>
    <x v="0"/>
    <x v="0"/>
    <s v="Moba Line 2"/>
    <m/>
    <m/>
    <m/>
    <s v=""/>
    <m/>
    <m/>
    <m/>
    <x v="0"/>
    <x v="0"/>
    <x v="2"/>
    <s v="TANK FILL ZONE 2"/>
    <x v="0"/>
    <m/>
    <m/>
    <m/>
    <s v=""/>
    <s v=""/>
    <s v=""/>
    <x v="0"/>
    <m/>
    <m/>
    <m/>
    <m/>
    <x v="0"/>
    <x v="0"/>
    <n v="25"/>
    <s v="GPM"/>
    <x v="2"/>
    <x v="11"/>
    <x v="1"/>
    <n v="0.05"/>
    <n v="1.25"/>
    <m/>
    <s v="Subcontractor Supplied"/>
    <m/>
    <s v="29-58 PSI. _x000a_Mix PHW &amp; PCW before connection"/>
    <m/>
    <m/>
    <m/>
    <x v="0"/>
    <x v="0"/>
    <x v="0"/>
    <s v="Pipe"/>
    <x v="1"/>
    <x v="0"/>
  </r>
  <r>
    <x v="574"/>
    <x v="112"/>
    <x v="639"/>
    <x v="1"/>
    <x v="5"/>
    <s v="PCW"/>
    <x v="5"/>
    <n v="17"/>
    <s v=""/>
    <s v=""/>
    <x v="0"/>
    <x v="0"/>
    <x v="3"/>
    <x v="0"/>
    <x v="2"/>
    <x v="0"/>
    <x v="0"/>
    <x v="0"/>
    <s v="Moba Line 2"/>
    <m/>
    <m/>
    <m/>
    <s v=""/>
    <m/>
    <m/>
    <m/>
    <x v="0"/>
    <x v="0"/>
    <x v="2"/>
    <s v="TANK FILL ZONE 3"/>
    <x v="0"/>
    <m/>
    <m/>
    <m/>
    <s v=""/>
    <s v=""/>
    <s v=""/>
    <x v="0"/>
    <m/>
    <m/>
    <m/>
    <m/>
    <x v="0"/>
    <x v="0"/>
    <n v="25"/>
    <s v="GPM"/>
    <x v="2"/>
    <x v="11"/>
    <x v="1"/>
    <n v="0.05"/>
    <n v="1.25"/>
    <m/>
    <s v="Subcontractor Supplied"/>
    <m/>
    <s v="29-58 PSI. _x000a_Mix PHW &amp; PCW before connection"/>
    <m/>
    <m/>
    <m/>
    <x v="0"/>
    <x v="0"/>
    <x v="0"/>
    <s v="Pipe"/>
    <x v="1"/>
    <x v="0"/>
  </r>
  <r>
    <x v="574"/>
    <x v="112"/>
    <x v="640"/>
    <x v="1"/>
    <x v="5"/>
    <s v="PCW"/>
    <x v="5"/>
    <n v="20"/>
    <s v=""/>
    <s v=""/>
    <x v="0"/>
    <x v="0"/>
    <x v="3"/>
    <x v="0"/>
    <x v="2"/>
    <x v="0"/>
    <x v="0"/>
    <x v="0"/>
    <s v="Moba Line 2"/>
    <m/>
    <m/>
    <m/>
    <s v=""/>
    <m/>
    <m/>
    <m/>
    <x v="0"/>
    <x v="0"/>
    <x v="2"/>
    <s v="ZONE 3 - RINSE "/>
    <x v="0"/>
    <m/>
    <m/>
    <m/>
    <s v=""/>
    <s v=""/>
    <s v=""/>
    <x v="0"/>
    <m/>
    <m/>
    <m/>
    <m/>
    <x v="0"/>
    <x v="0"/>
    <n v="1"/>
    <s v="GPM"/>
    <x v="2"/>
    <x v="11"/>
    <x v="1"/>
    <n v="0.8"/>
    <n v="0.8"/>
    <m/>
    <s v="Subcontractor Supplied"/>
    <m/>
    <s v="29-58 PSI. _x000a_Mix PHW &amp; PCW before connection"/>
    <m/>
    <m/>
    <m/>
    <x v="0"/>
    <x v="0"/>
    <x v="0"/>
    <s v="Pipe"/>
    <x v="1"/>
    <x v="0"/>
  </r>
  <r>
    <x v="574"/>
    <x v="112"/>
    <x v="641"/>
    <x v="1"/>
    <x v="6"/>
    <s v="PHW"/>
    <x v="5"/>
    <n v="15"/>
    <s v=""/>
    <s v=""/>
    <x v="0"/>
    <x v="0"/>
    <x v="3"/>
    <x v="0"/>
    <x v="2"/>
    <x v="0"/>
    <x v="0"/>
    <x v="0"/>
    <s v="Moba Line 2"/>
    <m/>
    <m/>
    <s v="NPTF"/>
    <s v="National Pipe Taper Thread (Meets Fuel/Gas Code)"/>
    <s v="3/4&quot;"/>
    <m/>
    <m/>
    <x v="0"/>
    <x v="0"/>
    <x v="2"/>
    <s v="TANK FILL ZONE 1_x000a_200 gallons every 4 hours"/>
    <x v="0"/>
    <m/>
    <m/>
    <m/>
    <s v=""/>
    <s v=""/>
    <s v=""/>
    <x v="0"/>
    <m/>
    <m/>
    <m/>
    <m/>
    <x v="0"/>
    <x v="0"/>
    <n v="25"/>
    <s v="GPM"/>
    <x v="3"/>
    <x v="11"/>
    <x v="1"/>
    <n v="0.05"/>
    <n v="1.25"/>
    <m/>
    <s v="Subcontractor Supplied"/>
    <m/>
    <s v="29-58 PSI. _x000a_Mix PHW &amp; PCW before connection"/>
    <m/>
    <m/>
    <m/>
    <x v="0"/>
    <x v="0"/>
    <x v="0"/>
    <s v="Pipe"/>
    <x v="1"/>
    <x v="0"/>
  </r>
  <r>
    <x v="574"/>
    <x v="112"/>
    <x v="642"/>
    <x v="1"/>
    <x v="6"/>
    <s v="PHW"/>
    <x v="5"/>
    <n v="16"/>
    <s v=""/>
    <s v=""/>
    <x v="0"/>
    <x v="0"/>
    <x v="3"/>
    <x v="0"/>
    <x v="2"/>
    <x v="0"/>
    <x v="0"/>
    <x v="0"/>
    <s v="Moba Line 2"/>
    <m/>
    <m/>
    <s v="NPTF"/>
    <s v="National Pipe Taper Thread (Meets Fuel/Gas Code)"/>
    <s v="3/4&quot;"/>
    <m/>
    <m/>
    <x v="0"/>
    <x v="0"/>
    <x v="2"/>
    <s v="TANK FILL ZONE 2_x000a_200 gallons every 4 hours"/>
    <x v="0"/>
    <m/>
    <m/>
    <m/>
    <s v=""/>
    <s v=""/>
    <s v=""/>
    <x v="0"/>
    <m/>
    <m/>
    <m/>
    <m/>
    <x v="0"/>
    <x v="0"/>
    <n v="25"/>
    <s v="GPM"/>
    <x v="3"/>
    <x v="11"/>
    <x v="1"/>
    <n v="0.05"/>
    <n v="1.25"/>
    <m/>
    <s v="Subcontractor Supplied"/>
    <m/>
    <s v="29-58 PSI. _x000a_Mix PHW &amp; PCW before connection"/>
    <m/>
    <m/>
    <m/>
    <x v="0"/>
    <x v="0"/>
    <x v="0"/>
    <s v="Pipe"/>
    <x v="1"/>
    <x v="0"/>
  </r>
  <r>
    <x v="574"/>
    <x v="112"/>
    <x v="643"/>
    <x v="1"/>
    <x v="6"/>
    <s v="PHW"/>
    <x v="5"/>
    <n v="17"/>
    <s v=""/>
    <s v=""/>
    <x v="0"/>
    <x v="0"/>
    <x v="3"/>
    <x v="0"/>
    <x v="2"/>
    <x v="0"/>
    <x v="0"/>
    <x v="0"/>
    <s v="Moba Line 2"/>
    <m/>
    <m/>
    <s v="NPTF"/>
    <s v="National Pipe Taper Thread (Meets Fuel/Gas Code)"/>
    <s v="3/4&quot;"/>
    <m/>
    <m/>
    <x v="0"/>
    <x v="0"/>
    <x v="2"/>
    <s v="TANK FILL ZONE 3 _x000a_200 gallons every 4 hours"/>
    <x v="0"/>
    <m/>
    <m/>
    <m/>
    <s v=""/>
    <s v=""/>
    <s v=""/>
    <x v="0"/>
    <m/>
    <m/>
    <m/>
    <m/>
    <x v="0"/>
    <x v="0"/>
    <n v="25"/>
    <s v="GPM"/>
    <x v="3"/>
    <x v="11"/>
    <x v="1"/>
    <n v="0.05"/>
    <n v="1.25"/>
    <m/>
    <s v="Subcontractor Supplied"/>
    <m/>
    <s v="29-58 PSI. _x000a_Mix PHW &amp; PCW before connection"/>
    <m/>
    <m/>
    <m/>
    <x v="0"/>
    <x v="0"/>
    <x v="0"/>
    <s v="Pipe"/>
    <x v="1"/>
    <x v="0"/>
  </r>
  <r>
    <x v="574"/>
    <x v="112"/>
    <x v="644"/>
    <x v="1"/>
    <x v="6"/>
    <s v="PHW"/>
    <x v="5"/>
    <n v="20"/>
    <s v=""/>
    <s v=""/>
    <x v="0"/>
    <x v="0"/>
    <x v="3"/>
    <x v="0"/>
    <x v="2"/>
    <x v="0"/>
    <x v="0"/>
    <x v="0"/>
    <s v="Moba Line 2"/>
    <m/>
    <m/>
    <s v="NPTF"/>
    <s v="National Pipe Taper Thread (Meets Fuel/Gas Code)"/>
    <s v="1/2&quot;"/>
    <m/>
    <m/>
    <x v="0"/>
    <x v="0"/>
    <x v="2"/>
    <s v="ZONE 3 - RINSE "/>
    <x v="0"/>
    <m/>
    <m/>
    <m/>
    <s v=""/>
    <s v=""/>
    <s v=""/>
    <x v="0"/>
    <m/>
    <m/>
    <m/>
    <m/>
    <x v="0"/>
    <x v="0"/>
    <n v="1"/>
    <s v="GPM"/>
    <x v="3"/>
    <x v="11"/>
    <x v="1"/>
    <n v="0.8"/>
    <n v="0.8"/>
    <m/>
    <s v="Subcontractor Supplied"/>
    <m/>
    <s v="29-58 PSI. _x000a_Mix PHW &amp; PCW before connection"/>
    <m/>
    <m/>
    <m/>
    <x v="0"/>
    <x v="0"/>
    <x v="0"/>
    <s v="Pipe"/>
    <x v="1"/>
    <x v="0"/>
  </r>
  <r>
    <x v="574"/>
    <x v="112"/>
    <x v="645"/>
    <x v="1"/>
    <x v="5"/>
    <s v="PCW"/>
    <x v="5"/>
    <n v="18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2"/>
    <s v="ZONE 1 - RINSE "/>
    <x v="0"/>
    <m/>
    <m/>
    <m/>
    <s v=""/>
    <s v=""/>
    <s v=""/>
    <x v="0"/>
    <m/>
    <m/>
    <m/>
    <m/>
    <x v="0"/>
    <x v="0"/>
    <n v="1"/>
    <s v="GPM"/>
    <x v="2"/>
    <x v="11"/>
    <x v="1"/>
    <n v="0.8"/>
    <n v="0.8"/>
    <m/>
    <s v="Subcontractor Supplied"/>
    <m/>
    <s v="29-58 PSI. _x000a_Mix PHW &amp; PCW before connection"/>
    <m/>
    <m/>
    <m/>
    <x v="0"/>
    <x v="0"/>
    <x v="0"/>
    <s v="Pipe"/>
    <x v="0"/>
    <x v="0"/>
  </r>
  <r>
    <x v="574"/>
    <x v="112"/>
    <x v="646"/>
    <x v="1"/>
    <x v="5"/>
    <s v="PCW"/>
    <x v="5"/>
    <n v="19"/>
    <s v=""/>
    <s v=""/>
    <x v="0"/>
    <x v="0"/>
    <x v="1"/>
    <x v="0"/>
    <x v="0"/>
    <x v="0"/>
    <x v="0"/>
    <x v="0"/>
    <s v="Moba Line 2"/>
    <m/>
    <m/>
    <m/>
    <s v=""/>
    <m/>
    <m/>
    <m/>
    <x v="0"/>
    <x v="0"/>
    <x v="2"/>
    <s v="ZONE 2 - RINSE "/>
    <x v="0"/>
    <m/>
    <m/>
    <m/>
    <s v=""/>
    <s v=""/>
    <s v=""/>
    <x v="0"/>
    <m/>
    <m/>
    <m/>
    <m/>
    <x v="0"/>
    <x v="0"/>
    <n v="1"/>
    <s v="GPM"/>
    <x v="2"/>
    <x v="11"/>
    <x v="1"/>
    <n v="0.8"/>
    <n v="0.8"/>
    <m/>
    <s v="Subcontractor Supplied"/>
    <m/>
    <s v="29-58 PSI. _x000a_Mix PHW &amp; PCW before connection"/>
    <m/>
    <m/>
    <m/>
    <x v="0"/>
    <x v="0"/>
    <x v="0"/>
    <s v="Pipe"/>
    <x v="0"/>
    <x v="0"/>
  </r>
  <r>
    <x v="574"/>
    <x v="112"/>
    <x v="647"/>
    <x v="1"/>
    <x v="6"/>
    <s v="PHW"/>
    <x v="5"/>
    <n v="18"/>
    <s v=""/>
    <s v=""/>
    <x v="0"/>
    <x v="0"/>
    <x v="1"/>
    <x v="0"/>
    <x v="0"/>
    <x v="0"/>
    <x v="0"/>
    <x v="0"/>
    <s v="Moba Line 2"/>
    <m/>
    <m/>
    <s v="NPTF"/>
    <s v="National Pipe Taper Thread (Meets Fuel/Gas Code)"/>
    <s v="1/2&quot;"/>
    <m/>
    <m/>
    <x v="0"/>
    <x v="0"/>
    <x v="2"/>
    <s v="ZONE 1 - RINSE "/>
    <x v="0"/>
    <m/>
    <m/>
    <m/>
    <s v=""/>
    <s v=""/>
    <s v=""/>
    <x v="0"/>
    <m/>
    <m/>
    <m/>
    <m/>
    <x v="0"/>
    <x v="0"/>
    <n v="1"/>
    <s v="GPM"/>
    <x v="3"/>
    <x v="11"/>
    <x v="1"/>
    <n v="0.8"/>
    <n v="0.8"/>
    <m/>
    <s v="Subcontractor Supplied"/>
    <m/>
    <s v="29-58 PSI. _x000a_Mix PHW &amp; PCW before connection"/>
    <m/>
    <m/>
    <m/>
    <x v="0"/>
    <x v="0"/>
    <x v="0"/>
    <s v="Pipe"/>
    <x v="0"/>
    <x v="0"/>
  </r>
  <r>
    <x v="574"/>
    <x v="112"/>
    <x v="648"/>
    <x v="1"/>
    <x v="6"/>
    <s v="PHW"/>
    <x v="5"/>
    <n v="19"/>
    <s v=""/>
    <s v=""/>
    <x v="0"/>
    <x v="0"/>
    <x v="1"/>
    <x v="0"/>
    <x v="0"/>
    <x v="0"/>
    <x v="0"/>
    <x v="0"/>
    <s v="Moba Line 2"/>
    <m/>
    <m/>
    <s v="NPTF"/>
    <s v="National Pipe Taper Thread (Meets Fuel/Gas Code)"/>
    <s v="1/2&quot;"/>
    <m/>
    <m/>
    <x v="0"/>
    <x v="0"/>
    <x v="2"/>
    <s v="ZONE 2 - RINSE "/>
    <x v="0"/>
    <m/>
    <m/>
    <m/>
    <s v=""/>
    <s v=""/>
    <s v=""/>
    <x v="0"/>
    <m/>
    <m/>
    <m/>
    <m/>
    <x v="0"/>
    <x v="0"/>
    <n v="1"/>
    <s v="GPM"/>
    <x v="3"/>
    <x v="11"/>
    <x v="1"/>
    <n v="0.8"/>
    <n v="0.8"/>
    <m/>
    <s v="Subcontractor Supplied"/>
    <m/>
    <s v="29-58 PSI. _x000a_Mix PHW &amp; PCW before connection"/>
    <m/>
    <m/>
    <m/>
    <x v="0"/>
    <x v="0"/>
    <x v="0"/>
    <s v="Pipe"/>
    <x v="0"/>
    <x v="0"/>
  </r>
  <r>
    <x v="574"/>
    <x v="112"/>
    <x v="0"/>
    <x v="0"/>
    <x v="0"/>
    <s v=""/>
    <x v="0"/>
    <m/>
    <s v=""/>
    <s v=""/>
    <x v="0"/>
    <x v="4"/>
    <x v="3"/>
    <x v="4"/>
    <x v="2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17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575"/>
    <x v="113"/>
    <x v="649"/>
    <x v="1"/>
    <x v="8"/>
    <s v="DRN"/>
    <x v="6"/>
    <n v="16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5"/>
    <s v="GPM"/>
    <x v="9"/>
    <x v="6"/>
    <x v="1"/>
    <n v="0.02"/>
    <n v="0.3"/>
    <m/>
    <m/>
    <m/>
    <m/>
    <m/>
    <m/>
    <m/>
    <x v="0"/>
    <x v="0"/>
    <x v="0"/>
    <s v="Pipe"/>
    <x v="1"/>
    <x v="0"/>
  </r>
  <r>
    <x v="575"/>
    <x v="113"/>
    <x v="650"/>
    <x v="1"/>
    <x v="1"/>
    <s v="EL"/>
    <x v="1"/>
    <n v="193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2"/>
    <m/>
    <x v="3"/>
    <m/>
    <n v="50"/>
    <n v="0.8"/>
    <n v="18.013328398716322"/>
    <n v="40"/>
    <n v="14.410662718973057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575"/>
    <x v="113"/>
    <x v="651"/>
    <x v="1"/>
    <x v="4"/>
    <s v="TD"/>
    <x v="4"/>
    <n v="179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575"/>
    <x v="113"/>
    <x v="652"/>
    <x v="1"/>
    <x v="5"/>
    <s v="PCW"/>
    <x v="5"/>
    <n v="21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2"/>
    <s v="MIX TO 41 - 85F WATER BEFORE CONNECTION"/>
    <x v="0"/>
    <m/>
    <m/>
    <m/>
    <s v=""/>
    <s v=""/>
    <s v=""/>
    <x v="0"/>
    <m/>
    <m/>
    <m/>
    <m/>
    <x v="0"/>
    <x v="0"/>
    <n v="2.6"/>
    <s v="GPM"/>
    <x v="2"/>
    <x v="12"/>
    <x v="1"/>
    <n v="0.05"/>
    <n v="0.13"/>
    <m/>
    <s v="Subcontractor Supplied"/>
    <m/>
    <s v="MIXING VALVE"/>
    <m/>
    <m/>
    <m/>
    <x v="0"/>
    <x v="0"/>
    <x v="0"/>
    <s v="Pipe"/>
    <x v="1"/>
    <x v="0"/>
  </r>
  <r>
    <x v="575"/>
    <x v="113"/>
    <x v="653"/>
    <x v="1"/>
    <x v="6"/>
    <s v="PHW"/>
    <x v="5"/>
    <n v="21"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2"/>
    <s v="MIX TO 41 - 85F WATER BEFORE CONNECTION"/>
    <x v="0"/>
    <m/>
    <m/>
    <m/>
    <s v=""/>
    <s v=""/>
    <s v=""/>
    <x v="0"/>
    <m/>
    <m/>
    <m/>
    <m/>
    <x v="0"/>
    <x v="0"/>
    <n v="1"/>
    <s v="GPM"/>
    <x v="3"/>
    <x v="12"/>
    <x v="1"/>
    <n v="0.05"/>
    <n v="0.05"/>
    <m/>
    <s v="Subcontractor Supplied"/>
    <m/>
    <s v="MIXING VALVE"/>
    <m/>
    <m/>
    <m/>
    <x v="0"/>
    <x v="0"/>
    <x v="0"/>
    <s v="Pipe"/>
    <x v="1"/>
    <x v="0"/>
  </r>
  <r>
    <x v="575"/>
    <x v="113"/>
    <x v="0"/>
    <x v="0"/>
    <x v="0"/>
    <s v=""/>
    <x v="0"/>
    <m/>
    <s v=""/>
    <s v=""/>
    <x v="0"/>
    <x v="0"/>
    <x v="3"/>
    <x v="0"/>
    <x v="6"/>
    <x v="0"/>
    <x v="0"/>
    <x v="0"/>
    <s v="Moba Line 2"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76"/>
    <x v="114"/>
    <x v="654"/>
    <x v="1"/>
    <x v="3"/>
    <s v="CA"/>
    <x v="3"/>
    <n v="63"/>
    <s v=""/>
    <s v=""/>
    <x v="0"/>
    <x v="0"/>
    <x v="2"/>
    <x v="0"/>
    <x v="4"/>
    <x v="0"/>
    <x v="2"/>
    <x v="0"/>
    <m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30"/>
    <s v="SCFM"/>
    <x v="0"/>
    <x v="2"/>
    <x v="1"/>
    <n v="0.9"/>
    <n v="27"/>
    <m/>
    <s v="Subcontractor Supplied"/>
    <s v="OEM"/>
    <m/>
    <m/>
    <m/>
    <m/>
    <x v="0"/>
    <x v="0"/>
    <x v="0"/>
    <s v="Pipe"/>
    <x v="1"/>
    <x v="0"/>
  </r>
  <r>
    <x v="576"/>
    <x v="114"/>
    <x v="655"/>
    <x v="1"/>
    <x v="8"/>
    <s v="DRN"/>
    <x v="6"/>
    <n v="17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n v="40"/>
    <s v="GPM"/>
    <x v="10"/>
    <x v="6"/>
    <x v="1"/>
    <n v="0.15"/>
    <n v="6"/>
    <m/>
    <m/>
    <m/>
    <m/>
    <m/>
    <m/>
    <m/>
    <x v="0"/>
    <x v="0"/>
    <x v="0"/>
    <s v="Pipe"/>
    <x v="1"/>
    <x v="0"/>
  </r>
  <r>
    <x v="576"/>
    <x v="114"/>
    <x v="656"/>
    <x v="1"/>
    <x v="8"/>
    <s v="DRN"/>
    <x v="6"/>
    <n v="40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n v="40"/>
    <s v="GPM"/>
    <x v="10"/>
    <x v="6"/>
    <x v="1"/>
    <n v="0.01"/>
    <n v="0.4"/>
    <m/>
    <m/>
    <m/>
    <m/>
    <m/>
    <m/>
    <m/>
    <x v="0"/>
    <x v="0"/>
    <x v="0"/>
    <s v="Pipe"/>
    <x v="1"/>
    <x v="0"/>
  </r>
  <r>
    <x v="576"/>
    <x v="114"/>
    <x v="657"/>
    <x v="1"/>
    <x v="9"/>
    <s v="EX"/>
    <x v="2"/>
    <n v="7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n v="1177"/>
    <s v="SCFM"/>
    <x v="5"/>
    <x v="10"/>
    <x v="1"/>
    <n v="1"/>
    <n v="1177"/>
    <m/>
    <m/>
    <m/>
    <m/>
    <s v="[1414] - Pallet / Tray Washing"/>
    <s v="Outside"/>
    <s v="Variable"/>
    <x v="0"/>
    <x v="0"/>
    <x v="0"/>
    <s v="Duct"/>
    <x v="1"/>
    <x v="0"/>
  </r>
  <r>
    <x v="576"/>
    <x v="114"/>
    <x v="658"/>
    <x v="1"/>
    <x v="10"/>
    <s v="HHWR"/>
    <x v="5"/>
    <n v="9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n v="25"/>
    <s v="GPM"/>
    <x v="2"/>
    <x v="13"/>
    <x v="1"/>
    <n v="0.54"/>
    <n v="13.5"/>
    <m/>
    <s v="Subcontractor Supplied"/>
    <m/>
    <s v="248,000 BTU/HR Worst Case_x000a_134,000 BTU/HR Continuous"/>
    <m/>
    <m/>
    <m/>
    <x v="0"/>
    <x v="0"/>
    <x v="0"/>
    <s v="Pipe"/>
    <x v="1"/>
    <x v="0"/>
  </r>
  <r>
    <x v="576"/>
    <x v="114"/>
    <x v="659"/>
    <x v="1"/>
    <x v="11"/>
    <s v="HHWS"/>
    <x v="5"/>
    <n v="9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n v="25"/>
    <s v="GPM"/>
    <x v="2"/>
    <x v="6"/>
    <x v="1"/>
    <n v="0.54"/>
    <n v="13.5"/>
    <m/>
    <s v="Subcontractor Supplied"/>
    <m/>
    <s v="248,000 BTU/HR Worst Case_x000a_134,000 BTU/HR Continuous"/>
    <m/>
    <m/>
    <m/>
    <x v="0"/>
    <x v="0"/>
    <x v="0"/>
    <s v="Pipe"/>
    <x v="1"/>
    <x v="0"/>
  </r>
  <r>
    <x v="576"/>
    <x v="114"/>
    <x v="660"/>
    <x v="1"/>
    <x v="5"/>
    <s v="PCW"/>
    <x v="5"/>
    <n v="22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n v="20"/>
    <s v="GPM"/>
    <x v="2"/>
    <x v="13"/>
    <x v="1"/>
    <n v="0.05"/>
    <n v="1"/>
    <m/>
    <s v="Subcontractor Supplied"/>
    <m/>
    <m/>
    <m/>
    <m/>
    <m/>
    <x v="0"/>
    <x v="0"/>
    <x v="0"/>
    <s v="Pipe"/>
    <x v="1"/>
    <x v="0"/>
  </r>
  <r>
    <x v="576"/>
    <x v="114"/>
    <x v="661"/>
    <x v="1"/>
    <x v="5"/>
    <s v="PCW"/>
    <x v="5"/>
    <n v="23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n v="4"/>
    <s v="GPM"/>
    <x v="2"/>
    <x v="13"/>
    <x v="1"/>
    <n v="0.5"/>
    <n v="2"/>
    <m/>
    <s v="Subcontractor Supplied"/>
    <m/>
    <m/>
    <m/>
    <m/>
    <m/>
    <x v="0"/>
    <x v="0"/>
    <x v="0"/>
    <s v="Pipe"/>
    <x v="1"/>
    <x v="0"/>
  </r>
  <r>
    <x v="576"/>
    <x v="114"/>
    <x v="662"/>
    <x v="1"/>
    <x v="6"/>
    <s v="PHW"/>
    <x v="5"/>
    <n v="22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n v="20"/>
    <s v="GPM"/>
    <x v="3"/>
    <x v="13"/>
    <x v="1"/>
    <n v="0.05"/>
    <n v="1"/>
    <m/>
    <s v="Subcontractor Supplied"/>
    <m/>
    <m/>
    <m/>
    <m/>
    <m/>
    <x v="0"/>
    <x v="0"/>
    <x v="0"/>
    <s v="Pipe"/>
    <x v="1"/>
    <x v="0"/>
  </r>
  <r>
    <x v="576"/>
    <x v="114"/>
    <x v="663"/>
    <x v="1"/>
    <x v="6"/>
    <s v="PHW"/>
    <x v="5"/>
    <n v="23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n v="4"/>
    <s v="GPM"/>
    <x v="3"/>
    <x v="13"/>
    <x v="1"/>
    <n v="0.5"/>
    <n v="2"/>
    <m/>
    <s v="Subcontractor Supplied"/>
    <m/>
    <m/>
    <m/>
    <m/>
    <m/>
    <x v="0"/>
    <x v="0"/>
    <x v="0"/>
    <s v="Pipe"/>
    <x v="1"/>
    <x v="0"/>
  </r>
  <r>
    <x v="576"/>
    <x v="114"/>
    <x v="664"/>
    <x v="1"/>
    <x v="3"/>
    <s v="CA"/>
    <x v="3"/>
    <n v="92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n v="12"/>
    <s v="SCFM"/>
    <x v="0"/>
    <x v="14"/>
    <x v="1"/>
    <n v="0.33"/>
    <n v="3.96"/>
    <m/>
    <s v="Subcontractor Supplied"/>
    <s v="OEM"/>
    <m/>
    <m/>
    <m/>
    <m/>
    <x v="0"/>
    <x v="0"/>
    <x v="0"/>
    <s v="Pipe"/>
    <x v="0"/>
    <x v="0"/>
  </r>
  <r>
    <x v="576"/>
    <x v="114"/>
    <x v="665"/>
    <x v="1"/>
    <x v="3"/>
    <s v="CA"/>
    <x v="3"/>
    <n v="93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n v="12"/>
    <s v="SCFM"/>
    <x v="0"/>
    <x v="14"/>
    <x v="1"/>
    <n v="0.33"/>
    <n v="3.96"/>
    <m/>
    <s v="Subcontractor Supplied"/>
    <s v="OEM"/>
    <m/>
    <m/>
    <m/>
    <m/>
    <x v="0"/>
    <x v="0"/>
    <x v="0"/>
    <s v="Pipe"/>
    <x v="0"/>
    <x v="0"/>
  </r>
  <r>
    <x v="576"/>
    <x v="114"/>
    <x v="666"/>
    <x v="1"/>
    <x v="4"/>
    <s v="TD"/>
    <x v="4"/>
    <n v="19"/>
    <s v=""/>
    <s v=""/>
    <x v="0"/>
    <x v="0"/>
    <x v="1"/>
    <x v="0"/>
    <x v="0"/>
    <x v="0"/>
    <x v="2"/>
    <x v="0"/>
    <m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0"/>
    <x v="0"/>
  </r>
  <r>
    <x v="576"/>
    <x v="114"/>
    <x v="0"/>
    <x v="0"/>
    <x v="0"/>
    <s v=""/>
    <x v="0"/>
    <m/>
    <s v=""/>
    <s v=""/>
    <x v="0"/>
    <x v="0"/>
    <x v="2"/>
    <x v="0"/>
    <x v="4"/>
    <x v="0"/>
    <x v="2"/>
    <x v="0"/>
    <m/>
    <m/>
    <m/>
    <m/>
    <s v=""/>
    <m/>
    <m/>
    <m/>
    <x v="0"/>
    <x v="0"/>
    <x v="0"/>
    <m/>
    <x v="0"/>
    <m/>
    <m/>
    <m/>
    <s v=""/>
    <s v=""/>
    <s v=""/>
    <x v="26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577"/>
    <x v="114"/>
    <x v="667"/>
    <x v="1"/>
    <x v="3"/>
    <s v="CA"/>
    <x v="3"/>
    <n v="64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n v="30"/>
    <s v="SCFM"/>
    <x v="0"/>
    <x v="2"/>
    <x v="1"/>
    <n v="0.9"/>
    <n v="27"/>
    <m/>
    <s v="Subcontractor Supplied"/>
    <s v="OEM"/>
    <m/>
    <m/>
    <m/>
    <m/>
    <x v="0"/>
    <x v="0"/>
    <x v="0"/>
    <s v="Pipe"/>
    <x v="1"/>
    <x v="0"/>
  </r>
  <r>
    <x v="577"/>
    <x v="114"/>
    <x v="668"/>
    <x v="1"/>
    <x v="8"/>
    <s v="DRN"/>
    <x v="6"/>
    <n v="18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n v="40"/>
    <s v="GPM"/>
    <x v="10"/>
    <x v="6"/>
    <x v="1"/>
    <n v="0.15"/>
    <n v="6"/>
    <m/>
    <m/>
    <m/>
    <m/>
    <m/>
    <m/>
    <m/>
    <x v="0"/>
    <x v="0"/>
    <x v="0"/>
    <s v="Pipe"/>
    <x v="1"/>
    <x v="0"/>
  </r>
  <r>
    <x v="577"/>
    <x v="114"/>
    <x v="669"/>
    <x v="1"/>
    <x v="8"/>
    <s v="DRN"/>
    <x v="6"/>
    <n v="41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n v="40"/>
    <s v="GPM"/>
    <x v="10"/>
    <x v="6"/>
    <x v="1"/>
    <n v="0.01"/>
    <n v="0.4"/>
    <m/>
    <m/>
    <m/>
    <m/>
    <m/>
    <m/>
    <m/>
    <x v="0"/>
    <x v="0"/>
    <x v="0"/>
    <s v="Pipe"/>
    <x v="1"/>
    <x v="0"/>
  </r>
  <r>
    <x v="577"/>
    <x v="114"/>
    <x v="670"/>
    <x v="1"/>
    <x v="9"/>
    <s v="EX"/>
    <x v="2"/>
    <n v="8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n v="1177"/>
    <s v="SCFM"/>
    <x v="5"/>
    <x v="10"/>
    <x v="1"/>
    <n v="1"/>
    <n v="1177"/>
    <m/>
    <m/>
    <m/>
    <m/>
    <s v="[1414] - Pallet / Tray Washing"/>
    <s v="Outside"/>
    <s v="Variable"/>
    <x v="0"/>
    <x v="0"/>
    <x v="0"/>
    <s v="Duct"/>
    <x v="1"/>
    <x v="0"/>
  </r>
  <r>
    <x v="577"/>
    <x v="114"/>
    <x v="671"/>
    <x v="1"/>
    <x v="10"/>
    <s v="HHWR"/>
    <x v="5"/>
    <n v="10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n v="25"/>
    <s v="GPM"/>
    <x v="2"/>
    <x v="13"/>
    <x v="1"/>
    <n v="0.54"/>
    <n v="13.5"/>
    <m/>
    <s v="Subcontractor Supplied"/>
    <m/>
    <s v="248,000 BTU/HR Worst Case_x000a_134,000 BTU/HR Continuous"/>
    <m/>
    <m/>
    <m/>
    <x v="0"/>
    <x v="0"/>
    <x v="0"/>
    <s v="Pipe"/>
    <x v="1"/>
    <x v="0"/>
  </r>
  <r>
    <x v="577"/>
    <x v="114"/>
    <x v="672"/>
    <x v="1"/>
    <x v="11"/>
    <s v="HHWS"/>
    <x v="5"/>
    <n v="10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n v="25"/>
    <s v="GPM"/>
    <x v="2"/>
    <x v="6"/>
    <x v="1"/>
    <n v="0.54"/>
    <n v="13.5"/>
    <m/>
    <s v="Subcontractor Supplied"/>
    <m/>
    <s v="248,000 BTU/HR Worst Case_x000a_134,000 BTU/HR Continuous"/>
    <m/>
    <m/>
    <m/>
    <x v="0"/>
    <x v="0"/>
    <x v="0"/>
    <s v="Pipe"/>
    <x v="1"/>
    <x v="0"/>
  </r>
  <r>
    <x v="577"/>
    <x v="114"/>
    <x v="673"/>
    <x v="1"/>
    <x v="5"/>
    <s v="PCW"/>
    <x v="5"/>
    <n v="24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n v="20"/>
    <s v="GPM"/>
    <x v="2"/>
    <x v="13"/>
    <x v="1"/>
    <n v="0.05"/>
    <n v="1"/>
    <m/>
    <s v="Subcontractor Supplied"/>
    <m/>
    <m/>
    <m/>
    <m/>
    <m/>
    <x v="0"/>
    <x v="0"/>
    <x v="0"/>
    <s v="Pipe"/>
    <x v="1"/>
    <x v="0"/>
  </r>
  <r>
    <x v="577"/>
    <x v="114"/>
    <x v="674"/>
    <x v="1"/>
    <x v="5"/>
    <s v="PCW"/>
    <x v="5"/>
    <n v="25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n v="4"/>
    <s v="GPM"/>
    <x v="2"/>
    <x v="13"/>
    <x v="1"/>
    <n v="0.5"/>
    <n v="2"/>
    <m/>
    <s v="Subcontractor Supplied"/>
    <m/>
    <m/>
    <m/>
    <m/>
    <m/>
    <x v="0"/>
    <x v="0"/>
    <x v="0"/>
    <s v="Pipe"/>
    <x v="1"/>
    <x v="0"/>
  </r>
  <r>
    <x v="577"/>
    <x v="114"/>
    <x v="675"/>
    <x v="1"/>
    <x v="6"/>
    <s v="PHW"/>
    <x v="5"/>
    <n v="24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n v="20"/>
    <s v="GPM"/>
    <x v="3"/>
    <x v="13"/>
    <x v="1"/>
    <n v="0.05"/>
    <n v="1"/>
    <m/>
    <s v="Subcontractor Supplied"/>
    <m/>
    <m/>
    <m/>
    <m/>
    <m/>
    <x v="0"/>
    <x v="0"/>
    <x v="0"/>
    <s v="Pipe"/>
    <x v="1"/>
    <x v="0"/>
  </r>
  <r>
    <x v="577"/>
    <x v="114"/>
    <x v="676"/>
    <x v="1"/>
    <x v="6"/>
    <s v="PHW"/>
    <x v="5"/>
    <n v="25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n v="4"/>
    <s v="GPM"/>
    <x v="3"/>
    <x v="13"/>
    <x v="1"/>
    <n v="0.5"/>
    <n v="2"/>
    <m/>
    <s v="Subcontractor Supplied"/>
    <m/>
    <m/>
    <m/>
    <m/>
    <m/>
    <x v="0"/>
    <x v="0"/>
    <x v="0"/>
    <s v="Pipe"/>
    <x v="1"/>
    <x v="0"/>
  </r>
  <r>
    <x v="577"/>
    <x v="114"/>
    <x v="677"/>
    <x v="1"/>
    <x v="4"/>
    <s v="TD"/>
    <x v="4"/>
    <n v="20"/>
    <s v=""/>
    <s v=""/>
    <x v="0"/>
    <x v="0"/>
    <x v="1"/>
    <x v="0"/>
    <x v="0"/>
    <x v="0"/>
    <x v="2"/>
    <x v="0"/>
    <m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0"/>
    <x v="0"/>
  </r>
  <r>
    <x v="577"/>
    <x v="114"/>
    <x v="678"/>
    <x v="1"/>
    <x v="3"/>
    <s v="CA"/>
    <x v="3"/>
    <n v="94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n v="12"/>
    <s v="SCFM"/>
    <x v="0"/>
    <x v="14"/>
    <x v="1"/>
    <n v="0.33"/>
    <n v="3.96"/>
    <m/>
    <s v="Subcontractor Supplied"/>
    <s v="OEM"/>
    <m/>
    <m/>
    <m/>
    <m/>
    <x v="0"/>
    <x v="0"/>
    <x v="0"/>
    <s v="Pipe"/>
    <x v="0"/>
    <x v="0"/>
  </r>
  <r>
    <x v="577"/>
    <x v="114"/>
    <x v="679"/>
    <x v="1"/>
    <x v="3"/>
    <s v="CA"/>
    <x v="3"/>
    <n v="95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n v="12"/>
    <s v="SCFM"/>
    <x v="0"/>
    <x v="14"/>
    <x v="1"/>
    <n v="0.33"/>
    <n v="3.96"/>
    <m/>
    <s v="Subcontractor Supplied"/>
    <s v="OEM"/>
    <m/>
    <m/>
    <m/>
    <m/>
    <x v="0"/>
    <x v="0"/>
    <x v="0"/>
    <s v="Pipe"/>
    <x v="0"/>
    <x v="0"/>
  </r>
  <r>
    <x v="577"/>
    <x v="114"/>
    <x v="0"/>
    <x v="0"/>
    <x v="0"/>
    <s v=""/>
    <x v="0"/>
    <m/>
    <s v=""/>
    <s v=""/>
    <x v="0"/>
    <x v="0"/>
    <x v="2"/>
    <x v="0"/>
    <x v="4"/>
    <x v="0"/>
    <x v="2"/>
    <x v="0"/>
    <m/>
    <m/>
    <m/>
    <m/>
    <s v=""/>
    <m/>
    <m/>
    <m/>
    <x v="0"/>
    <x v="0"/>
    <x v="0"/>
    <m/>
    <x v="0"/>
    <m/>
    <m/>
    <m/>
    <s v=""/>
    <s v=""/>
    <s v=""/>
    <x v="27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578"/>
    <x v="114"/>
    <x v="680"/>
    <x v="1"/>
    <x v="3"/>
    <s v="CA"/>
    <x v="3"/>
    <n v="73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n v="30"/>
    <s v="SCFM"/>
    <x v="0"/>
    <x v="2"/>
    <x v="1"/>
    <n v="0.9"/>
    <n v="27"/>
    <m/>
    <s v="Subcontractor Supplied"/>
    <s v="OEM"/>
    <m/>
    <m/>
    <m/>
    <m/>
    <x v="0"/>
    <x v="0"/>
    <x v="0"/>
    <s v="Pipe"/>
    <x v="1"/>
    <x v="0"/>
  </r>
  <r>
    <x v="578"/>
    <x v="114"/>
    <x v="681"/>
    <x v="1"/>
    <x v="8"/>
    <s v="DRN"/>
    <x v="6"/>
    <n v="38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n v="40"/>
    <s v="GPM"/>
    <x v="10"/>
    <x v="6"/>
    <x v="1"/>
    <n v="0.15"/>
    <n v="6"/>
    <m/>
    <m/>
    <m/>
    <m/>
    <m/>
    <m/>
    <m/>
    <x v="0"/>
    <x v="0"/>
    <x v="0"/>
    <s v="Pipe"/>
    <x v="1"/>
    <x v="0"/>
  </r>
  <r>
    <x v="578"/>
    <x v="114"/>
    <x v="682"/>
    <x v="1"/>
    <x v="8"/>
    <s v="DRN"/>
    <x v="6"/>
    <n v="42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n v="40"/>
    <s v="GPM"/>
    <x v="10"/>
    <x v="6"/>
    <x v="1"/>
    <n v="0.01"/>
    <n v="0.4"/>
    <m/>
    <m/>
    <m/>
    <m/>
    <m/>
    <m/>
    <m/>
    <x v="0"/>
    <x v="0"/>
    <x v="0"/>
    <s v="Pipe"/>
    <x v="1"/>
    <x v="0"/>
  </r>
  <r>
    <x v="578"/>
    <x v="114"/>
    <x v="683"/>
    <x v="1"/>
    <x v="9"/>
    <s v="EX"/>
    <x v="2"/>
    <n v="9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n v="1177"/>
    <s v="SCFM"/>
    <x v="5"/>
    <x v="10"/>
    <x v="1"/>
    <n v="1"/>
    <n v="1177"/>
    <m/>
    <m/>
    <m/>
    <m/>
    <s v="[1414] - Pallet / Tray Washing"/>
    <s v="Outside"/>
    <s v="Variable"/>
    <x v="0"/>
    <x v="0"/>
    <x v="0"/>
    <s v="Duct"/>
    <x v="1"/>
    <x v="0"/>
  </r>
  <r>
    <x v="578"/>
    <x v="114"/>
    <x v="684"/>
    <x v="1"/>
    <x v="10"/>
    <s v="HHWR"/>
    <x v="5"/>
    <n v="11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n v="25"/>
    <s v="GPM"/>
    <x v="2"/>
    <x v="13"/>
    <x v="1"/>
    <n v="0.54"/>
    <n v="13.5"/>
    <m/>
    <s v="Subcontractor Supplied"/>
    <m/>
    <s v="248,000 BTU/HR Worst Case_x000a_134,000 BTU/HR Continuous"/>
    <m/>
    <m/>
    <m/>
    <x v="0"/>
    <x v="0"/>
    <x v="0"/>
    <s v="Pipe"/>
    <x v="1"/>
    <x v="0"/>
  </r>
  <r>
    <x v="578"/>
    <x v="114"/>
    <x v="685"/>
    <x v="1"/>
    <x v="11"/>
    <s v="HHWS"/>
    <x v="5"/>
    <n v="11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n v="25"/>
    <s v="GPM"/>
    <x v="2"/>
    <x v="6"/>
    <x v="1"/>
    <n v="0.54"/>
    <n v="13.5"/>
    <m/>
    <s v="Subcontractor Supplied"/>
    <m/>
    <s v="248,000 BTU/HR Worst Case_x000a_134,000 BTU/HR Continuous"/>
    <m/>
    <m/>
    <m/>
    <x v="0"/>
    <x v="0"/>
    <x v="0"/>
    <s v="Pipe"/>
    <x v="1"/>
    <x v="0"/>
  </r>
  <r>
    <x v="578"/>
    <x v="114"/>
    <x v="686"/>
    <x v="1"/>
    <x v="5"/>
    <s v="PCW"/>
    <x v="5"/>
    <n v="28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n v="20"/>
    <s v="GPM"/>
    <x v="2"/>
    <x v="13"/>
    <x v="1"/>
    <n v="0.05"/>
    <n v="1"/>
    <m/>
    <s v="Subcontractor Supplied"/>
    <m/>
    <m/>
    <m/>
    <m/>
    <m/>
    <x v="0"/>
    <x v="0"/>
    <x v="0"/>
    <s v="Pipe"/>
    <x v="1"/>
    <x v="0"/>
  </r>
  <r>
    <x v="578"/>
    <x v="114"/>
    <x v="687"/>
    <x v="1"/>
    <x v="5"/>
    <s v="PCW"/>
    <x v="5"/>
    <n v="29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n v="4"/>
    <s v="GPM"/>
    <x v="2"/>
    <x v="13"/>
    <x v="1"/>
    <n v="0.5"/>
    <n v="2"/>
    <m/>
    <s v="Subcontractor Supplied"/>
    <m/>
    <m/>
    <m/>
    <m/>
    <m/>
    <x v="0"/>
    <x v="0"/>
    <x v="0"/>
    <s v="Pipe"/>
    <x v="1"/>
    <x v="0"/>
  </r>
  <r>
    <x v="578"/>
    <x v="114"/>
    <x v="688"/>
    <x v="1"/>
    <x v="6"/>
    <s v="PHW"/>
    <x v="5"/>
    <n v="28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n v="20"/>
    <s v="GPM"/>
    <x v="3"/>
    <x v="13"/>
    <x v="1"/>
    <n v="0.05"/>
    <n v="1"/>
    <m/>
    <s v="Subcontractor Supplied"/>
    <m/>
    <m/>
    <m/>
    <m/>
    <m/>
    <x v="0"/>
    <x v="0"/>
    <x v="0"/>
    <s v="Pipe"/>
    <x v="1"/>
    <x v="0"/>
  </r>
  <r>
    <x v="578"/>
    <x v="114"/>
    <x v="689"/>
    <x v="1"/>
    <x v="6"/>
    <s v="PHW"/>
    <x v="5"/>
    <n v="29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n v="4"/>
    <s v="GPM"/>
    <x v="3"/>
    <x v="13"/>
    <x v="1"/>
    <n v="0.5"/>
    <n v="2"/>
    <m/>
    <s v="Subcontractor Supplied"/>
    <m/>
    <m/>
    <m/>
    <m/>
    <m/>
    <x v="0"/>
    <x v="0"/>
    <x v="0"/>
    <s v="Pipe"/>
    <x v="1"/>
    <x v="0"/>
  </r>
  <r>
    <x v="578"/>
    <x v="114"/>
    <x v="690"/>
    <x v="1"/>
    <x v="4"/>
    <s v="TD"/>
    <x v="4"/>
    <n v="22"/>
    <s v=""/>
    <s v=""/>
    <x v="0"/>
    <x v="0"/>
    <x v="1"/>
    <x v="0"/>
    <x v="0"/>
    <x v="0"/>
    <x v="2"/>
    <x v="0"/>
    <m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0"/>
    <x v="0"/>
  </r>
  <r>
    <x v="578"/>
    <x v="114"/>
    <x v="691"/>
    <x v="1"/>
    <x v="3"/>
    <s v="CA"/>
    <x v="3"/>
    <n v="96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n v="12"/>
    <s v="SCFM"/>
    <x v="0"/>
    <x v="14"/>
    <x v="1"/>
    <n v="0.33"/>
    <n v="3.96"/>
    <m/>
    <s v="Subcontractor Supplied"/>
    <s v="OEM"/>
    <m/>
    <m/>
    <m/>
    <m/>
    <x v="0"/>
    <x v="0"/>
    <x v="0"/>
    <s v="Pipe"/>
    <x v="0"/>
    <x v="0"/>
  </r>
  <r>
    <x v="578"/>
    <x v="114"/>
    <x v="692"/>
    <x v="1"/>
    <x v="3"/>
    <s v="CA"/>
    <x v="3"/>
    <n v="97"/>
    <s v=""/>
    <s v=""/>
    <x v="0"/>
    <x v="0"/>
    <x v="2"/>
    <x v="0"/>
    <x v="4"/>
    <x v="0"/>
    <x v="2"/>
    <x v="0"/>
    <m/>
    <m/>
    <m/>
    <m/>
    <s v=""/>
    <m/>
    <m/>
    <m/>
    <x v="0"/>
    <x v="0"/>
    <x v="3"/>
    <m/>
    <x v="0"/>
    <m/>
    <m/>
    <m/>
    <s v=""/>
    <s v=""/>
    <s v=""/>
    <x v="0"/>
    <m/>
    <m/>
    <m/>
    <m/>
    <x v="0"/>
    <x v="0"/>
    <n v="12"/>
    <s v="SCFM"/>
    <x v="0"/>
    <x v="14"/>
    <x v="1"/>
    <n v="0.33"/>
    <n v="3.96"/>
    <m/>
    <s v="Subcontractor Supplied"/>
    <s v="OEM"/>
    <m/>
    <m/>
    <m/>
    <m/>
    <x v="0"/>
    <x v="0"/>
    <x v="0"/>
    <s v="Pipe"/>
    <x v="0"/>
    <x v="0"/>
  </r>
  <r>
    <x v="578"/>
    <x v="114"/>
    <x v="0"/>
    <x v="0"/>
    <x v="0"/>
    <s v=""/>
    <x v="0"/>
    <m/>
    <s v=""/>
    <s v=""/>
    <x v="0"/>
    <x v="0"/>
    <x v="2"/>
    <x v="0"/>
    <x v="4"/>
    <x v="0"/>
    <x v="2"/>
    <x v="0"/>
    <m/>
    <m/>
    <m/>
    <m/>
    <s v=""/>
    <m/>
    <m/>
    <m/>
    <x v="0"/>
    <x v="0"/>
    <x v="0"/>
    <m/>
    <x v="0"/>
    <m/>
    <m/>
    <m/>
    <s v=""/>
    <s v=""/>
    <s v=""/>
    <x v="28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1"/>
  </r>
  <r>
    <x v="579"/>
    <x v="115"/>
    <x v="693"/>
    <x v="1"/>
    <x v="3"/>
    <s v="CA"/>
    <x v="3"/>
    <n v="65"/>
    <s v=""/>
    <s v=""/>
    <x v="0"/>
    <x v="0"/>
    <x v="1"/>
    <x v="0"/>
    <x v="0"/>
    <x v="0"/>
    <x v="2"/>
    <x v="0"/>
    <m/>
    <m/>
    <m/>
    <m/>
    <s v=""/>
    <m/>
    <m/>
    <m/>
    <x v="0"/>
    <x v="0"/>
    <x v="1"/>
    <m/>
    <x v="0"/>
    <m/>
    <m/>
    <m/>
    <s v=""/>
    <s v=""/>
    <s v=""/>
    <x v="0"/>
    <m/>
    <m/>
    <m/>
    <m/>
    <x v="0"/>
    <x v="0"/>
    <n v="3"/>
    <s v="SCFM"/>
    <x v="0"/>
    <x v="3"/>
    <x v="1"/>
    <n v="0.5"/>
    <n v="1.5"/>
    <m/>
    <s v="Subcontractor Supplied"/>
    <m/>
    <m/>
    <m/>
    <m/>
    <m/>
    <x v="0"/>
    <x v="0"/>
    <x v="0"/>
    <s v="Pipe"/>
    <x v="0"/>
    <x v="0"/>
  </r>
  <r>
    <x v="579"/>
    <x v="115"/>
    <x v="694"/>
    <x v="1"/>
    <x v="3"/>
    <s v="CA"/>
    <x v="3"/>
    <n v="106"/>
    <s v=""/>
    <s v=""/>
    <x v="0"/>
    <x v="0"/>
    <x v="2"/>
    <x v="0"/>
    <x v="4"/>
    <x v="0"/>
    <x v="2"/>
    <x v="0"/>
    <m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3.5"/>
    <s v="SCFM"/>
    <x v="0"/>
    <x v="2"/>
    <x v="1"/>
    <n v="0.67"/>
    <n v="9.0449999999999999"/>
    <m/>
    <m/>
    <m/>
    <m/>
    <m/>
    <m/>
    <m/>
    <x v="0"/>
    <x v="0"/>
    <x v="0"/>
    <s v="Pipe"/>
    <x v="1"/>
    <x v="0"/>
  </r>
  <r>
    <x v="579"/>
    <x v="115"/>
    <x v="695"/>
    <x v="1"/>
    <x v="8"/>
    <s v="DRN"/>
    <x v="6"/>
    <n v="19"/>
    <s v=""/>
    <s v=""/>
    <x v="0"/>
    <x v="0"/>
    <x v="2"/>
    <x v="0"/>
    <x v="4"/>
    <x v="0"/>
    <x v="2"/>
    <x v="0"/>
    <m/>
    <m/>
    <m/>
    <m/>
    <s v=""/>
    <m/>
    <m/>
    <m/>
    <x v="0"/>
    <x v="0"/>
    <x v="2"/>
    <s v="Washer Drain. Tank Drain for Max, diversified down for rinse water."/>
    <x v="0"/>
    <m/>
    <m/>
    <m/>
    <s v=""/>
    <s v=""/>
    <s v=""/>
    <x v="0"/>
    <m/>
    <m/>
    <m/>
    <m/>
    <x v="0"/>
    <x v="0"/>
    <n v="40"/>
    <s v="GPM"/>
    <x v="10"/>
    <x v="6"/>
    <x v="1"/>
    <n v="0.1"/>
    <n v="4"/>
    <m/>
    <m/>
    <m/>
    <m/>
    <m/>
    <m/>
    <m/>
    <x v="0"/>
    <x v="0"/>
    <x v="0"/>
    <s v="Pipe"/>
    <x v="1"/>
    <x v="0"/>
  </r>
  <r>
    <x v="579"/>
    <x v="115"/>
    <x v="696"/>
    <x v="1"/>
    <x v="1"/>
    <s v="EL"/>
    <x v="1"/>
    <n v="196"/>
    <s v=""/>
    <s v=""/>
    <x v="0"/>
    <x v="0"/>
    <x v="2"/>
    <x v="0"/>
    <x v="4"/>
    <x v="0"/>
    <x v="2"/>
    <x v="0"/>
    <m/>
    <m/>
    <m/>
    <m/>
    <s v=""/>
    <m/>
    <m/>
    <m/>
    <x v="0"/>
    <x v="0"/>
    <x v="2"/>
    <m/>
    <x v="2"/>
    <m/>
    <n v="80"/>
    <n v="0.8"/>
    <n v="66.510751010644896"/>
    <n v="64"/>
    <n v="53.20860080851591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579"/>
    <x v="115"/>
    <x v="697"/>
    <x v="1"/>
    <x v="9"/>
    <s v="EX"/>
    <x v="2"/>
    <n v="10"/>
    <s v=""/>
    <s v=""/>
    <x v="0"/>
    <x v="0"/>
    <x v="2"/>
    <x v="0"/>
    <x v="4"/>
    <x v="0"/>
    <x v="2"/>
    <x v="0"/>
    <m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177"/>
    <s v="SCFM"/>
    <x v="5"/>
    <x v="10"/>
    <x v="1"/>
    <n v="1"/>
    <n v="1177"/>
    <m/>
    <m/>
    <m/>
    <m/>
    <s v="[1414] - Pallet / Tray Washing"/>
    <s v="Outside"/>
    <s v="Variable"/>
    <x v="0"/>
    <x v="0"/>
    <x v="0"/>
    <s v="Duct"/>
    <x v="1"/>
    <x v="0"/>
  </r>
  <r>
    <x v="579"/>
    <x v="115"/>
    <x v="698"/>
    <x v="1"/>
    <x v="4"/>
    <s v="TD"/>
    <x v="4"/>
    <n v="180"/>
    <s v=""/>
    <s v=""/>
    <x v="0"/>
    <x v="0"/>
    <x v="2"/>
    <x v="0"/>
    <x v="4"/>
    <x v="0"/>
    <x v="2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579"/>
    <x v="115"/>
    <x v="699"/>
    <x v="1"/>
    <x v="10"/>
    <s v="HHWR"/>
    <x v="5"/>
    <n v="7"/>
    <s v=""/>
    <s v=""/>
    <x v="0"/>
    <x v="0"/>
    <x v="2"/>
    <x v="0"/>
    <x v="4"/>
    <x v="0"/>
    <x v="2"/>
    <x v="0"/>
    <m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25"/>
    <s v="GPM"/>
    <x v="7"/>
    <x v="6"/>
    <x v="1"/>
    <n v="0.52"/>
    <n v="13"/>
    <m/>
    <s v="Subcontractor Supplied"/>
    <m/>
    <s v="233,000 BTU/HR Worst Case_x000a_126,000 BTU/HR Continuous"/>
    <m/>
    <m/>
    <m/>
    <x v="0"/>
    <x v="0"/>
    <x v="0"/>
    <s v="Pipe"/>
    <x v="1"/>
    <x v="0"/>
  </r>
  <r>
    <x v="579"/>
    <x v="115"/>
    <x v="700"/>
    <x v="1"/>
    <x v="11"/>
    <s v="HHWS"/>
    <x v="5"/>
    <n v="7"/>
    <s v=""/>
    <s v=""/>
    <x v="0"/>
    <x v="0"/>
    <x v="2"/>
    <x v="0"/>
    <x v="4"/>
    <x v="0"/>
    <x v="2"/>
    <x v="0"/>
    <m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25"/>
    <s v="GPM"/>
    <x v="8"/>
    <x v="6"/>
    <x v="1"/>
    <n v="0.52"/>
    <n v="13"/>
    <m/>
    <s v="Subcontractor Supplied"/>
    <m/>
    <s v="233,000 BTU/HR Worst Case_x000a_126,000 BTU/HR Continuous"/>
    <m/>
    <m/>
    <m/>
    <x v="0"/>
    <x v="0"/>
    <x v="0"/>
    <s v="Pipe"/>
    <x v="1"/>
    <x v="0"/>
  </r>
  <r>
    <x v="579"/>
    <x v="115"/>
    <x v="701"/>
    <x v="1"/>
    <x v="5"/>
    <s v="PCW"/>
    <x v="5"/>
    <n v="26"/>
    <s v=""/>
    <s v=""/>
    <x v="0"/>
    <x v="0"/>
    <x v="2"/>
    <x v="0"/>
    <x v="4"/>
    <x v="0"/>
    <x v="2"/>
    <x v="0"/>
    <m/>
    <m/>
    <m/>
    <m/>
    <s v=""/>
    <m/>
    <m/>
    <m/>
    <x v="0"/>
    <x v="0"/>
    <x v="2"/>
    <s v="Tank Fill _x000a_(mix to temp)_x000a_335 gal tank"/>
    <x v="0"/>
    <m/>
    <m/>
    <m/>
    <s v=""/>
    <s v=""/>
    <s v=""/>
    <x v="0"/>
    <m/>
    <m/>
    <m/>
    <m/>
    <x v="0"/>
    <x v="0"/>
    <n v="20"/>
    <s v="GPM"/>
    <x v="2"/>
    <x v="13"/>
    <x v="1"/>
    <n v="0.05"/>
    <n v="1"/>
    <m/>
    <s v="Subcontractor Supplied"/>
    <m/>
    <s v="Mix to temp (113F)"/>
    <m/>
    <m/>
    <m/>
    <x v="0"/>
    <x v="0"/>
    <x v="0"/>
    <s v="Pipe"/>
    <x v="1"/>
    <x v="0"/>
  </r>
  <r>
    <x v="579"/>
    <x v="115"/>
    <x v="702"/>
    <x v="1"/>
    <x v="5"/>
    <s v="PCW"/>
    <x v="5"/>
    <n v="27"/>
    <s v=""/>
    <s v=""/>
    <x v="0"/>
    <x v="0"/>
    <x v="2"/>
    <x v="0"/>
    <x v="4"/>
    <x v="0"/>
    <x v="2"/>
    <x v="0"/>
    <m/>
    <m/>
    <m/>
    <m/>
    <s v=""/>
    <m/>
    <m/>
    <m/>
    <x v="0"/>
    <x v="0"/>
    <x v="2"/>
    <s v="Rinse_x000a_ (mix to temp) "/>
    <x v="0"/>
    <m/>
    <m/>
    <m/>
    <s v=""/>
    <s v=""/>
    <s v=""/>
    <x v="0"/>
    <m/>
    <m/>
    <m/>
    <m/>
    <x v="0"/>
    <x v="0"/>
    <n v="4"/>
    <s v="GPM"/>
    <x v="2"/>
    <x v="13"/>
    <x v="1"/>
    <n v="0.5"/>
    <n v="2"/>
    <m/>
    <s v="Subcontractor Supplied"/>
    <m/>
    <s v="Mix to temp (113F)"/>
    <m/>
    <m/>
    <m/>
    <x v="0"/>
    <x v="0"/>
    <x v="0"/>
    <s v="Pipe"/>
    <x v="1"/>
    <x v="0"/>
  </r>
  <r>
    <x v="579"/>
    <x v="115"/>
    <x v="703"/>
    <x v="1"/>
    <x v="6"/>
    <s v="PHW"/>
    <x v="5"/>
    <n v="26"/>
    <s v=""/>
    <s v=""/>
    <x v="0"/>
    <x v="0"/>
    <x v="2"/>
    <x v="0"/>
    <x v="4"/>
    <x v="0"/>
    <x v="2"/>
    <x v="0"/>
    <m/>
    <m/>
    <m/>
    <m/>
    <s v=""/>
    <m/>
    <m/>
    <m/>
    <x v="0"/>
    <x v="0"/>
    <x v="2"/>
    <s v="Tank Fill _x000a_(mix to temp)_x000a_335 gal tank"/>
    <x v="0"/>
    <m/>
    <m/>
    <m/>
    <s v=""/>
    <s v=""/>
    <s v=""/>
    <x v="0"/>
    <m/>
    <m/>
    <m/>
    <m/>
    <x v="0"/>
    <x v="0"/>
    <n v="20"/>
    <s v="GPM"/>
    <x v="3"/>
    <x v="13"/>
    <x v="1"/>
    <n v="0.05"/>
    <n v="1"/>
    <m/>
    <s v="Subcontractor Supplied"/>
    <m/>
    <s v="Mix to temp (113F)"/>
    <m/>
    <m/>
    <m/>
    <x v="0"/>
    <x v="0"/>
    <x v="0"/>
    <s v="Pipe"/>
    <x v="1"/>
    <x v="0"/>
  </r>
  <r>
    <x v="579"/>
    <x v="115"/>
    <x v="704"/>
    <x v="1"/>
    <x v="6"/>
    <s v="PHW"/>
    <x v="5"/>
    <n v="27"/>
    <s v=""/>
    <s v=""/>
    <x v="0"/>
    <x v="0"/>
    <x v="2"/>
    <x v="0"/>
    <x v="4"/>
    <x v="0"/>
    <x v="2"/>
    <x v="0"/>
    <m/>
    <m/>
    <m/>
    <m/>
    <s v=""/>
    <m/>
    <m/>
    <m/>
    <x v="0"/>
    <x v="0"/>
    <x v="2"/>
    <s v="Rinse_x000a_ (mix to temp) "/>
    <x v="0"/>
    <m/>
    <m/>
    <m/>
    <s v=""/>
    <s v=""/>
    <s v=""/>
    <x v="0"/>
    <m/>
    <m/>
    <m/>
    <m/>
    <x v="0"/>
    <x v="0"/>
    <n v="4"/>
    <s v="GPM"/>
    <x v="3"/>
    <x v="13"/>
    <x v="1"/>
    <n v="0.5"/>
    <n v="2"/>
    <m/>
    <s v="Subcontractor Supplied"/>
    <m/>
    <s v="Mix to temp (113F)"/>
    <m/>
    <m/>
    <m/>
    <x v="0"/>
    <x v="0"/>
    <x v="0"/>
    <s v="Pipe"/>
    <x v="1"/>
    <x v="0"/>
  </r>
  <r>
    <x v="579"/>
    <x v="115"/>
    <x v="705"/>
    <x v="1"/>
    <x v="9"/>
    <s v="EX"/>
    <x v="2"/>
    <n v="12"/>
    <s v=""/>
    <s v=""/>
    <x v="0"/>
    <x v="0"/>
    <x v="1"/>
    <x v="0"/>
    <x v="0"/>
    <x v="0"/>
    <x v="2"/>
    <x v="0"/>
    <m/>
    <m/>
    <m/>
    <m/>
    <s v=""/>
    <m/>
    <m/>
    <s v="18&quot;"/>
    <x v="0"/>
    <x v="0"/>
    <x v="2"/>
    <s v="5000 CFM (x2) on dryer section"/>
    <x v="0"/>
    <m/>
    <m/>
    <m/>
    <s v=""/>
    <s v=""/>
    <s v=""/>
    <x v="0"/>
    <m/>
    <m/>
    <m/>
    <m/>
    <x v="0"/>
    <x v="0"/>
    <n v="5000"/>
    <s v="SCFM"/>
    <x v="11"/>
    <x v="10"/>
    <x v="1"/>
    <n v="1"/>
    <n v="5000"/>
    <m/>
    <m/>
    <m/>
    <m/>
    <s v="Pallet Wash"/>
    <s v="Outside"/>
    <s v="Variable"/>
    <x v="0"/>
    <x v="0"/>
    <x v="0"/>
    <s v="Duct"/>
    <x v="0"/>
    <x v="0"/>
  </r>
  <r>
    <x v="579"/>
    <x v="115"/>
    <x v="706"/>
    <x v="1"/>
    <x v="8"/>
    <s v="DRN"/>
    <x v="6"/>
    <n v="20"/>
    <s v=""/>
    <s v=""/>
    <x v="0"/>
    <x v="0"/>
    <x v="2"/>
    <x v="0"/>
    <x v="4"/>
    <x v="0"/>
    <x v="2"/>
    <x v="0"/>
    <m/>
    <m/>
    <m/>
    <m/>
    <s v=""/>
    <m/>
    <m/>
    <s v="2&quot;"/>
    <x v="0"/>
    <x v="0"/>
    <x v="1"/>
    <s v="Dryer Section Drain"/>
    <x v="0"/>
    <m/>
    <m/>
    <m/>
    <s v=""/>
    <s v=""/>
    <s v=""/>
    <x v="0"/>
    <m/>
    <m/>
    <m/>
    <m/>
    <x v="0"/>
    <x v="0"/>
    <n v="1"/>
    <s v="GPM"/>
    <x v="12"/>
    <x v="6"/>
    <x v="1"/>
    <n v="0.5"/>
    <n v="0.5"/>
    <m/>
    <m/>
    <m/>
    <m/>
    <m/>
    <m/>
    <m/>
    <x v="0"/>
    <x v="0"/>
    <x v="0"/>
    <s v="Pipe"/>
    <x v="0"/>
    <x v="0"/>
  </r>
  <r>
    <x v="579"/>
    <x v="115"/>
    <x v="707"/>
    <x v="1"/>
    <x v="8"/>
    <s v="DRN"/>
    <x v="6"/>
    <n v="39"/>
    <s v=""/>
    <s v=""/>
    <x v="0"/>
    <x v="0"/>
    <x v="2"/>
    <x v="0"/>
    <x v="4"/>
    <x v="0"/>
    <x v="2"/>
    <x v="0"/>
    <m/>
    <m/>
    <m/>
    <m/>
    <s v=""/>
    <m/>
    <m/>
    <s v="2&quot;"/>
    <x v="0"/>
    <x v="0"/>
    <x v="1"/>
    <s v="WASHER OVERFLOW"/>
    <x v="0"/>
    <m/>
    <m/>
    <m/>
    <s v=""/>
    <s v=""/>
    <s v=""/>
    <x v="0"/>
    <m/>
    <m/>
    <m/>
    <m/>
    <x v="0"/>
    <x v="0"/>
    <n v="40"/>
    <s v="GPM"/>
    <x v="10"/>
    <x v="6"/>
    <x v="1"/>
    <n v="0.01"/>
    <n v="0.4"/>
    <m/>
    <m/>
    <m/>
    <m/>
    <m/>
    <m/>
    <m/>
    <x v="0"/>
    <x v="0"/>
    <x v="0"/>
    <s v="Pipe"/>
    <x v="0"/>
    <x v="0"/>
  </r>
  <r>
    <x v="579"/>
    <x v="115"/>
    <x v="708"/>
    <x v="1"/>
    <x v="9"/>
    <s v="EX"/>
    <x v="2"/>
    <n v="14"/>
    <s v=""/>
    <s v=""/>
    <x v="0"/>
    <x v="0"/>
    <x v="2"/>
    <x v="0"/>
    <x v="4"/>
    <x v="0"/>
    <x v="2"/>
    <x v="0"/>
    <m/>
    <m/>
    <m/>
    <m/>
    <s v=""/>
    <m/>
    <m/>
    <s v="18&quot;"/>
    <x v="0"/>
    <x v="0"/>
    <x v="2"/>
    <m/>
    <x v="0"/>
    <m/>
    <m/>
    <m/>
    <s v=""/>
    <s v=""/>
    <s v=""/>
    <x v="0"/>
    <m/>
    <m/>
    <m/>
    <m/>
    <x v="0"/>
    <x v="0"/>
    <n v="2500"/>
    <s v="SCFM"/>
    <x v="5"/>
    <x v="10"/>
    <x v="1"/>
    <n v="1"/>
    <n v="2500"/>
    <m/>
    <m/>
    <m/>
    <m/>
    <s v="[1414] - Pallet / Tray Washing"/>
    <s v="Outside"/>
    <s v="Variable"/>
    <x v="0"/>
    <x v="0"/>
    <x v="0"/>
    <s v="Duct"/>
    <x v="0"/>
    <x v="0"/>
  </r>
  <r>
    <x v="579"/>
    <x v="115"/>
    <x v="709"/>
    <x v="1"/>
    <x v="9"/>
    <s v="EX"/>
    <x v="2"/>
    <n v="15"/>
    <s v=""/>
    <s v=""/>
    <x v="0"/>
    <x v="0"/>
    <x v="2"/>
    <x v="0"/>
    <x v="4"/>
    <x v="0"/>
    <x v="2"/>
    <x v="0"/>
    <m/>
    <m/>
    <m/>
    <m/>
    <s v=""/>
    <m/>
    <m/>
    <s v="18&quot;"/>
    <x v="0"/>
    <x v="0"/>
    <x v="2"/>
    <m/>
    <x v="0"/>
    <m/>
    <m/>
    <m/>
    <s v=""/>
    <s v=""/>
    <s v=""/>
    <x v="0"/>
    <m/>
    <m/>
    <m/>
    <m/>
    <x v="0"/>
    <x v="0"/>
    <n v="2500"/>
    <s v="SCFM"/>
    <x v="5"/>
    <x v="10"/>
    <x v="1"/>
    <n v="1"/>
    <n v="2500"/>
    <m/>
    <m/>
    <m/>
    <m/>
    <s v="[1414] - Pallet / Tray Washing"/>
    <s v="Outside"/>
    <s v="Variable"/>
    <x v="0"/>
    <x v="0"/>
    <x v="0"/>
    <s v="Duct"/>
    <x v="0"/>
    <x v="0"/>
  </r>
  <r>
    <x v="579"/>
    <x v="115"/>
    <x v="710"/>
    <x v="1"/>
    <x v="2"/>
    <s v="INT"/>
    <x v="2"/>
    <n v="25"/>
    <s v=""/>
    <s v=""/>
    <x v="0"/>
    <x v="0"/>
    <x v="2"/>
    <x v="0"/>
    <x v="4"/>
    <x v="0"/>
    <x v="2"/>
    <x v="0"/>
    <m/>
    <m/>
    <m/>
    <m/>
    <s v=""/>
    <m/>
    <m/>
    <s v="6&quot;"/>
    <x v="0"/>
    <x v="0"/>
    <x v="2"/>
    <m/>
    <x v="0"/>
    <m/>
    <m/>
    <m/>
    <s v=""/>
    <s v=""/>
    <s v=""/>
    <x v="0"/>
    <m/>
    <m/>
    <m/>
    <m/>
    <x v="0"/>
    <x v="0"/>
    <n v="2500"/>
    <s v="SCFM"/>
    <x v="1"/>
    <x v="10"/>
    <x v="1"/>
    <n v="1"/>
    <n v="2500"/>
    <m/>
    <m/>
    <m/>
    <m/>
    <s v="[2410] - Case Sealing Storage"/>
    <s v="[1414] - Pallet / Tray Washing"/>
    <s v="Variable"/>
    <x v="0"/>
    <x v="0"/>
    <x v="0"/>
    <s v="Duct"/>
    <x v="0"/>
    <x v="0"/>
  </r>
  <r>
    <x v="579"/>
    <x v="115"/>
    <x v="711"/>
    <x v="1"/>
    <x v="2"/>
    <s v="INT"/>
    <x v="2"/>
    <n v="26"/>
    <s v=""/>
    <s v=""/>
    <x v="0"/>
    <x v="0"/>
    <x v="2"/>
    <x v="0"/>
    <x v="4"/>
    <x v="0"/>
    <x v="2"/>
    <x v="0"/>
    <m/>
    <m/>
    <m/>
    <m/>
    <s v=""/>
    <m/>
    <m/>
    <s v="6&quot;"/>
    <x v="0"/>
    <x v="0"/>
    <x v="2"/>
    <m/>
    <x v="0"/>
    <m/>
    <m/>
    <m/>
    <s v=""/>
    <s v=""/>
    <s v=""/>
    <x v="0"/>
    <m/>
    <m/>
    <m/>
    <m/>
    <x v="0"/>
    <x v="0"/>
    <n v="2500"/>
    <s v="SCFM"/>
    <x v="1"/>
    <x v="10"/>
    <x v="1"/>
    <n v="1"/>
    <n v="2500"/>
    <m/>
    <m/>
    <m/>
    <m/>
    <s v="[2410] - Case Sealing Storage"/>
    <s v="[1414] - Pallet / Tray Washing"/>
    <s v="Variable"/>
    <x v="0"/>
    <x v="0"/>
    <x v="0"/>
    <s v="Duct"/>
    <x v="0"/>
    <x v="0"/>
  </r>
  <r>
    <x v="579"/>
    <x v="115"/>
    <x v="0"/>
    <x v="0"/>
    <x v="0"/>
    <s v=""/>
    <x v="0"/>
    <m/>
    <s v=""/>
    <s v=""/>
    <x v="0"/>
    <x v="0"/>
    <x v="2"/>
    <x v="0"/>
    <x v="4"/>
    <x v="0"/>
    <x v="2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80"/>
    <x v="115"/>
    <x v="712"/>
    <x v="1"/>
    <x v="3"/>
    <s v="CA"/>
    <x v="3"/>
    <n v="105"/>
    <s v=""/>
    <s v=""/>
    <x v="0"/>
    <x v="0"/>
    <x v="2"/>
    <x v="0"/>
    <x v="4"/>
    <x v="0"/>
    <x v="2"/>
    <x v="0"/>
    <m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3.5"/>
    <s v="SCFM"/>
    <x v="0"/>
    <x v="2"/>
    <x v="1"/>
    <n v="0.67"/>
    <n v="9.0449999999999999"/>
    <m/>
    <m/>
    <m/>
    <m/>
    <m/>
    <m/>
    <m/>
    <x v="0"/>
    <x v="0"/>
    <x v="0"/>
    <s v="Pipe"/>
    <x v="1"/>
    <x v="0"/>
  </r>
  <r>
    <x v="580"/>
    <x v="115"/>
    <x v="713"/>
    <x v="1"/>
    <x v="8"/>
    <s v="DRN"/>
    <x v="6"/>
    <n v="47"/>
    <s v=""/>
    <s v=""/>
    <x v="0"/>
    <x v="0"/>
    <x v="2"/>
    <x v="0"/>
    <x v="4"/>
    <x v="0"/>
    <x v="2"/>
    <x v="0"/>
    <m/>
    <m/>
    <m/>
    <m/>
    <s v=""/>
    <m/>
    <m/>
    <m/>
    <x v="0"/>
    <x v="0"/>
    <x v="2"/>
    <s v="Washer Drain. Tank Drain for Max, diversified down for rinse water."/>
    <x v="0"/>
    <m/>
    <m/>
    <m/>
    <s v=""/>
    <s v=""/>
    <s v=""/>
    <x v="0"/>
    <m/>
    <m/>
    <m/>
    <m/>
    <x v="0"/>
    <x v="0"/>
    <n v="40"/>
    <s v="GPM"/>
    <x v="10"/>
    <x v="6"/>
    <x v="1"/>
    <n v="0.1"/>
    <n v="4"/>
    <m/>
    <m/>
    <m/>
    <m/>
    <m/>
    <m/>
    <m/>
    <x v="0"/>
    <x v="0"/>
    <x v="0"/>
    <s v="Pipe"/>
    <x v="1"/>
    <x v="0"/>
  </r>
  <r>
    <x v="580"/>
    <x v="115"/>
    <x v="714"/>
    <x v="1"/>
    <x v="1"/>
    <s v="EL"/>
    <x v="1"/>
    <n v="351"/>
    <s v=""/>
    <s v=""/>
    <x v="0"/>
    <x v="0"/>
    <x v="2"/>
    <x v="0"/>
    <x v="4"/>
    <x v="0"/>
    <x v="2"/>
    <x v="0"/>
    <m/>
    <m/>
    <m/>
    <m/>
    <s v=""/>
    <m/>
    <m/>
    <m/>
    <x v="0"/>
    <x v="0"/>
    <x v="2"/>
    <m/>
    <x v="2"/>
    <m/>
    <n v="80"/>
    <n v="0.8"/>
    <n v="66.510751010644896"/>
    <n v="64"/>
    <n v="53.208600808515918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Electrical"/>
    <x v="1"/>
    <x v="0"/>
  </r>
  <r>
    <x v="580"/>
    <x v="115"/>
    <x v="715"/>
    <x v="1"/>
    <x v="9"/>
    <s v="EX"/>
    <x v="2"/>
    <n v="11"/>
    <s v=""/>
    <s v=""/>
    <x v="0"/>
    <x v="0"/>
    <x v="2"/>
    <x v="0"/>
    <x v="4"/>
    <x v="0"/>
    <x v="2"/>
    <x v="0"/>
    <m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1177"/>
    <s v="SCFM"/>
    <x v="5"/>
    <x v="10"/>
    <x v="1"/>
    <n v="1"/>
    <n v="1177"/>
    <m/>
    <m/>
    <m/>
    <m/>
    <s v="[1414] - Pallet / Tray Washing"/>
    <s v="Outside"/>
    <s v="Variable"/>
    <x v="0"/>
    <x v="0"/>
    <x v="0"/>
    <s v="Duct"/>
    <x v="1"/>
    <x v="0"/>
  </r>
  <r>
    <x v="580"/>
    <x v="115"/>
    <x v="716"/>
    <x v="1"/>
    <x v="4"/>
    <s v="TD"/>
    <x v="4"/>
    <n v="199"/>
    <s v=""/>
    <s v=""/>
    <x v="0"/>
    <x v="0"/>
    <x v="2"/>
    <x v="0"/>
    <x v="4"/>
    <x v="0"/>
    <x v="2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Data"/>
    <x v="1"/>
    <x v="0"/>
  </r>
  <r>
    <x v="580"/>
    <x v="115"/>
    <x v="717"/>
    <x v="1"/>
    <x v="10"/>
    <s v="HHWR"/>
    <x v="5"/>
    <n v="8"/>
    <s v=""/>
    <s v=""/>
    <x v="0"/>
    <x v="0"/>
    <x v="2"/>
    <x v="0"/>
    <x v="4"/>
    <x v="0"/>
    <x v="2"/>
    <x v="0"/>
    <m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25"/>
    <s v="GPM"/>
    <x v="7"/>
    <x v="6"/>
    <x v="1"/>
    <n v="0.52"/>
    <n v="13"/>
    <m/>
    <s v="Subcontractor Supplied"/>
    <m/>
    <s v="233,000 BTU/HR Worst Case_x000a_126,000 BTU/HR Continuous"/>
    <m/>
    <m/>
    <m/>
    <x v="0"/>
    <x v="0"/>
    <x v="0"/>
    <s v="Pipe"/>
    <x v="1"/>
    <x v="0"/>
  </r>
  <r>
    <x v="580"/>
    <x v="115"/>
    <x v="718"/>
    <x v="1"/>
    <x v="11"/>
    <s v="HHWS"/>
    <x v="5"/>
    <n v="8"/>
    <s v=""/>
    <s v=""/>
    <x v="0"/>
    <x v="0"/>
    <x v="2"/>
    <x v="0"/>
    <x v="4"/>
    <x v="0"/>
    <x v="2"/>
    <x v="0"/>
    <m/>
    <m/>
    <m/>
    <m/>
    <s v=""/>
    <m/>
    <m/>
    <m/>
    <x v="0"/>
    <x v="0"/>
    <x v="2"/>
    <m/>
    <x v="0"/>
    <m/>
    <m/>
    <m/>
    <s v=""/>
    <s v=""/>
    <s v=""/>
    <x v="0"/>
    <m/>
    <m/>
    <m/>
    <m/>
    <x v="0"/>
    <x v="0"/>
    <n v="25"/>
    <s v="GPM"/>
    <x v="8"/>
    <x v="6"/>
    <x v="1"/>
    <n v="0.52"/>
    <n v="13"/>
    <m/>
    <s v="Subcontractor Supplied"/>
    <m/>
    <s v="233,000 BTU/HR Worst Case_x000a_126,000 BTU/HR Continuous"/>
    <m/>
    <m/>
    <m/>
    <x v="0"/>
    <x v="0"/>
    <x v="0"/>
    <s v="Pipe"/>
    <x v="1"/>
    <x v="0"/>
  </r>
  <r>
    <x v="580"/>
    <x v="115"/>
    <x v="719"/>
    <x v="1"/>
    <x v="5"/>
    <s v="PCW"/>
    <x v="5"/>
    <n v="31"/>
    <s v=""/>
    <s v=""/>
    <x v="0"/>
    <x v="0"/>
    <x v="2"/>
    <x v="0"/>
    <x v="4"/>
    <x v="0"/>
    <x v="2"/>
    <x v="0"/>
    <m/>
    <m/>
    <m/>
    <m/>
    <s v=""/>
    <m/>
    <m/>
    <m/>
    <x v="0"/>
    <x v="0"/>
    <x v="2"/>
    <s v="Tank Fill _x000a_(mix to temp)_x000a_335 gal tank"/>
    <x v="0"/>
    <m/>
    <m/>
    <m/>
    <s v=""/>
    <s v=""/>
    <s v=""/>
    <x v="0"/>
    <m/>
    <m/>
    <m/>
    <m/>
    <x v="0"/>
    <x v="0"/>
    <n v="20"/>
    <s v="GPM"/>
    <x v="2"/>
    <x v="13"/>
    <x v="1"/>
    <n v="0.05"/>
    <n v="1"/>
    <m/>
    <s v="Subcontractor Supplied"/>
    <m/>
    <s v="Mix to temp (113F)"/>
    <m/>
    <m/>
    <m/>
    <x v="0"/>
    <x v="0"/>
    <x v="0"/>
    <s v="Pipe"/>
    <x v="1"/>
    <x v="0"/>
  </r>
  <r>
    <x v="580"/>
    <x v="115"/>
    <x v="720"/>
    <x v="1"/>
    <x v="5"/>
    <s v="PCW"/>
    <x v="5"/>
    <n v="32"/>
    <s v=""/>
    <s v=""/>
    <x v="0"/>
    <x v="0"/>
    <x v="2"/>
    <x v="0"/>
    <x v="4"/>
    <x v="0"/>
    <x v="2"/>
    <x v="0"/>
    <m/>
    <m/>
    <m/>
    <m/>
    <s v=""/>
    <m/>
    <m/>
    <m/>
    <x v="0"/>
    <x v="0"/>
    <x v="2"/>
    <s v="Rinse_x000a_ (mix to temp) "/>
    <x v="0"/>
    <m/>
    <m/>
    <m/>
    <s v=""/>
    <s v=""/>
    <s v=""/>
    <x v="0"/>
    <m/>
    <m/>
    <m/>
    <m/>
    <x v="0"/>
    <x v="0"/>
    <n v="4"/>
    <s v="GPM"/>
    <x v="2"/>
    <x v="13"/>
    <x v="1"/>
    <n v="0.5"/>
    <n v="2"/>
    <m/>
    <s v="Subcontractor Supplied"/>
    <m/>
    <s v="Mix to temp (113F)"/>
    <m/>
    <m/>
    <m/>
    <x v="0"/>
    <x v="0"/>
    <x v="0"/>
    <s v="Pipe"/>
    <x v="1"/>
    <x v="0"/>
  </r>
  <r>
    <x v="580"/>
    <x v="115"/>
    <x v="721"/>
    <x v="1"/>
    <x v="6"/>
    <s v="PHW"/>
    <x v="5"/>
    <n v="30"/>
    <s v=""/>
    <s v=""/>
    <x v="0"/>
    <x v="0"/>
    <x v="2"/>
    <x v="0"/>
    <x v="4"/>
    <x v="0"/>
    <x v="2"/>
    <x v="0"/>
    <m/>
    <m/>
    <m/>
    <m/>
    <s v=""/>
    <m/>
    <m/>
    <m/>
    <x v="0"/>
    <x v="0"/>
    <x v="2"/>
    <s v="Tank Fill_x000a_ (mix to temp) _x000a_335 gal tank"/>
    <x v="0"/>
    <m/>
    <m/>
    <m/>
    <s v=""/>
    <s v=""/>
    <s v=""/>
    <x v="0"/>
    <m/>
    <m/>
    <m/>
    <m/>
    <x v="0"/>
    <x v="0"/>
    <n v="20"/>
    <s v="GPM"/>
    <x v="3"/>
    <x v="13"/>
    <x v="1"/>
    <n v="0.05"/>
    <n v="1"/>
    <m/>
    <s v="Subcontractor Supplied"/>
    <m/>
    <s v="Mix to temp (113F)"/>
    <m/>
    <m/>
    <m/>
    <x v="0"/>
    <x v="0"/>
    <x v="0"/>
    <s v="Pipe"/>
    <x v="1"/>
    <x v="0"/>
  </r>
  <r>
    <x v="580"/>
    <x v="115"/>
    <x v="722"/>
    <x v="1"/>
    <x v="6"/>
    <s v="PHW"/>
    <x v="5"/>
    <n v="31"/>
    <s v=""/>
    <s v=""/>
    <x v="0"/>
    <x v="0"/>
    <x v="2"/>
    <x v="0"/>
    <x v="4"/>
    <x v="0"/>
    <x v="2"/>
    <x v="0"/>
    <m/>
    <m/>
    <m/>
    <m/>
    <s v=""/>
    <m/>
    <m/>
    <m/>
    <x v="0"/>
    <x v="0"/>
    <x v="2"/>
    <s v="Rinse_x000a_ (mix to temp) "/>
    <x v="0"/>
    <m/>
    <m/>
    <m/>
    <s v=""/>
    <s v=""/>
    <s v=""/>
    <x v="0"/>
    <m/>
    <m/>
    <m/>
    <m/>
    <x v="0"/>
    <x v="0"/>
    <n v="4"/>
    <s v="GPM"/>
    <x v="3"/>
    <x v="13"/>
    <x v="1"/>
    <n v="0.5"/>
    <n v="2"/>
    <m/>
    <s v="Subcontractor Supplied"/>
    <m/>
    <s v="Mix to temp (113F)"/>
    <m/>
    <m/>
    <m/>
    <x v="0"/>
    <x v="0"/>
    <x v="0"/>
    <s v="Pipe"/>
    <x v="1"/>
    <x v="0"/>
  </r>
  <r>
    <x v="580"/>
    <x v="115"/>
    <x v="0"/>
    <x v="0"/>
    <x v="0"/>
    <s v=""/>
    <x v="0"/>
    <m/>
    <s v=""/>
    <s v=""/>
    <x v="0"/>
    <x v="0"/>
    <x v="2"/>
    <x v="0"/>
    <x v="4"/>
    <x v="0"/>
    <x v="2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81"/>
    <x v="116"/>
    <x v="0"/>
    <x v="0"/>
    <x v="0"/>
    <s v=""/>
    <x v="0"/>
    <m/>
    <s v=""/>
    <s v=""/>
    <x v="0"/>
    <x v="0"/>
    <x v="1"/>
    <x v="0"/>
    <x v="0"/>
    <x v="0"/>
    <x v="5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81"/>
    <x v="116"/>
    <x v="0"/>
    <x v="0"/>
    <x v="0"/>
    <s v=""/>
    <x v="0"/>
    <m/>
    <s v=""/>
    <s v=""/>
    <x v="0"/>
    <x v="0"/>
    <x v="1"/>
    <x v="0"/>
    <x v="0"/>
    <x v="0"/>
    <x v="5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81"/>
    <x v="116"/>
    <x v="0"/>
    <x v="0"/>
    <x v="0"/>
    <s v=""/>
    <x v="0"/>
    <m/>
    <s v=""/>
    <s v=""/>
    <x v="0"/>
    <x v="0"/>
    <x v="1"/>
    <x v="0"/>
    <x v="0"/>
    <x v="0"/>
    <x v="5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81"/>
    <x v="116"/>
    <x v="0"/>
    <x v="0"/>
    <x v="0"/>
    <s v=""/>
    <x v="0"/>
    <m/>
    <s v=""/>
    <s v=""/>
    <x v="0"/>
    <x v="0"/>
    <x v="1"/>
    <x v="0"/>
    <x v="0"/>
    <x v="0"/>
    <x v="5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81"/>
    <x v="116"/>
    <x v="0"/>
    <x v="0"/>
    <x v="0"/>
    <s v=""/>
    <x v="0"/>
    <m/>
    <s v=""/>
    <s v=""/>
    <x v="0"/>
    <x v="0"/>
    <x v="1"/>
    <x v="0"/>
    <x v="0"/>
    <x v="0"/>
    <x v="5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81"/>
    <x v="116"/>
    <x v="0"/>
    <x v="0"/>
    <x v="0"/>
    <s v=""/>
    <x v="0"/>
    <m/>
    <s v=""/>
    <s v=""/>
    <x v="0"/>
    <x v="0"/>
    <x v="1"/>
    <x v="0"/>
    <x v="0"/>
    <x v="0"/>
    <x v="5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81"/>
    <x v="116"/>
    <x v="0"/>
    <x v="0"/>
    <x v="0"/>
    <s v=""/>
    <x v="0"/>
    <m/>
    <s v=""/>
    <s v=""/>
    <x v="0"/>
    <x v="0"/>
    <x v="1"/>
    <x v="0"/>
    <x v="0"/>
    <x v="0"/>
    <x v="5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81"/>
    <x v="116"/>
    <x v="0"/>
    <x v="0"/>
    <x v="0"/>
    <s v=""/>
    <x v="0"/>
    <m/>
    <s v=""/>
    <s v=""/>
    <x v="0"/>
    <x v="0"/>
    <x v="1"/>
    <x v="0"/>
    <x v="0"/>
    <x v="0"/>
    <x v="5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81"/>
    <x v="116"/>
    <x v="0"/>
    <x v="0"/>
    <x v="0"/>
    <s v=""/>
    <x v="0"/>
    <m/>
    <s v=""/>
    <s v=""/>
    <x v="0"/>
    <x v="0"/>
    <x v="1"/>
    <x v="0"/>
    <x v="0"/>
    <x v="0"/>
    <x v="5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81"/>
    <x v="116"/>
    <x v="0"/>
    <x v="0"/>
    <x v="0"/>
    <s v=""/>
    <x v="0"/>
    <m/>
    <s v=""/>
    <s v=""/>
    <x v="0"/>
    <x v="0"/>
    <x v="1"/>
    <x v="0"/>
    <x v="0"/>
    <x v="0"/>
    <x v="5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81"/>
    <x v="116"/>
    <x v="0"/>
    <x v="0"/>
    <x v="0"/>
    <s v=""/>
    <x v="0"/>
    <m/>
    <s v=""/>
    <s v=""/>
    <x v="0"/>
    <x v="0"/>
    <x v="1"/>
    <x v="0"/>
    <x v="0"/>
    <x v="0"/>
    <x v="5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81"/>
    <x v="116"/>
    <x v="0"/>
    <x v="0"/>
    <x v="0"/>
    <s v=""/>
    <x v="0"/>
    <m/>
    <s v=""/>
    <s v=""/>
    <x v="0"/>
    <x v="0"/>
    <x v="1"/>
    <x v="0"/>
    <x v="0"/>
    <x v="0"/>
    <x v="5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81"/>
    <x v="116"/>
    <x v="0"/>
    <x v="0"/>
    <x v="0"/>
    <s v=""/>
    <x v="0"/>
    <m/>
    <s v=""/>
    <s v=""/>
    <x v="0"/>
    <x v="0"/>
    <x v="1"/>
    <x v="0"/>
    <x v="0"/>
    <x v="0"/>
    <x v="5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81"/>
    <x v="116"/>
    <x v="0"/>
    <x v="0"/>
    <x v="0"/>
    <s v=""/>
    <x v="0"/>
    <m/>
    <s v=""/>
    <s v=""/>
    <x v="0"/>
    <x v="0"/>
    <x v="1"/>
    <x v="0"/>
    <x v="0"/>
    <x v="0"/>
    <x v="5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81"/>
    <x v="116"/>
    <x v="0"/>
    <x v="0"/>
    <x v="0"/>
    <s v=""/>
    <x v="0"/>
    <m/>
    <s v=""/>
    <s v=""/>
    <x v="0"/>
    <x v="0"/>
    <x v="1"/>
    <x v="0"/>
    <x v="0"/>
    <x v="0"/>
    <x v="5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  <r>
    <x v="581"/>
    <x v="116"/>
    <x v="0"/>
    <x v="0"/>
    <x v="0"/>
    <s v=""/>
    <x v="0"/>
    <m/>
    <s v=""/>
    <s v=""/>
    <x v="0"/>
    <x v="0"/>
    <x v="1"/>
    <x v="0"/>
    <x v="0"/>
    <x v="0"/>
    <x v="5"/>
    <x v="0"/>
    <m/>
    <m/>
    <m/>
    <m/>
    <s v=""/>
    <m/>
    <m/>
    <m/>
    <x v="0"/>
    <x v="0"/>
    <x v="0"/>
    <m/>
    <x v="0"/>
    <m/>
    <m/>
    <m/>
    <s v=""/>
    <s v=""/>
    <s v=""/>
    <x v="0"/>
    <m/>
    <m/>
    <m/>
    <m/>
    <x v="0"/>
    <x v="0"/>
    <m/>
    <s v="N/A"/>
    <x v="0"/>
    <x v="0"/>
    <x v="0"/>
    <m/>
    <s v=""/>
    <m/>
    <m/>
    <m/>
    <m/>
    <m/>
    <m/>
    <m/>
    <x v="0"/>
    <x v="0"/>
    <x v="0"/>
    <s v="N/A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6C8135-3E07-410C-818A-4C7A27F2561C}" name="PivotEquipment" cacheId="32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6" indent="0" compact="0" compactData="0" multipleFieldFilters="0">
  <location ref="A4:K121" firstHeaderRow="1" firstDataRow="1" firstDataCol="11" rowPageCount="2" colPageCount="1"/>
  <pivotFields count="64"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4">
        <item m="1" x="174"/>
        <item x="36"/>
        <item m="1" x="166"/>
        <item x="98"/>
        <item m="1" x="155"/>
        <item m="1" x="142"/>
        <item m="1" x="144"/>
        <item m="1" x="171"/>
        <item m="1" x="156"/>
        <item m="1" x="157"/>
        <item m="1" x="164"/>
        <item m="1" x="165"/>
        <item m="1" x="167"/>
        <item m="1" x="145"/>
        <item m="1" x="168"/>
        <item m="1" x="170"/>
        <item m="1" x="146"/>
        <item m="1" x="161"/>
        <item m="1" x="183"/>
        <item m="1" x="162"/>
        <item m="1" x="140"/>
        <item m="1" x="182"/>
        <item m="1" x="143"/>
        <item m="1" x="154"/>
        <item m="1" x="163"/>
        <item x="6"/>
        <item m="1" x="175"/>
        <item x="26"/>
        <item m="1" x="169"/>
        <item m="1" x="160"/>
        <item m="1" x="181"/>
        <item x="59"/>
        <item m="1" x="149"/>
        <item m="1" x="150"/>
        <item m="1" x="173"/>
        <item m="1" x="180"/>
        <item m="1" x="159"/>
        <item m="1" x="179"/>
        <item m="1" x="147"/>
        <item m="1" x="176"/>
        <item m="1" x="177"/>
        <item m="1" x="148"/>
        <item m="1" x="172"/>
        <item m="1" x="152"/>
        <item m="1" x="178"/>
        <item x="116"/>
        <item m="1" x="141"/>
        <item m="1" x="153"/>
        <item m="1" x="158"/>
        <item m="1" x="151"/>
        <item x="34"/>
        <item x="66"/>
        <item x="53"/>
        <item x="97"/>
        <item x="51"/>
        <item x="67"/>
        <item x="112"/>
        <item m="1" x="138"/>
        <item m="1" x="139"/>
        <item x="35"/>
        <item m="1" x="132"/>
        <item m="1" x="134"/>
        <item m="1" x="133"/>
        <item x="113"/>
        <item x="24"/>
        <item x="44"/>
        <item x="50"/>
        <item x="0"/>
        <item x="49"/>
        <item x="3"/>
        <item x="17"/>
        <item x="70"/>
        <item x="28"/>
        <item m="1" x="129"/>
        <item x="56"/>
        <item x="43"/>
        <item x="39"/>
        <item x="15"/>
        <item x="64"/>
        <item x="40"/>
        <item x="89"/>
        <item x="114"/>
        <item x="115"/>
        <item m="1" x="135"/>
        <item m="1" x="136"/>
        <item x="23"/>
        <item x="58"/>
        <item x="88"/>
        <item x="68"/>
        <item x="71"/>
        <item x="81"/>
        <item m="1" x="117"/>
        <item m="1" x="137"/>
        <item m="1" x="118"/>
        <item m="1" x="119"/>
        <item m="1" x="120"/>
        <item m="1" x="121"/>
        <item x="16"/>
        <item x="72"/>
        <item x="18"/>
        <item x="65"/>
        <item x="82"/>
        <item x="54"/>
        <item x="20"/>
        <item m="1" x="130"/>
        <item m="1" x="131"/>
        <item x="7"/>
        <item x="69"/>
        <item x="100"/>
        <item x="4"/>
        <item x="1"/>
        <item x="2"/>
        <item x="27"/>
        <item x="10"/>
        <item x="47"/>
        <item x="33"/>
        <item x="45"/>
        <item m="1" x="127"/>
        <item x="60"/>
        <item x="83"/>
        <item x="79"/>
        <item x="80"/>
        <item x="42"/>
        <item x="84"/>
        <item x="52"/>
        <item x="29"/>
        <item x="30"/>
        <item x="90"/>
        <item x="106"/>
        <item x="107"/>
        <item x="108"/>
        <item x="57"/>
        <item x="41"/>
        <item x="109"/>
        <item m="1" x="128"/>
        <item x="94"/>
        <item x="111"/>
        <item x="9"/>
        <item x="92"/>
        <item x="91"/>
        <item x="93"/>
        <item x="95"/>
        <item x="96"/>
        <item x="38"/>
        <item x="85"/>
        <item x="86"/>
        <item x="25"/>
        <item m="1" x="122"/>
        <item x="99"/>
        <item x="104"/>
        <item x="105"/>
        <item x="110"/>
        <item x="48"/>
        <item m="1" x="123"/>
        <item m="1" x="124"/>
        <item m="1" x="125"/>
        <item m="1" x="126"/>
        <item x="62"/>
        <item x="31"/>
        <item x="32"/>
        <item x="61"/>
        <item x="19"/>
        <item x="73"/>
        <item x="21"/>
        <item x="22"/>
        <item x="11"/>
        <item x="12"/>
        <item x="13"/>
        <item x="14"/>
        <item x="46"/>
        <item x="102"/>
        <item x="103"/>
        <item x="5"/>
        <item x="8"/>
        <item x="74"/>
        <item x="75"/>
        <item x="76"/>
        <item x="77"/>
        <item x="87"/>
        <item x="101"/>
        <item x="55"/>
        <item x="63"/>
        <item x="78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5">
        <item x="0"/>
        <item x="1"/>
        <item m="1" x="3"/>
        <item m="1" x="4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4">
        <item x="0"/>
        <item m="1" x="1"/>
        <item m="1" x="12"/>
        <item m="1" x="4"/>
        <item m="1" x="21"/>
        <item m="1" x="16"/>
        <item m="1" x="8"/>
        <item m="1" x="3"/>
        <item m="1" x="13"/>
        <item m="1" x="14"/>
        <item m="1" x="18"/>
        <item m="1" x="19"/>
        <item m="1" x="10"/>
        <item m="1" x="17"/>
        <item m="1" x="2"/>
        <item m="1" x="23"/>
        <item m="1" x="7"/>
        <item m="1" x="5"/>
        <item m="1" x="9"/>
        <item m="1" x="11"/>
        <item m="1" x="20"/>
        <item m="1" x="22"/>
        <item m="1" x="6"/>
        <item m="1"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">
        <item x="0"/>
        <item m="1" x="33"/>
        <item m="1" x="7"/>
        <item m="1" x="11"/>
        <item m="1" x="26"/>
        <item m="1" x="13"/>
        <item m="1" x="17"/>
        <item m="1" x="19"/>
        <item m="1" x="36"/>
        <item m="1" x="18"/>
        <item m="1" x="24"/>
        <item m="1" x="9"/>
        <item m="1" x="35"/>
        <item m="1" x="22"/>
        <item m="1" x="20"/>
        <item m="1" x="14"/>
        <item m="1" x="12"/>
        <item m="1" x="10"/>
        <item m="1" x="30"/>
        <item m="1" x="31"/>
        <item m="1" x="5"/>
        <item m="1" x="32"/>
        <item m="1" x="34"/>
        <item m="1" x="27"/>
        <item m="1" x="25"/>
        <item m="1" x="28"/>
        <item m="1" x="23"/>
        <item m="1" x="29"/>
        <item m="1" x="15"/>
        <item m="1" x="16"/>
        <item m="1" x="21"/>
        <item m="1" x="6"/>
        <item m="1" x="8"/>
        <item x="3"/>
        <item x="1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1"/>
        <item x="0"/>
        <item x="4"/>
        <item m="1" x="5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0">
        <item x="0"/>
        <item m="1" x="17"/>
        <item m="1" x="19"/>
        <item m="1" x="5"/>
        <item m="1" x="6"/>
        <item m="1" x="8"/>
        <item m="1" x="10"/>
        <item m="1" x="15"/>
        <item m="1" x="13"/>
        <item m="1" x="14"/>
        <item m="1" x="11"/>
        <item m="1" x="16"/>
        <item m="1" x="12"/>
        <item m="1" x="9"/>
        <item m="1" x="18"/>
        <item m="1" x="7"/>
        <item x="3"/>
        <item x="1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0"/>
        <item m="1" x="37"/>
        <item m="1" x="33"/>
        <item m="1" x="27"/>
        <item x="4"/>
        <item m="1" x="35"/>
        <item m="1" x="34"/>
        <item m="1" x="32"/>
        <item m="1" x="38"/>
        <item m="1" x="36"/>
        <item m="1" x="22"/>
        <item m="1" x="28"/>
        <item m="1" x="23"/>
        <item m="1" x="40"/>
        <item m="1" x="31"/>
        <item m="1" x="30"/>
        <item m="1" x="25"/>
        <item m="1" x="24"/>
        <item m="1" x="39"/>
        <item m="1" x="21"/>
        <item m="1" x="26"/>
        <item m="1" x="29"/>
        <item x="6"/>
        <item x="15"/>
        <item x="10"/>
        <item x="8"/>
        <item x="3"/>
        <item x="14"/>
        <item x="13"/>
        <item m="1" x="19"/>
        <item m="1" x="20"/>
        <item m="1" x="18"/>
        <item x="7"/>
        <item x="5"/>
        <item x="1"/>
        <item x="9"/>
        <item x="11"/>
        <item x="12"/>
        <item m="1" x="17"/>
        <item x="16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m="1"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0"/>
        <item m="1" x="6"/>
        <item m="1" x="5"/>
        <item m="1" x="4"/>
        <item m="1" x="3"/>
        <item m="1"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0"/>
        <item m="1" x="1"/>
        <item m="1" x="4"/>
        <item m="1" x="3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1">
    <field x="10"/>
    <field x="1"/>
    <field x="11"/>
    <field x="13"/>
    <field x="26"/>
    <field x="27"/>
    <field x="12"/>
    <field x="14"/>
    <field x="58"/>
    <field x="59"/>
    <field x="60"/>
  </rowFields>
  <rowItems count="117">
    <i>
      <x/>
      <x v="1"/>
      <x/>
      <x/>
      <x/>
      <x/>
      <x v="4"/>
      <x v="36"/>
      <x/>
      <x/>
      <x/>
    </i>
    <i r="1">
      <x v="3"/>
      <x/>
      <x/>
      <x/>
      <x/>
      <x v="4"/>
      <x v="4"/>
      <x/>
      <x/>
      <x/>
    </i>
    <i r="1">
      <x v="25"/>
      <x/>
      <x/>
      <x/>
      <x/>
      <x v="2"/>
      <x v="22"/>
      <x/>
      <x/>
      <x/>
    </i>
    <i r="6">
      <x v="4"/>
      <x v="22"/>
      <x/>
      <x/>
      <x/>
    </i>
    <i r="6">
      <x v="5"/>
      <x v="22"/>
      <x/>
      <x/>
      <x/>
    </i>
    <i r="1">
      <x v="27"/>
      <x/>
      <x/>
      <x/>
      <x/>
      <x v="2"/>
      <x v="22"/>
      <x/>
      <x/>
      <x/>
    </i>
    <i r="6">
      <x v="4"/>
      <x v="22"/>
      <x/>
      <x/>
      <x/>
    </i>
    <i r="6">
      <x v="5"/>
      <x v="22"/>
      <x/>
      <x/>
      <x/>
    </i>
    <i r="1">
      <x v="31"/>
      <x/>
      <x/>
      <x/>
      <x/>
      <x v="4"/>
      <x v="23"/>
      <x/>
      <x/>
      <x/>
    </i>
    <i r="7">
      <x v="25"/>
      <x/>
      <x/>
      <x/>
    </i>
    <i r="1">
      <x v="45"/>
      <x/>
      <x/>
      <x/>
      <x/>
      <x/>
      <x/>
      <x/>
      <x/>
      <x/>
    </i>
    <i r="1">
      <x v="50"/>
      <x/>
      <x/>
      <x/>
      <x/>
      <x v="4"/>
      <x v="22"/>
      <x/>
      <x/>
      <x/>
    </i>
    <i r="6">
      <x v="5"/>
      <x v="22"/>
      <x/>
      <x/>
      <x/>
    </i>
    <i r="1">
      <x v="52"/>
      <x/>
      <x/>
      <x/>
      <x/>
      <x v="4"/>
      <x v="22"/>
      <x/>
      <x/>
      <x/>
    </i>
    <i r="6">
      <x v="5"/>
      <x v="22"/>
      <x/>
      <x/>
      <x/>
    </i>
    <i r="1">
      <x v="53"/>
      <x v="33"/>
      <x v="16"/>
      <x/>
      <x/>
      <x v="4"/>
      <x v="4"/>
      <x/>
      <x/>
      <x/>
    </i>
    <i r="6">
      <x v="5"/>
      <x v="4"/>
      <x/>
      <x/>
      <x/>
    </i>
    <i r="1">
      <x v="54"/>
      <x/>
      <x/>
      <x/>
      <x/>
      <x v="4"/>
      <x v="22"/>
      <x/>
      <x/>
      <x/>
    </i>
    <i r="6">
      <x v="5"/>
      <x v="22"/>
      <x/>
      <x/>
      <x/>
    </i>
    <i r="1">
      <x v="56"/>
      <x v="36"/>
      <x v="19"/>
      <x/>
      <x/>
      <x v="4"/>
      <x v="40"/>
      <x/>
      <x/>
      <x/>
    </i>
    <i r="6">
      <x v="5"/>
      <x v="40"/>
      <x/>
      <x/>
      <x/>
    </i>
    <i r="1">
      <x v="59"/>
      <x/>
      <x/>
      <x/>
      <x/>
      <x v="4"/>
      <x v="40"/>
      <x/>
      <x/>
      <x/>
    </i>
    <i r="6">
      <x v="5"/>
      <x v="40"/>
      <x/>
      <x/>
      <x/>
    </i>
    <i r="1">
      <x v="63"/>
      <x/>
      <x/>
      <x/>
      <x/>
      <x v="4"/>
      <x v="22"/>
      <x/>
      <x/>
      <x/>
    </i>
    <i r="6">
      <x v="5"/>
      <x v="22"/>
      <x/>
      <x/>
      <x/>
    </i>
    <i r="1">
      <x v="64"/>
      <x/>
      <x/>
      <x/>
      <x/>
      <x v="4"/>
      <x v="35"/>
      <x/>
      <x/>
      <x/>
    </i>
    <i r="1">
      <x v="65"/>
      <x/>
      <x/>
      <x/>
      <x/>
      <x v="4"/>
      <x v="37"/>
      <x/>
      <x/>
      <x/>
    </i>
    <i r="6">
      <x v="5"/>
      <x v="37"/>
      <x/>
      <x/>
      <x/>
    </i>
    <i r="1">
      <x v="68"/>
      <x/>
      <x/>
      <x/>
      <x/>
      <x v="4"/>
      <x v="27"/>
      <x/>
      <x/>
      <x/>
    </i>
    <i r="6">
      <x v="5"/>
      <x v="27"/>
      <x/>
      <x/>
      <x/>
    </i>
    <i r="1">
      <x v="70"/>
      <x/>
      <x/>
      <x/>
      <x/>
      <x v="4"/>
      <x v="22"/>
      <x/>
      <x/>
      <x/>
    </i>
    <i r="6">
      <x v="5"/>
      <x v="22"/>
      <x/>
      <x/>
      <x/>
    </i>
    <i r="1">
      <x v="72"/>
      <x/>
      <x/>
      <x/>
      <x/>
      <x v="4"/>
      <x v="24"/>
      <x/>
      <x/>
      <x/>
    </i>
    <i r="1">
      <x v="74"/>
      <x/>
      <x/>
      <x/>
      <x/>
      <x v="4"/>
      <x v="22"/>
      <x/>
      <x/>
      <x/>
    </i>
    <i r="6">
      <x v="5"/>
      <x v="22"/>
      <x/>
      <x/>
      <x/>
    </i>
    <i r="1">
      <x v="75"/>
      <x/>
      <x/>
      <x/>
      <x/>
      <x v="4"/>
      <x v="4"/>
      <x/>
      <x/>
      <x/>
    </i>
    <i r="1">
      <x v="76"/>
      <x/>
      <x/>
      <x/>
      <x/>
      <x v="4"/>
      <x v="4"/>
      <x/>
      <x/>
      <x/>
    </i>
    <i r="1">
      <x v="80"/>
      <x/>
      <x/>
      <x/>
      <x/>
      <x v="4"/>
      <x v="36"/>
      <x/>
      <x/>
      <x/>
    </i>
    <i r="1">
      <x v="81"/>
      <x/>
      <x/>
      <x/>
      <x/>
      <x v="4"/>
      <x v="4"/>
      <x/>
      <x/>
      <x/>
    </i>
    <i r="1">
      <x v="82"/>
      <x/>
      <x/>
      <x/>
      <x/>
      <x v="4"/>
      <x v="4"/>
      <x/>
      <x/>
      <x/>
    </i>
    <i r="1">
      <x v="85"/>
      <x/>
      <x/>
      <x/>
      <x/>
      <x v="4"/>
      <x v="4"/>
      <x/>
      <x/>
      <x/>
    </i>
    <i r="1">
      <x v="97"/>
      <x/>
      <x/>
      <x/>
      <x/>
      <x v="4"/>
      <x v="25"/>
      <x/>
      <x/>
      <x/>
    </i>
    <i r="1">
      <x v="99"/>
      <x/>
      <x/>
      <x/>
      <x/>
      <x v="4"/>
      <x v="25"/>
      <x/>
      <x/>
      <x/>
    </i>
    <i r="1">
      <x v="102"/>
      <x/>
      <x/>
      <x/>
      <x/>
      <x v="4"/>
      <x v="25"/>
      <x/>
      <x/>
      <x/>
    </i>
    <i r="1">
      <x v="103"/>
      <x/>
      <x/>
      <x/>
      <x/>
      <x v="4"/>
      <x v="25"/>
      <x/>
      <x/>
      <x/>
    </i>
    <i r="1">
      <x v="108"/>
      <x/>
      <x/>
      <x/>
      <x/>
      <x v="4"/>
      <x v="22"/>
      <x/>
      <x/>
      <x/>
    </i>
    <i r="6">
      <x v="5"/>
      <x v="22"/>
      <x/>
      <x/>
      <x/>
    </i>
    <i r="1">
      <x v="109"/>
      <x/>
      <x/>
      <x/>
      <x/>
      <x v="4"/>
      <x v="4"/>
      <x/>
      <x/>
      <x/>
    </i>
    <i r="7">
      <x v="40"/>
      <x/>
      <x/>
      <x/>
    </i>
    <i r="6">
      <x v="5"/>
      <x v="40"/>
      <x/>
      <x/>
      <x/>
    </i>
    <i r="1">
      <x v="110"/>
      <x/>
      <x/>
      <x/>
      <x/>
      <x v="4"/>
      <x v="34"/>
      <x/>
      <x/>
      <x/>
    </i>
    <i r="1">
      <x v="111"/>
      <x/>
      <x/>
      <x/>
      <x/>
      <x v="4"/>
      <x v="34"/>
      <x/>
      <x/>
      <x/>
    </i>
    <i r="1">
      <x v="112"/>
      <x/>
      <x/>
      <x/>
      <x/>
      <x v="4"/>
      <x v="34"/>
      <x/>
      <x/>
      <x/>
    </i>
    <i r="1">
      <x v="113"/>
      <x/>
      <x/>
      <x/>
      <x/>
      <x v="4"/>
      <x v="22"/>
      <x/>
      <x/>
      <x/>
    </i>
    <i r="6">
      <x v="5"/>
      <x v="22"/>
      <x/>
      <x/>
      <x/>
    </i>
    <i r="1">
      <x v="114"/>
      <x/>
      <x/>
      <x/>
      <x/>
      <x v="4"/>
      <x v="22"/>
      <x/>
      <x/>
      <x/>
    </i>
    <i r="6">
      <x v="5"/>
      <x v="22"/>
      <x/>
      <x/>
      <x/>
    </i>
    <i r="1">
      <x v="115"/>
      <x/>
      <x/>
      <x/>
      <x/>
      <x v="4"/>
      <x v="22"/>
      <x/>
      <x/>
      <x/>
    </i>
    <i r="6">
      <x v="5"/>
      <x v="22"/>
      <x/>
      <x/>
      <x/>
    </i>
    <i r="1">
      <x v="116"/>
      <x/>
      <x/>
      <x/>
      <x/>
      <x v="2"/>
      <x v="27"/>
      <x/>
      <x/>
      <x/>
    </i>
    <i r="6">
      <x v="4"/>
      <x v="27"/>
      <x/>
      <x/>
      <x/>
    </i>
    <i r="6">
      <x v="5"/>
      <x v="27"/>
      <x/>
      <x/>
      <x/>
    </i>
    <i r="1">
      <x v="125"/>
      <x/>
      <x/>
      <x/>
      <x/>
      <x v="4"/>
      <x v="36"/>
      <x/>
      <x/>
      <x/>
    </i>
    <i r="1">
      <x v="126"/>
      <x/>
      <x/>
      <x/>
      <x/>
      <x v="4"/>
      <x v="4"/>
      <x/>
      <x/>
      <x/>
    </i>
    <i r="6">
      <x v="5"/>
      <x v="4"/>
      <x/>
      <x/>
      <x/>
    </i>
    <i r="1">
      <x v="127"/>
      <x/>
      <x/>
      <x/>
      <x/>
      <x v="4"/>
      <x v="28"/>
      <x/>
      <x/>
      <x/>
    </i>
    <i r="6">
      <x v="5"/>
      <x v="28"/>
      <x/>
      <x/>
      <x/>
    </i>
    <i r="1">
      <x v="128"/>
      <x/>
      <x/>
      <x/>
      <x/>
      <x v="4"/>
      <x v="22"/>
      <x/>
      <x/>
      <x/>
    </i>
    <i r="6">
      <x v="5"/>
      <x v="22"/>
      <x/>
      <x/>
      <x/>
    </i>
    <i r="1">
      <x v="129"/>
      <x/>
      <x/>
      <x/>
      <x/>
      <x v="4"/>
      <x v="4"/>
      <x/>
      <x/>
      <x/>
    </i>
    <i r="1">
      <x v="130"/>
      <x/>
      <x/>
      <x/>
      <x/>
      <x v="4"/>
      <x v="4"/>
      <x/>
      <x/>
      <x/>
    </i>
    <i r="1">
      <x v="131"/>
      <x/>
      <x/>
      <x/>
      <x/>
      <x v="4"/>
      <x v="28"/>
      <x/>
      <x/>
      <x/>
    </i>
    <i r="6">
      <x v="5"/>
      <x v="28"/>
      <x/>
      <x/>
      <x/>
    </i>
    <i r="1">
      <x v="133"/>
      <x/>
      <x/>
      <x/>
      <x/>
      <x v="4"/>
      <x v="4"/>
      <x/>
      <x/>
      <x/>
    </i>
    <i r="6">
      <x v="5"/>
      <x v="4"/>
      <x/>
      <x/>
      <x/>
    </i>
    <i r="1">
      <x v="135"/>
      <x/>
      <x/>
      <x/>
      <x/>
      <x v="4"/>
      <x v="25"/>
      <x/>
      <x/>
      <x/>
    </i>
    <i r="1">
      <x v="136"/>
      <x/>
      <x/>
      <x/>
      <x/>
      <x v="4"/>
      <x v="32"/>
      <x/>
      <x/>
      <x/>
    </i>
    <i r="1">
      <x v="137"/>
      <x/>
      <x/>
      <x/>
      <x/>
      <x v="4"/>
      <x v="32"/>
      <x/>
      <x/>
      <x/>
    </i>
    <i r="1">
      <x v="138"/>
      <x/>
      <x/>
      <x/>
      <x/>
      <x v="4"/>
      <x v="25"/>
      <x/>
      <x/>
      <x/>
    </i>
    <i r="1">
      <x v="139"/>
      <x/>
      <x/>
      <x/>
      <x/>
      <x v="4"/>
      <x v="25"/>
      <x/>
      <x/>
      <x/>
    </i>
    <i r="1">
      <x v="140"/>
      <x/>
      <x/>
      <x/>
      <x/>
      <x v="4"/>
      <x v="25"/>
      <x/>
      <x/>
      <x/>
    </i>
    <i r="1">
      <x v="141"/>
      <x/>
      <x/>
      <x/>
      <x/>
      <x v="4"/>
      <x v="25"/>
      <x/>
      <x/>
      <x/>
    </i>
    <i r="1">
      <x v="142"/>
      <x/>
      <x/>
      <x/>
      <x/>
      <x v="4"/>
      <x v="25"/>
      <x/>
      <x/>
      <x/>
    </i>
    <i r="1">
      <x v="143"/>
      <x/>
      <x/>
      <x/>
      <x/>
      <x v="4"/>
      <x v="22"/>
      <x/>
      <x/>
      <x/>
    </i>
    <i r="7">
      <x v="40"/>
      <x/>
      <x/>
      <x/>
    </i>
    <i r="6">
      <x v="5"/>
      <x v="40"/>
      <x/>
      <x/>
      <x/>
    </i>
    <i r="1">
      <x v="146"/>
      <x/>
      <x/>
      <x/>
      <x/>
      <x v="4"/>
      <x v="32"/>
      <x/>
      <x/>
      <x/>
    </i>
    <i r="1">
      <x v="148"/>
      <x/>
      <x/>
      <x/>
      <x/>
      <x v="4"/>
      <x v="28"/>
      <x/>
      <x/>
      <x/>
    </i>
    <i r="1">
      <x v="149"/>
      <x/>
      <x/>
      <x/>
      <x/>
      <x v="4"/>
      <x v="28"/>
      <x/>
      <x/>
      <x/>
    </i>
    <i r="6">
      <x v="5"/>
      <x v="28"/>
      <x/>
      <x/>
      <x/>
    </i>
    <i r="1">
      <x v="150"/>
      <x/>
      <x/>
      <x/>
      <x/>
      <x v="4"/>
      <x v="28"/>
      <x/>
      <x/>
      <x/>
    </i>
    <i r="1">
      <x v="151"/>
      <x/>
      <x/>
      <x/>
      <x/>
      <x v="4"/>
      <x v="32"/>
      <x/>
      <x/>
      <x/>
    </i>
    <i r="6">
      <x v="5"/>
      <x v="32"/>
      <x/>
      <x/>
      <x/>
    </i>
    <i r="1">
      <x v="152"/>
      <x/>
      <x/>
      <x/>
      <x/>
      <x v="4"/>
      <x v="28"/>
      <x/>
      <x/>
      <x/>
    </i>
    <i r="6">
      <x v="5"/>
      <x v="28"/>
      <x/>
      <x/>
      <x/>
    </i>
    <i r="1">
      <x v="158"/>
      <x/>
      <x/>
      <x/>
      <x/>
      <x v="4"/>
      <x v="4"/>
      <x/>
      <x/>
      <x/>
    </i>
    <i r="7">
      <x v="25"/>
      <x/>
      <x/>
      <x/>
    </i>
    <i r="6">
      <x v="5"/>
      <x v="25"/>
      <x/>
      <x/>
      <x/>
    </i>
    <i r="1">
      <x v="159"/>
      <x/>
      <x/>
      <x/>
      <x/>
      <x v="4"/>
      <x v="4"/>
      <x/>
      <x/>
      <x/>
    </i>
    <i r="6">
      <x v="5"/>
      <x v="4"/>
      <x/>
      <x/>
      <x/>
    </i>
    <i r="1">
      <x v="161"/>
      <x/>
      <x/>
      <x/>
      <x/>
      <x v="4"/>
      <x v="25"/>
      <x/>
      <x/>
      <x/>
    </i>
    <i r="6">
      <x v="5"/>
      <x v="25"/>
      <x/>
      <x/>
      <x/>
    </i>
    <i r="1">
      <x v="163"/>
      <x/>
      <x/>
      <x/>
      <x/>
      <x v="4"/>
      <x v="25"/>
      <x/>
      <x/>
      <x/>
    </i>
    <i r="1">
      <x v="164"/>
      <x/>
      <x/>
      <x/>
      <x/>
      <x v="4"/>
      <x v="25"/>
      <x/>
      <x/>
      <x/>
    </i>
    <i r="1">
      <x v="165"/>
      <x/>
      <x/>
      <x/>
      <x/>
      <x v="4"/>
      <x v="25"/>
      <x/>
      <x/>
      <x/>
    </i>
    <i r="1">
      <x v="166"/>
      <x/>
      <x/>
      <x/>
      <x/>
      <x v="4"/>
      <x v="25"/>
      <x/>
      <x/>
      <x/>
    </i>
    <i r="1">
      <x v="167"/>
      <x/>
      <x/>
      <x/>
      <x/>
      <x v="4"/>
      <x v="25"/>
      <x/>
      <x/>
      <x/>
    </i>
    <i r="1">
      <x v="168"/>
      <x/>
      <x/>
      <x/>
      <x/>
      <x v="4"/>
      <x v="25"/>
      <x/>
      <x/>
      <x/>
    </i>
    <i r="1">
      <x v="169"/>
      <x/>
      <x/>
      <x/>
      <x/>
      <x v="4"/>
      <x v="28"/>
      <x/>
      <x/>
      <x/>
    </i>
    <i r="1">
      <x v="170"/>
      <x/>
      <x/>
      <x/>
      <x/>
      <x v="4"/>
      <x v="28"/>
      <x/>
      <x/>
      <x/>
    </i>
    <i r="1">
      <x v="171"/>
      <x/>
      <x/>
      <x/>
      <x/>
      <x v="4"/>
      <x v="28"/>
      <x/>
      <x/>
      <x/>
    </i>
    <i r="1">
      <x v="172"/>
      <x/>
      <x/>
      <x/>
      <x/>
      <x v="4"/>
      <x v="33"/>
      <x/>
      <x/>
      <x/>
    </i>
    <i r="1">
      <x v="173"/>
      <x/>
      <x/>
      <x/>
      <x/>
      <x v="4"/>
      <x v="22"/>
      <x/>
      <x/>
      <x/>
    </i>
    <i r="6">
      <x v="5"/>
      <x v="22"/>
      <x/>
      <x/>
      <x/>
    </i>
    <i r="1">
      <x v="179"/>
      <x/>
      <x/>
      <x/>
      <x/>
      <x v="4"/>
      <x v="32"/>
      <x/>
      <x/>
      <x/>
    </i>
    <i r="1">
      <x v="180"/>
      <x/>
      <x/>
      <x/>
      <x/>
      <x v="4"/>
      <x v="28"/>
      <x/>
      <x/>
      <x/>
    </i>
    <i r="1">
      <x v="183"/>
      <x/>
      <x/>
      <x/>
      <x/>
      <x v="4"/>
      <x v="37"/>
      <x/>
      <x/>
      <x/>
    </i>
  </rowItems>
  <colItems count="1">
    <i/>
  </colItems>
  <pageFields count="2">
    <pageField fld="3" item="0" hier="-1"/>
    <pageField fld="62" item="1" hier="-1"/>
  </pageFields>
  <formats count="3">
    <format dxfId="126">
      <pivotArea field="1" type="button" dataOnly="0" labelOnly="1" outline="0" axis="axisRow" fieldPosition="1"/>
    </format>
    <format dxfId="125">
      <pivotArea field="26" type="button" dataOnly="0" labelOnly="1" outline="0" axis="axisRow" fieldPosition="4"/>
    </format>
    <format dxfId="124">
      <pivotArea field="27" type="button" dataOnly="0" labelOnly="1" outline="0" axis="axisRow" fieldPosition="5"/>
    </format>
  </formats>
  <pivotTableStyleInfo name="Stellar Process Utility Matrix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1C7394-BEC7-44CF-A2C8-7829D384CBCB}" name="PivotElectricalDemandSummary" cacheId="32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6" indent="0" compact="0" compactData="0" multipleFieldFilters="0">
  <location ref="A5:G15" firstHeaderRow="0" firstDataRow="1" firstDataCol="2" rowPageCount="3" colPageCount="1"/>
  <pivotFields count="64"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185">
        <item m="1" x="174"/>
        <item x="36"/>
        <item m="1" x="166"/>
        <item x="98"/>
        <item m="1" x="155"/>
        <item m="1" x="142"/>
        <item m="1" x="144"/>
        <item m="1" x="171"/>
        <item m="1" x="156"/>
        <item m="1" x="157"/>
        <item m="1" x="164"/>
        <item m="1" x="165"/>
        <item m="1" x="167"/>
        <item m="1" x="145"/>
        <item m="1" x="168"/>
        <item m="1" x="170"/>
        <item m="1" x="146"/>
        <item m="1" x="161"/>
        <item m="1" x="183"/>
        <item m="1" x="162"/>
        <item m="1" x="140"/>
        <item m="1" x="182"/>
        <item m="1" x="143"/>
        <item m="1" x="154"/>
        <item m="1" x="163"/>
        <item x="6"/>
        <item m="1" x="175"/>
        <item x="26"/>
        <item m="1" x="169"/>
        <item m="1" x="160"/>
        <item m="1" x="181"/>
        <item x="59"/>
        <item m="1" x="149"/>
        <item m="1" x="150"/>
        <item m="1" x="173"/>
        <item m="1" x="180"/>
        <item m="1" x="159"/>
        <item m="1" x="179"/>
        <item m="1" x="147"/>
        <item m="1" x="176"/>
        <item m="1" x="177"/>
        <item m="1" x="148"/>
        <item m="1" x="172"/>
        <item m="1" x="152"/>
        <item m="1" x="178"/>
        <item x="116"/>
        <item m="1" x="141"/>
        <item m="1" x="153"/>
        <item m="1" x="158"/>
        <item m="1" x="151"/>
        <item x="34"/>
        <item x="66"/>
        <item x="53"/>
        <item x="97"/>
        <item x="51"/>
        <item x="67"/>
        <item x="112"/>
        <item m="1" x="138"/>
        <item m="1" x="139"/>
        <item x="35"/>
        <item m="1" x="132"/>
        <item m="1" x="134"/>
        <item m="1" x="133"/>
        <item x="113"/>
        <item x="24"/>
        <item x="44"/>
        <item x="50"/>
        <item x="0"/>
        <item x="49"/>
        <item x="3"/>
        <item x="17"/>
        <item x="70"/>
        <item x="28"/>
        <item m="1" x="129"/>
        <item x="56"/>
        <item x="43"/>
        <item x="39"/>
        <item x="15"/>
        <item x="64"/>
        <item x="40"/>
        <item x="89"/>
        <item x="114"/>
        <item x="115"/>
        <item m="1" x="135"/>
        <item m="1" x="136"/>
        <item x="23"/>
        <item x="58"/>
        <item x="88"/>
        <item x="68"/>
        <item x="71"/>
        <item x="81"/>
        <item m="1" x="117"/>
        <item m="1" x="137"/>
        <item m="1" x="118"/>
        <item m="1" x="119"/>
        <item m="1" x="120"/>
        <item m="1" x="121"/>
        <item x="16"/>
        <item x="72"/>
        <item x="18"/>
        <item x="65"/>
        <item x="82"/>
        <item x="54"/>
        <item x="20"/>
        <item m="1" x="130"/>
        <item m="1" x="131"/>
        <item x="7"/>
        <item x="69"/>
        <item x="100"/>
        <item x="4"/>
        <item x="1"/>
        <item x="2"/>
        <item x="27"/>
        <item x="10"/>
        <item x="47"/>
        <item x="33"/>
        <item x="45"/>
        <item m="1" x="127"/>
        <item x="60"/>
        <item x="83"/>
        <item x="79"/>
        <item x="80"/>
        <item x="42"/>
        <item x="84"/>
        <item x="52"/>
        <item x="29"/>
        <item x="30"/>
        <item x="90"/>
        <item x="106"/>
        <item x="107"/>
        <item x="108"/>
        <item x="57"/>
        <item x="41"/>
        <item x="109"/>
        <item m="1" x="128"/>
        <item x="94"/>
        <item x="111"/>
        <item x="9"/>
        <item x="92"/>
        <item x="91"/>
        <item x="93"/>
        <item x="95"/>
        <item x="96"/>
        <item x="38"/>
        <item x="85"/>
        <item x="86"/>
        <item x="25"/>
        <item m="1" x="122"/>
        <item x="99"/>
        <item x="104"/>
        <item x="105"/>
        <item x="110"/>
        <item x="48"/>
        <item m="1" x="123"/>
        <item m="1" x="124"/>
        <item m="1" x="125"/>
        <item m="1" x="126"/>
        <item x="62"/>
        <item x="31"/>
        <item x="32"/>
        <item x="61"/>
        <item x="19"/>
        <item x="73"/>
        <item x="21"/>
        <item x="22"/>
        <item x="11"/>
        <item x="12"/>
        <item x="13"/>
        <item x="14"/>
        <item x="46"/>
        <item x="102"/>
        <item x="103"/>
        <item x="5"/>
        <item x="8"/>
        <item x="74"/>
        <item x="75"/>
        <item x="76"/>
        <item x="77"/>
        <item x="87"/>
        <item x="101"/>
        <item x="55"/>
        <item x="63"/>
        <item x="78"/>
        <item x="3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6">
        <item h="1" x="0"/>
        <item x="1"/>
        <item h="1" m="1" x="3"/>
        <item h="1" m="1" x="4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>
      <items count="19">
        <item x="0"/>
        <item x="6"/>
        <item x="1"/>
        <item m="1" x="15"/>
        <item m="1" x="14"/>
        <item m="1" x="9"/>
        <item m="1" x="11"/>
        <item x="4"/>
        <item m="1" x="16"/>
        <item x="5"/>
        <item m="1" x="10"/>
        <item m="1" x="17"/>
        <item x="3"/>
        <item m="1" x="13"/>
        <item m="1" x="12"/>
        <item m="1" x="8"/>
        <item x="2"/>
        <item m="1"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19">
        <item m="1" x="16"/>
        <item m="1" x="9"/>
        <item m="1" x="11"/>
        <item m="1" x="8"/>
        <item m="1" x="5"/>
        <item m="1" x="12"/>
        <item m="1" x="2"/>
        <item m="1" x="7"/>
        <item m="1" x="4"/>
        <item x="0"/>
        <item m="1" x="15"/>
        <item m="1" x="14"/>
        <item m="1" x="17"/>
        <item m="1" x="6"/>
        <item m="1" x="1"/>
        <item m="1" x="10"/>
        <item m="1" x="3"/>
        <item m="1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>
      <items count="8">
        <item x="1"/>
        <item x="5"/>
        <item x="4"/>
        <item x="3"/>
        <item m="1" x="6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0"/>
    <field x="17"/>
  </rowFields>
  <rowItems count="10">
    <i>
      <x/>
      <x v="9"/>
    </i>
    <i t="default">
      <x/>
    </i>
    <i>
      <x v="1"/>
      <x v="9"/>
    </i>
    <i t="default">
      <x v="1"/>
    </i>
    <i>
      <x v="2"/>
      <x v="9"/>
    </i>
    <i t="default">
      <x v="2"/>
    </i>
    <i>
      <x v="3"/>
      <x v="9"/>
    </i>
    <i t="default">
      <x v="3"/>
    </i>
    <i>
      <x v="5"/>
      <x v="9"/>
    </i>
    <i t="default">
      <x v="5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6" item="2" hier="-1"/>
    <pageField fld="3" hier="-1"/>
    <pageField fld="62" item="1" hier="-1"/>
  </pageFields>
  <dataFields count="5">
    <dataField name="Sum of Apparent Load (FLA)" fld="32" baseField="0" baseItem="0" numFmtId="165"/>
    <dataField name="Sum of Apparent Power (kVA)" fld="34" baseField="0" baseItem="0" numFmtId="165"/>
    <dataField name="Average of Elec - Diversity" fld="33" subtotal="average" baseField="26" baseItem="1" numFmtId="164"/>
    <dataField name="Sum of Demand - Apparent Load (F.L.A.)" fld="35" baseField="0" baseItem="0" numFmtId="165"/>
    <dataField name="Sum of Demand - Apparent Power (kVA)" fld="36" baseField="0" baseItem="0" numFmtId="165"/>
  </dataFields>
  <formats count="11">
    <format dxfId="123">
      <pivotArea field="1" type="button" dataOnly="0" labelOnly="1" outline="0"/>
    </format>
    <format dxfId="122">
      <pivotArea field="26" type="button" dataOnly="0" labelOnly="1" outline="0"/>
    </format>
    <format dxfId="121">
      <pivotArea field="27" type="button" dataOnly="0" labelOnly="1" outline="0"/>
    </format>
    <format dxfId="120">
      <pivotArea type="all" dataOnly="0" outline="0" fieldPosition="0"/>
    </format>
    <format dxfId="119">
      <pivotArea type="all" dataOnly="0" outline="0" fieldPosition="0"/>
    </format>
    <format dxfId="11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17">
      <pivotArea outline="0" fieldPosition="0">
        <references count="1">
          <reference field="4294967294" count="1">
            <x v="2"/>
          </reference>
        </references>
      </pivotArea>
    </format>
    <format dxfId="116">
      <pivotArea outline="0" fieldPosition="0">
        <references count="1">
          <reference field="4294967294" count="1">
            <x v="4"/>
          </reference>
        </references>
      </pivotArea>
    </format>
    <format dxfId="115">
      <pivotArea outline="0" fieldPosition="0">
        <references count="1">
          <reference field="4294967294" count="1">
            <x v="3"/>
          </reference>
        </references>
      </pivotArea>
    </format>
    <format dxfId="114">
      <pivotArea outline="0" fieldPosition="0">
        <references count="1">
          <reference field="4294967294" count="1">
            <x v="1"/>
          </reference>
        </references>
      </pivotArea>
    </format>
    <format dxfId="113">
      <pivotArea outline="0" fieldPosition="0">
        <references count="1">
          <reference field="4294967294" count="1">
            <x v="0"/>
          </reference>
        </references>
      </pivotArea>
    </format>
  </formats>
  <pivotTableStyleInfo name="Stellar Process Utility Matrix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D3A250-377E-49BE-A3DF-778464D8836C}" name="PivotElectricalDemand" cacheId="32" applyNumberFormats="0" applyBorderFormats="0" applyFontFormats="0" applyPatternFormats="0" applyAlignmentFormats="0" applyWidthHeightFormats="1" dataCaption="Values" updatedVersion="8" minRefreshableVersion="3" showDrill="0" rowGrandTotals="0" colGrandTotals="0" itemPrintTitles="1" createdVersion="6" indent="0" compact="0" compactData="0" multipleFieldFilters="0" customListSort="0">
  <location ref="A5:L202" firstHeaderRow="0" firstDataRow="1" firstDataCol="6" rowPageCount="3" colPageCount="1"/>
  <pivotFields count="64">
    <pivotField axis="axisRow" compact="0" outline="0" subtotalTop="0" showAll="0" defaultSubtotal="0">
      <items count="995">
        <item m="1" x="949"/>
        <item m="1" x="991"/>
        <item m="1" x="845"/>
        <item m="1" x="953"/>
        <item m="1" x="836"/>
        <item m="1" x="914"/>
        <item m="1" x="881"/>
        <item m="1" x="959"/>
        <item m="1" x="807"/>
        <item m="1" x="888"/>
        <item m="1" x="966"/>
        <item m="1" x="974"/>
        <item m="1" x="821"/>
        <item m="1" x="898"/>
        <item m="1" x="897"/>
        <item m="1" x="793"/>
        <item m="1" x="827"/>
        <item m="1" x="829"/>
        <item m="1" x="831"/>
        <item m="1" x="833"/>
        <item m="1" x="835"/>
        <item m="1" x="909"/>
        <item m="1" x="784"/>
        <item m="1" x="785"/>
        <item m="1" x="818"/>
        <item m="1" x="810"/>
        <item m="1" x="905"/>
        <item m="1" x="945"/>
        <item m="1" x="937"/>
        <item m="1" x="930"/>
        <item m="1" x="920"/>
        <item m="1" x="913"/>
        <item m="1" x="907"/>
        <item m="1" x="904"/>
        <item m="1" x="902"/>
        <item m="1" x="900"/>
        <item m="1" x="899"/>
        <item m="1" x="985"/>
        <item m="1" x="799"/>
        <item m="1" x="791"/>
        <item m="1" x="781"/>
        <item m="1" x="772"/>
        <item m="1" x="992"/>
        <item m="1" x="987"/>
        <item m="1" x="984"/>
        <item m="1" x="981"/>
        <item m="1" x="979"/>
        <item m="1" x="977"/>
        <item m="1" x="837"/>
        <item m="1" x="880"/>
        <item m="1" x="873"/>
        <item m="1" x="865"/>
        <item m="1" x="856"/>
        <item m="1" x="847"/>
        <item m="1" x="839"/>
        <item m="1" x="834"/>
        <item m="1" x="830"/>
        <item m="1" x="826"/>
        <item m="1" x="825"/>
        <item m="1" x="915"/>
        <item m="1" x="958"/>
        <item m="1" x="951"/>
        <item m="1" x="942"/>
        <item m="1" x="934"/>
        <item m="1" x="925"/>
        <item m="1" x="917"/>
        <item m="1" x="910"/>
        <item m="1" x="906"/>
        <item m="1" x="903"/>
        <item m="1" x="901"/>
        <item m="1" x="993"/>
        <item m="1" x="806"/>
        <item m="1" x="803"/>
        <item m="1" x="796"/>
        <item m="1" x="787"/>
        <item m="1" x="777"/>
        <item m="1" x="767"/>
        <item m="1" x="989"/>
        <item m="1" x="986"/>
        <item m="1" x="983"/>
        <item m="1" x="980"/>
        <item m="1" x="848"/>
        <item m="1" x="887"/>
        <item m="1" x="884"/>
        <item m="1" x="877"/>
        <item m="1" x="869"/>
        <item m="1" x="861"/>
        <item m="1" x="850"/>
        <item m="1" x="842"/>
        <item m="1" x="838"/>
        <item m="1" x="832"/>
        <item m="1" x="828"/>
        <item m="1" x="926"/>
        <item m="1" x="965"/>
        <item m="1" x="778"/>
        <item m="1" x="862"/>
        <item m="1" x="939"/>
        <item m="1" x="812"/>
        <item m="1" x="908"/>
        <item m="1" x="988"/>
        <item m="1" x="840"/>
        <item m="1" x="918"/>
        <item m="1" x="768"/>
        <item m="1" x="851"/>
        <item m="1" x="931"/>
        <item m="1" x="782"/>
        <item m="1" x="866"/>
        <item m="1" x="943"/>
        <item m="1" x="813"/>
        <item m="1" x="911"/>
        <item m="1" x="990"/>
        <item m="1" x="843"/>
        <item m="1" x="921"/>
        <item m="1" x="773"/>
        <item m="1" x="857"/>
        <item m="1" x="935"/>
        <item m="1" x="789"/>
        <item m="1" x="870"/>
        <item m="1" x="947"/>
        <item m="1" x="815"/>
        <item m="1" x="916"/>
        <item m="1" x="994"/>
        <item m="1" x="849"/>
        <item m="1" x="928"/>
        <item m="1" x="779"/>
        <item m="1" x="863"/>
        <item m="1" x="940"/>
        <item m="1" x="794"/>
        <item m="1" x="875"/>
        <item m="1" x="954"/>
        <item m="1" x="817"/>
        <item m="1" x="919"/>
        <item m="1" x="769"/>
        <item m="1" x="853"/>
        <item m="1" x="932"/>
        <item m="1" x="783"/>
        <item m="1" x="867"/>
        <item m="1" x="944"/>
        <item m="1" x="798"/>
        <item m="1" x="879"/>
        <item m="1" x="957"/>
        <item m="1" x="922"/>
        <item m="1" x="774"/>
        <item m="1" x="859"/>
        <item m="1" x="936"/>
        <item m="1" x="790"/>
        <item m="1" x="872"/>
        <item m="1" x="950"/>
        <item m="1" x="802"/>
        <item m="1" x="883"/>
        <item m="1" x="961"/>
        <item m="1" x="822"/>
        <item m="1" x="929"/>
        <item m="1" x="780"/>
        <item m="1" x="864"/>
        <item m="1" x="941"/>
        <item m="1" x="795"/>
        <item m="1" x="876"/>
        <item m="1" x="955"/>
        <item m="1" x="805"/>
        <item m="1" x="886"/>
        <item m="1" x="964"/>
        <item m="1" x="823"/>
        <item m="1" x="933"/>
        <item m="1" x="786"/>
        <item m="1" x="868"/>
        <item m="1" x="946"/>
        <item m="1" x="801"/>
        <item m="1" x="882"/>
        <item m="1" x="960"/>
        <item m="1" x="808"/>
        <item m="1" x="890"/>
        <item m="1" x="968"/>
        <item m="1" x="824"/>
        <item m="1" x="938"/>
        <item m="1" x="792"/>
        <item m="1" x="874"/>
        <item m="1" x="952"/>
        <item m="1" x="804"/>
        <item m="1" x="885"/>
        <item m="1" x="962"/>
        <item m="1" x="809"/>
        <item m="1" x="891"/>
        <item m="1" x="969"/>
        <item m="1" x="770"/>
        <item m="1" x="854"/>
        <item m="1" x="871"/>
        <item m="1" x="846"/>
        <item m="1" x="923"/>
        <item m="1" x="970"/>
        <item m="1" x="912"/>
        <item m="1" x="978"/>
        <item m="1" x="972"/>
        <item m="1" x="841"/>
        <item m="1" x="982"/>
        <item m="1" x="948"/>
        <item m="1" x="976"/>
        <item m="1" x="973"/>
        <item m="1" x="819"/>
        <item m="1" x="844"/>
        <item m="1" x="771"/>
        <item m="1" x="855"/>
        <item m="1" x="892"/>
        <item m="1" x="852"/>
        <item m="1" x="895"/>
        <item m="1" x="975"/>
        <item m="1" x="893"/>
        <item m="1" x="963"/>
        <item m="1" x="924"/>
        <item m="1" x="776"/>
        <item m="1" x="860"/>
        <item m="1" x="775"/>
        <item m="1" x="797"/>
        <item m="1" x="889"/>
        <item m="1" x="878"/>
        <item m="1" x="967"/>
        <item x="222"/>
        <item x="528"/>
        <item m="1" x="858"/>
        <item m="1" x="816"/>
        <item m="1" x="894"/>
        <item m="1" x="896"/>
        <item m="1" x="971"/>
        <item m="1" x="820"/>
        <item m="1" x="927"/>
        <item m="1" x="814"/>
        <item m="1" x="788"/>
        <item m="1" x="811"/>
        <item m="1" x="956"/>
        <item x="581"/>
        <item m="1" x="800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676"/>
        <item m="1" x="677"/>
        <item x="430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74"/>
        <item x="375"/>
        <item x="376"/>
        <item x="377"/>
        <item x="378"/>
        <item x="385"/>
        <item x="386"/>
        <item x="387"/>
        <item x="388"/>
        <item x="389"/>
        <item x="379"/>
        <item x="380"/>
        <item x="381"/>
        <item x="382"/>
        <item x="390"/>
        <item x="391"/>
        <item x="392"/>
        <item x="393"/>
        <item m="1" x="687"/>
        <item m="1" x="688"/>
        <item x="428"/>
        <item x="429"/>
        <item x="18"/>
        <item x="31"/>
        <item x="199"/>
        <item x="470"/>
        <item x="200"/>
        <item x="483"/>
        <item x="405"/>
        <item x="406"/>
        <item x="524"/>
        <item x="525"/>
        <item x="399"/>
        <item x="402"/>
        <item x="471"/>
        <item x="484"/>
        <item x="572"/>
        <item x="472"/>
        <item m="1" x="689"/>
        <item m="1" x="690"/>
        <item m="1" x="691"/>
        <item x="574"/>
        <item x="485"/>
        <item m="1" x="692"/>
        <item m="1" x="693"/>
        <item m="1" x="694"/>
        <item x="201"/>
        <item x="202"/>
        <item x="87"/>
        <item x="530"/>
        <item x="531"/>
        <item x="473"/>
        <item x="486"/>
        <item x="137"/>
        <item x="138"/>
        <item x="139"/>
        <item x="140"/>
        <item x="141"/>
        <item x="142"/>
        <item x="143"/>
        <item x="144"/>
        <item m="1" x="695"/>
        <item x="145"/>
        <item x="146"/>
        <item x="147"/>
        <item x="148"/>
        <item x="149"/>
        <item x="150"/>
        <item x="151"/>
        <item x="152"/>
        <item m="1" x="682"/>
        <item x="71"/>
        <item x="72"/>
        <item x="73"/>
        <item x="74"/>
        <item x="75"/>
        <item x="76"/>
        <item x="77"/>
        <item m="1" x="696"/>
        <item x="78"/>
        <item m="1" x="683"/>
        <item x="79"/>
        <item x="80"/>
        <item x="81"/>
        <item x="82"/>
        <item x="83"/>
        <item x="84"/>
        <item x="85"/>
        <item x="86"/>
        <item m="1" x="684"/>
        <item x="573"/>
        <item x="575"/>
        <item x="122"/>
        <item x="474"/>
        <item x="125"/>
        <item x="487"/>
        <item x="154"/>
        <item x="155"/>
        <item x="156"/>
        <item x="157"/>
        <item x="514"/>
        <item x="515"/>
        <item x="516"/>
        <item x="517"/>
        <item x="414"/>
        <item x="415"/>
        <item x="416"/>
        <item x="417"/>
        <item x="418"/>
        <item x="419"/>
        <item x="420"/>
        <item x="421"/>
        <item x="260"/>
        <item x="261"/>
        <item m="1" x="673"/>
        <item x="263"/>
        <item x="264"/>
        <item x="265"/>
        <item m="1" x="678"/>
        <item x="220"/>
        <item x="221"/>
        <item x="224"/>
        <item x="239"/>
        <item x="255"/>
        <item x="256"/>
        <item x="257"/>
        <item x="259"/>
        <item x="123"/>
        <item x="467"/>
        <item x="223"/>
        <item x="513"/>
        <item m="1" x="697"/>
        <item m="1" x="698"/>
        <item m="1" x="699"/>
        <item x="576"/>
        <item x="577"/>
        <item x="579"/>
        <item x="550"/>
        <item x="551"/>
        <item x="131"/>
        <item x="132"/>
        <item m="1" x="674"/>
        <item x="510"/>
        <item m="1" x="675"/>
        <item x="511"/>
        <item x="88"/>
        <item x="0"/>
        <item x="1"/>
        <item x="2"/>
        <item x="3"/>
        <item x="4"/>
        <item x="5"/>
        <item x="6"/>
        <item x="7"/>
        <item m="1" x="685"/>
        <item x="8"/>
        <item x="9"/>
        <item x="10"/>
        <item x="11"/>
        <item x="12"/>
        <item x="13"/>
        <item x="14"/>
        <item x="15"/>
        <item m="1" x="686"/>
        <item x="383"/>
        <item x="394"/>
        <item x="384"/>
        <item x="395"/>
        <item x="262"/>
        <item x="120"/>
        <item x="203"/>
        <item x="475"/>
        <item x="488"/>
        <item m="1" x="679"/>
        <item m="1" x="680"/>
        <item m="1" x="681"/>
        <item m="1" x="582"/>
        <item m="1" x="583"/>
        <item m="1" x="584"/>
        <item m="1" x="585"/>
        <item x="121"/>
        <item x="476"/>
        <item x="126"/>
        <item x="489"/>
        <item x="468"/>
        <item x="534"/>
        <item x="497"/>
        <item x="499"/>
        <item x="407"/>
        <item x="408"/>
        <item x="128"/>
        <item x="134"/>
        <item x="135"/>
        <item x="425"/>
        <item x="426"/>
        <item x="431"/>
        <item x="578"/>
        <item x="427"/>
        <item x="133"/>
        <item x="512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m="1" x="589"/>
        <item m="1" x="590"/>
        <item x="16"/>
        <item x="17"/>
        <item x="153"/>
        <item x="94"/>
        <item x="95"/>
        <item x="96"/>
        <item x="97"/>
        <item x="98"/>
        <item x="99"/>
        <item x="100"/>
        <item x="101"/>
        <item x="102"/>
        <item x="103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x="106"/>
        <item x="107"/>
        <item x="108"/>
        <item x="109"/>
        <item x="110"/>
        <item x="111"/>
        <item x="112"/>
        <item x="113"/>
        <item x="114"/>
        <item x="115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x="352"/>
        <item x="353"/>
        <item x="354"/>
        <item x="355"/>
        <item x="356"/>
        <item x="357"/>
        <item x="358"/>
        <item x="359"/>
        <item x="360"/>
        <item x="361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x="364"/>
        <item x="365"/>
        <item x="366"/>
        <item x="367"/>
        <item x="368"/>
        <item x="369"/>
        <item x="370"/>
        <item x="371"/>
        <item x="372"/>
        <item x="373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556"/>
        <item x="557"/>
        <item x="558"/>
        <item x="559"/>
        <item x="560"/>
        <item x="561"/>
        <item x="570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501"/>
        <item x="496"/>
        <item x="254"/>
        <item x="258"/>
        <item x="400"/>
        <item x="403"/>
        <item x="44"/>
        <item x="45"/>
        <item x="46"/>
        <item x="47"/>
        <item x="48"/>
        <item x="49"/>
        <item x="50"/>
        <item x="51"/>
        <item x="92"/>
        <item x="93"/>
        <item x="104"/>
        <item x="105"/>
        <item x="350"/>
        <item x="351"/>
        <item x="362"/>
        <item x="363"/>
        <item x="396"/>
        <item x="397"/>
        <item x="398"/>
        <item x="401"/>
        <item x="404"/>
        <item x="158"/>
        <item x="159"/>
        <item x="162"/>
        <item x="546"/>
        <item x="547"/>
        <item x="548"/>
        <item x="549"/>
        <item x="422"/>
        <item x="423"/>
        <item x="424"/>
        <item x="409"/>
        <item x="410"/>
        <item x="411"/>
        <item x="412"/>
        <item x="413"/>
        <item x="532"/>
        <item x="533"/>
        <item x="535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552"/>
        <item x="553"/>
        <item x="554"/>
        <item x="555"/>
        <item x="520"/>
        <item x="521"/>
        <item x="568"/>
        <item x="569"/>
        <item x="89"/>
        <item x="90"/>
        <item x="91"/>
        <item x="519"/>
        <item x="518"/>
        <item x="522"/>
        <item x="523"/>
        <item x="207"/>
        <item x="208"/>
        <item x="209"/>
        <item x="210"/>
        <item x="211"/>
        <item x="212"/>
        <item x="216"/>
        <item x="217"/>
        <item x="218"/>
        <item x="219"/>
        <item x="213"/>
        <item x="214"/>
        <item x="215"/>
        <item x="502"/>
        <item x="503"/>
        <item x="504"/>
        <item x="505"/>
        <item x="506"/>
        <item x="507"/>
        <item x="136"/>
        <item x="529"/>
        <item m="1" x="587"/>
        <item m="1" x="588"/>
        <item x="542"/>
        <item x="543"/>
        <item x="544"/>
        <item x="545"/>
        <item x="562"/>
        <item x="563"/>
        <item x="564"/>
        <item x="565"/>
        <item x="566"/>
        <item x="567"/>
        <item m="1" x="586"/>
        <item x="160"/>
        <item x="163"/>
        <item x="165"/>
        <item x="166"/>
        <item x="167"/>
        <item x="168"/>
        <item x="169"/>
        <item x="170"/>
        <item x="171"/>
        <item x="161"/>
        <item x="164"/>
        <item x="172"/>
        <item x="571"/>
        <item x="456"/>
        <item x="457"/>
        <item x="458"/>
        <item x="459"/>
        <item x="460"/>
        <item x="461"/>
        <item x="462"/>
        <item x="463"/>
        <item x="464"/>
        <item x="124"/>
        <item x="127"/>
        <item x="477"/>
        <item x="490"/>
        <item x="129"/>
        <item x="130"/>
        <item x="116"/>
        <item x="117"/>
        <item x="118"/>
        <item x="119"/>
        <item x="538"/>
        <item x="539"/>
        <item x="540"/>
        <item x="541"/>
        <item x="536"/>
        <item x="537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478"/>
        <item x="479"/>
        <item x="480"/>
        <item x="481"/>
        <item x="491"/>
        <item x="492"/>
        <item x="493"/>
        <item x="494"/>
        <item x="498"/>
        <item x="508"/>
        <item x="509"/>
        <item x="465"/>
        <item x="466"/>
        <item x="526"/>
        <item x="527"/>
        <item x="469"/>
        <item x="482"/>
        <item x="495"/>
        <item x="500"/>
        <item x="204"/>
        <item x="205"/>
        <item x="206"/>
        <item x="58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84">
        <item m="1" x="174"/>
        <item x="36"/>
        <item m="1" x="166"/>
        <item x="98"/>
        <item m="1" x="155"/>
        <item m="1" x="142"/>
        <item m="1" x="144"/>
        <item m="1" x="171"/>
        <item m="1" x="156"/>
        <item m="1" x="157"/>
        <item m="1" x="164"/>
        <item m="1" x="165"/>
        <item m="1" x="167"/>
        <item m="1" x="145"/>
        <item m="1" x="168"/>
        <item m="1" x="170"/>
        <item m="1" x="146"/>
        <item m="1" x="161"/>
        <item m="1" x="183"/>
        <item m="1" x="162"/>
        <item m="1" x="140"/>
        <item m="1" x="182"/>
        <item m="1" x="143"/>
        <item m="1" x="154"/>
        <item m="1" x="163"/>
        <item x="6"/>
        <item m="1" x="175"/>
        <item x="26"/>
        <item m="1" x="169"/>
        <item m="1" x="160"/>
        <item m="1" x="181"/>
        <item x="59"/>
        <item m="1" x="149"/>
        <item m="1" x="150"/>
        <item m="1" x="173"/>
        <item m="1" x="180"/>
        <item m="1" x="159"/>
        <item m="1" x="179"/>
        <item m="1" x="147"/>
        <item m="1" x="176"/>
        <item m="1" x="177"/>
        <item m="1" x="148"/>
        <item m="1" x="172"/>
        <item m="1" x="152"/>
        <item m="1" x="178"/>
        <item x="116"/>
        <item m="1" x="141"/>
        <item m="1" x="153"/>
        <item m="1" x="158"/>
        <item m="1" x="151"/>
        <item x="34"/>
        <item x="66"/>
        <item x="53"/>
        <item x="97"/>
        <item x="51"/>
        <item x="67"/>
        <item x="112"/>
        <item m="1" x="138"/>
        <item m="1" x="139"/>
        <item x="35"/>
        <item m="1" x="132"/>
        <item m="1" x="134"/>
        <item m="1" x="133"/>
        <item x="113"/>
        <item x="24"/>
        <item x="44"/>
        <item x="50"/>
        <item x="0"/>
        <item x="49"/>
        <item x="3"/>
        <item x="17"/>
        <item x="70"/>
        <item x="28"/>
        <item m="1" x="129"/>
        <item x="56"/>
        <item x="43"/>
        <item x="39"/>
        <item x="15"/>
        <item x="64"/>
        <item x="40"/>
        <item x="89"/>
        <item x="114"/>
        <item x="115"/>
        <item m="1" x="135"/>
        <item m="1" x="136"/>
        <item x="23"/>
        <item x="58"/>
        <item x="88"/>
        <item x="68"/>
        <item x="71"/>
        <item x="81"/>
        <item m="1" x="117"/>
        <item m="1" x="137"/>
        <item m="1" x="118"/>
        <item m="1" x="119"/>
        <item m="1" x="120"/>
        <item m="1" x="121"/>
        <item x="16"/>
        <item x="72"/>
        <item x="18"/>
        <item x="65"/>
        <item x="82"/>
        <item x="54"/>
        <item x="20"/>
        <item m="1" x="130"/>
        <item m="1" x="131"/>
        <item x="7"/>
        <item x="69"/>
        <item x="100"/>
        <item x="4"/>
        <item x="1"/>
        <item x="2"/>
        <item x="27"/>
        <item x="10"/>
        <item x="47"/>
        <item x="33"/>
        <item x="45"/>
        <item m="1" x="127"/>
        <item x="60"/>
        <item x="83"/>
        <item x="79"/>
        <item x="80"/>
        <item x="42"/>
        <item x="84"/>
        <item x="52"/>
        <item x="29"/>
        <item x="30"/>
        <item x="90"/>
        <item x="106"/>
        <item x="107"/>
        <item x="108"/>
        <item x="57"/>
        <item x="41"/>
        <item x="109"/>
        <item m="1" x="128"/>
        <item x="94"/>
        <item x="111"/>
        <item x="9"/>
        <item x="92"/>
        <item x="91"/>
        <item x="93"/>
        <item x="95"/>
        <item x="96"/>
        <item x="38"/>
        <item x="85"/>
        <item x="86"/>
        <item x="25"/>
        <item m="1" x="122"/>
        <item x="99"/>
        <item x="104"/>
        <item x="105"/>
        <item x="110"/>
        <item x="48"/>
        <item m="1" x="123"/>
        <item m="1" x="124"/>
        <item m="1" x="125"/>
        <item m="1" x="126"/>
        <item x="62"/>
        <item x="31"/>
        <item x="32"/>
        <item x="61"/>
        <item x="19"/>
        <item x="73"/>
        <item x="21"/>
        <item x="22"/>
        <item x="11"/>
        <item x="12"/>
        <item x="13"/>
        <item x="14"/>
        <item x="46"/>
        <item x="102"/>
        <item x="103"/>
        <item x="5"/>
        <item x="8"/>
        <item x="74"/>
        <item x="75"/>
        <item x="76"/>
        <item x="77"/>
        <item x="87"/>
        <item x="101"/>
        <item x="55"/>
        <item x="63"/>
        <item x="78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024">
        <item x="0"/>
        <item m="1" x="958"/>
        <item m="1" x="985"/>
        <item m="1" x="1020"/>
        <item m="1" x="812"/>
        <item m="1" x="830"/>
        <item m="1" x="877"/>
        <item m="1" x="997"/>
        <item m="1" x="819"/>
        <item m="1" x="908"/>
        <item m="1" x="813"/>
        <item m="1" x="831"/>
        <item m="1" x="880"/>
        <item x="483"/>
        <item x="425"/>
        <item x="89"/>
        <item x="90"/>
        <item x="91"/>
        <item x="92"/>
        <item x="23"/>
        <item x="26"/>
        <item x="29"/>
        <item x="32"/>
        <item x="35"/>
        <item x="38"/>
        <item x="41"/>
        <item x="44"/>
        <item x="47"/>
        <item x="50"/>
        <item x="53"/>
        <item x="56"/>
        <item x="59"/>
        <item x="62"/>
        <item x="65"/>
        <item x="68"/>
        <item x="71"/>
        <item x="76"/>
        <item x="115"/>
        <item x="117"/>
        <item x="119"/>
        <item x="121"/>
        <item x="123"/>
        <item x="125"/>
        <item x="127"/>
        <item m="1" x="988"/>
        <item m="1" x="857"/>
        <item m="1" x="810"/>
        <item m="1" x="828"/>
        <item m="1" x="874"/>
        <item m="1" x="811"/>
        <item m="1" x="829"/>
        <item m="1" x="876"/>
        <item m="1" x="964"/>
        <item m="1" x="986"/>
        <item m="1" x="1022"/>
        <item m="1" x="821"/>
        <item m="1" x="860"/>
        <item m="1" x="948"/>
        <item m="1" x="740"/>
        <item m="1" x="897"/>
        <item m="1" x="934"/>
        <item m="1" x="919"/>
        <item m="1" x="1006"/>
        <item m="1" x="967"/>
        <item m="1" x="927"/>
        <item m="1" x="1012"/>
        <item m="1" x="978"/>
        <item m="1" x="799"/>
        <item m="1" x="1015"/>
        <item m="1" x="983"/>
        <item m="1" x="923"/>
        <item m="1" x="939"/>
        <item m="1" x="847"/>
        <item m="1" x="838"/>
        <item m="1" x="924"/>
        <item m="1" x="991"/>
        <item m="1" x="744"/>
        <item x="104"/>
        <item x="109"/>
        <item x="582"/>
        <item x="583"/>
        <item x="584"/>
        <item m="1" x="748"/>
        <item x="585"/>
        <item x="586"/>
        <item x="612"/>
        <item x="619"/>
        <item m="1" x="749"/>
        <item m="1" x="750"/>
        <item m="1" x="826"/>
        <item m="1" x="867"/>
        <item m="1" x="913"/>
        <item m="1" x="930"/>
        <item m="1" x="982"/>
        <item x="224"/>
        <item x="1"/>
        <item x="2"/>
        <item x="3"/>
        <item x="4"/>
        <item x="5"/>
        <item x="6"/>
        <item x="7"/>
        <item x="8"/>
        <item x="9"/>
        <item x="10"/>
        <item x="11"/>
        <item x="14"/>
        <item x="15"/>
        <item x="30"/>
        <item x="33"/>
        <item x="36"/>
        <item x="39"/>
        <item x="42"/>
        <item x="45"/>
        <item x="48"/>
        <item x="51"/>
        <item x="54"/>
        <item x="57"/>
        <item x="60"/>
        <item x="63"/>
        <item x="66"/>
        <item x="69"/>
        <item x="77"/>
        <item x="101"/>
        <item x="102"/>
        <item x="105"/>
        <item x="110"/>
        <item x="116"/>
        <item x="118"/>
        <item x="120"/>
        <item x="122"/>
        <item x="124"/>
        <item x="126"/>
        <item x="128"/>
        <item x="130"/>
        <item x="132"/>
        <item x="134"/>
        <item x="136"/>
        <item m="1" x="802"/>
        <item x="591"/>
        <item x="592"/>
        <item x="593"/>
        <item x="628"/>
        <item x="629"/>
        <item x="630"/>
        <item m="1" x="912"/>
        <item m="1" x="1007"/>
        <item m="1" x="859"/>
        <item m="1" x="881"/>
        <item m="1" x="921"/>
        <item m="1" x="839"/>
        <item m="1" x="887"/>
        <item m="1" x="977"/>
        <item m="1" x="817"/>
        <item m="1" x="834"/>
        <item m="1" x="882"/>
        <item m="1" x="818"/>
        <item m="1" x="835"/>
        <item m="1" x="883"/>
        <item m="1" x="885"/>
        <item m="1" x="870"/>
        <item m="1" x="953"/>
        <item m="1" x="922"/>
        <item m="1" x="932"/>
        <item m="1" x="950"/>
        <item m="1" x="969"/>
        <item m="1" x="984"/>
        <item m="1" x="995"/>
        <item m="1" x="938"/>
        <item m="1" x="990"/>
        <item m="1" x="801"/>
        <item m="1" x="889"/>
        <item m="1" x="925"/>
        <item m="1" x="800"/>
        <item m="1" x="891"/>
        <item m="1" x="926"/>
        <item m="1" x="994"/>
        <item m="1" x="1014"/>
        <item m="1" x="836"/>
        <item m="1" x="824"/>
        <item m="1" x="844"/>
        <item m="1" x="972"/>
        <item m="1" x="954"/>
        <item m="1" x="825"/>
        <item m="1" x="896"/>
        <item m="1" x="894"/>
        <item m="1" x="875"/>
        <item m="1" x="962"/>
        <item m="1" x="928"/>
        <item m="1" x="979"/>
        <item m="1" x="947"/>
        <item m="1" x="996"/>
        <item m="1" x="920"/>
        <item m="1" x="963"/>
        <item m="1" x="832"/>
        <item m="1" x="956"/>
        <item m="1" x="1004"/>
        <item m="1" x="872"/>
        <item m="1" x="965"/>
        <item m="1" x="1008"/>
        <item m="1" x="878"/>
        <item m="1" x="796"/>
        <item x="74"/>
        <item x="79"/>
        <item x="107"/>
        <item x="112"/>
        <item x="516"/>
        <item x="529"/>
        <item m="1" x="914"/>
        <item m="1" x="957"/>
        <item m="1" x="936"/>
        <item m="1" x="1019"/>
        <item m="1" x="987"/>
        <item m="1" x="944"/>
        <item m="1" x="809"/>
        <item m="1" x="993"/>
        <item m="1" x="795"/>
        <item m="1" x="820"/>
        <item m="1" x="1003"/>
        <item m="1" x="940"/>
        <item x="75"/>
        <item x="80"/>
        <item m="1" x="970"/>
        <item m="1" x="869"/>
        <item m="1" x="858"/>
        <item m="1" x="941"/>
        <item m="1" x="1010"/>
        <item m="1" x="931"/>
        <item m="1" x="952"/>
        <item m="1" x="1000"/>
        <item m="1" x="910"/>
        <item m="1" x="951"/>
        <item m="1" x="823"/>
        <item m="1" x="955"/>
        <item m="1" x="1001"/>
        <item m="1" x="871"/>
        <item m="1" x="1011"/>
        <item m="1" x="808"/>
        <item m="1" x="855"/>
        <item m="1" x="840"/>
        <item m="1" x="856"/>
        <item m="1" x="868"/>
        <item m="1" x="863"/>
        <item m="1" x="904"/>
        <item m="1" x="992"/>
        <item m="1" x="1013"/>
        <item m="1" x="833"/>
        <item m="1" x="842"/>
        <item m="1" x="893"/>
        <item m="1" x="980"/>
        <item m="1" x="843"/>
        <item m="1" x="864"/>
        <item m="1" x="907"/>
        <item m="1" x="798"/>
        <item m="1" x="1021"/>
        <item x="374"/>
        <item x="666"/>
        <item m="1" x="1016"/>
        <item m="1" x="905"/>
        <item x="37"/>
        <item m="1" x="845"/>
        <item m="1" x="933"/>
        <item m="1" x="890"/>
        <item m="1" x="902"/>
        <item m="1" x="942"/>
        <item m="1" x="892"/>
        <item m="1" x="903"/>
        <item m="1" x="943"/>
        <item m="1" x="865"/>
        <item m="1" x="909"/>
        <item m="1" x="1002"/>
        <item x="138"/>
        <item x="140"/>
        <item x="142"/>
        <item x="144"/>
        <item x="146"/>
        <item m="1" x="945"/>
        <item m="1" x="960"/>
        <item x="129"/>
        <item x="149"/>
        <item x="534"/>
        <item x="131"/>
        <item x="152"/>
        <item m="1" x="906"/>
        <item x="162"/>
        <item x="163"/>
        <item x="12"/>
        <item x="13"/>
        <item m="1" x="751"/>
        <item m="1" x="1009"/>
        <item m="1" x="966"/>
        <item m="1" x="1018"/>
        <item m="1" x="968"/>
        <item x="133"/>
        <item x="600"/>
        <item x="135"/>
        <item x="137"/>
        <item x="139"/>
        <item x="141"/>
        <item x="155"/>
        <item x="143"/>
        <item m="1" x="973"/>
        <item m="1" x="974"/>
        <item m="1" x="895"/>
        <item m="1" x="976"/>
        <item m="1" x="814"/>
        <item m="1" x="916"/>
        <item m="1" x="879"/>
        <item m="1" x="827"/>
        <item m="1" x="917"/>
        <item m="1" x="918"/>
        <item m="1" x="815"/>
        <item m="1" x="1005"/>
        <item m="1" x="1017"/>
        <item m="1" x="841"/>
        <item m="1" x="946"/>
        <item m="1" x="816"/>
        <item m="1" x="999"/>
        <item m="1" x="989"/>
        <item m="1" x="998"/>
        <item m="1" x="899"/>
        <item m="1" x="1023"/>
        <item m="1" x="851"/>
        <item m="1" x="849"/>
        <item m="1" x="884"/>
        <item m="1" x="850"/>
        <item m="1" x="915"/>
        <item m="1" x="822"/>
        <item m="1" x="898"/>
        <item m="1" x="959"/>
        <item m="1" x="971"/>
        <item m="1" x="888"/>
        <item m="1" x="937"/>
        <item m="1" x="846"/>
        <item m="1" x="848"/>
        <item m="1" x="911"/>
        <item m="1" x="961"/>
        <item m="1" x="935"/>
        <item m="1" x="854"/>
        <item m="1" x="861"/>
        <item m="1" x="866"/>
        <item m="1" x="949"/>
        <item m="1" x="900"/>
        <item m="1" x="901"/>
        <item m="1" x="975"/>
        <item m="1" x="981"/>
        <item m="1" x="807"/>
        <item m="1" x="862"/>
        <item m="1" x="837"/>
        <item m="1" x="929"/>
        <item m="1" x="803"/>
        <item m="1" x="804"/>
        <item m="1" x="873"/>
        <item m="1" x="886"/>
        <item m="1" x="852"/>
        <item m="1" x="853"/>
        <item m="1" x="805"/>
        <item m="1" x="806"/>
        <item m="1" x="797"/>
        <item m="1" x="732"/>
        <item m="1" x="733"/>
        <item m="1" x="734"/>
        <item m="1" x="735"/>
        <item m="1" x="736"/>
        <item m="1" x="737"/>
        <item m="1" x="738"/>
        <item m="1" x="739"/>
        <item x="190"/>
        <item x="191"/>
        <item x="229"/>
        <item x="230"/>
        <item x="438"/>
        <item x="620"/>
        <item x="621"/>
        <item x="649"/>
        <item x="16"/>
        <item x="19"/>
        <item x="21"/>
        <item x="24"/>
        <item x="27"/>
        <item x="72"/>
        <item x="186"/>
        <item x="192"/>
        <item x="193"/>
        <item x="194"/>
        <item x="209"/>
        <item x="231"/>
        <item x="465"/>
        <item x="232"/>
        <item x="233"/>
        <item x="234"/>
        <item x="145"/>
        <item x="160"/>
        <item x="161"/>
        <item x="352"/>
        <item x="353"/>
        <item m="1" x="728"/>
        <item m="1" x="729"/>
        <item x="354"/>
        <item x="241"/>
        <item x="242"/>
        <item x="355"/>
        <item x="243"/>
        <item x="244"/>
        <item x="513"/>
        <item x="245"/>
        <item x="246"/>
        <item x="247"/>
        <item x="429"/>
        <item x="248"/>
        <item x="430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m="1" x="730"/>
        <item m="1" x="73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21"/>
        <item x="322"/>
        <item x="323"/>
        <item x="324"/>
        <item x="325"/>
        <item x="328"/>
        <item x="331"/>
        <item x="333"/>
        <item x="334"/>
        <item x="335"/>
        <item x="336"/>
        <item x="337"/>
        <item x="340"/>
        <item x="343"/>
        <item x="371"/>
        <item x="373"/>
        <item x="375"/>
        <item x="377"/>
        <item x="379"/>
        <item x="381"/>
        <item x="383"/>
        <item x="385"/>
        <item x="457"/>
        <item x="456"/>
        <item x="423"/>
        <item x="424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372"/>
        <item x="376"/>
        <item x="378"/>
        <item x="380"/>
        <item x="382"/>
        <item x="384"/>
        <item x="386"/>
        <item x="440"/>
        <item x="467"/>
        <item x="431"/>
        <item x="432"/>
        <item x="459"/>
        <item x="458"/>
        <item x="460"/>
        <item x="433"/>
        <item m="1" x="752"/>
        <item m="1" x="753"/>
        <item m="1" x="754"/>
        <item m="1" x="767"/>
        <item m="1" x="768"/>
        <item m="1" x="769"/>
        <item m="1" x="755"/>
        <item m="1" x="756"/>
        <item m="1" x="757"/>
        <item m="1" x="770"/>
        <item m="1" x="771"/>
        <item m="1" x="772"/>
        <item x="435"/>
        <item x="437"/>
        <item x="464"/>
        <item x="601"/>
        <item x="602"/>
        <item x="608"/>
        <item x="609"/>
        <item x="603"/>
        <item x="615"/>
        <item x="637"/>
        <item x="638"/>
        <item x="639"/>
        <item x="645"/>
        <item x="646"/>
        <item x="640"/>
        <item x="652"/>
        <item m="1" x="764"/>
        <item m="1" x="779"/>
        <item m="1" x="782"/>
        <item m="1" x="766"/>
        <item m="1" x="781"/>
        <item m="1" x="758"/>
        <item m="1" x="759"/>
        <item m="1" x="760"/>
        <item m="1" x="761"/>
        <item m="1" x="762"/>
        <item m="1" x="763"/>
        <item m="1" x="765"/>
        <item m="1" x="773"/>
        <item m="1" x="774"/>
        <item m="1" x="775"/>
        <item m="1" x="776"/>
        <item m="1" x="777"/>
        <item x="462"/>
        <item m="1" x="778"/>
        <item m="1" x="780"/>
        <item x="442"/>
        <item x="469"/>
        <item x="443"/>
        <item x="470"/>
        <item x="515"/>
        <item x="518"/>
        <item x="520"/>
        <item x="522"/>
        <item x="524"/>
        <item x="528"/>
        <item x="533"/>
        <item x="613"/>
        <item x="650"/>
        <item x="426"/>
        <item x="225"/>
        <item x="235"/>
        <item x="236"/>
        <item x="546"/>
        <item x="484"/>
        <item m="1" x="783"/>
        <item m="1" x="784"/>
        <item x="550"/>
        <item x="158"/>
        <item x="226"/>
        <item x="227"/>
        <item x="237"/>
        <item x="238"/>
        <item x="397"/>
        <item x="398"/>
        <item x="401"/>
        <item x="402"/>
        <item x="404"/>
        <item x="148"/>
        <item x="151"/>
        <item x="154"/>
        <item x="157"/>
        <item x="396"/>
        <item x="400"/>
        <item x="489"/>
        <item x="356"/>
        <item x="359"/>
        <item x="490"/>
        <item x="357"/>
        <item x="360"/>
        <item x="228"/>
        <item x="239"/>
        <item x="240"/>
        <item x="507"/>
        <item x="509"/>
        <item x="577"/>
        <item x="579"/>
        <item m="1" x="741"/>
        <item m="1" x="742"/>
        <item x="655"/>
        <item x="668"/>
        <item x="695"/>
        <item x="706"/>
        <item x="696"/>
        <item x="657"/>
        <item x="683"/>
        <item x="697"/>
        <item x="715"/>
        <item x="705"/>
        <item x="670"/>
        <item x="508"/>
        <item x="510"/>
        <item x="677"/>
        <item x="393"/>
        <item x="394"/>
        <item x="576"/>
        <item x="578"/>
        <item x="654"/>
        <item x="667"/>
        <item x="693"/>
        <item m="1" x="785"/>
        <item m="1" x="786"/>
        <item x="660"/>
        <item x="661"/>
        <item x="673"/>
        <item x="674"/>
        <item x="701"/>
        <item x="702"/>
        <item m="1" x="789"/>
        <item m="1" x="790"/>
        <item m="1" x="791"/>
        <item m="1" x="792"/>
        <item m="1" x="787"/>
        <item m="1" x="788"/>
        <item m="1" x="793"/>
        <item m="1" x="794"/>
        <item x="594"/>
        <item x="595"/>
        <item x="596"/>
        <item x="597"/>
        <item x="598"/>
        <item x="599"/>
        <item x="108"/>
        <item x="113"/>
        <item x="517"/>
        <item x="530"/>
        <item x="535"/>
        <item x="604"/>
        <item x="605"/>
        <item x="631"/>
        <item x="632"/>
        <item x="633"/>
        <item x="634"/>
        <item x="635"/>
        <item x="636"/>
        <item x="606"/>
        <item x="610"/>
        <item x="611"/>
        <item x="607"/>
        <item x="616"/>
        <item x="641"/>
        <item x="642"/>
        <item x="643"/>
        <item x="647"/>
        <item x="648"/>
        <item x="644"/>
        <item x="653"/>
        <item x="699"/>
        <item x="700"/>
        <item x="662"/>
        <item x="663"/>
        <item x="675"/>
        <item x="676"/>
        <item x="703"/>
        <item x="704"/>
        <item x="18"/>
        <item m="1" x="746"/>
        <item m="1" x="747"/>
        <item m="1" x="723"/>
        <item x="686"/>
        <item x="687"/>
        <item x="688"/>
        <item x="689"/>
        <item x="512"/>
        <item x="17"/>
        <item m="1" x="745"/>
        <item x="147"/>
        <item x="103"/>
        <item x="690"/>
        <item x="710"/>
        <item x="711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46"/>
        <item x="349"/>
        <item x="351"/>
        <item x="395"/>
        <item x="406"/>
        <item x="511"/>
        <item x="581"/>
        <item x="580"/>
        <item x="587"/>
        <item x="588"/>
        <item x="589"/>
        <item x="590"/>
        <item x="618"/>
        <item x="617"/>
        <item x="622"/>
        <item x="623"/>
        <item x="624"/>
        <item x="625"/>
        <item x="626"/>
        <item x="627"/>
        <item x="680"/>
        <item x="681"/>
        <item m="1" x="743"/>
        <item x="708"/>
        <item x="709"/>
        <item x="20"/>
        <item x="22"/>
        <item x="327"/>
        <item x="330"/>
        <item x="339"/>
        <item x="342"/>
        <item x="345"/>
        <item x="348"/>
        <item x="707"/>
        <item x="387"/>
        <item x="389"/>
        <item x="391"/>
        <item x="362"/>
        <item x="363"/>
        <item x="364"/>
        <item x="556"/>
        <item x="369"/>
        <item x="538"/>
        <item x="539"/>
        <item x="540"/>
        <item x="542"/>
        <item x="543"/>
        <item x="544"/>
        <item x="547"/>
        <item x="548"/>
        <item x="549"/>
        <item x="551"/>
        <item x="114"/>
        <item x="553"/>
        <item x="554"/>
        <item x="81"/>
        <item x="82"/>
        <item x="83"/>
        <item x="85"/>
        <item x="86"/>
        <item x="87"/>
        <item x="664"/>
        <item x="665"/>
        <item x="678"/>
        <item x="679"/>
        <item x="691"/>
        <item x="692"/>
        <item x="656"/>
        <item x="669"/>
        <item x="682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187"/>
        <item x="338"/>
        <item x="494"/>
        <item x="496"/>
        <item x="497"/>
        <item x="499"/>
        <item x="500"/>
        <item x="502"/>
        <item x="719"/>
        <item x="720"/>
        <item x="536"/>
        <item x="568"/>
        <item x="571"/>
        <item x="572"/>
        <item x="574"/>
        <item x="445"/>
        <item x="472"/>
        <item x="93"/>
        <item x="94"/>
        <item x="95"/>
        <item x="96"/>
        <item x="97"/>
        <item x="98"/>
        <item x="99"/>
        <item x="100"/>
        <item x="408"/>
        <item x="410"/>
        <item x="411"/>
        <item x="412"/>
        <item x="413"/>
        <item x="415"/>
        <item x="417"/>
        <item x="418"/>
        <item x="420"/>
        <item x="558"/>
        <item x="560"/>
        <item x="562"/>
        <item x="564"/>
        <item x="566"/>
        <item x="526"/>
        <item x="527"/>
        <item x="531"/>
        <item x="532"/>
        <item x="25"/>
        <item x="28"/>
        <item x="31"/>
        <item x="34"/>
        <item x="40"/>
        <item x="43"/>
        <item x="46"/>
        <item x="49"/>
        <item x="52"/>
        <item x="55"/>
        <item x="58"/>
        <item x="61"/>
        <item x="64"/>
        <item x="67"/>
        <item x="70"/>
        <item x="73"/>
        <item x="78"/>
        <item x="106"/>
        <item x="111"/>
        <item x="150"/>
        <item x="153"/>
        <item x="156"/>
        <item x="159"/>
        <item x="329"/>
        <item x="332"/>
        <item x="341"/>
        <item x="344"/>
        <item x="347"/>
        <item x="350"/>
        <item x="358"/>
        <item x="361"/>
        <item x="370"/>
        <item x="388"/>
        <item x="390"/>
        <item x="392"/>
        <item x="399"/>
        <item x="403"/>
        <item x="405"/>
        <item x="407"/>
        <item x="427"/>
        <item x="434"/>
        <item x="436"/>
        <item x="439"/>
        <item x="441"/>
        <item x="444"/>
        <item x="446"/>
        <item x="461"/>
        <item x="463"/>
        <item x="466"/>
        <item x="468"/>
        <item x="471"/>
        <item x="473"/>
        <item x="485"/>
        <item x="486"/>
        <item x="491"/>
        <item x="495"/>
        <item x="498"/>
        <item x="501"/>
        <item x="519"/>
        <item x="521"/>
        <item x="523"/>
        <item x="525"/>
        <item x="537"/>
        <item x="541"/>
        <item x="545"/>
        <item x="552"/>
        <item x="555"/>
        <item x="557"/>
        <item x="559"/>
        <item x="561"/>
        <item x="563"/>
        <item x="565"/>
        <item x="567"/>
        <item x="569"/>
        <item x="570"/>
        <item x="573"/>
        <item x="575"/>
        <item x="614"/>
        <item x="651"/>
        <item x="698"/>
        <item x="447"/>
        <item x="448"/>
        <item x="449"/>
        <item x="450"/>
        <item x="451"/>
        <item x="452"/>
        <item x="453"/>
        <item x="474"/>
        <item x="475"/>
        <item x="476"/>
        <item x="477"/>
        <item x="478"/>
        <item x="479"/>
        <item x="480"/>
        <item x="487"/>
        <item x="488"/>
        <item x="503"/>
        <item x="504"/>
        <item x="505"/>
        <item x="506"/>
        <item x="365"/>
        <item x="367"/>
        <item x="366"/>
        <item x="368"/>
        <item x="421"/>
        <item x="422"/>
        <item x="84"/>
        <item x="88"/>
        <item m="1" x="724"/>
        <item m="1" x="725"/>
        <item m="1" x="726"/>
        <item m="1" x="727"/>
        <item x="455"/>
        <item x="482"/>
        <item x="493"/>
        <item x="188"/>
        <item x="189"/>
        <item x="326"/>
        <item x="409"/>
        <item x="414"/>
        <item x="416"/>
        <item x="419"/>
        <item x="428"/>
        <item x="454"/>
        <item x="481"/>
        <item x="492"/>
        <item x="514"/>
        <item x="712"/>
        <item x="694"/>
        <item x="713"/>
        <item x="714"/>
        <item x="716"/>
        <item x="717"/>
        <item x="658"/>
        <item x="671"/>
        <item x="684"/>
        <item x="718"/>
        <item x="659"/>
        <item x="672"/>
        <item x="685"/>
        <item x="721"/>
        <item x="7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6">
        <item h="1" x="0"/>
        <item x="1"/>
        <item h="1" m="1" x="3"/>
        <item h="1" m="1" x="4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>
      <items count="19">
        <item x="0"/>
        <item x="6"/>
        <item x="1"/>
        <item m="1" x="15"/>
        <item m="1" x="14"/>
        <item m="1" x="9"/>
        <item m="1" x="11"/>
        <item x="4"/>
        <item m="1" x="16"/>
        <item x="5"/>
        <item m="1" x="10"/>
        <item m="1" x="17"/>
        <item x="3"/>
        <item m="1" x="13"/>
        <item m="1" x="12"/>
        <item m="1" x="8"/>
        <item x="2"/>
        <item m="1"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8">
        <item x="3"/>
        <item x="0"/>
        <item x="1"/>
        <item x="4"/>
        <item x="2"/>
        <item x="5"/>
        <item m="1"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sertBlankRow="1" sortType="a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6">
        <item x="0"/>
        <item x="3"/>
        <item m="1" x="5"/>
        <item m="1" x="4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>
      <items count="8">
        <item x="1"/>
        <item x="5"/>
        <item x="4"/>
        <item x="3"/>
        <item m="1" x="6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16"/>
    <field x="30"/>
    <field x="0"/>
    <field x="1"/>
    <field x="2"/>
    <field x="28"/>
  </rowFields>
  <rowItems count="197">
    <i>
      <x/>
      <x/>
      <x v="472"/>
      <x v="76"/>
      <x v="367"/>
      <x v="5"/>
    </i>
    <i r="2">
      <x v="473"/>
      <x v="76"/>
      <x v="368"/>
      <x v="5"/>
    </i>
    <i r="2">
      <x v="832"/>
      <x v="169"/>
      <x v="982"/>
      <x v="5"/>
    </i>
    <i r="2">
      <x v="833"/>
      <x v="169"/>
      <x v="983"/>
      <x v="5"/>
    </i>
    <i r="2">
      <x v="834"/>
      <x v="169"/>
      <x v="782"/>
      <x v="5"/>
    </i>
    <i r="2">
      <x v="901"/>
      <x v="148"/>
      <x v="849"/>
      <x v="5"/>
    </i>
    <i r="2">
      <x v="951"/>
      <x v="170"/>
      <x v="781"/>
      <x v="5"/>
    </i>
    <i r="2">
      <x v="952"/>
      <x v="171"/>
      <x v="873"/>
      <x v="5"/>
    </i>
    <i r="2">
      <x v="983"/>
      <x v="181"/>
      <x v="986"/>
      <x v="5"/>
    </i>
    <i r="2">
      <x v="984"/>
      <x v="181"/>
      <x v="987"/>
      <x v="5"/>
    </i>
    <i t="default" r="1">
      <x/>
    </i>
    <i r="1">
      <x v="1"/>
      <x v="929"/>
      <x v="157"/>
      <x v="865"/>
      <x v="4"/>
    </i>
    <i r="2">
      <x v="931"/>
      <x v="157"/>
      <x v="867"/>
      <x v="4"/>
    </i>
    <i r="2">
      <x v="936"/>
      <x v="157"/>
      <x v="872"/>
      <x v="4"/>
    </i>
    <i t="default" r="1">
      <x v="1"/>
    </i>
    <i r="1">
      <x v="2"/>
      <x v="465"/>
      <x v="75"/>
      <x v="369"/>
      <x v="5"/>
    </i>
    <i r="4">
      <x v="370"/>
      <x v="5"/>
    </i>
    <i t="default" r="1">
      <x v="2"/>
    </i>
    <i r="1">
      <x v="5"/>
      <x v="928"/>
      <x v="160"/>
      <x v="864"/>
      <x v="4"/>
    </i>
    <i r="2">
      <x v="930"/>
      <x v="157"/>
      <x v="866"/>
      <x v="4"/>
    </i>
    <i r="2">
      <x v="932"/>
      <x v="160"/>
      <x v="868"/>
      <x v="4"/>
    </i>
    <i r="2">
      <x v="933"/>
      <x v="160"/>
      <x v="869"/>
      <x v="4"/>
    </i>
    <i r="2">
      <x v="934"/>
      <x v="157"/>
      <x v="870"/>
      <x v="4"/>
    </i>
    <i r="2">
      <x v="935"/>
      <x v="160"/>
      <x v="871"/>
      <x v="4"/>
    </i>
    <i t="default" r="1">
      <x v="5"/>
    </i>
    <i t="default">
      <x/>
    </i>
    <i>
      <x v="1"/>
      <x/>
      <x v="383"/>
      <x v="53"/>
      <x v="573"/>
      <x v="5"/>
    </i>
    <i r="2">
      <x v="384"/>
      <x v="53"/>
      <x v="574"/>
      <x v="5"/>
    </i>
    <i r="2">
      <x v="453"/>
      <x v="127"/>
      <x v="569"/>
      <x v="5"/>
    </i>
    <i r="2">
      <x v="454"/>
      <x v="127"/>
      <x v="570"/>
      <x v="5"/>
    </i>
    <i r="2">
      <x v="455"/>
      <x v="127"/>
      <x v="571"/>
      <x v="5"/>
    </i>
    <i r="2">
      <x v="456"/>
      <x v="127"/>
      <x v="572"/>
      <x v="5"/>
    </i>
    <i r="2">
      <x v="457"/>
      <x v="74"/>
      <x v="467"/>
      <x v="5"/>
    </i>
    <i r="2">
      <x v="458"/>
      <x v="131"/>
      <x v="468"/>
      <x v="5"/>
    </i>
    <i r="2">
      <x v="459"/>
      <x v="74"/>
      <x v="469"/>
      <x v="5"/>
    </i>
    <i r="2">
      <x v="460"/>
      <x v="131"/>
      <x v="470"/>
      <x v="5"/>
    </i>
    <i r="2">
      <x v="461"/>
      <x v="74"/>
      <x v="471"/>
      <x v="5"/>
    </i>
    <i r="2">
      <x v="462"/>
      <x v="131"/>
      <x v="472"/>
      <x v="5"/>
    </i>
    <i r="2">
      <x v="463"/>
      <x v="74"/>
      <x v="473"/>
      <x v="5"/>
    </i>
    <i r="2">
      <x v="464"/>
      <x v="131"/>
      <x v="474"/>
      <x v="5"/>
    </i>
    <i r="2">
      <x v="474"/>
      <x v="76"/>
      <x v="384"/>
      <x v="5"/>
    </i>
    <i r="2">
      <x v="475"/>
      <x v="76"/>
      <x v="385"/>
      <x v="5"/>
    </i>
    <i r="2">
      <x v="517"/>
      <x v="68"/>
      <x v="458"/>
      <x v="5"/>
    </i>
    <i r="2">
      <x v="518"/>
      <x v="68"/>
      <x v="465"/>
      <x v="5"/>
    </i>
    <i r="2">
      <x v="519"/>
      <x v="68"/>
      <x v="459"/>
      <x v="5"/>
    </i>
    <i r="2">
      <x v="520"/>
      <x v="68"/>
      <x v="466"/>
      <x v="5"/>
    </i>
    <i r="2">
      <x v="947"/>
      <x v="149"/>
      <x v="874"/>
      <x v="5"/>
    </i>
    <i r="2">
      <x v="948"/>
      <x v="149"/>
      <x v="875"/>
      <x v="5"/>
    </i>
    <i r="2">
      <x v="949"/>
      <x v="149"/>
      <x v="876"/>
      <x v="5"/>
    </i>
    <i r="2">
      <x v="950"/>
      <x v="149"/>
      <x v="877"/>
      <x v="5"/>
    </i>
    <i r="2">
      <x v="972"/>
      <x v="174"/>
      <x v="962"/>
      <x v="5"/>
    </i>
    <i r="2">
      <x v="973"/>
      <x v="175"/>
      <x v="964"/>
      <x v="5"/>
    </i>
    <i r="2">
      <x v="974"/>
      <x v="176"/>
      <x v="966"/>
      <x v="5"/>
    </i>
    <i r="2">
      <x v="975"/>
      <x v="177"/>
      <x v="967"/>
      <x v="5"/>
    </i>
    <i r="2">
      <x v="976"/>
      <x v="174"/>
      <x v="969"/>
      <x v="5"/>
    </i>
    <i r="2">
      <x v="977"/>
      <x v="175"/>
      <x v="971"/>
      <x v="5"/>
    </i>
    <i r="2">
      <x v="978"/>
      <x v="176"/>
      <x v="973"/>
      <x v="5"/>
    </i>
    <i r="2">
      <x v="979"/>
      <x v="177"/>
      <x v="974"/>
      <x v="5"/>
    </i>
    <i r="2">
      <x v="987"/>
      <x v="181"/>
      <x v="1004"/>
      <x v="5"/>
    </i>
    <i r="2">
      <x v="988"/>
      <x v="182"/>
      <x v="1005"/>
      <x v="5"/>
    </i>
    <i r="2">
      <x v="989"/>
      <x v="182"/>
      <x v="1006"/>
      <x v="5"/>
    </i>
    <i t="default" r="1">
      <x/>
    </i>
    <i r="1">
      <x v="2"/>
      <x v="466"/>
      <x v="75"/>
      <x v="386"/>
      <x v="5"/>
    </i>
    <i r="4">
      <x v="388"/>
      <x v="5"/>
    </i>
    <i r="2">
      <x v="521"/>
      <x v="75"/>
      <x v="389"/>
      <x v="5"/>
    </i>
    <i r="4">
      <x v="390"/>
      <x v="5"/>
    </i>
    <i t="default" r="1">
      <x v="2"/>
    </i>
    <i r="1">
      <x v="3"/>
      <x v="378"/>
      <x v="51"/>
      <x v="408"/>
      <x v="4"/>
    </i>
    <i r="2">
      <x v="380"/>
      <x v="51"/>
      <x v="476"/>
      <x v="4"/>
    </i>
    <i r="2">
      <x v="387"/>
      <x v="55"/>
      <x v="510"/>
      <x v="4"/>
    </i>
    <i r="2">
      <x v="388"/>
      <x v="55"/>
      <x v="513"/>
      <x v="4"/>
    </i>
    <i r="2">
      <x v="401"/>
      <x v="173"/>
      <x v="380"/>
      <x v="4"/>
    </i>
    <i r="2">
      <x v="404"/>
      <x v="107"/>
      <x v="528"/>
      <x v="4"/>
    </i>
    <i r="2">
      <x v="405"/>
      <x v="107"/>
      <x v="561"/>
      <x v="4"/>
    </i>
    <i r="2">
      <x v="406"/>
      <x v="27"/>
      <x v="127"/>
      <x v="4"/>
    </i>
    <i r="2">
      <x v="407"/>
      <x v="27"/>
      <x v="128"/>
      <x v="4"/>
    </i>
    <i r="2">
      <x v="408"/>
      <x v="27"/>
      <x v="129"/>
      <x v="4"/>
    </i>
    <i r="2">
      <x v="409"/>
      <x v="27"/>
      <x v="130"/>
      <x v="4"/>
    </i>
    <i r="2">
      <x v="410"/>
      <x v="27"/>
      <x v="131"/>
      <x v="4"/>
    </i>
    <i r="2">
      <x v="411"/>
      <x v="27"/>
      <x v="132"/>
      <x v="4"/>
    </i>
    <i r="2">
      <x v="412"/>
      <x v="27"/>
      <x v="133"/>
      <x v="4"/>
    </i>
    <i r="2">
      <x v="413"/>
      <x v="27"/>
      <x v="134"/>
      <x v="4"/>
    </i>
    <i r="2">
      <x v="415"/>
      <x v="27"/>
      <x v="135"/>
      <x v="4"/>
    </i>
    <i r="2">
      <x v="416"/>
      <x v="27"/>
      <x v="136"/>
      <x v="4"/>
    </i>
    <i r="2">
      <x v="417"/>
      <x v="27"/>
      <x v="137"/>
      <x v="4"/>
    </i>
    <i r="2">
      <x v="418"/>
      <x v="27"/>
      <x v="271"/>
      <x v="4"/>
    </i>
    <i r="2">
      <x v="419"/>
      <x v="27"/>
      <x v="272"/>
      <x v="4"/>
    </i>
    <i r="2">
      <x v="420"/>
      <x v="27"/>
      <x v="273"/>
      <x v="4"/>
    </i>
    <i r="2">
      <x v="421"/>
      <x v="27"/>
      <x v="274"/>
      <x v="4"/>
    </i>
    <i r="2">
      <x v="422"/>
      <x v="27"/>
      <x v="275"/>
      <x v="4"/>
    </i>
    <i r="2">
      <x v="424"/>
      <x v="25"/>
      <x v="378"/>
      <x v="4"/>
    </i>
    <i r="2">
      <x v="425"/>
      <x v="25"/>
      <x v="379"/>
      <x v="4"/>
    </i>
    <i r="2">
      <x v="426"/>
      <x v="25"/>
      <x v="108"/>
      <x v="4"/>
    </i>
    <i r="2">
      <x v="427"/>
      <x v="25"/>
      <x v="109"/>
      <x v="4"/>
    </i>
    <i r="2">
      <x v="428"/>
      <x v="25"/>
      <x v="110"/>
      <x v="4"/>
    </i>
    <i r="2">
      <x v="429"/>
      <x v="25"/>
      <x v="111"/>
      <x v="4"/>
    </i>
    <i r="2">
      <x v="430"/>
      <x v="25"/>
      <x v="112"/>
      <x v="4"/>
    </i>
    <i r="2">
      <x v="432"/>
      <x v="25"/>
      <x v="113"/>
      <x v="4"/>
    </i>
    <i r="2">
      <x v="434"/>
      <x v="25"/>
      <x v="114"/>
      <x v="4"/>
    </i>
    <i r="2">
      <x v="435"/>
      <x v="25"/>
      <x v="115"/>
      <x v="4"/>
    </i>
    <i r="2">
      <x v="436"/>
      <x v="25"/>
      <x v="116"/>
      <x v="4"/>
    </i>
    <i r="2">
      <x v="437"/>
      <x v="25"/>
      <x v="117"/>
      <x v="4"/>
    </i>
    <i r="2">
      <x v="438"/>
      <x v="25"/>
      <x v="118"/>
      <x v="4"/>
    </i>
    <i r="2">
      <x v="439"/>
      <x v="25"/>
      <x v="119"/>
      <x v="4"/>
    </i>
    <i r="2">
      <x v="440"/>
      <x v="25"/>
      <x v="120"/>
      <x v="4"/>
    </i>
    <i r="2">
      <x v="441"/>
      <x v="25"/>
      <x v="121"/>
      <x v="4"/>
    </i>
    <i r="2">
      <x v="443"/>
      <x v="63"/>
      <x v="575"/>
      <x v="4"/>
    </i>
    <i r="2">
      <x v="444"/>
      <x v="63"/>
      <x v="576"/>
      <x v="4"/>
    </i>
    <i r="2">
      <x v="446"/>
      <x v="71"/>
      <x v="371"/>
      <x v="5"/>
    </i>
    <i r="2">
      <x v="448"/>
      <x v="71"/>
      <x v="387"/>
      <x v="5"/>
    </i>
    <i r="2">
      <x v="483"/>
      <x v="80"/>
      <x v="568"/>
      <x v="5"/>
    </i>
    <i r="2">
      <x v="498"/>
      <x v="173"/>
      <x v="122"/>
      <x v="4"/>
    </i>
    <i t="default" r="1">
      <x v="3"/>
    </i>
    <i r="1">
      <x v="5"/>
      <x v="390"/>
      <x v="88"/>
      <x v="515"/>
      <x v="5"/>
    </i>
    <i r="2">
      <x v="395"/>
      <x v="88"/>
      <x v="514"/>
      <x v="5"/>
    </i>
    <i r="2">
      <x v="523"/>
      <x v="1"/>
      <x v="381"/>
      <x v="5"/>
    </i>
    <i r="2">
      <x v="524"/>
      <x v="89"/>
      <x v="508"/>
      <x v="5"/>
    </i>
    <i r="2">
      <x v="525"/>
      <x v="89"/>
      <x v="509"/>
      <x v="5"/>
    </i>
    <i r="2">
      <x v="534"/>
      <x v="98"/>
      <x v="566"/>
      <x v="4"/>
    </i>
    <i r="2">
      <x v="536"/>
      <x v="98"/>
      <x v="567"/>
      <x v="4"/>
    </i>
    <i r="2">
      <x v="537"/>
      <x v="100"/>
      <x v="577"/>
      <x v="4"/>
    </i>
    <i r="2">
      <x v="939"/>
      <x v="162"/>
      <x v="854"/>
      <x v="4"/>
    </i>
    <i r="2">
      <x v="940"/>
      <x v="162"/>
      <x v="855"/>
      <x v="4"/>
    </i>
    <i t="default" r="1">
      <x v="5"/>
    </i>
    <i t="default">
      <x v="1"/>
    </i>
    <i>
      <x v="2"/>
      <x/>
      <x v="476"/>
      <x v="76"/>
      <x v="578"/>
      <x v="5"/>
    </i>
    <i r="2">
      <x v="980"/>
      <x v="174"/>
      <x v="976"/>
      <x v="5"/>
    </i>
    <i r="2">
      <x v="991"/>
      <x v="183"/>
      <x v="839"/>
      <x/>
    </i>
    <i r="2">
      <x v="992"/>
      <x v="183"/>
      <x v="997"/>
      <x/>
    </i>
    <i r="2">
      <x v="993"/>
      <x v="183"/>
      <x v="998"/>
      <x/>
    </i>
    <i t="default" r="1">
      <x/>
    </i>
    <i r="1">
      <x v="2"/>
      <x v="468"/>
      <x v="75"/>
      <x v="579"/>
      <x v="5"/>
    </i>
    <i r="4">
      <x v="580"/>
      <x v="5"/>
    </i>
    <i t="default" r="1">
      <x v="2"/>
    </i>
    <i r="1">
      <x v="5"/>
      <x v="544"/>
      <x v="64"/>
      <x v="125"/>
      <x v="4"/>
    </i>
    <i r="2">
      <x v="545"/>
      <x v="64"/>
      <x v="126"/>
      <x v="4"/>
    </i>
    <i r="2">
      <x v="579"/>
      <x v="110"/>
      <x v="702"/>
      <x v="5"/>
    </i>
    <i r="2">
      <x v="580"/>
      <x v="111"/>
      <x v="693"/>
      <x v="5"/>
    </i>
    <i r="2">
      <x v="581"/>
      <x v="112"/>
      <x v="704"/>
      <x v="5"/>
    </i>
    <i t="default" r="1">
      <x v="5"/>
    </i>
    <i t="default">
      <x v="2"/>
    </i>
    <i>
      <x v="3"/>
      <x/>
      <x v="300"/>
      <x v="31"/>
      <x v="595"/>
      <x v="5"/>
    </i>
    <i r="2">
      <x v="373"/>
      <x v="31"/>
      <x v="592"/>
      <x v="5"/>
    </i>
    <i r="2">
      <x v="374"/>
      <x v="31"/>
      <x v="594"/>
      <x v="5"/>
    </i>
    <i r="2">
      <x v="477"/>
      <x v="76"/>
      <x v="587"/>
      <x v="5"/>
    </i>
    <i r="2">
      <x v="478"/>
      <x v="76"/>
      <x v="588"/>
      <x v="5"/>
    </i>
    <i r="2">
      <x v="548"/>
      <x v="31"/>
      <x v="745"/>
      <x v="5"/>
    </i>
    <i r="2">
      <x v="815"/>
      <x v="68"/>
      <x v="741"/>
      <x v="5"/>
    </i>
    <i r="2">
      <x v="816"/>
      <x v="68"/>
      <x v="742"/>
      <x v="5"/>
    </i>
    <i r="2">
      <x v="827"/>
      <x v="169"/>
      <x v="775"/>
      <x v="5"/>
    </i>
    <i r="2">
      <x v="828"/>
      <x v="169"/>
      <x v="776"/>
      <x v="5"/>
    </i>
    <i r="2">
      <x v="829"/>
      <x v="169"/>
      <x v="777"/>
      <x v="5"/>
    </i>
    <i r="2">
      <x v="904"/>
      <x v="149"/>
      <x v="850"/>
      <x v="5"/>
    </i>
    <i r="2">
      <x v="905"/>
      <x v="150"/>
      <x v="851"/>
      <x v="5"/>
    </i>
    <i r="2">
      <x v="906"/>
      <x v="149"/>
      <x v="852"/>
      <x v="5"/>
    </i>
    <i r="2">
      <x v="907"/>
      <x v="150"/>
      <x v="853"/>
      <x v="5"/>
    </i>
    <i t="default" r="1">
      <x/>
    </i>
    <i r="1">
      <x v="2"/>
      <x v="469"/>
      <x v="75"/>
      <x v="589"/>
      <x v="5"/>
    </i>
    <i r="4">
      <x v="590"/>
      <x v="5"/>
    </i>
    <i t="default" r="1">
      <x v="2"/>
    </i>
    <i r="1">
      <x v="3"/>
      <x v="449"/>
      <x v="72"/>
      <x v="279"/>
      <x v="1"/>
    </i>
    <i r="2">
      <x v="450"/>
      <x v="72"/>
      <x v="282"/>
      <x v="1"/>
    </i>
    <i r="2">
      <x v="451"/>
      <x v="72"/>
      <x v="299"/>
      <x v="1"/>
    </i>
    <i r="2">
      <x v="452"/>
      <x v="72"/>
      <x v="586"/>
      <x v="1"/>
    </i>
    <i t="default" r="1">
      <x v="3"/>
    </i>
    <i r="1">
      <x v="5"/>
      <x v="373"/>
      <x v="31"/>
      <x v="591"/>
      <x v="4"/>
    </i>
    <i r="2">
      <x v="374"/>
      <x v="31"/>
      <x v="593"/>
      <x v="4"/>
    </i>
    <i r="2">
      <x v="540"/>
      <x v="101"/>
      <x v="605"/>
      <x v="4"/>
    </i>
    <i r="2">
      <x v="541"/>
      <x v="102"/>
      <x v="606"/>
      <x v="4"/>
    </i>
    <i r="2">
      <x v="542"/>
      <x v="102"/>
      <x v="607"/>
      <x v="4"/>
    </i>
    <i r="2">
      <x v="941"/>
      <x v="163"/>
      <x v="861"/>
      <x v="4"/>
    </i>
    <i r="2">
      <x v="942"/>
      <x v="164"/>
      <x v="863"/>
      <x v="4"/>
    </i>
    <i t="default" r="1">
      <x v="5"/>
    </i>
    <i t="default">
      <x v="3"/>
    </i>
    <i>
      <x v="4"/>
      <x/>
      <x v="479"/>
      <x v="76"/>
      <x v="608"/>
      <x v="5"/>
    </i>
    <i r="2">
      <x v="981"/>
      <x v="178"/>
      <x v="978"/>
      <x v="5"/>
    </i>
    <i r="2">
      <x v="982"/>
      <x v="174"/>
      <x v="980"/>
      <x v="5"/>
    </i>
    <i r="2">
      <x v="990"/>
      <x v="182"/>
      <x v="1007"/>
      <x v="5"/>
    </i>
    <i t="default" r="1">
      <x/>
    </i>
    <i r="1">
      <x v="2"/>
      <x v="470"/>
      <x v="75"/>
      <x v="609"/>
      <x v="5"/>
    </i>
    <i r="4">
      <x v="610"/>
      <x v="5"/>
    </i>
    <i t="default" r="1">
      <x v="2"/>
    </i>
    <i r="1">
      <x v="5"/>
      <x v="489"/>
      <x v="82"/>
      <x v="621"/>
      <x v="4"/>
    </i>
    <i r="2">
      <x v="490"/>
      <x v="129"/>
      <x v="613"/>
      <x v="4"/>
    </i>
    <i r="2">
      <x v="491"/>
      <x v="130"/>
      <x v="614"/>
      <x v="4"/>
    </i>
    <i r="2">
      <x v="492"/>
      <x v="85"/>
      <x v="123"/>
      <x v="5"/>
    </i>
    <i r="2">
      <x v="493"/>
      <x v="85"/>
      <x v="124"/>
      <x v="5"/>
    </i>
    <i r="2">
      <x v="551"/>
      <x v="85"/>
      <x v="705"/>
      <x v="5"/>
    </i>
    <i r="2">
      <x v="894"/>
      <x v="144"/>
      <x v="841"/>
      <x v="1"/>
    </i>
    <i r="2">
      <x v="895"/>
      <x v="145"/>
      <x v="842"/>
      <x v="1"/>
    </i>
    <i r="2">
      <x v="896"/>
      <x v="144"/>
      <x v="843"/>
      <x v="1"/>
    </i>
    <i r="2">
      <x v="897"/>
      <x v="145"/>
      <x v="844"/>
      <x v="1"/>
    </i>
    <i r="2">
      <x v="898"/>
      <x v="144"/>
      <x v="845"/>
      <x v="1"/>
    </i>
    <i r="2">
      <x v="899"/>
      <x v="145"/>
      <x v="846"/>
      <x v="1"/>
    </i>
    <i r="2">
      <x v="994"/>
      <x v="82"/>
      <x v="1012"/>
      <x v="4"/>
    </i>
    <i t="default" r="1">
      <x v="5"/>
    </i>
    <i t="default">
      <x v="4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6" item="2" hier="-1"/>
    <pageField fld="3" hier="-1"/>
    <pageField fld="62" item="1" hier="-1"/>
  </pageFields>
  <dataFields count="6">
    <dataField name="Connected HP" fld="31" baseField="0" baseItem="0" numFmtId="165"/>
    <dataField name="Connected FLA" fld="32" baseField="0" baseItem="0" numFmtId="165"/>
    <dataField name="Connected kVA" fld="34" baseField="0" baseItem="0" numFmtId="165"/>
    <dataField name="Diversity" fld="33" subtotal="average" baseField="25" baseItem="0" numFmtId="164"/>
    <dataField name="Demand FLA" fld="35" baseField="0" baseItem="0" numFmtId="165"/>
    <dataField name="Demand kVA" fld="36" baseField="0" baseItem="0" numFmtId="165"/>
  </dataFields>
  <formats count="21">
    <format dxfId="112">
      <pivotArea field="26" type="button" dataOnly="0" labelOnly="1" outline="0"/>
    </format>
    <format dxfId="111">
      <pivotArea field="27" type="button" dataOnly="0" labelOnly="1" outline="0"/>
    </format>
    <format dxfId="110">
      <pivotArea type="all" dataOnly="0" outline="0" fieldPosition="0"/>
    </format>
    <format dxfId="109">
      <pivotArea field="1" type="button" dataOnly="0" labelOnly="1" outline="0" axis="axisRow" fieldPosition="3"/>
    </format>
    <format dxfId="108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07">
      <pivotArea outline="0" fieldPosition="0">
        <references count="1">
          <reference field="4294967294" count="1">
            <x v="3"/>
          </reference>
        </references>
      </pivotArea>
    </format>
    <format dxfId="106">
      <pivotArea outline="0" fieldPosition="0">
        <references count="1">
          <reference field="4294967294" count="1">
            <x v="0"/>
          </reference>
        </references>
      </pivotArea>
    </format>
    <format dxfId="105">
      <pivotArea outline="0" fieldPosition="0">
        <references count="1">
          <reference field="4294967294" count="1">
            <x v="1"/>
          </reference>
        </references>
      </pivotArea>
    </format>
    <format dxfId="104">
      <pivotArea outline="0" fieldPosition="0">
        <references count="1">
          <reference field="4294967294" count="1">
            <x v="2"/>
          </reference>
        </references>
      </pivotArea>
    </format>
    <format dxfId="103">
      <pivotArea outline="0" fieldPosition="0">
        <references count="1">
          <reference field="4294967294" count="1">
            <x v="4"/>
          </reference>
        </references>
      </pivotArea>
    </format>
    <format dxfId="102">
      <pivotArea outline="0" fieldPosition="0">
        <references count="1">
          <reference field="4294967294" count="1">
            <x v="5"/>
          </reference>
        </references>
      </pivotArea>
    </format>
    <format dxfId="101">
      <pivotArea outline="0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0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9">
      <pivotArea outline="0" fieldPosition="0">
        <references count="1">
          <reference field="4294967294" count="1" selected="0">
            <x v="3"/>
          </reference>
        </references>
      </pivotArea>
    </format>
    <format dxfId="98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97">
      <pivotArea outline="0" fieldPosition="0">
        <references count="1">
          <reference field="4294967294" count="1" selected="0">
            <x v="4"/>
          </reference>
        </references>
      </pivotArea>
    </format>
    <format dxfId="96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95">
      <pivotArea outline="0" fieldPosition="0">
        <references count="1">
          <reference field="4294967294" count="1" selected="0">
            <x v="5"/>
          </reference>
        </references>
      </pivotArea>
    </format>
    <format dxfId="94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93">
      <pivotArea field="2" type="button" dataOnly="0" labelOnly="1" outline="0" axis="axisRow" fieldPosition="4"/>
    </format>
    <format dxfId="92">
      <pivotArea field="28" type="button" dataOnly="0" labelOnly="1" outline="0" axis="axisRow" fieldPosition="5"/>
    </format>
  </formats>
  <pivotTableStyleInfo name="Stellar Process Utility Matrix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C04894-4AEB-4596-9DA1-BB40F79361ED}" name="PivotElectricalDemand" cacheId="32" applyNumberFormats="0" applyBorderFormats="0" applyFontFormats="0" applyPatternFormats="0" applyAlignmentFormats="0" applyWidthHeightFormats="1" dataCaption="Values" updatedVersion="8" minRefreshableVersion="3" showDrill="0" rowGrandTotals="0" colGrandTotals="0" itemPrintTitles="1" createdVersion="6" indent="0" compact="0" compactData="0" multipleFieldFilters="0">
  <location ref="A5:H291" firstHeaderRow="1" firstDataRow="1" firstDataCol="8" rowPageCount="3" colPageCount="1"/>
  <pivotFields count="64">
    <pivotField axis="axisRow" compact="0" outline="0" subtotalTop="0" showAll="0" defaultSubtotal="0">
      <items count="995">
        <item m="1" x="949"/>
        <item m="1" x="991"/>
        <item m="1" x="845"/>
        <item m="1" x="953"/>
        <item m="1" x="971"/>
        <item m="1" x="836"/>
        <item m="1" x="914"/>
        <item m="1" x="797"/>
        <item m="1" x="878"/>
        <item m="1" x="881"/>
        <item m="1" x="959"/>
        <item m="1" x="807"/>
        <item m="1" x="888"/>
        <item m="1" x="966"/>
        <item m="1" x="974"/>
        <item m="1" x="821"/>
        <item m="1" x="898"/>
        <item m="1" x="897"/>
        <item m="1" x="793"/>
        <item m="1" x="827"/>
        <item m="1" x="829"/>
        <item m="1" x="831"/>
        <item m="1" x="833"/>
        <item m="1" x="835"/>
        <item m="1" x="896"/>
        <item m="1" x="820"/>
        <item m="1" x="816"/>
        <item m="1" x="894"/>
        <item m="1" x="889"/>
        <item m="1" x="967"/>
        <item m="1" x="909"/>
        <item m="1" x="784"/>
        <item m="1" x="785"/>
        <item m="1" x="818"/>
        <item m="1" x="810"/>
        <item m="1" x="905"/>
        <item m="1" x="945"/>
        <item m="1" x="937"/>
        <item m="1" x="930"/>
        <item m="1" x="920"/>
        <item m="1" x="913"/>
        <item m="1" x="907"/>
        <item m="1" x="904"/>
        <item m="1" x="902"/>
        <item m="1" x="900"/>
        <item m="1" x="899"/>
        <item m="1" x="985"/>
        <item m="1" x="799"/>
        <item m="1" x="791"/>
        <item m="1" x="781"/>
        <item m="1" x="772"/>
        <item m="1" x="992"/>
        <item m="1" x="987"/>
        <item m="1" x="984"/>
        <item m="1" x="981"/>
        <item m="1" x="979"/>
        <item m="1" x="977"/>
        <item m="1" x="837"/>
        <item m="1" x="880"/>
        <item m="1" x="873"/>
        <item m="1" x="865"/>
        <item m="1" x="856"/>
        <item m="1" x="847"/>
        <item m="1" x="839"/>
        <item m="1" x="834"/>
        <item m="1" x="830"/>
        <item m="1" x="826"/>
        <item m="1" x="825"/>
        <item m="1" x="915"/>
        <item m="1" x="958"/>
        <item m="1" x="951"/>
        <item m="1" x="942"/>
        <item m="1" x="934"/>
        <item m="1" x="925"/>
        <item m="1" x="917"/>
        <item m="1" x="910"/>
        <item m="1" x="906"/>
        <item m="1" x="903"/>
        <item m="1" x="901"/>
        <item m="1" x="993"/>
        <item m="1" x="806"/>
        <item m="1" x="803"/>
        <item m="1" x="796"/>
        <item m="1" x="787"/>
        <item m="1" x="777"/>
        <item m="1" x="767"/>
        <item m="1" x="989"/>
        <item m="1" x="986"/>
        <item m="1" x="983"/>
        <item m="1" x="980"/>
        <item m="1" x="848"/>
        <item m="1" x="887"/>
        <item m="1" x="884"/>
        <item m="1" x="877"/>
        <item m="1" x="869"/>
        <item m="1" x="861"/>
        <item m="1" x="850"/>
        <item m="1" x="842"/>
        <item m="1" x="838"/>
        <item m="1" x="832"/>
        <item m="1" x="828"/>
        <item m="1" x="926"/>
        <item m="1" x="965"/>
        <item m="1" x="778"/>
        <item m="1" x="862"/>
        <item m="1" x="939"/>
        <item m="1" x="812"/>
        <item m="1" x="908"/>
        <item m="1" x="988"/>
        <item m="1" x="840"/>
        <item m="1" x="918"/>
        <item m="1" x="768"/>
        <item m="1" x="851"/>
        <item m="1" x="931"/>
        <item m="1" x="782"/>
        <item m="1" x="866"/>
        <item m="1" x="943"/>
        <item m="1" x="813"/>
        <item m="1" x="911"/>
        <item m="1" x="990"/>
        <item m="1" x="843"/>
        <item m="1" x="921"/>
        <item m="1" x="773"/>
        <item m="1" x="857"/>
        <item m="1" x="935"/>
        <item m="1" x="789"/>
        <item m="1" x="870"/>
        <item m="1" x="947"/>
        <item m="1" x="815"/>
        <item m="1" x="916"/>
        <item m="1" x="994"/>
        <item m="1" x="849"/>
        <item m="1" x="928"/>
        <item m="1" x="779"/>
        <item m="1" x="863"/>
        <item m="1" x="940"/>
        <item m="1" x="794"/>
        <item m="1" x="875"/>
        <item m="1" x="954"/>
        <item m="1" x="817"/>
        <item m="1" x="919"/>
        <item m="1" x="769"/>
        <item m="1" x="853"/>
        <item m="1" x="932"/>
        <item m="1" x="783"/>
        <item m="1" x="867"/>
        <item m="1" x="944"/>
        <item m="1" x="798"/>
        <item m="1" x="879"/>
        <item m="1" x="957"/>
        <item m="1" x="922"/>
        <item m="1" x="774"/>
        <item m="1" x="859"/>
        <item m="1" x="936"/>
        <item m="1" x="790"/>
        <item m="1" x="872"/>
        <item m="1" x="950"/>
        <item m="1" x="802"/>
        <item m="1" x="883"/>
        <item m="1" x="961"/>
        <item m="1" x="822"/>
        <item m="1" x="929"/>
        <item m="1" x="780"/>
        <item m="1" x="864"/>
        <item m="1" x="941"/>
        <item m="1" x="795"/>
        <item m="1" x="876"/>
        <item m="1" x="955"/>
        <item m="1" x="805"/>
        <item m="1" x="886"/>
        <item m="1" x="964"/>
        <item m="1" x="823"/>
        <item m="1" x="933"/>
        <item m="1" x="786"/>
        <item m="1" x="868"/>
        <item m="1" x="946"/>
        <item m="1" x="801"/>
        <item m="1" x="882"/>
        <item m="1" x="960"/>
        <item m="1" x="808"/>
        <item m="1" x="890"/>
        <item m="1" x="968"/>
        <item m="1" x="824"/>
        <item m="1" x="938"/>
        <item m="1" x="792"/>
        <item m="1" x="874"/>
        <item m="1" x="952"/>
        <item m="1" x="804"/>
        <item m="1" x="885"/>
        <item m="1" x="962"/>
        <item m="1" x="809"/>
        <item m="1" x="891"/>
        <item m="1" x="969"/>
        <item m="1" x="770"/>
        <item m="1" x="854"/>
        <item m="1" x="871"/>
        <item m="1" x="846"/>
        <item m="1" x="923"/>
        <item m="1" x="970"/>
        <item x="222"/>
        <item m="1" x="912"/>
        <item m="1" x="978"/>
        <item m="1" x="956"/>
        <item m="1" x="972"/>
        <item m="1" x="841"/>
        <item m="1" x="982"/>
        <item m="1" x="948"/>
        <item m="1" x="976"/>
        <item m="1" x="973"/>
        <item m="1" x="819"/>
        <item m="1" x="844"/>
        <item m="1" x="771"/>
        <item m="1" x="855"/>
        <item m="1" x="892"/>
        <item x="528"/>
        <item m="1" x="852"/>
        <item m="1" x="895"/>
        <item m="1" x="975"/>
        <item m="1" x="893"/>
        <item m="1" x="963"/>
        <item m="1" x="927"/>
        <item m="1" x="811"/>
        <item m="1" x="814"/>
        <item m="1" x="788"/>
        <item m="1" x="924"/>
        <item m="1" x="776"/>
        <item m="1" x="860"/>
        <item m="1" x="858"/>
        <item m="1" x="775"/>
        <item x="581"/>
        <item m="1" x="800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676"/>
        <item m="1" x="677"/>
        <item x="430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74"/>
        <item x="375"/>
        <item x="376"/>
        <item x="377"/>
        <item x="378"/>
        <item x="385"/>
        <item x="386"/>
        <item x="387"/>
        <item x="388"/>
        <item x="389"/>
        <item x="379"/>
        <item x="380"/>
        <item x="381"/>
        <item x="382"/>
        <item x="390"/>
        <item x="391"/>
        <item x="392"/>
        <item x="393"/>
        <item m="1" x="687"/>
        <item m="1" x="688"/>
        <item x="428"/>
        <item x="429"/>
        <item x="18"/>
        <item x="31"/>
        <item x="199"/>
        <item x="470"/>
        <item x="200"/>
        <item x="483"/>
        <item x="405"/>
        <item x="406"/>
        <item x="524"/>
        <item x="525"/>
        <item x="399"/>
        <item x="402"/>
        <item x="471"/>
        <item x="484"/>
        <item x="572"/>
        <item x="472"/>
        <item m="1" x="689"/>
        <item m="1" x="690"/>
        <item m="1" x="691"/>
        <item x="574"/>
        <item x="485"/>
        <item m="1" x="692"/>
        <item m="1" x="693"/>
        <item m="1" x="694"/>
        <item x="201"/>
        <item x="202"/>
        <item x="87"/>
        <item x="530"/>
        <item x="531"/>
        <item x="473"/>
        <item x="486"/>
        <item x="137"/>
        <item x="138"/>
        <item x="139"/>
        <item x="140"/>
        <item x="141"/>
        <item x="142"/>
        <item x="143"/>
        <item x="144"/>
        <item m="1" x="695"/>
        <item x="145"/>
        <item x="146"/>
        <item x="147"/>
        <item x="148"/>
        <item x="149"/>
        <item x="150"/>
        <item x="151"/>
        <item x="152"/>
        <item m="1" x="682"/>
        <item x="71"/>
        <item x="72"/>
        <item x="73"/>
        <item x="74"/>
        <item x="75"/>
        <item x="76"/>
        <item x="77"/>
        <item m="1" x="696"/>
        <item x="78"/>
        <item m="1" x="683"/>
        <item x="79"/>
        <item x="80"/>
        <item x="81"/>
        <item x="82"/>
        <item x="83"/>
        <item x="84"/>
        <item x="85"/>
        <item x="86"/>
        <item m="1" x="684"/>
        <item x="573"/>
        <item x="575"/>
        <item x="122"/>
        <item x="474"/>
        <item x="125"/>
        <item x="487"/>
        <item x="154"/>
        <item x="155"/>
        <item x="156"/>
        <item x="157"/>
        <item x="514"/>
        <item x="515"/>
        <item x="516"/>
        <item x="517"/>
        <item x="414"/>
        <item x="415"/>
        <item x="416"/>
        <item x="417"/>
        <item x="418"/>
        <item x="419"/>
        <item x="420"/>
        <item x="421"/>
        <item x="260"/>
        <item x="261"/>
        <item m="1" x="673"/>
        <item x="263"/>
        <item x="264"/>
        <item x="265"/>
        <item m="1" x="678"/>
        <item x="220"/>
        <item x="221"/>
        <item x="224"/>
        <item x="239"/>
        <item x="255"/>
        <item x="256"/>
        <item x="257"/>
        <item x="259"/>
        <item x="123"/>
        <item x="467"/>
        <item x="223"/>
        <item x="513"/>
        <item m="1" x="697"/>
        <item m="1" x="698"/>
        <item m="1" x="699"/>
        <item x="576"/>
        <item x="577"/>
        <item x="579"/>
        <item x="550"/>
        <item x="551"/>
        <item x="131"/>
        <item x="132"/>
        <item m="1" x="674"/>
        <item x="510"/>
        <item m="1" x="675"/>
        <item x="511"/>
        <item x="88"/>
        <item x="0"/>
        <item x="1"/>
        <item x="2"/>
        <item x="3"/>
        <item x="4"/>
        <item x="5"/>
        <item x="6"/>
        <item x="7"/>
        <item m="1" x="685"/>
        <item x="8"/>
        <item x="9"/>
        <item x="10"/>
        <item x="11"/>
        <item x="12"/>
        <item x="13"/>
        <item x="14"/>
        <item x="15"/>
        <item m="1" x="686"/>
        <item x="383"/>
        <item x="394"/>
        <item x="384"/>
        <item x="395"/>
        <item x="262"/>
        <item x="120"/>
        <item x="203"/>
        <item x="475"/>
        <item x="488"/>
        <item m="1" x="679"/>
        <item m="1" x="680"/>
        <item m="1" x="681"/>
        <item m="1" x="582"/>
        <item m="1" x="583"/>
        <item m="1" x="584"/>
        <item m="1" x="585"/>
        <item x="121"/>
        <item x="476"/>
        <item x="126"/>
        <item x="489"/>
        <item x="468"/>
        <item x="534"/>
        <item x="497"/>
        <item x="499"/>
        <item x="407"/>
        <item x="408"/>
        <item x="128"/>
        <item x="134"/>
        <item x="135"/>
        <item x="425"/>
        <item x="426"/>
        <item x="431"/>
        <item x="578"/>
        <item x="427"/>
        <item x="133"/>
        <item x="512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m="1" x="589"/>
        <item m="1" x="590"/>
        <item x="16"/>
        <item x="17"/>
        <item x="153"/>
        <item x="94"/>
        <item x="95"/>
        <item x="96"/>
        <item x="97"/>
        <item x="98"/>
        <item x="99"/>
        <item x="100"/>
        <item x="101"/>
        <item x="102"/>
        <item x="103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x="106"/>
        <item x="107"/>
        <item x="108"/>
        <item x="109"/>
        <item x="110"/>
        <item x="111"/>
        <item x="112"/>
        <item x="113"/>
        <item x="114"/>
        <item x="115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x="352"/>
        <item x="353"/>
        <item x="354"/>
        <item x="355"/>
        <item x="356"/>
        <item x="357"/>
        <item x="358"/>
        <item x="359"/>
        <item x="360"/>
        <item x="361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x="364"/>
        <item x="365"/>
        <item x="366"/>
        <item x="367"/>
        <item x="368"/>
        <item x="369"/>
        <item x="370"/>
        <item x="371"/>
        <item x="372"/>
        <item x="373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556"/>
        <item x="557"/>
        <item x="558"/>
        <item x="559"/>
        <item x="560"/>
        <item x="561"/>
        <item x="570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501"/>
        <item x="496"/>
        <item x="254"/>
        <item x="258"/>
        <item x="400"/>
        <item x="403"/>
        <item x="44"/>
        <item x="45"/>
        <item x="46"/>
        <item x="47"/>
        <item x="48"/>
        <item x="49"/>
        <item x="50"/>
        <item x="51"/>
        <item x="92"/>
        <item x="93"/>
        <item x="104"/>
        <item x="105"/>
        <item x="350"/>
        <item x="351"/>
        <item x="362"/>
        <item x="363"/>
        <item x="396"/>
        <item x="397"/>
        <item x="398"/>
        <item x="401"/>
        <item x="404"/>
        <item x="158"/>
        <item x="159"/>
        <item x="162"/>
        <item x="546"/>
        <item x="547"/>
        <item x="548"/>
        <item x="549"/>
        <item x="422"/>
        <item x="423"/>
        <item x="424"/>
        <item x="409"/>
        <item x="410"/>
        <item x="411"/>
        <item x="412"/>
        <item x="413"/>
        <item x="532"/>
        <item x="533"/>
        <item x="535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552"/>
        <item x="553"/>
        <item x="554"/>
        <item x="555"/>
        <item x="520"/>
        <item x="521"/>
        <item x="568"/>
        <item x="569"/>
        <item x="89"/>
        <item x="90"/>
        <item x="91"/>
        <item x="519"/>
        <item x="518"/>
        <item x="522"/>
        <item x="523"/>
        <item x="207"/>
        <item x="208"/>
        <item x="209"/>
        <item x="210"/>
        <item x="211"/>
        <item x="212"/>
        <item x="216"/>
        <item x="217"/>
        <item x="218"/>
        <item x="219"/>
        <item x="213"/>
        <item x="214"/>
        <item x="215"/>
        <item x="502"/>
        <item x="503"/>
        <item x="504"/>
        <item x="505"/>
        <item x="506"/>
        <item x="507"/>
        <item x="136"/>
        <item x="529"/>
        <item m="1" x="587"/>
        <item m="1" x="588"/>
        <item x="542"/>
        <item x="543"/>
        <item x="544"/>
        <item x="545"/>
        <item x="562"/>
        <item x="563"/>
        <item x="564"/>
        <item x="565"/>
        <item x="566"/>
        <item x="567"/>
        <item m="1" x="586"/>
        <item x="160"/>
        <item x="163"/>
        <item x="165"/>
        <item x="166"/>
        <item x="167"/>
        <item x="168"/>
        <item x="169"/>
        <item x="170"/>
        <item x="171"/>
        <item x="161"/>
        <item x="164"/>
        <item x="172"/>
        <item x="571"/>
        <item x="456"/>
        <item x="457"/>
        <item x="458"/>
        <item x="459"/>
        <item x="460"/>
        <item x="461"/>
        <item x="462"/>
        <item x="463"/>
        <item x="464"/>
        <item x="124"/>
        <item x="127"/>
        <item x="477"/>
        <item x="490"/>
        <item x="129"/>
        <item x="130"/>
        <item x="116"/>
        <item x="117"/>
        <item x="118"/>
        <item x="119"/>
        <item x="538"/>
        <item x="539"/>
        <item x="540"/>
        <item x="541"/>
        <item x="536"/>
        <item x="537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478"/>
        <item x="479"/>
        <item x="480"/>
        <item x="481"/>
        <item x="491"/>
        <item x="492"/>
        <item x="493"/>
        <item x="494"/>
        <item x="498"/>
        <item x="508"/>
        <item x="509"/>
        <item x="465"/>
        <item x="466"/>
        <item x="526"/>
        <item x="527"/>
        <item x="469"/>
        <item x="482"/>
        <item x="495"/>
        <item x="500"/>
        <item x="204"/>
        <item x="205"/>
        <item x="206"/>
        <item x="58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84">
        <item m="1" x="174"/>
        <item x="36"/>
        <item m="1" x="166"/>
        <item x="98"/>
        <item m="1" x="155"/>
        <item m="1" x="142"/>
        <item m="1" x="144"/>
        <item m="1" x="171"/>
        <item m="1" x="156"/>
        <item m="1" x="157"/>
        <item m="1" x="164"/>
        <item m="1" x="165"/>
        <item m="1" x="167"/>
        <item m="1" x="145"/>
        <item m="1" x="168"/>
        <item m="1" x="170"/>
        <item m="1" x="146"/>
        <item m="1" x="161"/>
        <item m="1" x="183"/>
        <item m="1" x="162"/>
        <item m="1" x="140"/>
        <item m="1" x="182"/>
        <item m="1" x="143"/>
        <item m="1" x="154"/>
        <item m="1" x="163"/>
        <item x="6"/>
        <item m="1" x="175"/>
        <item x="26"/>
        <item m="1" x="169"/>
        <item m="1" x="160"/>
        <item m="1" x="181"/>
        <item x="59"/>
        <item m="1" x="149"/>
        <item m="1" x="150"/>
        <item m="1" x="173"/>
        <item m="1" x="180"/>
        <item m="1" x="159"/>
        <item m="1" x="179"/>
        <item m="1" x="147"/>
        <item m="1" x="176"/>
        <item m="1" x="177"/>
        <item m="1" x="148"/>
        <item m="1" x="172"/>
        <item m="1" x="152"/>
        <item m="1" x="178"/>
        <item x="116"/>
        <item m="1" x="141"/>
        <item m="1" x="153"/>
        <item m="1" x="158"/>
        <item m="1" x="151"/>
        <item x="34"/>
        <item x="66"/>
        <item x="53"/>
        <item x="97"/>
        <item x="51"/>
        <item x="67"/>
        <item x="112"/>
        <item m="1" x="138"/>
        <item m="1" x="139"/>
        <item x="35"/>
        <item m="1" x="132"/>
        <item m="1" x="134"/>
        <item m="1" x="133"/>
        <item x="113"/>
        <item x="24"/>
        <item x="44"/>
        <item x="50"/>
        <item x="0"/>
        <item x="49"/>
        <item x="3"/>
        <item x="17"/>
        <item x="70"/>
        <item x="28"/>
        <item m="1" x="129"/>
        <item x="56"/>
        <item x="43"/>
        <item x="39"/>
        <item x="15"/>
        <item x="64"/>
        <item x="40"/>
        <item x="89"/>
        <item x="114"/>
        <item x="115"/>
        <item m="1" x="135"/>
        <item m="1" x="136"/>
        <item x="23"/>
        <item x="58"/>
        <item x="88"/>
        <item x="68"/>
        <item x="71"/>
        <item x="81"/>
        <item m="1" x="117"/>
        <item m="1" x="137"/>
        <item m="1" x="118"/>
        <item m="1" x="119"/>
        <item m="1" x="120"/>
        <item m="1" x="121"/>
        <item x="16"/>
        <item x="72"/>
        <item x="18"/>
        <item x="65"/>
        <item x="82"/>
        <item x="54"/>
        <item x="20"/>
        <item m="1" x="130"/>
        <item m="1" x="131"/>
        <item x="7"/>
        <item x="69"/>
        <item x="100"/>
        <item x="4"/>
        <item x="1"/>
        <item x="2"/>
        <item x="27"/>
        <item x="10"/>
        <item x="47"/>
        <item x="33"/>
        <item x="45"/>
        <item m="1" x="127"/>
        <item x="60"/>
        <item x="83"/>
        <item x="79"/>
        <item x="80"/>
        <item x="42"/>
        <item x="84"/>
        <item x="52"/>
        <item x="29"/>
        <item x="30"/>
        <item x="90"/>
        <item x="106"/>
        <item x="107"/>
        <item x="108"/>
        <item x="57"/>
        <item x="41"/>
        <item x="109"/>
        <item m="1" x="128"/>
        <item x="94"/>
        <item x="111"/>
        <item x="9"/>
        <item x="92"/>
        <item x="91"/>
        <item x="93"/>
        <item x="95"/>
        <item x="96"/>
        <item x="38"/>
        <item x="85"/>
        <item x="86"/>
        <item x="25"/>
        <item m="1" x="122"/>
        <item x="99"/>
        <item x="104"/>
        <item x="105"/>
        <item x="110"/>
        <item x="48"/>
        <item m="1" x="123"/>
        <item m="1" x="124"/>
        <item m="1" x="125"/>
        <item m="1" x="126"/>
        <item x="62"/>
        <item x="31"/>
        <item x="32"/>
        <item x="61"/>
        <item x="19"/>
        <item x="73"/>
        <item x="21"/>
        <item x="22"/>
        <item x="11"/>
        <item x="12"/>
        <item x="13"/>
        <item x="14"/>
        <item x="46"/>
        <item x="102"/>
        <item x="103"/>
        <item x="5"/>
        <item x="8"/>
        <item x="74"/>
        <item x="75"/>
        <item x="76"/>
        <item x="77"/>
        <item x="87"/>
        <item x="101"/>
        <item x="55"/>
        <item x="63"/>
        <item x="78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>
      <items count="6">
        <item x="0"/>
        <item x="1"/>
        <item m="1" x="3"/>
        <item m="1" x="4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1">
        <item m="1" x="32"/>
        <item m="1" x="22"/>
        <item m="1" x="30"/>
        <item m="1" x="26"/>
        <item m="1" x="27"/>
        <item m="1" x="34"/>
        <item m="1" x="37"/>
        <item m="1" x="29"/>
        <item m="1" x="39"/>
        <item m="1" x="25"/>
        <item m="1" x="23"/>
        <item m="1" x="40"/>
        <item m="1" x="24"/>
        <item m="1" x="36"/>
        <item m="1" x="38"/>
        <item m="1" x="28"/>
        <item m="1" x="21"/>
        <item x="4"/>
        <item m="1" x="35"/>
        <item m="1" x="31"/>
        <item m="1" x="33"/>
        <item x="0"/>
        <item x="6"/>
        <item x="15"/>
        <item x="10"/>
        <item x="8"/>
        <item x="3"/>
        <item x="14"/>
        <item x="13"/>
        <item m="1" x="19"/>
        <item m="1" x="20"/>
        <item m="1" x="18"/>
        <item x="7"/>
        <item x="5"/>
        <item x="1"/>
        <item x="9"/>
        <item x="11"/>
        <item x="12"/>
        <item m="1" x="17"/>
        <item x="16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">
        <item x="0"/>
        <item x="1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19">
        <item m="1" x="12"/>
        <item m="1" x="16"/>
        <item m="1" x="2"/>
        <item m="1" x="5"/>
        <item m="1" x="3"/>
        <item m="1" x="7"/>
        <item m="1" x="6"/>
        <item m="1" x="17"/>
        <item m="1" x="9"/>
        <item m="1" x="11"/>
        <item m="1" x="14"/>
        <item m="1" x="8"/>
        <item m="1" x="15"/>
        <item m="1" x="1"/>
        <item m="1" x="10"/>
        <item m="1" x="13"/>
        <item m="1" x="4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59">
        <item m="1" x="45"/>
        <item x="0"/>
        <item m="1" x="46"/>
        <item m="1" x="47"/>
        <item m="1" x="49"/>
        <item m="1" x="50"/>
        <item m="1" x="52"/>
        <item m="1" x="42"/>
        <item m="1" x="43"/>
        <item m="1" x="55"/>
        <item m="1" x="56"/>
        <item m="1" x="48"/>
        <item m="1" x="44"/>
        <item m="1" x="57"/>
        <item m="1" x="54"/>
        <item m="1" x="53"/>
        <item m="1" x="58"/>
        <item m="1" x="51"/>
        <item m="1" x="34"/>
        <item m="1" x="35"/>
        <item m="1" x="36"/>
        <item m="1" x="37"/>
        <item m="1" x="38"/>
        <item m="1" x="39"/>
        <item m="1" x="40"/>
        <item m="1" x="41"/>
        <item x="14"/>
        <item x="15"/>
        <item x="18"/>
        <item x="19"/>
        <item m="1" x="32"/>
        <item m="1" x="33"/>
        <item m="1" x="30"/>
        <item m="1" x="31"/>
        <item x="7"/>
        <item x="10"/>
        <item x="5"/>
        <item x="20"/>
        <item x="21"/>
        <item x="1"/>
        <item x="2"/>
        <item x="16"/>
        <item x="17"/>
        <item x="6"/>
        <item x="8"/>
        <item x="11"/>
        <item m="1" x="29"/>
        <item x="13"/>
        <item x="22"/>
        <item x="3"/>
        <item x="4"/>
        <item x="26"/>
        <item x="27"/>
        <item x="28"/>
        <item x="9"/>
        <item x="12"/>
        <item x="23"/>
        <item x="24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5">
        <item m="1" x="3"/>
        <item m="1" x="4"/>
        <item m="1" x="1"/>
        <item m="1"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17"/>
    <field x="37"/>
    <field x="0"/>
    <field x="1"/>
    <field x="14"/>
    <field x="15"/>
    <field x="26"/>
    <field x="60"/>
  </rowFields>
  <rowItems count="286">
    <i>
      <x v="17"/>
      <x v="1"/>
      <x v="229"/>
      <x v="45"/>
      <x v="21"/>
      <x/>
      <x/>
      <x v="4"/>
    </i>
    <i r="2">
      <x v="300"/>
      <x v="31"/>
      <x v="23"/>
      <x v="2"/>
      <x/>
      <x v="4"/>
    </i>
    <i r="2">
      <x v="301"/>
      <x v="65"/>
      <x v="37"/>
      <x/>
      <x/>
      <x v="4"/>
    </i>
    <i r="2">
      <x v="302"/>
      <x v="65"/>
      <x v="37"/>
      <x/>
      <x/>
      <x v="4"/>
    </i>
    <i r="2">
      <x v="303"/>
      <x v="65"/>
      <x v="37"/>
      <x/>
      <x/>
      <x v="4"/>
    </i>
    <i r="2">
      <x v="304"/>
      <x v="65"/>
      <x v="37"/>
      <x/>
      <x/>
      <x v="4"/>
    </i>
    <i r="2">
      <x v="305"/>
      <x v="65"/>
      <x v="37"/>
      <x/>
      <x/>
      <x v="4"/>
    </i>
    <i r="2">
      <x v="306"/>
      <x v="65"/>
      <x v="37"/>
      <x/>
      <x/>
      <x v="4"/>
    </i>
    <i r="2">
      <x v="307"/>
      <x v="65"/>
      <x v="37"/>
      <x/>
      <x/>
      <x v="4"/>
    </i>
    <i r="2">
      <x v="308"/>
      <x v="65"/>
      <x v="37"/>
      <x/>
      <x/>
      <x v="4"/>
    </i>
    <i r="2">
      <x v="309"/>
      <x v="65"/>
      <x v="37"/>
      <x/>
      <x/>
      <x v="4"/>
    </i>
    <i r="2">
      <x v="310"/>
      <x v="65"/>
      <x v="37"/>
      <x/>
      <x/>
      <x v="4"/>
    </i>
    <i r="2">
      <x v="311"/>
      <x v="65"/>
      <x v="37"/>
      <x/>
      <x/>
      <x v="4"/>
    </i>
    <i r="2">
      <x v="312"/>
      <x v="65"/>
      <x v="37"/>
      <x/>
      <x/>
      <x v="4"/>
    </i>
    <i r="2">
      <x v="313"/>
      <x v="65"/>
      <x v="37"/>
      <x/>
      <x/>
      <x v="4"/>
    </i>
    <i r="2">
      <x v="314"/>
      <x v="65"/>
      <x v="37"/>
      <x/>
      <x/>
      <x v="4"/>
    </i>
    <i r="2">
      <x v="315"/>
      <x v="65"/>
      <x v="37"/>
      <x/>
      <x/>
      <x v="4"/>
    </i>
    <i r="2">
      <x v="316"/>
      <x v="65"/>
      <x v="37"/>
      <x/>
      <x/>
      <x v="4"/>
    </i>
    <i r="2">
      <x v="317"/>
      <x v="65"/>
      <x v="37"/>
      <x/>
      <x/>
      <x v="4"/>
    </i>
    <i r="2">
      <x v="318"/>
      <x v="65"/>
      <x v="37"/>
      <x/>
      <x/>
      <x v="4"/>
    </i>
    <i r="2">
      <x v="319"/>
      <x v="65"/>
      <x v="37"/>
      <x/>
      <x/>
      <x v="4"/>
    </i>
    <i r="2">
      <x v="320"/>
      <x v="65"/>
      <x v="37"/>
      <x/>
      <x/>
      <x v="4"/>
    </i>
    <i r="2">
      <x v="321"/>
      <x v="65"/>
      <x v="37"/>
      <x/>
      <x/>
      <x v="4"/>
    </i>
    <i r="2">
      <x v="322"/>
      <x v="65"/>
      <x v="37"/>
      <x/>
      <x/>
      <x v="4"/>
    </i>
    <i r="2">
      <x v="323"/>
      <x v="65"/>
      <x v="37"/>
      <x/>
      <x/>
      <x v="4"/>
    </i>
    <i r="2">
      <x v="324"/>
      <x v="65"/>
      <x v="37"/>
      <x/>
      <x/>
      <x v="4"/>
    </i>
    <i r="2">
      <x v="325"/>
      <x v="65"/>
      <x v="37"/>
      <x/>
      <x/>
      <x v="4"/>
    </i>
    <i r="2">
      <x v="326"/>
      <x v="65"/>
      <x v="37"/>
      <x/>
      <x/>
      <x v="4"/>
    </i>
    <i r="2">
      <x v="327"/>
      <x v="65"/>
      <x v="37"/>
      <x/>
      <x/>
      <x v="4"/>
    </i>
    <i r="2">
      <x v="328"/>
      <x v="65"/>
      <x v="37"/>
      <x/>
      <x/>
      <x v="4"/>
    </i>
    <i r="2">
      <x v="329"/>
      <x v="65"/>
      <x v="37"/>
      <x/>
      <x/>
      <x v="4"/>
    </i>
    <i r="2">
      <x v="330"/>
      <x v="65"/>
      <x v="37"/>
      <x/>
      <x/>
      <x v="4"/>
    </i>
    <i r="2">
      <x v="331"/>
      <x v="65"/>
      <x v="37"/>
      <x/>
      <x/>
      <x v="4"/>
    </i>
    <i r="2">
      <x v="332"/>
      <x v="65"/>
      <x v="37"/>
      <x/>
      <x/>
      <x v="4"/>
    </i>
    <i r="2">
      <x v="333"/>
      <x v="65"/>
      <x v="37"/>
      <x/>
      <x/>
      <x v="4"/>
    </i>
    <i r="2">
      <x v="334"/>
      <x v="65"/>
      <x v="37"/>
      <x/>
      <x/>
      <x v="4"/>
    </i>
    <i r="2">
      <x v="335"/>
      <x v="65"/>
      <x v="37"/>
      <x/>
      <x/>
      <x v="4"/>
    </i>
    <i r="2">
      <x v="336"/>
      <x v="65"/>
      <x v="37"/>
      <x/>
      <x/>
      <x v="4"/>
    </i>
    <i r="2">
      <x v="337"/>
      <x v="65"/>
      <x v="37"/>
      <x/>
      <x/>
      <x v="4"/>
    </i>
    <i r="2">
      <x v="338"/>
      <x v="65"/>
      <x v="37"/>
      <x/>
      <x/>
      <x v="4"/>
    </i>
    <i r="2">
      <x v="339"/>
      <x v="65"/>
      <x v="37"/>
      <x/>
      <x/>
      <x v="4"/>
    </i>
    <i r="2">
      <x v="340"/>
      <x v="65"/>
      <x v="37"/>
      <x/>
      <x/>
      <x v="4"/>
    </i>
    <i r="2">
      <x v="341"/>
      <x v="65"/>
      <x v="37"/>
      <x/>
      <x/>
      <x v="4"/>
    </i>
    <i r="2">
      <x v="342"/>
      <x v="65"/>
      <x v="37"/>
      <x/>
      <x/>
      <x v="4"/>
    </i>
    <i r="2">
      <x v="343"/>
      <x v="65"/>
      <x v="37"/>
      <x/>
      <x/>
      <x v="4"/>
    </i>
    <i r="2">
      <x v="344"/>
      <x v="65"/>
      <x v="37"/>
      <x/>
      <x/>
      <x v="4"/>
    </i>
    <i r="2">
      <x v="345"/>
      <x v="65"/>
      <x v="37"/>
      <x/>
      <x/>
      <x v="4"/>
    </i>
    <i r="2">
      <x v="346"/>
      <x v="65"/>
      <x v="37"/>
      <x/>
      <x/>
      <x v="4"/>
    </i>
    <i r="2">
      <x v="347"/>
      <x v="65"/>
      <x v="37"/>
      <x/>
      <x/>
      <x v="4"/>
    </i>
    <i r="2">
      <x v="348"/>
      <x v="65"/>
      <x v="37"/>
      <x/>
      <x/>
      <x v="4"/>
    </i>
    <i r="2">
      <x v="349"/>
      <x v="65"/>
      <x v="37"/>
      <x/>
      <x/>
      <x v="4"/>
    </i>
    <i r="2">
      <x v="350"/>
      <x v="65"/>
      <x v="37"/>
      <x/>
      <x/>
      <x v="4"/>
    </i>
    <i r="2">
      <x v="351"/>
      <x v="65"/>
      <x v="37"/>
      <x/>
      <x/>
      <x v="4"/>
    </i>
    <i r="2">
      <x v="352"/>
      <x v="65"/>
      <x v="37"/>
      <x/>
      <x/>
      <x v="4"/>
    </i>
    <i r="2">
      <x v="353"/>
      <x v="152"/>
      <x v="28"/>
      <x/>
      <x/>
      <x v="4"/>
    </i>
    <i r="2">
      <x v="354"/>
      <x v="152"/>
      <x v="28"/>
      <x/>
      <x/>
      <x v="4"/>
    </i>
    <i r="2">
      <x v="355"/>
      <x v="152"/>
      <x v="28"/>
      <x/>
      <x/>
      <x v="4"/>
    </i>
    <i r="2">
      <x v="356"/>
      <x v="152"/>
      <x v="28"/>
      <x/>
      <x/>
      <x v="4"/>
    </i>
    <i r="2">
      <x v="357"/>
      <x v="152"/>
      <x v="28"/>
      <x/>
      <x/>
      <x v="4"/>
    </i>
    <i r="2">
      <x v="358"/>
      <x v="152"/>
      <x v="28"/>
      <x/>
      <x/>
      <x v="4"/>
    </i>
    <i r="2">
      <x v="359"/>
      <x v="152"/>
      <x v="28"/>
      <x/>
      <x/>
      <x v="4"/>
    </i>
    <i r="2">
      <x v="360"/>
      <x v="152"/>
      <x v="28"/>
      <x/>
      <x/>
      <x v="4"/>
    </i>
    <i r="2">
      <x v="361"/>
      <x v="152"/>
      <x v="28"/>
      <x/>
      <x/>
      <x v="4"/>
    </i>
    <i r="2">
      <x v="362"/>
      <x v="152"/>
      <x v="28"/>
      <x/>
      <x/>
      <x v="4"/>
    </i>
    <i r="2">
      <x v="363"/>
      <x v="152"/>
      <x v="28"/>
      <x/>
      <x/>
      <x v="4"/>
    </i>
    <i r="2">
      <x v="364"/>
      <x v="152"/>
      <x v="28"/>
      <x/>
      <x/>
      <x v="4"/>
    </i>
    <i r="2">
      <x v="365"/>
      <x v="152"/>
      <x v="28"/>
      <x/>
      <x/>
      <x v="4"/>
    </i>
    <i r="2">
      <x v="366"/>
      <x v="152"/>
      <x v="28"/>
      <x/>
      <x/>
      <x v="4"/>
    </i>
    <i r="2">
      <x v="367"/>
      <x v="152"/>
      <x v="28"/>
      <x/>
      <x/>
      <x v="4"/>
    </i>
    <i r="2">
      <x v="368"/>
      <x v="152"/>
      <x v="28"/>
      <x/>
      <x/>
      <x v="4"/>
    </i>
    <i r="2">
      <x v="369"/>
      <x v="152"/>
      <x v="28"/>
      <x/>
      <x/>
      <x v="4"/>
    </i>
    <i r="2">
      <x v="370"/>
      <x v="152"/>
      <x v="28"/>
      <x/>
      <x/>
      <x v="4"/>
    </i>
    <i r="2">
      <x v="373"/>
      <x v="31"/>
      <x v="25"/>
      <x/>
      <x/>
      <x v="4"/>
    </i>
    <i r="2">
      <x v="374"/>
      <x v="31"/>
      <x v="25"/>
      <x/>
      <x/>
      <x v="4"/>
    </i>
    <i r="2">
      <x v="381"/>
      <x v="52"/>
      <x v="22"/>
      <x/>
      <x/>
      <x v="4"/>
    </i>
    <i r="2">
      <x v="382"/>
      <x v="52"/>
      <x v="22"/>
      <x/>
      <x/>
      <x v="4"/>
    </i>
    <i r="2">
      <x v="383"/>
      <x v="53"/>
      <x v="17"/>
      <x/>
      <x/>
      <x v="4"/>
    </i>
    <i r="2">
      <x v="384"/>
      <x v="53"/>
      <x v="17"/>
      <x/>
      <x/>
      <x v="4"/>
    </i>
    <i r="2">
      <x v="401"/>
      <x v="173"/>
      <x v="22"/>
      <x/>
      <x/>
      <x v="4"/>
    </i>
    <i r="2">
      <x v="406"/>
      <x v="27"/>
      <x v="22"/>
      <x/>
      <x/>
      <x v="4"/>
    </i>
    <i r="2">
      <x v="407"/>
      <x v="27"/>
      <x v="22"/>
      <x/>
      <x/>
      <x v="4"/>
    </i>
    <i r="2">
      <x v="408"/>
      <x v="27"/>
      <x v="22"/>
      <x/>
      <x/>
      <x v="4"/>
    </i>
    <i r="2">
      <x v="409"/>
      <x v="27"/>
      <x v="22"/>
      <x/>
      <x/>
      <x v="4"/>
    </i>
    <i r="2">
      <x v="410"/>
      <x v="27"/>
      <x v="22"/>
      <x/>
      <x/>
      <x v="4"/>
    </i>
    <i r="2">
      <x v="411"/>
      <x v="27"/>
      <x v="22"/>
      <x/>
      <x/>
      <x v="4"/>
    </i>
    <i r="2">
      <x v="412"/>
      <x v="27"/>
      <x v="22"/>
      <x/>
      <x/>
      <x v="4"/>
    </i>
    <i r="2">
      <x v="413"/>
      <x v="27"/>
      <x v="22"/>
      <x/>
      <x/>
      <x v="4"/>
    </i>
    <i r="2">
      <x v="415"/>
      <x v="27"/>
      <x v="22"/>
      <x/>
      <x/>
      <x v="4"/>
    </i>
    <i r="2">
      <x v="416"/>
      <x v="27"/>
      <x v="22"/>
      <x/>
      <x/>
      <x v="4"/>
    </i>
    <i r="2">
      <x v="417"/>
      <x v="27"/>
      <x v="22"/>
      <x/>
      <x/>
      <x v="4"/>
    </i>
    <i r="2">
      <x v="418"/>
      <x v="27"/>
      <x v="22"/>
      <x/>
      <x/>
      <x v="4"/>
    </i>
    <i r="2">
      <x v="419"/>
      <x v="27"/>
      <x v="22"/>
      <x/>
      <x/>
      <x v="4"/>
    </i>
    <i r="2">
      <x v="420"/>
      <x v="27"/>
      <x v="22"/>
      <x/>
      <x/>
      <x v="4"/>
    </i>
    <i r="2">
      <x v="421"/>
      <x v="27"/>
      <x v="22"/>
      <x/>
      <x/>
      <x v="4"/>
    </i>
    <i r="2">
      <x v="422"/>
      <x v="27"/>
      <x v="22"/>
      <x/>
      <x/>
      <x v="4"/>
    </i>
    <i r="2">
      <x v="424"/>
      <x v="25"/>
      <x v="22"/>
      <x/>
      <x/>
      <x v="4"/>
    </i>
    <i r="2">
      <x v="425"/>
      <x v="25"/>
      <x v="22"/>
      <x/>
      <x/>
      <x v="4"/>
    </i>
    <i r="2">
      <x v="426"/>
      <x v="25"/>
      <x v="22"/>
      <x/>
      <x/>
      <x v="4"/>
    </i>
    <i r="2">
      <x v="427"/>
      <x v="25"/>
      <x v="22"/>
      <x/>
      <x/>
      <x v="4"/>
    </i>
    <i r="2">
      <x v="428"/>
      <x v="25"/>
      <x v="22"/>
      <x/>
      <x/>
      <x v="4"/>
    </i>
    <i r="2">
      <x v="429"/>
      <x v="25"/>
      <x v="22"/>
      <x/>
      <x/>
      <x v="4"/>
    </i>
    <i r="2">
      <x v="430"/>
      <x v="25"/>
      <x v="22"/>
      <x/>
      <x/>
      <x v="4"/>
    </i>
    <i r="2">
      <x v="432"/>
      <x v="25"/>
      <x v="22"/>
      <x/>
      <x/>
      <x v="4"/>
    </i>
    <i r="2">
      <x v="434"/>
      <x v="25"/>
      <x v="22"/>
      <x/>
      <x/>
      <x v="4"/>
    </i>
    <i r="2">
      <x v="435"/>
      <x v="25"/>
      <x v="22"/>
      <x/>
      <x/>
      <x v="4"/>
    </i>
    <i r="2">
      <x v="436"/>
      <x v="25"/>
      <x v="22"/>
      <x/>
      <x/>
      <x v="4"/>
    </i>
    <i r="2">
      <x v="437"/>
      <x v="25"/>
      <x v="22"/>
      <x/>
      <x/>
      <x v="4"/>
    </i>
    <i r="2">
      <x v="438"/>
      <x v="25"/>
      <x v="22"/>
      <x/>
      <x/>
      <x v="4"/>
    </i>
    <i r="2">
      <x v="439"/>
      <x v="25"/>
      <x v="22"/>
      <x/>
      <x/>
      <x v="4"/>
    </i>
    <i r="2">
      <x v="440"/>
      <x v="25"/>
      <x v="22"/>
      <x/>
      <x/>
      <x v="4"/>
    </i>
    <i r="2">
      <x v="441"/>
      <x v="25"/>
      <x v="22"/>
      <x/>
      <x/>
      <x v="4"/>
    </i>
    <i r="2">
      <x v="443"/>
      <x v="63"/>
      <x v="22"/>
      <x/>
      <x/>
      <x v="4"/>
    </i>
    <i r="2">
      <x v="444"/>
      <x v="63"/>
      <x v="22"/>
      <x/>
      <x/>
      <x v="4"/>
    </i>
    <i r="2">
      <x v="449"/>
      <x v="72"/>
      <x v="24"/>
      <x/>
      <x/>
      <x v="4"/>
    </i>
    <i r="2">
      <x v="450"/>
      <x v="72"/>
      <x v="24"/>
      <x/>
      <x/>
      <x v="4"/>
    </i>
    <i r="2">
      <x v="451"/>
      <x v="72"/>
      <x v="24"/>
      <x/>
      <x/>
      <x v="4"/>
    </i>
    <i r="2">
      <x v="452"/>
      <x v="72"/>
      <x v="24"/>
      <x/>
      <x/>
      <x v="4"/>
    </i>
    <i r="2">
      <x v="453"/>
      <x v="127"/>
      <x v="28"/>
      <x/>
      <x/>
      <x v="4"/>
    </i>
    <i r="2">
      <x v="454"/>
      <x v="127"/>
      <x v="28"/>
      <x/>
      <x/>
      <x v="4"/>
    </i>
    <i r="2">
      <x v="455"/>
      <x v="127"/>
      <x v="28"/>
      <x/>
      <x/>
      <x v="4"/>
    </i>
    <i r="2">
      <x v="456"/>
      <x v="127"/>
      <x v="28"/>
      <x/>
      <x/>
      <x v="4"/>
    </i>
    <i r="2">
      <x v="457"/>
      <x v="74"/>
      <x v="22"/>
      <x/>
      <x/>
      <x v="4"/>
    </i>
    <i r="2">
      <x v="458"/>
      <x v="131"/>
      <x v="28"/>
      <x/>
      <x/>
      <x v="4"/>
    </i>
    <i r="2">
      <x v="459"/>
      <x v="74"/>
      <x v="22"/>
      <x/>
      <x/>
      <x v="4"/>
    </i>
    <i r="2">
      <x v="460"/>
      <x v="131"/>
      <x v="28"/>
      <x/>
      <x/>
      <x v="4"/>
    </i>
    <i r="2">
      <x v="461"/>
      <x v="74"/>
      <x v="22"/>
      <x/>
      <x/>
      <x v="4"/>
    </i>
    <i r="2">
      <x v="462"/>
      <x v="131"/>
      <x v="28"/>
      <x/>
      <x/>
      <x v="4"/>
    </i>
    <i r="2">
      <x v="463"/>
      <x v="74"/>
      <x v="22"/>
      <x/>
      <x/>
      <x v="4"/>
    </i>
    <i r="2">
      <x v="464"/>
      <x v="131"/>
      <x v="28"/>
      <x/>
      <x/>
      <x v="4"/>
    </i>
    <i r="2">
      <x v="465"/>
      <x v="75"/>
      <x v="17"/>
      <x/>
      <x/>
      <x v="4"/>
    </i>
    <i r="2">
      <x v="466"/>
      <x v="75"/>
      <x v="17"/>
      <x/>
      <x/>
      <x v="4"/>
    </i>
    <i r="2">
      <x v="468"/>
      <x v="75"/>
      <x v="17"/>
      <x/>
      <x/>
      <x v="4"/>
    </i>
    <i r="2">
      <x v="469"/>
      <x v="75"/>
      <x v="17"/>
      <x/>
      <x/>
      <x v="4"/>
    </i>
    <i r="2">
      <x v="470"/>
      <x v="75"/>
      <x v="17"/>
      <x/>
      <x/>
      <x v="4"/>
    </i>
    <i r="2">
      <x v="472"/>
      <x v="76"/>
      <x v="17"/>
      <x/>
      <x/>
      <x v="4"/>
    </i>
    <i r="2">
      <x v="473"/>
      <x v="76"/>
      <x v="17"/>
      <x/>
      <x/>
      <x v="4"/>
    </i>
    <i r="2">
      <x v="474"/>
      <x v="76"/>
      <x v="17"/>
      <x/>
      <x/>
      <x v="4"/>
    </i>
    <i r="2">
      <x v="475"/>
      <x v="76"/>
      <x v="17"/>
      <x/>
      <x/>
      <x v="4"/>
    </i>
    <i r="2">
      <x v="476"/>
      <x v="76"/>
      <x v="17"/>
      <x/>
      <x/>
      <x v="4"/>
    </i>
    <i r="2">
      <x v="477"/>
      <x v="76"/>
      <x v="17"/>
      <x/>
      <x/>
      <x v="4"/>
    </i>
    <i r="2">
      <x v="478"/>
      <x v="76"/>
      <x v="17"/>
      <x/>
      <x/>
      <x v="4"/>
    </i>
    <i r="2">
      <x v="479"/>
      <x v="76"/>
      <x v="17"/>
      <x/>
      <x/>
      <x v="4"/>
    </i>
    <i r="2">
      <x v="483"/>
      <x v="80"/>
      <x v="36"/>
      <x/>
      <x/>
      <x v="4"/>
    </i>
    <i r="2">
      <x v="489"/>
      <x v="82"/>
      <x v="17"/>
      <x/>
      <x/>
      <x v="4"/>
    </i>
    <i r="2">
      <x v="490"/>
      <x v="129"/>
      <x v="17"/>
      <x/>
      <x/>
      <x v="4"/>
    </i>
    <i r="2">
      <x v="491"/>
      <x v="130"/>
      <x v="17"/>
      <x/>
      <x/>
      <x v="4"/>
    </i>
    <i r="2">
      <x v="492"/>
      <x v="85"/>
      <x v="17"/>
      <x/>
      <x/>
      <x v="4"/>
    </i>
    <i r="2">
      <x v="493"/>
      <x v="85"/>
      <x v="17"/>
      <x/>
      <x/>
      <x v="4"/>
    </i>
    <i r="2">
      <x v="498"/>
      <x v="173"/>
      <x v="22"/>
      <x/>
      <x/>
      <x v="4"/>
    </i>
    <i r="2">
      <x v="517"/>
      <x v="68"/>
      <x v="27"/>
      <x/>
      <x/>
      <x v="4"/>
    </i>
    <i r="2">
      <x v="518"/>
      <x v="68"/>
      <x v="27"/>
      <x/>
      <x/>
      <x v="4"/>
    </i>
    <i r="2">
      <x v="519"/>
      <x v="68"/>
      <x v="27"/>
      <x/>
      <x/>
      <x v="4"/>
    </i>
    <i r="2">
      <x v="520"/>
      <x v="68"/>
      <x v="27"/>
      <x/>
      <x/>
      <x v="4"/>
    </i>
    <i r="2">
      <x v="521"/>
      <x v="75"/>
      <x v="17"/>
      <x/>
      <x/>
      <x v="4"/>
    </i>
    <i r="2">
      <x v="523"/>
      <x v="1"/>
      <x v="36"/>
      <x/>
      <x/>
      <x v="4"/>
    </i>
    <i r="2">
      <x v="538"/>
      <x v="179"/>
      <x v="32"/>
      <x/>
      <x/>
      <x v="4"/>
    </i>
    <i r="2">
      <x v="541"/>
      <x v="102"/>
      <x v="25"/>
      <x/>
      <x/>
      <x v="4"/>
    </i>
    <i r="2">
      <x v="542"/>
      <x v="102"/>
      <x v="25"/>
      <x/>
      <x/>
      <x v="4"/>
    </i>
    <i r="2">
      <x v="544"/>
      <x v="64"/>
      <x v="35"/>
      <x/>
      <x/>
      <x v="4"/>
    </i>
    <i r="2">
      <x v="545"/>
      <x v="64"/>
      <x v="35"/>
      <x/>
      <x/>
      <x v="4"/>
    </i>
    <i r="2">
      <x v="548"/>
      <x v="31"/>
      <x v="23"/>
      <x v="2"/>
      <x/>
      <x v="4"/>
    </i>
    <i r="2">
      <x v="551"/>
      <x v="85"/>
      <x v="17"/>
      <x/>
      <x/>
      <x v="4"/>
    </i>
    <i r="2">
      <x v="579"/>
      <x v="110"/>
      <x v="34"/>
      <x/>
      <x/>
      <x v="4"/>
    </i>
    <i r="2">
      <x v="580"/>
      <x v="111"/>
      <x v="34"/>
      <x/>
      <x/>
      <x v="4"/>
    </i>
    <i r="2">
      <x v="581"/>
      <x v="112"/>
      <x v="34"/>
      <x/>
      <x/>
      <x v="4"/>
    </i>
    <i r="2">
      <x v="730"/>
      <x v="116"/>
      <x v="27"/>
      <x v="3"/>
      <x/>
      <x v="4"/>
    </i>
    <i r="2">
      <x v="731"/>
      <x v="116"/>
      <x v="27"/>
      <x v="3"/>
      <x/>
      <x v="4"/>
    </i>
    <i r="2">
      <x v="732"/>
      <x v="116"/>
      <x v="27"/>
      <x v="3"/>
      <x/>
      <x v="4"/>
    </i>
    <i r="2">
      <x v="733"/>
      <x v="116"/>
      <x v="27"/>
      <x v="3"/>
      <x/>
      <x v="4"/>
    </i>
    <i r="2">
      <x v="734"/>
      <x v="116"/>
      <x v="27"/>
      <x v="3"/>
      <x/>
      <x v="4"/>
    </i>
    <i r="2">
      <x v="735"/>
      <x v="116"/>
      <x v="27"/>
      <x v="3"/>
      <x/>
      <x v="4"/>
    </i>
    <i r="2">
      <x v="736"/>
      <x v="116"/>
      <x v="27"/>
      <x v="3"/>
      <x/>
      <x v="4"/>
    </i>
    <i r="2">
      <x v="737"/>
      <x v="116"/>
      <x v="27"/>
      <x v="3"/>
      <x/>
      <x v="4"/>
    </i>
    <i r="2">
      <x v="746"/>
      <x v="116"/>
      <x v="27"/>
      <x v="3"/>
      <x/>
      <x v="4"/>
    </i>
    <i r="2">
      <x v="747"/>
      <x v="116"/>
      <x v="27"/>
      <x v="3"/>
      <x/>
      <x v="4"/>
    </i>
    <i r="2">
      <x v="748"/>
      <x v="116"/>
      <x v="27"/>
      <x v="3"/>
      <x/>
      <x v="4"/>
    </i>
    <i r="2">
      <x v="749"/>
      <x v="116"/>
      <x v="27"/>
      <x v="3"/>
      <x/>
      <x v="4"/>
    </i>
    <i r="2">
      <x v="750"/>
      <x v="116"/>
      <x v="27"/>
      <x v="3"/>
      <x/>
      <x v="4"/>
    </i>
    <i r="2">
      <x v="751"/>
      <x v="116"/>
      <x v="27"/>
      <x v="3"/>
      <x/>
      <x v="4"/>
    </i>
    <i r="2">
      <x v="752"/>
      <x v="116"/>
      <x v="27"/>
      <x v="3"/>
      <x/>
      <x v="4"/>
    </i>
    <i r="2">
      <x v="753"/>
      <x v="116"/>
      <x v="27"/>
      <x v="3"/>
      <x/>
      <x v="4"/>
    </i>
    <i r="2">
      <x v="762"/>
      <x v="151"/>
      <x v="32"/>
      <x/>
      <x/>
      <x v="4"/>
    </i>
    <i r="2">
      <x v="763"/>
      <x v="151"/>
      <x v="32"/>
      <x/>
      <x/>
      <x v="4"/>
    </i>
    <i r="2">
      <x v="764"/>
      <x v="151"/>
      <x v="32"/>
      <x/>
      <x/>
      <x v="4"/>
    </i>
    <i r="2">
      <x v="765"/>
      <x v="151"/>
      <x v="32"/>
      <x/>
      <x/>
      <x v="4"/>
    </i>
    <i r="2">
      <x v="766"/>
      <x v="151"/>
      <x v="32"/>
      <x/>
      <x/>
      <x v="4"/>
    </i>
    <i r="2">
      <x v="767"/>
      <x v="151"/>
      <x v="32"/>
      <x/>
      <x/>
      <x v="4"/>
    </i>
    <i r="2">
      <x v="768"/>
      <x v="151"/>
      <x v="32"/>
      <x/>
      <x/>
      <x v="4"/>
    </i>
    <i r="2">
      <x v="805"/>
      <x v="109"/>
      <x v="17"/>
      <x/>
      <x/>
      <x v="4"/>
    </i>
    <i r="2">
      <x v="806"/>
      <x v="109"/>
      <x v="17"/>
      <x/>
      <x/>
      <x v="4"/>
    </i>
    <i r="2">
      <x v="815"/>
      <x v="68"/>
      <x v="27"/>
      <x/>
      <x/>
      <x v="4"/>
    </i>
    <i r="2">
      <x v="816"/>
      <x v="68"/>
      <x v="27"/>
      <x/>
      <x/>
      <x v="4"/>
    </i>
    <i r="2">
      <x v="820"/>
      <x v="125"/>
      <x v="36"/>
      <x/>
      <x/>
      <x v="4"/>
    </i>
    <i r="2">
      <x v="821"/>
      <x v="126"/>
      <x v="17"/>
      <x/>
      <x/>
      <x v="4"/>
    </i>
    <i r="2">
      <x v="822"/>
      <x v="126"/>
      <x v="17"/>
      <x/>
      <x/>
      <x v="4"/>
    </i>
    <i r="2">
      <x v="823"/>
      <x v="128"/>
      <x v="22"/>
      <x/>
      <x/>
      <x v="4"/>
    </i>
    <i r="2">
      <x v="824"/>
      <x v="128"/>
      <x v="22"/>
      <x/>
      <x/>
      <x v="4"/>
    </i>
    <i r="2">
      <x v="825"/>
      <x v="128"/>
      <x v="22"/>
      <x/>
      <x/>
      <x v="4"/>
    </i>
    <i r="2">
      <x v="826"/>
      <x v="128"/>
      <x v="22"/>
      <x/>
      <x/>
      <x v="4"/>
    </i>
    <i r="2">
      <x v="827"/>
      <x v="169"/>
      <x v="28"/>
      <x/>
      <x/>
      <x v="4"/>
    </i>
    <i r="2">
      <x v="828"/>
      <x v="169"/>
      <x v="28"/>
      <x/>
      <x/>
      <x v="4"/>
    </i>
    <i r="2">
      <x v="829"/>
      <x v="169"/>
      <x v="28"/>
      <x/>
      <x/>
      <x v="4"/>
    </i>
    <i r="2">
      <x v="830"/>
      <x v="180"/>
      <x v="28"/>
      <x/>
      <x/>
      <x v="4"/>
    </i>
    <i r="2">
      <x v="831"/>
      <x v="180"/>
      <x v="28"/>
      <x/>
      <x/>
      <x v="4"/>
    </i>
    <i r="2">
      <x v="832"/>
      <x v="169"/>
      <x v="28"/>
      <x/>
      <x/>
      <x v="4"/>
    </i>
    <i r="2">
      <x v="833"/>
      <x v="169"/>
      <x v="28"/>
      <x/>
      <x/>
      <x v="4"/>
    </i>
    <i r="2">
      <x v="834"/>
      <x v="169"/>
      <x v="28"/>
      <x/>
      <x/>
      <x v="4"/>
    </i>
    <i r="2">
      <x v="835"/>
      <x v="179"/>
      <x v="32"/>
      <x/>
      <x/>
      <x v="4"/>
    </i>
    <i r="2">
      <x v="836"/>
      <x v="179"/>
      <x v="32"/>
      <x/>
      <x/>
      <x v="4"/>
    </i>
    <i r="2">
      <x v="837"/>
      <x v="179"/>
      <x v="32"/>
      <x/>
      <x/>
      <x v="4"/>
    </i>
    <i r="2">
      <x v="866"/>
      <x v="133"/>
      <x v="17"/>
      <x/>
      <x/>
      <x v="4"/>
    </i>
    <i r="2">
      <x v="867"/>
      <x v="133"/>
      <x v="17"/>
      <x/>
      <x/>
      <x v="4"/>
    </i>
    <i r="2">
      <x v="868"/>
      <x v="133"/>
      <x v="17"/>
      <x/>
      <x/>
      <x v="4"/>
    </i>
    <i r="2">
      <x v="869"/>
      <x v="133"/>
      <x v="17"/>
      <x/>
      <x/>
      <x v="4"/>
    </i>
    <i r="2">
      <x v="870"/>
      <x v="140"/>
      <x v="25"/>
      <x/>
      <x/>
      <x v="4"/>
    </i>
    <i r="2">
      <x v="871"/>
      <x v="135"/>
      <x v="25"/>
      <x/>
      <x/>
      <x v="4"/>
    </i>
    <i r="2">
      <x v="872"/>
      <x v="136"/>
      <x v="32"/>
      <x/>
      <x/>
      <x v="4"/>
    </i>
    <i r="2">
      <x v="873"/>
      <x v="136"/>
      <x v="32"/>
      <x/>
      <x/>
      <x v="4"/>
    </i>
    <i r="2">
      <x v="874"/>
      <x v="137"/>
      <x v="32"/>
      <x/>
      <x/>
      <x v="4"/>
    </i>
    <i r="2">
      <x v="875"/>
      <x v="137"/>
      <x v="32"/>
      <x/>
      <x/>
      <x v="4"/>
    </i>
    <i r="2">
      <x v="876"/>
      <x v="137"/>
      <x v="32"/>
      <x/>
      <x/>
      <x v="4"/>
    </i>
    <i r="2">
      <x v="877"/>
      <x v="138"/>
      <x v="25"/>
      <x/>
      <x/>
      <x v="4"/>
    </i>
    <i r="2">
      <x v="878"/>
      <x v="139"/>
      <x v="25"/>
      <x/>
      <x/>
      <x v="4"/>
    </i>
    <i r="2">
      <x v="879"/>
      <x v="141"/>
      <x v="25"/>
      <x/>
      <x/>
      <x v="4"/>
    </i>
    <i r="2">
      <x v="880"/>
      <x v="142"/>
      <x v="25"/>
      <x/>
      <x/>
      <x v="4"/>
    </i>
    <i r="2">
      <x v="900"/>
      <x v="146"/>
      <x v="32"/>
      <x/>
      <x/>
      <x v="4"/>
    </i>
    <i r="2">
      <x v="901"/>
      <x v="148"/>
      <x v="28"/>
      <x/>
      <x/>
      <x v="4"/>
    </i>
    <i r="2">
      <x v="904"/>
      <x v="149"/>
      <x v="28"/>
      <x/>
      <x/>
      <x v="4"/>
    </i>
    <i r="2">
      <x v="905"/>
      <x v="150"/>
      <x v="28"/>
      <x/>
      <x/>
      <x v="4"/>
    </i>
    <i r="2">
      <x v="906"/>
      <x v="149"/>
      <x v="28"/>
      <x/>
      <x/>
      <x v="4"/>
    </i>
    <i r="2">
      <x v="907"/>
      <x v="150"/>
      <x v="28"/>
      <x/>
      <x/>
      <x v="4"/>
    </i>
    <i r="2">
      <x v="908"/>
      <x v="151"/>
      <x v="32"/>
      <x/>
      <x/>
      <x v="4"/>
    </i>
    <i r="2">
      <x v="909"/>
      <x v="151"/>
      <x v="32"/>
      <x/>
      <x/>
      <x v="4"/>
    </i>
    <i r="2">
      <x v="910"/>
      <x v="151"/>
      <x v="32"/>
      <x/>
      <x/>
      <x v="4"/>
    </i>
    <i r="2">
      <x v="911"/>
      <x v="151"/>
      <x v="32"/>
      <x/>
      <x/>
      <x v="4"/>
    </i>
    <i r="2">
      <x v="912"/>
      <x v="151"/>
      <x v="32"/>
      <x/>
      <x/>
      <x v="4"/>
    </i>
    <i r="2">
      <x v="913"/>
      <x v="151"/>
      <x v="32"/>
      <x/>
      <x/>
      <x v="4"/>
    </i>
    <i r="2">
      <x v="915"/>
      <x v="158"/>
      <x v="17"/>
      <x/>
      <x/>
      <x v="4"/>
    </i>
    <i r="2">
      <x v="916"/>
      <x v="158"/>
      <x v="25"/>
      <x/>
      <x/>
      <x v="4"/>
    </i>
    <i r="2">
      <x v="917"/>
      <x v="158"/>
      <x v="25"/>
      <x/>
      <x/>
      <x v="4"/>
    </i>
    <i r="2">
      <x v="918"/>
      <x v="158"/>
      <x v="25"/>
      <x/>
      <x/>
      <x v="4"/>
    </i>
    <i r="2">
      <x v="919"/>
      <x v="158"/>
      <x v="25"/>
      <x/>
      <x/>
      <x v="4"/>
    </i>
    <i r="2">
      <x v="920"/>
      <x v="158"/>
      <x v="25"/>
      <x/>
      <x/>
      <x v="4"/>
    </i>
    <i r="2">
      <x v="921"/>
      <x v="158"/>
      <x v="25"/>
      <x/>
      <x/>
      <x v="4"/>
    </i>
    <i r="2">
      <x v="922"/>
      <x v="158"/>
      <x v="25"/>
      <x/>
      <x/>
      <x v="4"/>
    </i>
    <i r="2">
      <x v="923"/>
      <x v="158"/>
      <x v="25"/>
      <x/>
      <x/>
      <x v="4"/>
    </i>
    <i r="2">
      <x v="924"/>
      <x v="159"/>
      <x v="17"/>
      <x/>
      <x/>
      <x v="4"/>
    </i>
    <i r="2">
      <x v="925"/>
      <x v="159"/>
      <x v="17"/>
      <x/>
      <x/>
      <x v="4"/>
    </i>
    <i r="2">
      <x v="926"/>
      <x v="159"/>
      <x v="17"/>
      <x/>
      <x/>
      <x v="4"/>
    </i>
    <i r="2">
      <x v="927"/>
      <x v="151"/>
      <x v="32"/>
      <x/>
      <x/>
      <x v="4"/>
    </i>
    <i r="2">
      <x v="941"/>
      <x v="163"/>
      <x v="25"/>
      <x/>
      <x/>
      <x v="4"/>
    </i>
    <i r="2">
      <x v="942"/>
      <x v="164"/>
      <x v="25"/>
      <x/>
      <x/>
      <x v="4"/>
    </i>
    <i r="2">
      <x v="943"/>
      <x v="165"/>
      <x v="25"/>
      <x/>
      <x/>
      <x v="4"/>
    </i>
    <i r="2">
      <x v="944"/>
      <x v="166"/>
      <x v="25"/>
      <x/>
      <x/>
      <x v="4"/>
    </i>
    <i r="2">
      <x v="945"/>
      <x v="167"/>
      <x v="25"/>
      <x/>
      <x/>
      <x v="4"/>
    </i>
    <i r="2">
      <x v="946"/>
      <x v="168"/>
      <x v="25"/>
      <x/>
      <x/>
      <x v="4"/>
    </i>
    <i r="2">
      <x v="947"/>
      <x v="149"/>
      <x v="28"/>
      <x/>
      <x/>
      <x v="4"/>
    </i>
    <i r="2">
      <x v="948"/>
      <x v="149"/>
      <x v="28"/>
      <x/>
      <x/>
      <x v="4"/>
    </i>
    <i r="2">
      <x v="949"/>
      <x v="149"/>
      <x v="28"/>
      <x/>
      <x/>
      <x v="4"/>
    </i>
    <i r="2">
      <x v="950"/>
      <x v="149"/>
      <x v="28"/>
      <x/>
      <x/>
      <x v="4"/>
    </i>
    <i r="2">
      <x v="951"/>
      <x v="170"/>
      <x v="28"/>
      <x/>
      <x/>
      <x v="4"/>
    </i>
    <i r="2">
      <x v="952"/>
      <x v="171"/>
      <x v="28"/>
      <x/>
      <x/>
      <x v="4"/>
    </i>
    <i r="2">
      <x v="953"/>
      <x v="172"/>
      <x v="33"/>
      <x/>
      <x/>
      <x v="4"/>
    </i>
    <i r="2">
      <x v="954"/>
      <x v="172"/>
      <x v="33"/>
      <x/>
      <x/>
      <x v="4"/>
    </i>
    <i r="2">
      <x v="955"/>
      <x v="172"/>
      <x v="33"/>
      <x/>
      <x/>
      <x v="4"/>
    </i>
    <i r="2">
      <x v="956"/>
      <x v="172"/>
      <x v="33"/>
      <x/>
      <x/>
      <x v="4"/>
    </i>
    <i r="2">
      <x v="957"/>
      <x v="172"/>
      <x v="33"/>
      <x/>
      <x/>
      <x v="4"/>
    </i>
    <i r="2">
      <x v="958"/>
      <x v="172"/>
      <x v="33"/>
      <x/>
      <x/>
      <x v="4"/>
    </i>
    <i r="2">
      <x v="959"/>
      <x v="172"/>
      <x v="33"/>
      <x/>
      <x/>
      <x v="4"/>
    </i>
    <i r="2">
      <x v="960"/>
      <x v="172"/>
      <x v="33"/>
      <x/>
      <x/>
      <x v="4"/>
    </i>
    <i r="2">
      <x v="961"/>
      <x v="172"/>
      <x v="33"/>
      <x/>
      <x/>
      <x v="4"/>
    </i>
    <i r="2">
      <x v="962"/>
      <x v="172"/>
      <x v="33"/>
      <x/>
      <x/>
      <x v="4"/>
    </i>
    <i r="2">
      <x v="963"/>
      <x v="172"/>
      <x v="33"/>
      <x/>
      <x/>
      <x v="4"/>
    </i>
    <i r="2">
      <x v="964"/>
      <x v="172"/>
      <x v="33"/>
      <x/>
      <x/>
      <x v="4"/>
    </i>
    <i r="2">
      <x v="965"/>
      <x v="172"/>
      <x v="33"/>
      <x/>
      <x/>
      <x v="4"/>
    </i>
    <i r="2">
      <x v="966"/>
      <x v="172"/>
      <x v="33"/>
      <x/>
      <x/>
      <x v="4"/>
    </i>
    <i r="2">
      <x v="967"/>
      <x v="172"/>
      <x v="33"/>
      <x/>
      <x/>
      <x v="4"/>
    </i>
    <i r="2">
      <x v="968"/>
      <x v="172"/>
      <x v="33"/>
      <x/>
      <x/>
      <x v="4"/>
    </i>
    <i r="2">
      <x v="969"/>
      <x v="172"/>
      <x v="33"/>
      <x/>
      <x/>
      <x v="4"/>
    </i>
    <i r="2">
      <x v="970"/>
      <x v="172"/>
      <x v="33"/>
      <x/>
      <x/>
      <x v="4"/>
    </i>
    <i r="2">
      <x v="971"/>
      <x v="172"/>
      <x v="33"/>
      <x/>
      <x/>
      <x v="4"/>
    </i>
    <i r="2">
      <x v="991"/>
      <x v="183"/>
      <x v="37"/>
      <x/>
      <x/>
      <x v="4"/>
    </i>
    <i r="2">
      <x v="992"/>
      <x v="183"/>
      <x v="37"/>
      <x/>
      <x/>
      <x v="4"/>
    </i>
    <i r="2">
      <x v="993"/>
      <x v="183"/>
      <x v="37"/>
      <x/>
      <x/>
      <x v="4"/>
    </i>
    <i r="2">
      <x v="994"/>
      <x v="82"/>
      <x v="17"/>
      <x/>
      <x/>
      <x v="4"/>
    </i>
    <i t="default">
      <x v="17"/>
    </i>
  </rowItems>
  <colItems count="1">
    <i/>
  </colItems>
  <pageFields count="3">
    <pageField fld="3" item="0" hier="-1"/>
    <pageField fld="62" item="1" hier="-1"/>
    <pageField fld="63" item="0" hier="-1"/>
  </pageFields>
  <formats count="4">
    <format dxfId="91">
      <pivotArea field="26" type="button" dataOnly="0" labelOnly="1" outline="0" axis="axisRow" fieldPosition="6"/>
    </format>
    <format dxfId="90">
      <pivotArea field="27" type="button" dataOnly="0" labelOnly="1" outline="0"/>
    </format>
    <format dxfId="89">
      <pivotArea type="all" dataOnly="0" outline="0" fieldPosition="0"/>
    </format>
    <format dxfId="88">
      <pivotArea field="1" type="button" dataOnly="0" labelOnly="1" outline="0" axis="axisRow" fieldPosition="3"/>
    </format>
  </formats>
  <pivotTableStyleInfo name="Stellar Process Utility Matrix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27ADA8-D389-410B-9F84-7B9DB2D7D736}" name="PivotTeleData" cacheId="32" applyNumberFormats="0" applyBorderFormats="0" applyFontFormats="0" applyPatternFormats="0" applyAlignmentFormats="0" applyWidthHeightFormats="1" dataCaption="Values" updatedVersion="8" minRefreshableVersion="3" showDrill="0" rowGrandTotals="0" colGrandTotals="0" itemPrintTitles="1" createdVersion="6" indent="0" compact="0" compactData="0" multipleFieldFilters="0">
  <location ref="A5:E425" firstHeaderRow="1" firstDataRow="1" firstDataCol="5" rowPageCount="3" colPageCount="1"/>
  <pivotFields count="64">
    <pivotField axis="axisRow" compact="0" outline="0" subtotalTop="0" showAll="0" defaultSubtotal="0">
      <items count="995">
        <item m="1" x="949"/>
        <item m="1" x="991"/>
        <item m="1" x="845"/>
        <item m="1" x="953"/>
        <item m="1" x="971"/>
        <item m="1" x="836"/>
        <item m="1" x="914"/>
        <item m="1" x="797"/>
        <item m="1" x="878"/>
        <item m="1" x="881"/>
        <item m="1" x="959"/>
        <item m="1" x="807"/>
        <item m="1" x="888"/>
        <item m="1" x="966"/>
        <item m="1" x="974"/>
        <item m="1" x="821"/>
        <item m="1" x="898"/>
        <item m="1" x="897"/>
        <item m="1" x="793"/>
        <item m="1" x="800"/>
        <item m="1" x="827"/>
        <item m="1" x="829"/>
        <item m="1" x="831"/>
        <item m="1" x="833"/>
        <item m="1" x="835"/>
        <item m="1" x="896"/>
        <item m="1" x="820"/>
        <item m="1" x="816"/>
        <item m="1" x="894"/>
        <item m="1" x="889"/>
        <item m="1" x="967"/>
        <item m="1" x="909"/>
        <item m="1" x="784"/>
        <item m="1" x="785"/>
        <item m="1" x="818"/>
        <item m="1" x="810"/>
        <item m="1" x="905"/>
        <item m="1" x="945"/>
        <item m="1" x="937"/>
        <item m="1" x="930"/>
        <item m="1" x="920"/>
        <item m="1" x="913"/>
        <item m="1" x="907"/>
        <item m="1" x="904"/>
        <item m="1" x="902"/>
        <item m="1" x="900"/>
        <item m="1" x="899"/>
        <item m="1" x="985"/>
        <item m="1" x="799"/>
        <item m="1" x="791"/>
        <item m="1" x="781"/>
        <item m="1" x="772"/>
        <item m="1" x="992"/>
        <item m="1" x="987"/>
        <item m="1" x="984"/>
        <item m="1" x="981"/>
        <item m="1" x="979"/>
        <item m="1" x="977"/>
        <item m="1" x="837"/>
        <item m="1" x="880"/>
        <item m="1" x="873"/>
        <item m="1" x="865"/>
        <item m="1" x="856"/>
        <item m="1" x="847"/>
        <item m="1" x="839"/>
        <item m="1" x="834"/>
        <item m="1" x="830"/>
        <item m="1" x="826"/>
        <item m="1" x="825"/>
        <item m="1" x="915"/>
        <item m="1" x="958"/>
        <item m="1" x="951"/>
        <item m="1" x="942"/>
        <item m="1" x="934"/>
        <item m="1" x="925"/>
        <item m="1" x="917"/>
        <item m="1" x="910"/>
        <item m="1" x="906"/>
        <item m="1" x="903"/>
        <item m="1" x="901"/>
        <item m="1" x="993"/>
        <item m="1" x="806"/>
        <item m="1" x="803"/>
        <item m="1" x="796"/>
        <item m="1" x="787"/>
        <item m="1" x="777"/>
        <item m="1" x="767"/>
        <item m="1" x="989"/>
        <item m="1" x="986"/>
        <item m="1" x="983"/>
        <item m="1" x="980"/>
        <item m="1" x="848"/>
        <item m="1" x="887"/>
        <item m="1" x="884"/>
        <item m="1" x="877"/>
        <item m="1" x="869"/>
        <item m="1" x="861"/>
        <item m="1" x="850"/>
        <item m="1" x="842"/>
        <item m="1" x="838"/>
        <item m="1" x="832"/>
        <item m="1" x="828"/>
        <item m="1" x="926"/>
        <item m="1" x="965"/>
        <item m="1" x="778"/>
        <item m="1" x="862"/>
        <item m="1" x="939"/>
        <item m="1" x="812"/>
        <item m="1" x="908"/>
        <item m="1" x="988"/>
        <item m="1" x="840"/>
        <item m="1" x="918"/>
        <item m="1" x="768"/>
        <item m="1" x="851"/>
        <item m="1" x="931"/>
        <item m="1" x="782"/>
        <item m="1" x="866"/>
        <item m="1" x="943"/>
        <item m="1" x="813"/>
        <item m="1" x="911"/>
        <item m="1" x="990"/>
        <item m="1" x="843"/>
        <item m="1" x="921"/>
        <item m="1" x="773"/>
        <item m="1" x="857"/>
        <item m="1" x="935"/>
        <item m="1" x="789"/>
        <item m="1" x="870"/>
        <item m="1" x="947"/>
        <item m="1" x="815"/>
        <item m="1" x="916"/>
        <item m="1" x="994"/>
        <item m="1" x="849"/>
        <item m="1" x="928"/>
        <item m="1" x="779"/>
        <item m="1" x="863"/>
        <item m="1" x="940"/>
        <item m="1" x="794"/>
        <item m="1" x="875"/>
        <item m="1" x="954"/>
        <item m="1" x="817"/>
        <item m="1" x="919"/>
        <item m="1" x="769"/>
        <item m="1" x="853"/>
        <item m="1" x="932"/>
        <item m="1" x="783"/>
        <item m="1" x="867"/>
        <item m="1" x="944"/>
        <item m="1" x="798"/>
        <item m="1" x="879"/>
        <item m="1" x="957"/>
        <item m="1" x="922"/>
        <item m="1" x="774"/>
        <item m="1" x="859"/>
        <item m="1" x="936"/>
        <item m="1" x="790"/>
        <item m="1" x="872"/>
        <item m="1" x="950"/>
        <item m="1" x="802"/>
        <item m="1" x="883"/>
        <item m="1" x="961"/>
        <item m="1" x="822"/>
        <item m="1" x="929"/>
        <item m="1" x="780"/>
        <item m="1" x="864"/>
        <item m="1" x="941"/>
        <item m="1" x="795"/>
        <item m="1" x="876"/>
        <item m="1" x="955"/>
        <item m="1" x="805"/>
        <item m="1" x="886"/>
        <item m="1" x="964"/>
        <item m="1" x="823"/>
        <item m="1" x="933"/>
        <item m="1" x="786"/>
        <item m="1" x="868"/>
        <item m="1" x="946"/>
        <item m="1" x="801"/>
        <item m="1" x="882"/>
        <item m="1" x="960"/>
        <item m="1" x="808"/>
        <item m="1" x="890"/>
        <item m="1" x="968"/>
        <item m="1" x="824"/>
        <item m="1" x="938"/>
        <item m="1" x="792"/>
        <item m="1" x="874"/>
        <item m="1" x="952"/>
        <item m="1" x="804"/>
        <item m="1" x="885"/>
        <item m="1" x="962"/>
        <item m="1" x="809"/>
        <item m="1" x="891"/>
        <item m="1" x="969"/>
        <item m="1" x="770"/>
        <item m="1" x="854"/>
        <item m="1" x="871"/>
        <item m="1" x="846"/>
        <item m="1" x="923"/>
        <item m="1" x="970"/>
        <item x="222"/>
        <item m="1" x="912"/>
        <item m="1" x="978"/>
        <item m="1" x="956"/>
        <item m="1" x="972"/>
        <item m="1" x="841"/>
        <item m="1" x="982"/>
        <item m="1" x="948"/>
        <item m="1" x="976"/>
        <item m="1" x="973"/>
        <item m="1" x="819"/>
        <item m="1" x="844"/>
        <item m="1" x="771"/>
        <item m="1" x="855"/>
        <item m="1" x="892"/>
        <item x="528"/>
        <item m="1" x="852"/>
        <item m="1" x="895"/>
        <item m="1" x="975"/>
        <item m="1" x="893"/>
        <item m="1" x="963"/>
        <item m="1" x="927"/>
        <item m="1" x="811"/>
        <item m="1" x="814"/>
        <item m="1" x="788"/>
        <item m="1" x="924"/>
        <item m="1" x="776"/>
        <item m="1" x="860"/>
        <item m="1" x="858"/>
        <item m="1" x="775"/>
        <item x="581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676"/>
        <item m="1" x="677"/>
        <item x="430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74"/>
        <item x="375"/>
        <item x="376"/>
        <item x="377"/>
        <item x="378"/>
        <item x="385"/>
        <item x="386"/>
        <item x="387"/>
        <item x="388"/>
        <item x="389"/>
        <item x="379"/>
        <item x="380"/>
        <item x="381"/>
        <item x="382"/>
        <item x="390"/>
        <item x="391"/>
        <item x="392"/>
        <item x="393"/>
        <item m="1" x="687"/>
        <item m="1" x="688"/>
        <item x="428"/>
        <item x="429"/>
        <item x="18"/>
        <item x="31"/>
        <item x="199"/>
        <item x="470"/>
        <item x="200"/>
        <item x="483"/>
        <item x="405"/>
        <item x="406"/>
        <item x="524"/>
        <item x="525"/>
        <item x="399"/>
        <item x="402"/>
        <item x="471"/>
        <item x="484"/>
        <item x="572"/>
        <item x="472"/>
        <item m="1" x="689"/>
        <item m="1" x="690"/>
        <item m="1" x="691"/>
        <item x="574"/>
        <item x="485"/>
        <item m="1" x="692"/>
        <item m="1" x="693"/>
        <item m="1" x="694"/>
        <item x="201"/>
        <item x="202"/>
        <item x="87"/>
        <item x="530"/>
        <item x="531"/>
        <item x="473"/>
        <item x="486"/>
        <item x="137"/>
        <item x="138"/>
        <item x="139"/>
        <item x="140"/>
        <item x="141"/>
        <item x="142"/>
        <item x="143"/>
        <item x="144"/>
        <item m="1" x="695"/>
        <item x="145"/>
        <item x="146"/>
        <item x="147"/>
        <item x="148"/>
        <item x="149"/>
        <item x="150"/>
        <item x="151"/>
        <item x="152"/>
        <item m="1" x="682"/>
        <item x="71"/>
        <item x="72"/>
        <item x="73"/>
        <item x="74"/>
        <item x="75"/>
        <item x="76"/>
        <item x="77"/>
        <item m="1" x="696"/>
        <item x="78"/>
        <item m="1" x="683"/>
        <item x="79"/>
        <item x="80"/>
        <item x="81"/>
        <item x="82"/>
        <item x="83"/>
        <item x="84"/>
        <item x="85"/>
        <item x="86"/>
        <item m="1" x="684"/>
        <item x="573"/>
        <item x="575"/>
        <item x="122"/>
        <item x="474"/>
        <item x="125"/>
        <item x="487"/>
        <item x="154"/>
        <item x="155"/>
        <item x="156"/>
        <item x="157"/>
        <item x="514"/>
        <item x="515"/>
        <item x="516"/>
        <item x="517"/>
        <item x="414"/>
        <item x="415"/>
        <item x="416"/>
        <item x="417"/>
        <item x="418"/>
        <item x="419"/>
        <item x="420"/>
        <item x="421"/>
        <item x="260"/>
        <item x="261"/>
        <item m="1" x="673"/>
        <item x="263"/>
        <item x="264"/>
        <item x="265"/>
        <item m="1" x="678"/>
        <item x="220"/>
        <item x="221"/>
        <item x="224"/>
        <item x="239"/>
        <item x="255"/>
        <item x="256"/>
        <item x="257"/>
        <item x="259"/>
        <item x="123"/>
        <item x="467"/>
        <item x="223"/>
        <item x="513"/>
        <item m="1" x="697"/>
        <item m="1" x="698"/>
        <item m="1" x="699"/>
        <item x="576"/>
        <item x="577"/>
        <item x="579"/>
        <item x="550"/>
        <item x="551"/>
        <item x="131"/>
        <item x="132"/>
        <item m="1" x="674"/>
        <item x="510"/>
        <item m="1" x="675"/>
        <item x="511"/>
        <item x="88"/>
        <item x="0"/>
        <item x="1"/>
        <item x="2"/>
        <item x="3"/>
        <item x="4"/>
        <item x="5"/>
        <item x="6"/>
        <item x="7"/>
        <item m="1" x="685"/>
        <item x="8"/>
        <item x="9"/>
        <item x="10"/>
        <item x="11"/>
        <item x="12"/>
        <item x="13"/>
        <item x="14"/>
        <item x="15"/>
        <item m="1" x="686"/>
        <item x="383"/>
        <item x="394"/>
        <item x="384"/>
        <item x="395"/>
        <item x="262"/>
        <item x="120"/>
        <item x="203"/>
        <item x="475"/>
        <item x="488"/>
        <item m="1" x="679"/>
        <item m="1" x="680"/>
        <item m="1" x="681"/>
        <item m="1" x="582"/>
        <item m="1" x="583"/>
        <item m="1" x="584"/>
        <item m="1" x="585"/>
        <item x="121"/>
        <item x="476"/>
        <item x="126"/>
        <item x="489"/>
        <item x="468"/>
        <item x="534"/>
        <item x="497"/>
        <item x="499"/>
        <item x="407"/>
        <item x="408"/>
        <item x="128"/>
        <item x="134"/>
        <item x="135"/>
        <item x="425"/>
        <item x="426"/>
        <item x="431"/>
        <item x="578"/>
        <item x="427"/>
        <item x="133"/>
        <item x="512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m="1" x="589"/>
        <item m="1" x="590"/>
        <item x="16"/>
        <item x="17"/>
        <item x="153"/>
        <item x="94"/>
        <item x="95"/>
        <item x="96"/>
        <item x="97"/>
        <item x="98"/>
        <item x="99"/>
        <item x="100"/>
        <item x="101"/>
        <item x="102"/>
        <item x="103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x="106"/>
        <item x="107"/>
        <item x="108"/>
        <item x="109"/>
        <item x="110"/>
        <item x="111"/>
        <item x="112"/>
        <item x="113"/>
        <item x="114"/>
        <item x="115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x="352"/>
        <item x="353"/>
        <item x="354"/>
        <item x="355"/>
        <item x="356"/>
        <item x="357"/>
        <item x="358"/>
        <item x="359"/>
        <item x="360"/>
        <item x="361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x="364"/>
        <item x="365"/>
        <item x="366"/>
        <item x="367"/>
        <item x="368"/>
        <item x="369"/>
        <item x="370"/>
        <item x="371"/>
        <item x="372"/>
        <item x="373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556"/>
        <item x="557"/>
        <item x="558"/>
        <item x="559"/>
        <item x="560"/>
        <item x="561"/>
        <item x="570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501"/>
        <item x="496"/>
        <item x="254"/>
        <item x="258"/>
        <item x="400"/>
        <item x="403"/>
        <item x="44"/>
        <item x="45"/>
        <item x="46"/>
        <item x="47"/>
        <item x="48"/>
        <item x="49"/>
        <item x="50"/>
        <item x="51"/>
        <item x="92"/>
        <item x="93"/>
        <item x="104"/>
        <item x="105"/>
        <item x="350"/>
        <item x="351"/>
        <item x="362"/>
        <item x="363"/>
        <item x="396"/>
        <item x="397"/>
        <item x="398"/>
        <item x="401"/>
        <item x="404"/>
        <item x="158"/>
        <item x="159"/>
        <item x="162"/>
        <item x="546"/>
        <item x="547"/>
        <item x="548"/>
        <item x="549"/>
        <item x="422"/>
        <item x="423"/>
        <item x="424"/>
        <item x="409"/>
        <item x="410"/>
        <item x="411"/>
        <item x="412"/>
        <item x="413"/>
        <item x="532"/>
        <item x="533"/>
        <item x="535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552"/>
        <item x="553"/>
        <item x="554"/>
        <item x="555"/>
        <item x="520"/>
        <item x="521"/>
        <item x="568"/>
        <item x="569"/>
        <item x="89"/>
        <item x="90"/>
        <item x="91"/>
        <item x="519"/>
        <item x="518"/>
        <item x="522"/>
        <item x="523"/>
        <item x="207"/>
        <item x="208"/>
        <item x="209"/>
        <item x="210"/>
        <item x="211"/>
        <item x="212"/>
        <item x="216"/>
        <item x="217"/>
        <item x="218"/>
        <item x="219"/>
        <item x="213"/>
        <item x="214"/>
        <item x="215"/>
        <item x="502"/>
        <item x="503"/>
        <item x="504"/>
        <item x="505"/>
        <item x="506"/>
        <item x="507"/>
        <item x="136"/>
        <item x="529"/>
        <item m="1" x="587"/>
        <item m="1" x="588"/>
        <item x="542"/>
        <item x="543"/>
        <item x="544"/>
        <item x="545"/>
        <item x="562"/>
        <item x="563"/>
        <item x="564"/>
        <item x="565"/>
        <item x="566"/>
        <item x="567"/>
        <item m="1" x="586"/>
        <item x="160"/>
        <item x="163"/>
        <item x="165"/>
        <item x="166"/>
        <item x="167"/>
        <item x="168"/>
        <item x="169"/>
        <item x="170"/>
        <item x="171"/>
        <item x="161"/>
        <item x="164"/>
        <item x="172"/>
        <item x="571"/>
        <item x="456"/>
        <item x="457"/>
        <item x="458"/>
        <item x="459"/>
        <item x="460"/>
        <item x="461"/>
        <item x="462"/>
        <item x="463"/>
        <item x="464"/>
        <item x="124"/>
        <item x="127"/>
        <item x="477"/>
        <item x="490"/>
        <item x="129"/>
        <item x="130"/>
        <item x="116"/>
        <item x="117"/>
        <item x="118"/>
        <item x="119"/>
        <item x="538"/>
        <item x="539"/>
        <item x="540"/>
        <item x="541"/>
        <item x="536"/>
        <item x="537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478"/>
        <item x="479"/>
        <item x="480"/>
        <item x="481"/>
        <item x="491"/>
        <item x="492"/>
        <item x="493"/>
        <item x="494"/>
        <item x="498"/>
        <item x="508"/>
        <item x="509"/>
        <item x="465"/>
        <item x="466"/>
        <item x="526"/>
        <item x="527"/>
        <item x="469"/>
        <item x="482"/>
        <item x="495"/>
        <item x="500"/>
        <item x="204"/>
        <item x="205"/>
        <item x="206"/>
        <item x="58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84">
        <item m="1" x="174"/>
        <item x="36"/>
        <item m="1" x="166"/>
        <item x="98"/>
        <item m="1" x="155"/>
        <item m="1" x="142"/>
        <item m="1" x="144"/>
        <item m="1" x="171"/>
        <item m="1" x="156"/>
        <item m="1" x="157"/>
        <item m="1" x="164"/>
        <item m="1" x="165"/>
        <item m="1" x="167"/>
        <item m="1" x="145"/>
        <item m="1" x="168"/>
        <item m="1" x="170"/>
        <item m="1" x="146"/>
        <item m="1" x="161"/>
        <item m="1" x="183"/>
        <item m="1" x="162"/>
        <item m="1" x="140"/>
        <item m="1" x="182"/>
        <item m="1" x="143"/>
        <item m="1" x="154"/>
        <item m="1" x="163"/>
        <item x="6"/>
        <item m="1" x="175"/>
        <item x="26"/>
        <item m="1" x="169"/>
        <item m="1" x="160"/>
        <item m="1" x="181"/>
        <item x="59"/>
        <item m="1" x="149"/>
        <item m="1" x="150"/>
        <item m="1" x="173"/>
        <item m="1" x="180"/>
        <item m="1" x="159"/>
        <item m="1" x="179"/>
        <item m="1" x="147"/>
        <item m="1" x="176"/>
        <item m="1" x="177"/>
        <item m="1" x="148"/>
        <item m="1" x="172"/>
        <item m="1" x="152"/>
        <item m="1" x="178"/>
        <item x="116"/>
        <item m="1" x="141"/>
        <item m="1" x="153"/>
        <item m="1" x="158"/>
        <item m="1" x="151"/>
        <item x="34"/>
        <item x="66"/>
        <item x="53"/>
        <item x="97"/>
        <item x="51"/>
        <item x="67"/>
        <item x="112"/>
        <item m="1" x="138"/>
        <item m="1" x="139"/>
        <item x="35"/>
        <item m="1" x="132"/>
        <item m="1" x="134"/>
        <item m="1" x="133"/>
        <item x="113"/>
        <item x="24"/>
        <item x="44"/>
        <item x="50"/>
        <item x="0"/>
        <item x="49"/>
        <item x="3"/>
        <item x="17"/>
        <item x="70"/>
        <item x="28"/>
        <item m="1" x="129"/>
        <item x="56"/>
        <item x="43"/>
        <item x="39"/>
        <item x="15"/>
        <item x="64"/>
        <item x="40"/>
        <item x="89"/>
        <item x="114"/>
        <item x="115"/>
        <item m="1" x="135"/>
        <item m="1" x="136"/>
        <item x="23"/>
        <item x="58"/>
        <item x="88"/>
        <item x="68"/>
        <item x="71"/>
        <item x="81"/>
        <item m="1" x="117"/>
        <item m="1" x="137"/>
        <item m="1" x="118"/>
        <item m="1" x="119"/>
        <item m="1" x="120"/>
        <item m="1" x="121"/>
        <item x="16"/>
        <item x="72"/>
        <item x="18"/>
        <item x="65"/>
        <item x="82"/>
        <item x="54"/>
        <item x="20"/>
        <item m="1" x="130"/>
        <item m="1" x="131"/>
        <item x="7"/>
        <item x="69"/>
        <item x="100"/>
        <item x="4"/>
        <item x="1"/>
        <item x="2"/>
        <item x="27"/>
        <item x="10"/>
        <item x="47"/>
        <item x="33"/>
        <item x="45"/>
        <item m="1" x="127"/>
        <item x="60"/>
        <item x="83"/>
        <item x="79"/>
        <item x="80"/>
        <item x="42"/>
        <item x="84"/>
        <item x="52"/>
        <item x="29"/>
        <item x="30"/>
        <item x="90"/>
        <item x="106"/>
        <item x="107"/>
        <item x="108"/>
        <item x="57"/>
        <item x="41"/>
        <item x="109"/>
        <item m="1" x="128"/>
        <item x="94"/>
        <item x="111"/>
        <item x="9"/>
        <item x="92"/>
        <item x="91"/>
        <item x="93"/>
        <item x="95"/>
        <item x="96"/>
        <item x="38"/>
        <item x="85"/>
        <item x="86"/>
        <item x="25"/>
        <item m="1" x="122"/>
        <item x="99"/>
        <item x="104"/>
        <item x="105"/>
        <item x="110"/>
        <item x="48"/>
        <item m="1" x="123"/>
        <item m="1" x="124"/>
        <item m="1" x="125"/>
        <item m="1" x="126"/>
        <item x="62"/>
        <item x="31"/>
        <item x="32"/>
        <item x="61"/>
        <item x="19"/>
        <item x="73"/>
        <item x="21"/>
        <item x="22"/>
        <item x="11"/>
        <item x="12"/>
        <item x="13"/>
        <item x="14"/>
        <item x="46"/>
        <item x="102"/>
        <item x="103"/>
        <item x="5"/>
        <item x="8"/>
        <item x="74"/>
        <item x="75"/>
        <item x="76"/>
        <item x="77"/>
        <item x="87"/>
        <item x="101"/>
        <item x="55"/>
        <item x="63"/>
        <item x="78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024">
        <item x="0"/>
        <item m="1" x="958"/>
        <item m="1" x="985"/>
        <item m="1" x="1020"/>
        <item m="1" x="812"/>
        <item m="1" x="830"/>
        <item m="1" x="877"/>
        <item m="1" x="997"/>
        <item m="1" x="819"/>
        <item m="1" x="908"/>
        <item m="1" x="813"/>
        <item m="1" x="831"/>
        <item m="1" x="880"/>
        <item x="483"/>
        <item x="425"/>
        <item x="89"/>
        <item x="90"/>
        <item x="91"/>
        <item x="92"/>
        <item x="23"/>
        <item x="26"/>
        <item x="29"/>
        <item x="32"/>
        <item x="35"/>
        <item x="38"/>
        <item x="41"/>
        <item x="44"/>
        <item x="47"/>
        <item x="50"/>
        <item x="53"/>
        <item x="56"/>
        <item x="59"/>
        <item x="62"/>
        <item x="65"/>
        <item x="68"/>
        <item x="71"/>
        <item x="76"/>
        <item x="115"/>
        <item x="117"/>
        <item x="119"/>
        <item x="121"/>
        <item x="123"/>
        <item x="125"/>
        <item x="127"/>
        <item x="129"/>
        <item x="131"/>
        <item x="133"/>
        <item x="135"/>
        <item x="137"/>
        <item x="139"/>
        <item x="141"/>
        <item x="143"/>
        <item m="1" x="988"/>
        <item m="1" x="857"/>
        <item m="1" x="810"/>
        <item m="1" x="828"/>
        <item m="1" x="874"/>
        <item m="1" x="811"/>
        <item m="1" x="829"/>
        <item m="1" x="876"/>
        <item m="1" x="964"/>
        <item m="1" x="986"/>
        <item m="1" x="1022"/>
        <item m="1" x="821"/>
        <item m="1" x="860"/>
        <item m="1" x="948"/>
        <item m="1" x="740"/>
        <item m="1" x="897"/>
        <item m="1" x="934"/>
        <item m="1" x="919"/>
        <item m="1" x="1006"/>
        <item m="1" x="967"/>
        <item m="1" x="927"/>
        <item m="1" x="1012"/>
        <item m="1" x="978"/>
        <item m="1" x="799"/>
        <item m="1" x="1015"/>
        <item m="1" x="983"/>
        <item m="1" x="923"/>
        <item m="1" x="939"/>
        <item m="1" x="847"/>
        <item m="1" x="838"/>
        <item m="1" x="924"/>
        <item m="1" x="991"/>
        <item m="1" x="744"/>
        <item x="104"/>
        <item x="109"/>
        <item x="582"/>
        <item x="583"/>
        <item x="584"/>
        <item m="1" x="748"/>
        <item x="585"/>
        <item x="586"/>
        <item x="612"/>
        <item x="619"/>
        <item m="1" x="749"/>
        <item m="1" x="750"/>
        <item m="1" x="751"/>
        <item m="1" x="826"/>
        <item m="1" x="867"/>
        <item m="1" x="913"/>
        <item m="1" x="930"/>
        <item m="1" x="982"/>
        <item x="22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30"/>
        <item x="33"/>
        <item x="36"/>
        <item x="39"/>
        <item x="42"/>
        <item x="45"/>
        <item x="48"/>
        <item x="51"/>
        <item x="54"/>
        <item x="57"/>
        <item x="60"/>
        <item x="63"/>
        <item x="66"/>
        <item x="69"/>
        <item x="77"/>
        <item x="101"/>
        <item x="102"/>
        <item x="105"/>
        <item x="110"/>
        <item x="116"/>
        <item x="118"/>
        <item x="120"/>
        <item x="122"/>
        <item x="124"/>
        <item x="126"/>
        <item x="128"/>
        <item x="130"/>
        <item x="132"/>
        <item x="134"/>
        <item x="136"/>
        <item x="138"/>
        <item x="140"/>
        <item x="142"/>
        <item x="144"/>
        <item x="146"/>
        <item x="149"/>
        <item x="152"/>
        <item x="155"/>
        <item m="1" x="802"/>
        <item x="591"/>
        <item x="592"/>
        <item x="593"/>
        <item x="628"/>
        <item x="629"/>
        <item x="630"/>
        <item m="1" x="912"/>
        <item m="1" x="1007"/>
        <item m="1" x="859"/>
        <item m="1" x="881"/>
        <item m="1" x="921"/>
        <item m="1" x="839"/>
        <item m="1" x="887"/>
        <item m="1" x="977"/>
        <item m="1" x="817"/>
        <item m="1" x="834"/>
        <item m="1" x="882"/>
        <item m="1" x="818"/>
        <item m="1" x="835"/>
        <item m="1" x="883"/>
        <item m="1" x="885"/>
        <item m="1" x="870"/>
        <item m="1" x="953"/>
        <item m="1" x="922"/>
        <item m="1" x="932"/>
        <item m="1" x="950"/>
        <item m="1" x="969"/>
        <item m="1" x="984"/>
        <item m="1" x="995"/>
        <item m="1" x="1009"/>
        <item m="1" x="1018"/>
        <item m="1" x="938"/>
        <item m="1" x="990"/>
        <item m="1" x="801"/>
        <item m="1" x="889"/>
        <item m="1" x="925"/>
        <item m="1" x="800"/>
        <item m="1" x="891"/>
        <item m="1" x="926"/>
        <item m="1" x="994"/>
        <item m="1" x="1014"/>
        <item m="1" x="836"/>
        <item m="1" x="824"/>
        <item m="1" x="844"/>
        <item m="1" x="972"/>
        <item m="1" x="954"/>
        <item m="1" x="825"/>
        <item m="1" x="896"/>
        <item x="162"/>
        <item x="163"/>
        <item m="1" x="894"/>
        <item m="1" x="875"/>
        <item m="1" x="962"/>
        <item m="1" x="928"/>
        <item m="1" x="979"/>
        <item m="1" x="947"/>
        <item m="1" x="996"/>
        <item m="1" x="920"/>
        <item m="1" x="963"/>
        <item m="1" x="832"/>
        <item m="1" x="956"/>
        <item m="1" x="1004"/>
        <item m="1" x="872"/>
        <item m="1" x="945"/>
        <item m="1" x="960"/>
        <item m="1" x="965"/>
        <item m="1" x="966"/>
        <item m="1" x="968"/>
        <item m="1" x="973"/>
        <item m="1" x="974"/>
        <item m="1" x="1008"/>
        <item m="1" x="878"/>
        <item m="1" x="796"/>
        <item x="74"/>
        <item x="79"/>
        <item x="107"/>
        <item x="112"/>
        <item x="516"/>
        <item x="529"/>
        <item x="534"/>
        <item x="600"/>
        <item m="1" x="914"/>
        <item m="1" x="957"/>
        <item m="1" x="936"/>
        <item m="1" x="1019"/>
        <item m="1" x="987"/>
        <item m="1" x="944"/>
        <item m="1" x="809"/>
        <item m="1" x="993"/>
        <item m="1" x="795"/>
        <item m="1" x="820"/>
        <item m="1" x="1003"/>
        <item m="1" x="940"/>
        <item x="75"/>
        <item x="80"/>
        <item m="1" x="970"/>
        <item m="1" x="869"/>
        <item m="1" x="858"/>
        <item m="1" x="941"/>
        <item m="1" x="1010"/>
        <item m="1" x="931"/>
        <item m="1" x="952"/>
        <item m="1" x="1000"/>
        <item m="1" x="910"/>
        <item m="1" x="951"/>
        <item m="1" x="823"/>
        <item m="1" x="955"/>
        <item m="1" x="1001"/>
        <item m="1" x="871"/>
        <item m="1" x="1011"/>
        <item m="1" x="808"/>
        <item m="1" x="855"/>
        <item m="1" x="840"/>
        <item m="1" x="856"/>
        <item m="1" x="868"/>
        <item m="1" x="863"/>
        <item m="1" x="904"/>
        <item m="1" x="992"/>
        <item m="1" x="1013"/>
        <item m="1" x="833"/>
        <item m="1" x="842"/>
        <item m="1" x="893"/>
        <item m="1" x="980"/>
        <item m="1" x="843"/>
        <item m="1" x="864"/>
        <item m="1" x="907"/>
        <item m="1" x="798"/>
        <item m="1" x="1021"/>
        <item x="374"/>
        <item x="666"/>
        <item m="1" x="1016"/>
        <item m="1" x="905"/>
        <item m="1" x="906"/>
        <item x="37"/>
        <item m="1" x="845"/>
        <item m="1" x="933"/>
        <item m="1" x="890"/>
        <item m="1" x="902"/>
        <item m="1" x="942"/>
        <item m="1" x="892"/>
        <item m="1" x="903"/>
        <item m="1" x="943"/>
        <item m="1" x="865"/>
        <item m="1" x="909"/>
        <item m="1" x="1002"/>
        <item m="1" x="895"/>
        <item m="1" x="976"/>
        <item m="1" x="814"/>
        <item m="1" x="916"/>
        <item m="1" x="879"/>
        <item m="1" x="827"/>
        <item m="1" x="917"/>
        <item m="1" x="918"/>
        <item m="1" x="815"/>
        <item m="1" x="1005"/>
        <item m="1" x="1017"/>
        <item m="1" x="841"/>
        <item m="1" x="946"/>
        <item m="1" x="816"/>
        <item m="1" x="999"/>
        <item m="1" x="989"/>
        <item m="1" x="998"/>
        <item m="1" x="899"/>
        <item m="1" x="1023"/>
        <item m="1" x="851"/>
        <item m="1" x="849"/>
        <item m="1" x="884"/>
        <item m="1" x="850"/>
        <item m="1" x="915"/>
        <item m="1" x="822"/>
        <item m="1" x="898"/>
        <item m="1" x="959"/>
        <item m="1" x="971"/>
        <item m="1" x="888"/>
        <item m="1" x="937"/>
        <item m="1" x="846"/>
        <item m="1" x="848"/>
        <item m="1" x="911"/>
        <item m="1" x="961"/>
        <item m="1" x="935"/>
        <item m="1" x="854"/>
        <item m="1" x="861"/>
        <item m="1" x="866"/>
        <item m="1" x="949"/>
        <item m="1" x="900"/>
        <item m="1" x="901"/>
        <item m="1" x="975"/>
        <item m="1" x="981"/>
        <item m="1" x="807"/>
        <item m="1" x="862"/>
        <item m="1" x="837"/>
        <item m="1" x="929"/>
        <item m="1" x="803"/>
        <item m="1" x="804"/>
        <item m="1" x="873"/>
        <item m="1" x="886"/>
        <item m="1" x="852"/>
        <item m="1" x="853"/>
        <item m="1" x="805"/>
        <item m="1" x="806"/>
        <item m="1" x="797"/>
        <item m="1" x="732"/>
        <item m="1" x="733"/>
        <item m="1" x="734"/>
        <item m="1" x="735"/>
        <item m="1" x="736"/>
        <item m="1" x="737"/>
        <item m="1" x="738"/>
        <item m="1" x="739"/>
        <item x="190"/>
        <item x="191"/>
        <item x="229"/>
        <item x="230"/>
        <item x="438"/>
        <item x="620"/>
        <item x="621"/>
        <item x="649"/>
        <item x="16"/>
        <item x="19"/>
        <item x="21"/>
        <item x="24"/>
        <item x="27"/>
        <item x="72"/>
        <item x="186"/>
        <item x="192"/>
        <item x="193"/>
        <item x="194"/>
        <item x="209"/>
        <item x="231"/>
        <item x="465"/>
        <item x="232"/>
        <item x="233"/>
        <item x="234"/>
        <item x="145"/>
        <item x="160"/>
        <item x="161"/>
        <item x="352"/>
        <item x="353"/>
        <item m="1" x="728"/>
        <item m="1" x="729"/>
        <item x="354"/>
        <item x="241"/>
        <item x="242"/>
        <item x="355"/>
        <item x="243"/>
        <item x="244"/>
        <item x="513"/>
        <item x="245"/>
        <item x="246"/>
        <item x="247"/>
        <item x="429"/>
        <item x="248"/>
        <item x="430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m="1" x="730"/>
        <item m="1" x="73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21"/>
        <item x="322"/>
        <item x="323"/>
        <item x="324"/>
        <item x="325"/>
        <item x="328"/>
        <item x="331"/>
        <item x="333"/>
        <item x="334"/>
        <item x="335"/>
        <item x="336"/>
        <item x="337"/>
        <item x="340"/>
        <item x="343"/>
        <item x="371"/>
        <item x="373"/>
        <item x="375"/>
        <item x="377"/>
        <item x="379"/>
        <item x="381"/>
        <item x="383"/>
        <item x="385"/>
        <item x="457"/>
        <item x="456"/>
        <item x="423"/>
        <item x="424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372"/>
        <item x="376"/>
        <item x="378"/>
        <item x="380"/>
        <item x="382"/>
        <item x="384"/>
        <item x="386"/>
        <item x="440"/>
        <item x="467"/>
        <item x="431"/>
        <item x="432"/>
        <item x="459"/>
        <item x="458"/>
        <item x="460"/>
        <item x="433"/>
        <item m="1" x="752"/>
        <item m="1" x="753"/>
        <item m="1" x="754"/>
        <item m="1" x="767"/>
        <item m="1" x="768"/>
        <item m="1" x="769"/>
        <item m="1" x="755"/>
        <item m="1" x="756"/>
        <item m="1" x="757"/>
        <item m="1" x="770"/>
        <item m="1" x="771"/>
        <item m="1" x="772"/>
        <item x="435"/>
        <item x="437"/>
        <item x="464"/>
        <item x="601"/>
        <item x="602"/>
        <item x="608"/>
        <item x="609"/>
        <item x="603"/>
        <item x="615"/>
        <item x="637"/>
        <item x="638"/>
        <item x="639"/>
        <item x="645"/>
        <item x="646"/>
        <item x="640"/>
        <item x="652"/>
        <item m="1" x="764"/>
        <item m="1" x="779"/>
        <item m="1" x="782"/>
        <item m="1" x="766"/>
        <item m="1" x="781"/>
        <item m="1" x="758"/>
        <item m="1" x="759"/>
        <item m="1" x="760"/>
        <item m="1" x="761"/>
        <item m="1" x="762"/>
        <item m="1" x="763"/>
        <item m="1" x="765"/>
        <item m="1" x="773"/>
        <item m="1" x="774"/>
        <item m="1" x="775"/>
        <item m="1" x="776"/>
        <item m="1" x="777"/>
        <item x="462"/>
        <item m="1" x="778"/>
        <item m="1" x="780"/>
        <item x="442"/>
        <item x="469"/>
        <item x="443"/>
        <item x="470"/>
        <item x="515"/>
        <item x="518"/>
        <item x="520"/>
        <item x="522"/>
        <item x="524"/>
        <item x="528"/>
        <item x="533"/>
        <item x="613"/>
        <item x="650"/>
        <item x="426"/>
        <item x="225"/>
        <item x="235"/>
        <item x="236"/>
        <item x="546"/>
        <item x="484"/>
        <item m="1" x="783"/>
        <item m="1" x="784"/>
        <item x="550"/>
        <item x="158"/>
        <item x="226"/>
        <item x="227"/>
        <item x="237"/>
        <item x="238"/>
        <item x="397"/>
        <item x="398"/>
        <item x="401"/>
        <item x="402"/>
        <item x="404"/>
        <item x="148"/>
        <item x="151"/>
        <item x="154"/>
        <item x="157"/>
        <item x="396"/>
        <item x="400"/>
        <item x="489"/>
        <item x="356"/>
        <item x="359"/>
        <item x="490"/>
        <item x="357"/>
        <item x="360"/>
        <item x="228"/>
        <item x="239"/>
        <item x="240"/>
        <item x="507"/>
        <item x="509"/>
        <item x="577"/>
        <item x="579"/>
        <item m="1" x="741"/>
        <item m="1" x="742"/>
        <item x="655"/>
        <item x="668"/>
        <item x="695"/>
        <item x="706"/>
        <item x="696"/>
        <item x="657"/>
        <item x="683"/>
        <item x="697"/>
        <item x="715"/>
        <item x="705"/>
        <item x="670"/>
        <item x="508"/>
        <item x="510"/>
        <item x="677"/>
        <item x="393"/>
        <item x="394"/>
        <item x="576"/>
        <item x="578"/>
        <item x="654"/>
        <item x="667"/>
        <item x="693"/>
        <item m="1" x="785"/>
        <item m="1" x="786"/>
        <item x="660"/>
        <item x="661"/>
        <item x="673"/>
        <item x="674"/>
        <item x="701"/>
        <item x="702"/>
        <item m="1" x="789"/>
        <item m="1" x="790"/>
        <item m="1" x="791"/>
        <item m="1" x="792"/>
        <item m="1" x="787"/>
        <item m="1" x="788"/>
        <item m="1" x="793"/>
        <item m="1" x="794"/>
        <item x="594"/>
        <item x="595"/>
        <item x="596"/>
        <item x="597"/>
        <item x="598"/>
        <item x="599"/>
        <item x="108"/>
        <item x="113"/>
        <item x="517"/>
        <item x="530"/>
        <item x="535"/>
        <item x="604"/>
        <item x="605"/>
        <item x="631"/>
        <item x="632"/>
        <item x="633"/>
        <item x="634"/>
        <item x="635"/>
        <item x="636"/>
        <item x="606"/>
        <item x="610"/>
        <item x="611"/>
        <item x="607"/>
        <item x="616"/>
        <item x="641"/>
        <item x="642"/>
        <item x="643"/>
        <item x="647"/>
        <item x="648"/>
        <item x="644"/>
        <item x="653"/>
        <item x="699"/>
        <item x="700"/>
        <item x="662"/>
        <item x="663"/>
        <item x="675"/>
        <item x="676"/>
        <item x="703"/>
        <item x="704"/>
        <item x="18"/>
        <item m="1" x="746"/>
        <item m="1" x="747"/>
        <item m="1" x="723"/>
        <item x="686"/>
        <item x="687"/>
        <item x="688"/>
        <item x="689"/>
        <item x="512"/>
        <item x="17"/>
        <item m="1" x="745"/>
        <item x="147"/>
        <item x="103"/>
        <item x="690"/>
        <item x="710"/>
        <item x="711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46"/>
        <item x="349"/>
        <item x="351"/>
        <item x="395"/>
        <item x="406"/>
        <item x="511"/>
        <item x="581"/>
        <item x="580"/>
        <item x="587"/>
        <item x="588"/>
        <item x="589"/>
        <item x="590"/>
        <item x="618"/>
        <item x="617"/>
        <item x="622"/>
        <item x="623"/>
        <item x="624"/>
        <item x="625"/>
        <item x="626"/>
        <item x="627"/>
        <item x="680"/>
        <item x="681"/>
        <item m="1" x="743"/>
        <item x="708"/>
        <item x="709"/>
        <item x="20"/>
        <item x="22"/>
        <item x="327"/>
        <item x="330"/>
        <item x="339"/>
        <item x="342"/>
        <item x="345"/>
        <item x="348"/>
        <item x="707"/>
        <item x="387"/>
        <item x="389"/>
        <item x="391"/>
        <item x="362"/>
        <item x="363"/>
        <item x="364"/>
        <item x="556"/>
        <item x="369"/>
        <item x="538"/>
        <item x="539"/>
        <item x="540"/>
        <item x="542"/>
        <item x="543"/>
        <item x="544"/>
        <item x="547"/>
        <item x="548"/>
        <item x="549"/>
        <item x="551"/>
        <item x="114"/>
        <item x="553"/>
        <item x="554"/>
        <item x="81"/>
        <item x="82"/>
        <item x="83"/>
        <item x="85"/>
        <item x="86"/>
        <item x="87"/>
        <item x="664"/>
        <item x="665"/>
        <item x="678"/>
        <item x="679"/>
        <item x="691"/>
        <item x="692"/>
        <item x="656"/>
        <item x="669"/>
        <item x="682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187"/>
        <item x="338"/>
        <item x="494"/>
        <item x="496"/>
        <item x="497"/>
        <item x="499"/>
        <item x="500"/>
        <item x="502"/>
        <item x="719"/>
        <item x="720"/>
        <item x="536"/>
        <item x="568"/>
        <item x="571"/>
        <item x="572"/>
        <item x="574"/>
        <item x="445"/>
        <item x="472"/>
        <item x="93"/>
        <item x="94"/>
        <item x="95"/>
        <item x="96"/>
        <item x="97"/>
        <item x="98"/>
        <item x="99"/>
        <item x="100"/>
        <item x="408"/>
        <item x="410"/>
        <item x="411"/>
        <item x="412"/>
        <item x="413"/>
        <item x="415"/>
        <item x="417"/>
        <item x="418"/>
        <item x="420"/>
        <item x="558"/>
        <item x="560"/>
        <item x="562"/>
        <item x="564"/>
        <item x="566"/>
        <item x="526"/>
        <item x="527"/>
        <item x="531"/>
        <item x="532"/>
        <item x="25"/>
        <item x="28"/>
        <item x="31"/>
        <item x="34"/>
        <item x="40"/>
        <item x="43"/>
        <item x="46"/>
        <item x="49"/>
        <item x="52"/>
        <item x="55"/>
        <item x="58"/>
        <item x="61"/>
        <item x="64"/>
        <item x="67"/>
        <item x="70"/>
        <item x="73"/>
        <item x="78"/>
        <item x="106"/>
        <item x="111"/>
        <item x="150"/>
        <item x="153"/>
        <item x="156"/>
        <item x="159"/>
        <item x="329"/>
        <item x="332"/>
        <item x="341"/>
        <item x="344"/>
        <item x="347"/>
        <item x="350"/>
        <item x="358"/>
        <item x="361"/>
        <item x="370"/>
        <item x="388"/>
        <item x="390"/>
        <item x="392"/>
        <item x="399"/>
        <item x="403"/>
        <item x="405"/>
        <item x="407"/>
        <item x="427"/>
        <item x="434"/>
        <item x="436"/>
        <item x="439"/>
        <item x="441"/>
        <item x="444"/>
        <item x="446"/>
        <item x="461"/>
        <item x="463"/>
        <item x="466"/>
        <item x="468"/>
        <item x="471"/>
        <item x="473"/>
        <item x="485"/>
        <item x="486"/>
        <item x="491"/>
        <item x="495"/>
        <item x="498"/>
        <item x="501"/>
        <item x="519"/>
        <item x="521"/>
        <item x="523"/>
        <item x="525"/>
        <item x="537"/>
        <item x="541"/>
        <item x="545"/>
        <item x="552"/>
        <item x="555"/>
        <item x="557"/>
        <item x="559"/>
        <item x="561"/>
        <item x="563"/>
        <item x="565"/>
        <item x="567"/>
        <item x="569"/>
        <item x="570"/>
        <item x="573"/>
        <item x="575"/>
        <item x="614"/>
        <item x="651"/>
        <item x="698"/>
        <item x="447"/>
        <item x="448"/>
        <item x="449"/>
        <item x="450"/>
        <item x="451"/>
        <item x="452"/>
        <item x="453"/>
        <item x="474"/>
        <item x="475"/>
        <item x="476"/>
        <item x="477"/>
        <item x="478"/>
        <item x="479"/>
        <item x="480"/>
        <item x="487"/>
        <item x="488"/>
        <item x="503"/>
        <item x="504"/>
        <item x="505"/>
        <item x="506"/>
        <item x="365"/>
        <item x="367"/>
        <item x="366"/>
        <item x="368"/>
        <item x="421"/>
        <item x="422"/>
        <item x="84"/>
        <item x="88"/>
        <item m="1" x="724"/>
        <item m="1" x="725"/>
        <item m="1" x="726"/>
        <item m="1" x="727"/>
        <item x="455"/>
        <item x="482"/>
        <item x="493"/>
        <item x="188"/>
        <item x="189"/>
        <item x="326"/>
        <item x="409"/>
        <item x="414"/>
        <item x="416"/>
        <item x="419"/>
        <item x="428"/>
        <item x="454"/>
        <item x="481"/>
        <item x="492"/>
        <item x="514"/>
        <item x="712"/>
        <item x="694"/>
        <item x="713"/>
        <item x="714"/>
        <item x="716"/>
        <item x="717"/>
        <item x="658"/>
        <item x="671"/>
        <item x="684"/>
        <item x="718"/>
        <item x="659"/>
        <item x="672"/>
        <item x="685"/>
        <item x="721"/>
        <item x="7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>
      <items count="6">
        <item x="0"/>
        <item x="1"/>
        <item m="1" x="3"/>
        <item m="1" x="4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>
      <items count="19">
        <item x="0"/>
        <item x="6"/>
        <item x="1"/>
        <item m="1" x="15"/>
        <item m="1" x="14"/>
        <item m="1" x="9"/>
        <item m="1" x="11"/>
        <item x="4"/>
        <item m="1" x="16"/>
        <item x="5"/>
        <item m="1" x="10"/>
        <item m="1" x="17"/>
        <item x="3"/>
        <item m="1" x="13"/>
        <item m="1" x="12"/>
        <item m="1" x="8"/>
        <item x="2"/>
        <item m="1"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2"/>
    <field x="42"/>
    <field x="43"/>
    <field x="0"/>
    <field x="1"/>
  </rowFields>
  <rowItems count="420">
    <i>
      <x/>
      <x/>
      <x/>
      <x v="215"/>
      <x v="3"/>
    </i>
    <i r="3">
      <x v="230"/>
      <x v="45"/>
    </i>
    <i r="3">
      <x v="300"/>
      <x v="31"/>
    </i>
    <i r="3">
      <x v="301"/>
      <x v="65"/>
    </i>
    <i r="3">
      <x v="302"/>
      <x v="65"/>
    </i>
    <i r="3">
      <x v="303"/>
      <x v="65"/>
    </i>
    <i r="3">
      <x v="304"/>
      <x v="65"/>
    </i>
    <i r="3">
      <x v="305"/>
      <x v="65"/>
    </i>
    <i r="3">
      <x v="306"/>
      <x v="65"/>
    </i>
    <i r="3">
      <x v="307"/>
      <x v="65"/>
    </i>
    <i r="3">
      <x v="308"/>
      <x v="65"/>
    </i>
    <i r="3">
      <x v="309"/>
      <x v="65"/>
    </i>
    <i r="3">
      <x v="310"/>
      <x v="65"/>
    </i>
    <i r="3">
      <x v="311"/>
      <x v="65"/>
    </i>
    <i r="3">
      <x v="312"/>
      <x v="65"/>
    </i>
    <i r="3">
      <x v="313"/>
      <x v="65"/>
    </i>
    <i r="3">
      <x v="314"/>
      <x v="65"/>
    </i>
    <i r="3">
      <x v="315"/>
      <x v="65"/>
    </i>
    <i r="3">
      <x v="316"/>
      <x v="65"/>
    </i>
    <i r="3">
      <x v="317"/>
      <x v="65"/>
    </i>
    <i r="3">
      <x v="318"/>
      <x v="65"/>
    </i>
    <i r="3">
      <x v="319"/>
      <x v="65"/>
    </i>
    <i r="3">
      <x v="320"/>
      <x v="65"/>
    </i>
    <i r="3">
      <x v="321"/>
      <x v="65"/>
    </i>
    <i r="3">
      <x v="322"/>
      <x v="65"/>
    </i>
    <i r="3">
      <x v="323"/>
      <x v="65"/>
    </i>
    <i r="3">
      <x v="324"/>
      <x v="65"/>
    </i>
    <i r="3">
      <x v="325"/>
      <x v="65"/>
    </i>
    <i r="3">
      <x v="326"/>
      <x v="65"/>
    </i>
    <i r="3">
      <x v="327"/>
      <x v="65"/>
    </i>
    <i r="3">
      <x v="328"/>
      <x v="65"/>
    </i>
    <i r="3">
      <x v="329"/>
      <x v="65"/>
    </i>
    <i r="3">
      <x v="330"/>
      <x v="65"/>
    </i>
    <i r="3">
      <x v="331"/>
      <x v="65"/>
    </i>
    <i r="3">
      <x v="332"/>
      <x v="65"/>
    </i>
    <i r="3">
      <x v="333"/>
      <x v="65"/>
    </i>
    <i r="3">
      <x v="334"/>
      <x v="65"/>
    </i>
    <i r="3">
      <x v="335"/>
      <x v="65"/>
    </i>
    <i r="3">
      <x v="336"/>
      <x v="65"/>
    </i>
    <i r="3">
      <x v="337"/>
      <x v="65"/>
    </i>
    <i r="3">
      <x v="338"/>
      <x v="65"/>
    </i>
    <i r="3">
      <x v="339"/>
      <x v="65"/>
    </i>
    <i r="3">
      <x v="340"/>
      <x v="65"/>
    </i>
    <i r="3">
      <x v="341"/>
      <x v="65"/>
    </i>
    <i r="3">
      <x v="342"/>
      <x v="65"/>
    </i>
    <i r="3">
      <x v="343"/>
      <x v="65"/>
    </i>
    <i r="3">
      <x v="344"/>
      <x v="65"/>
    </i>
    <i r="3">
      <x v="345"/>
      <x v="65"/>
    </i>
    <i r="3">
      <x v="346"/>
      <x v="65"/>
    </i>
    <i r="3">
      <x v="347"/>
      <x v="65"/>
    </i>
    <i r="3">
      <x v="348"/>
      <x v="65"/>
    </i>
    <i r="3">
      <x v="349"/>
      <x v="65"/>
    </i>
    <i r="3">
      <x v="350"/>
      <x v="65"/>
    </i>
    <i r="3">
      <x v="351"/>
      <x v="65"/>
    </i>
    <i r="3">
      <x v="352"/>
      <x v="65"/>
    </i>
    <i r="3">
      <x v="353"/>
      <x v="152"/>
    </i>
    <i r="3">
      <x v="354"/>
      <x v="152"/>
    </i>
    <i r="3">
      <x v="355"/>
      <x v="152"/>
    </i>
    <i r="3">
      <x v="356"/>
      <x v="152"/>
    </i>
    <i r="3">
      <x v="357"/>
      <x v="152"/>
    </i>
    <i r="3">
      <x v="358"/>
      <x v="152"/>
    </i>
    <i r="3">
      <x v="359"/>
      <x v="152"/>
    </i>
    <i r="3">
      <x v="360"/>
      <x v="152"/>
    </i>
    <i r="3">
      <x v="361"/>
      <x v="152"/>
    </i>
    <i r="3">
      <x v="362"/>
      <x v="152"/>
    </i>
    <i r="3">
      <x v="363"/>
      <x v="152"/>
    </i>
    <i r="3">
      <x v="364"/>
      <x v="152"/>
    </i>
    <i r="3">
      <x v="365"/>
      <x v="152"/>
    </i>
    <i r="3">
      <x v="366"/>
      <x v="152"/>
    </i>
    <i r="3">
      <x v="367"/>
      <x v="152"/>
    </i>
    <i r="3">
      <x v="368"/>
      <x v="152"/>
    </i>
    <i r="3">
      <x v="369"/>
      <x v="152"/>
    </i>
    <i r="3">
      <x v="370"/>
      <x v="152"/>
    </i>
    <i r="3">
      <x v="373"/>
      <x v="31"/>
    </i>
    <i r="3">
      <x v="374"/>
      <x v="31"/>
    </i>
    <i r="3">
      <x v="377"/>
      <x v="50"/>
    </i>
    <i r="3">
      <x v="379"/>
      <x v="50"/>
    </i>
    <i r="3">
      <x v="381"/>
      <x v="52"/>
    </i>
    <i r="3">
      <x v="382"/>
      <x v="52"/>
    </i>
    <i r="3">
      <x v="383"/>
      <x v="53"/>
    </i>
    <i r="3">
      <x v="384"/>
      <x v="53"/>
    </i>
    <i r="3">
      <x v="385"/>
      <x v="54"/>
    </i>
    <i r="3">
      <x v="386"/>
      <x v="54"/>
    </i>
    <i r="3">
      <x v="389"/>
      <x v="56"/>
    </i>
    <i r="3">
      <x v="394"/>
      <x v="56"/>
    </i>
    <i r="3">
      <x v="399"/>
      <x v="59"/>
    </i>
    <i r="3">
      <x v="400"/>
      <x v="59"/>
    </i>
    <i r="3">
      <x v="401"/>
      <x v="173"/>
    </i>
    <i r="3">
      <x v="402"/>
      <x v="108"/>
    </i>
    <i r="3">
      <x v="403"/>
      <x v="108"/>
    </i>
    <i r="3">
      <x v="406"/>
      <x v="27"/>
    </i>
    <i r="3">
      <x v="407"/>
      <x v="27"/>
    </i>
    <i r="3">
      <x v="408"/>
      <x v="27"/>
    </i>
    <i r="3">
      <x v="409"/>
      <x v="27"/>
    </i>
    <i r="3">
      <x v="410"/>
      <x v="27"/>
    </i>
    <i r="3">
      <x v="411"/>
      <x v="27"/>
    </i>
    <i r="3">
      <x v="412"/>
      <x v="27"/>
    </i>
    <i r="3">
      <x v="413"/>
      <x v="27"/>
    </i>
    <i r="3">
      <x v="415"/>
      <x v="27"/>
    </i>
    <i r="3">
      <x v="416"/>
      <x v="27"/>
    </i>
    <i r="3">
      <x v="417"/>
      <x v="27"/>
    </i>
    <i r="3">
      <x v="418"/>
      <x v="27"/>
    </i>
    <i r="3">
      <x v="419"/>
      <x v="27"/>
    </i>
    <i r="3">
      <x v="420"/>
      <x v="27"/>
    </i>
    <i r="3">
      <x v="421"/>
      <x v="27"/>
    </i>
    <i r="3">
      <x v="422"/>
      <x v="27"/>
    </i>
    <i r="3">
      <x v="424"/>
      <x v="25"/>
    </i>
    <i r="3">
      <x v="425"/>
      <x v="25"/>
    </i>
    <i r="3">
      <x v="426"/>
      <x v="25"/>
    </i>
    <i r="3">
      <x v="427"/>
      <x v="25"/>
    </i>
    <i r="3">
      <x v="428"/>
      <x v="25"/>
    </i>
    <i r="3">
      <x v="429"/>
      <x v="25"/>
    </i>
    <i r="3">
      <x v="430"/>
      <x v="25"/>
    </i>
    <i r="3">
      <x v="432"/>
      <x v="25"/>
    </i>
    <i r="3">
      <x v="434"/>
      <x v="25"/>
    </i>
    <i r="3">
      <x v="435"/>
      <x v="25"/>
    </i>
    <i r="3">
      <x v="436"/>
      <x v="25"/>
    </i>
    <i r="3">
      <x v="437"/>
      <x v="25"/>
    </i>
    <i r="3">
      <x v="438"/>
      <x v="25"/>
    </i>
    <i r="3">
      <x v="439"/>
      <x v="25"/>
    </i>
    <i r="3">
      <x v="440"/>
      <x v="25"/>
    </i>
    <i r="3">
      <x v="441"/>
      <x v="25"/>
    </i>
    <i r="3">
      <x v="443"/>
      <x v="63"/>
    </i>
    <i r="3">
      <x v="444"/>
      <x v="63"/>
    </i>
    <i r="3">
      <x v="445"/>
      <x v="70"/>
    </i>
    <i r="3">
      <x v="447"/>
      <x v="70"/>
    </i>
    <i r="3">
      <x v="449"/>
      <x v="72"/>
    </i>
    <i r="3">
      <x v="450"/>
      <x v="72"/>
    </i>
    <i r="3">
      <x v="451"/>
      <x v="72"/>
    </i>
    <i r="3">
      <x v="452"/>
      <x v="72"/>
    </i>
    <i r="3">
      <x v="453"/>
      <x v="127"/>
    </i>
    <i r="3">
      <x v="454"/>
      <x v="127"/>
    </i>
    <i r="3">
      <x v="455"/>
      <x v="127"/>
    </i>
    <i r="3">
      <x v="456"/>
      <x v="127"/>
    </i>
    <i r="3">
      <x v="457"/>
      <x v="74"/>
    </i>
    <i r="3">
      <x v="458"/>
      <x v="131"/>
    </i>
    <i r="3">
      <x v="459"/>
      <x v="74"/>
    </i>
    <i r="3">
      <x v="460"/>
      <x v="131"/>
    </i>
    <i r="3">
      <x v="461"/>
      <x v="74"/>
    </i>
    <i r="3">
      <x v="462"/>
      <x v="131"/>
    </i>
    <i r="3">
      <x v="463"/>
      <x v="74"/>
    </i>
    <i r="3">
      <x v="464"/>
      <x v="131"/>
    </i>
    <i r="3">
      <x v="465"/>
      <x v="75"/>
    </i>
    <i r="3">
      <x v="466"/>
      <x v="75"/>
    </i>
    <i r="3">
      <x v="468"/>
      <x v="75"/>
    </i>
    <i r="3">
      <x v="469"/>
      <x v="75"/>
    </i>
    <i r="3">
      <x v="470"/>
      <x v="75"/>
    </i>
    <i r="3">
      <x v="472"/>
      <x v="76"/>
    </i>
    <i r="3">
      <x v="473"/>
      <x v="76"/>
    </i>
    <i r="3">
      <x v="474"/>
      <x v="76"/>
    </i>
    <i r="3">
      <x v="475"/>
      <x v="76"/>
    </i>
    <i r="3">
      <x v="476"/>
      <x v="76"/>
    </i>
    <i r="3">
      <x v="477"/>
      <x v="76"/>
    </i>
    <i r="3">
      <x v="478"/>
      <x v="76"/>
    </i>
    <i r="3">
      <x v="479"/>
      <x v="76"/>
    </i>
    <i r="3">
      <x v="480"/>
      <x v="99"/>
    </i>
    <i r="3">
      <x v="483"/>
      <x v="80"/>
    </i>
    <i r="3">
      <x v="487"/>
      <x v="81"/>
    </i>
    <i r="3">
      <x v="488"/>
      <x v="81"/>
    </i>
    <i r="3">
      <x v="489"/>
      <x v="82"/>
    </i>
    <i r="3">
      <x v="490"/>
      <x v="129"/>
    </i>
    <i r="3">
      <x v="491"/>
      <x v="130"/>
    </i>
    <i r="3">
      <x v="492"/>
      <x v="85"/>
    </i>
    <i r="3">
      <x v="493"/>
      <x v="85"/>
    </i>
    <i r="3">
      <x v="498"/>
      <x v="173"/>
    </i>
    <i r="3">
      <x v="517"/>
      <x v="68"/>
    </i>
    <i r="3">
      <x v="518"/>
      <x v="68"/>
    </i>
    <i r="3">
      <x v="519"/>
      <x v="68"/>
    </i>
    <i r="3">
      <x v="520"/>
      <x v="68"/>
    </i>
    <i r="3">
      <x v="521"/>
      <x v="75"/>
    </i>
    <i r="3">
      <x v="523"/>
      <x v="1"/>
    </i>
    <i r="3">
      <x v="533"/>
      <x v="97"/>
    </i>
    <i r="3">
      <x v="535"/>
      <x v="99"/>
    </i>
    <i r="3">
      <x v="538"/>
      <x v="179"/>
    </i>
    <i r="3">
      <x v="541"/>
      <x v="102"/>
    </i>
    <i r="3">
      <x v="542"/>
      <x v="102"/>
    </i>
    <i r="3">
      <x v="543"/>
      <x v="103"/>
    </i>
    <i r="3">
      <x v="544"/>
      <x v="64"/>
    </i>
    <i r="3">
      <x v="545"/>
      <x v="64"/>
    </i>
    <i r="3">
      <x v="548"/>
      <x v="31"/>
    </i>
    <i r="3">
      <x v="549"/>
      <x v="81"/>
    </i>
    <i r="3">
      <x v="551"/>
      <x v="85"/>
    </i>
    <i r="3">
      <x v="553"/>
      <x v="109"/>
    </i>
    <i r="3">
      <x v="554"/>
      <x v="109"/>
    </i>
    <i r="3">
      <x v="555"/>
      <x v="109"/>
    </i>
    <i r="3">
      <x v="556"/>
      <x v="109"/>
    </i>
    <i r="3">
      <x v="557"/>
      <x v="109"/>
    </i>
    <i r="3">
      <x v="558"/>
      <x v="109"/>
    </i>
    <i r="3">
      <x v="559"/>
      <x v="109"/>
    </i>
    <i r="3">
      <x v="560"/>
      <x v="109"/>
    </i>
    <i r="3">
      <x v="561"/>
      <x v="109"/>
    </i>
    <i r="3">
      <x v="562"/>
      <x v="109"/>
    </i>
    <i r="3">
      <x v="563"/>
      <x v="109"/>
    </i>
    <i r="3">
      <x v="564"/>
      <x v="109"/>
    </i>
    <i r="3">
      <x v="565"/>
      <x v="109"/>
    </i>
    <i r="3">
      <x v="566"/>
      <x v="109"/>
    </i>
    <i r="3">
      <x v="567"/>
      <x v="109"/>
    </i>
    <i r="3">
      <x v="568"/>
      <x v="109"/>
    </i>
    <i r="3">
      <x v="569"/>
      <x v="109"/>
    </i>
    <i r="3">
      <x v="570"/>
      <x v="109"/>
    </i>
    <i r="3">
      <x v="571"/>
      <x v="109"/>
    </i>
    <i r="3">
      <x v="572"/>
      <x v="109"/>
    </i>
    <i r="3">
      <x v="573"/>
      <x v="109"/>
    </i>
    <i r="3">
      <x v="574"/>
      <x v="109"/>
    </i>
    <i r="3">
      <x v="575"/>
      <x v="109"/>
    </i>
    <i r="3">
      <x v="576"/>
      <x v="109"/>
    </i>
    <i r="3">
      <x v="579"/>
      <x v="110"/>
    </i>
    <i r="3">
      <x v="580"/>
      <x v="111"/>
    </i>
    <i r="3">
      <x v="581"/>
      <x v="112"/>
    </i>
    <i r="3">
      <x v="582"/>
      <x v="113"/>
    </i>
    <i r="3">
      <x v="583"/>
      <x v="113"/>
    </i>
    <i r="3">
      <x v="584"/>
      <x v="113"/>
    </i>
    <i r="3">
      <x v="585"/>
      <x v="113"/>
    </i>
    <i r="3">
      <x v="586"/>
      <x v="113"/>
    </i>
    <i r="3">
      <x v="587"/>
      <x v="113"/>
    </i>
    <i r="3">
      <x v="588"/>
      <x v="113"/>
    </i>
    <i r="3">
      <x v="589"/>
      <x v="113"/>
    </i>
    <i r="3">
      <x v="590"/>
      <x v="113"/>
    </i>
    <i r="3">
      <x v="591"/>
      <x v="113"/>
    </i>
    <i r="3">
      <x v="606"/>
      <x v="113"/>
    </i>
    <i r="3">
      <x v="607"/>
      <x v="113"/>
    </i>
    <i r="3">
      <x v="608"/>
      <x v="113"/>
    </i>
    <i r="3">
      <x v="609"/>
      <x v="113"/>
    </i>
    <i r="3">
      <x v="610"/>
      <x v="113"/>
    </i>
    <i r="3">
      <x v="611"/>
      <x v="113"/>
    </i>
    <i r="3">
      <x v="612"/>
      <x v="113"/>
    </i>
    <i r="3">
      <x v="613"/>
      <x v="113"/>
    </i>
    <i r="3">
      <x v="614"/>
      <x v="113"/>
    </i>
    <i r="3">
      <x v="615"/>
      <x v="113"/>
    </i>
    <i r="3">
      <x v="630"/>
      <x v="114"/>
    </i>
    <i r="3">
      <x v="631"/>
      <x v="114"/>
    </i>
    <i r="3">
      <x v="632"/>
      <x v="114"/>
    </i>
    <i r="3">
      <x v="633"/>
      <x v="114"/>
    </i>
    <i r="3">
      <x v="634"/>
      <x v="114"/>
    </i>
    <i r="3">
      <x v="635"/>
      <x v="114"/>
    </i>
    <i r="3">
      <x v="636"/>
      <x v="114"/>
    </i>
    <i r="3">
      <x v="637"/>
      <x v="114"/>
    </i>
    <i r="3">
      <x v="638"/>
      <x v="114"/>
    </i>
    <i r="3">
      <x v="639"/>
      <x v="114"/>
    </i>
    <i r="3">
      <x v="654"/>
      <x v="114"/>
    </i>
    <i r="3">
      <x v="655"/>
      <x v="114"/>
    </i>
    <i r="3">
      <x v="656"/>
      <x v="114"/>
    </i>
    <i r="3">
      <x v="657"/>
      <x v="114"/>
    </i>
    <i r="3">
      <x v="658"/>
      <x v="114"/>
    </i>
    <i r="3">
      <x v="659"/>
      <x v="114"/>
    </i>
    <i r="3">
      <x v="660"/>
      <x v="114"/>
    </i>
    <i r="3">
      <x v="661"/>
      <x v="114"/>
    </i>
    <i r="3">
      <x v="662"/>
      <x v="114"/>
    </i>
    <i r="3">
      <x v="663"/>
      <x v="114"/>
    </i>
    <i r="3">
      <x v="678"/>
      <x v="115"/>
    </i>
    <i r="3">
      <x v="679"/>
      <x v="115"/>
    </i>
    <i r="3">
      <x v="680"/>
      <x v="115"/>
    </i>
    <i r="3">
      <x v="681"/>
      <x v="115"/>
    </i>
    <i r="3">
      <x v="682"/>
      <x v="115"/>
    </i>
    <i r="3">
      <x v="683"/>
      <x v="115"/>
    </i>
    <i r="3">
      <x v="684"/>
      <x v="115"/>
    </i>
    <i r="3">
      <x v="685"/>
      <x v="115"/>
    </i>
    <i r="3">
      <x v="686"/>
      <x v="115"/>
    </i>
    <i r="3">
      <x v="687"/>
      <x v="115"/>
    </i>
    <i r="3">
      <x v="688"/>
      <x v="115"/>
    </i>
    <i r="3">
      <x v="689"/>
      <x v="115"/>
    </i>
    <i r="3">
      <x v="690"/>
      <x v="115"/>
    </i>
    <i r="3">
      <x v="704"/>
      <x v="115"/>
    </i>
    <i r="3">
      <x v="705"/>
      <x v="115"/>
    </i>
    <i r="3">
      <x v="706"/>
      <x v="115"/>
    </i>
    <i r="3">
      <x v="707"/>
      <x v="115"/>
    </i>
    <i r="3">
      <x v="708"/>
      <x v="115"/>
    </i>
    <i r="3">
      <x v="709"/>
      <x v="115"/>
    </i>
    <i r="3">
      <x v="710"/>
      <x v="115"/>
    </i>
    <i r="3">
      <x v="711"/>
      <x v="115"/>
    </i>
    <i r="3">
      <x v="712"/>
      <x v="115"/>
    </i>
    <i r="3">
      <x v="713"/>
      <x v="115"/>
    </i>
    <i r="3">
      <x v="714"/>
      <x v="115"/>
    </i>
    <i r="3">
      <x v="715"/>
      <x v="115"/>
    </i>
    <i r="3">
      <x v="716"/>
      <x v="115"/>
    </i>
    <i r="3">
      <x v="730"/>
      <x v="116"/>
    </i>
    <i r="3">
      <x v="731"/>
      <x v="116"/>
    </i>
    <i r="3">
      <x v="732"/>
      <x v="116"/>
    </i>
    <i r="3">
      <x v="733"/>
      <x v="116"/>
    </i>
    <i r="3">
      <x v="734"/>
      <x v="116"/>
    </i>
    <i r="3">
      <x v="735"/>
      <x v="116"/>
    </i>
    <i r="3">
      <x v="736"/>
      <x v="116"/>
    </i>
    <i r="3">
      <x v="737"/>
      <x v="116"/>
    </i>
    <i r="3">
      <x v="746"/>
      <x v="116"/>
    </i>
    <i r="3">
      <x v="747"/>
      <x v="116"/>
    </i>
    <i r="3">
      <x v="748"/>
      <x v="116"/>
    </i>
    <i r="3">
      <x v="749"/>
      <x v="116"/>
    </i>
    <i r="3">
      <x v="750"/>
      <x v="116"/>
    </i>
    <i r="3">
      <x v="751"/>
      <x v="116"/>
    </i>
    <i r="3">
      <x v="752"/>
      <x v="116"/>
    </i>
    <i r="3">
      <x v="753"/>
      <x v="116"/>
    </i>
    <i r="3">
      <x v="762"/>
      <x v="151"/>
    </i>
    <i r="3">
      <x v="763"/>
      <x v="151"/>
    </i>
    <i r="3">
      <x v="764"/>
      <x v="151"/>
    </i>
    <i r="3">
      <x v="765"/>
      <x v="151"/>
    </i>
    <i r="3">
      <x v="766"/>
      <x v="151"/>
    </i>
    <i r="3">
      <x v="767"/>
      <x v="151"/>
    </i>
    <i r="3">
      <x v="768"/>
      <x v="151"/>
    </i>
    <i r="3">
      <x v="805"/>
      <x v="109"/>
    </i>
    <i r="3">
      <x v="806"/>
      <x v="109"/>
    </i>
    <i r="3">
      <x v="807"/>
      <x v="113"/>
    </i>
    <i r="3">
      <x v="808"/>
      <x v="113"/>
    </i>
    <i r="3">
      <x v="809"/>
      <x v="113"/>
    </i>
    <i r="3">
      <x v="810"/>
      <x v="113"/>
    </i>
    <i r="3">
      <x v="811"/>
      <x v="114"/>
    </i>
    <i r="3">
      <x v="812"/>
      <x v="114"/>
    </i>
    <i r="3">
      <x v="813"/>
      <x v="114"/>
    </i>
    <i r="3">
      <x v="814"/>
      <x v="114"/>
    </i>
    <i r="3">
      <x v="815"/>
      <x v="68"/>
    </i>
    <i r="3">
      <x v="816"/>
      <x v="68"/>
    </i>
    <i r="3">
      <x v="820"/>
      <x v="125"/>
    </i>
    <i r="3">
      <x v="821"/>
      <x v="126"/>
    </i>
    <i r="3">
      <x v="822"/>
      <x v="126"/>
    </i>
    <i r="3">
      <x v="823"/>
      <x v="128"/>
    </i>
    <i r="3">
      <x v="824"/>
      <x v="128"/>
    </i>
    <i r="3">
      <x v="825"/>
      <x v="128"/>
    </i>
    <i r="3">
      <x v="826"/>
      <x v="128"/>
    </i>
    <i r="3">
      <x v="827"/>
      <x v="169"/>
    </i>
    <i r="3">
      <x v="828"/>
      <x v="169"/>
    </i>
    <i r="3">
      <x v="829"/>
      <x v="169"/>
    </i>
    <i r="3">
      <x v="830"/>
      <x v="180"/>
    </i>
    <i r="3">
      <x v="831"/>
      <x v="180"/>
    </i>
    <i r="3">
      <x v="832"/>
      <x v="169"/>
    </i>
    <i r="3">
      <x v="833"/>
      <x v="169"/>
    </i>
    <i r="3">
      <x v="834"/>
      <x v="169"/>
    </i>
    <i r="3">
      <x v="835"/>
      <x v="179"/>
    </i>
    <i r="3">
      <x v="836"/>
      <x v="179"/>
    </i>
    <i r="3">
      <x v="837"/>
      <x v="179"/>
    </i>
    <i r="3">
      <x v="866"/>
      <x v="133"/>
    </i>
    <i r="3">
      <x v="867"/>
      <x v="133"/>
    </i>
    <i r="3">
      <x v="868"/>
      <x v="133"/>
    </i>
    <i r="3">
      <x v="869"/>
      <x v="133"/>
    </i>
    <i r="3">
      <x v="870"/>
      <x v="140"/>
    </i>
    <i r="3">
      <x v="871"/>
      <x v="135"/>
    </i>
    <i r="3">
      <x v="872"/>
      <x v="136"/>
    </i>
    <i r="3">
      <x v="873"/>
      <x v="136"/>
    </i>
    <i r="3">
      <x v="874"/>
      <x v="137"/>
    </i>
    <i r="3">
      <x v="875"/>
      <x v="137"/>
    </i>
    <i r="3">
      <x v="876"/>
      <x v="137"/>
    </i>
    <i r="3">
      <x v="877"/>
      <x v="138"/>
    </i>
    <i r="3">
      <x v="878"/>
      <x v="139"/>
    </i>
    <i r="3">
      <x v="879"/>
      <x v="141"/>
    </i>
    <i r="3">
      <x v="880"/>
      <x v="142"/>
    </i>
    <i r="3">
      <x v="881"/>
      <x v="143"/>
    </i>
    <i r="3">
      <x v="882"/>
      <x v="143"/>
    </i>
    <i r="3">
      <x v="883"/>
      <x v="143"/>
    </i>
    <i r="3">
      <x v="884"/>
      <x v="143"/>
    </i>
    <i r="3">
      <x v="885"/>
      <x v="143"/>
    </i>
    <i r="3">
      <x v="886"/>
      <x v="143"/>
    </i>
    <i r="3">
      <x v="887"/>
      <x v="143"/>
    </i>
    <i r="3">
      <x v="888"/>
      <x v="143"/>
    </i>
    <i r="3">
      <x v="889"/>
      <x v="143"/>
    </i>
    <i r="3">
      <x v="890"/>
      <x v="143"/>
    </i>
    <i r="3">
      <x v="891"/>
      <x v="143"/>
    </i>
    <i r="3">
      <x v="892"/>
      <x v="143"/>
    </i>
    <i r="3">
      <x v="893"/>
      <x v="143"/>
    </i>
    <i r="3">
      <x v="900"/>
      <x v="146"/>
    </i>
    <i r="3">
      <x v="901"/>
      <x v="148"/>
    </i>
    <i r="3">
      <x v="904"/>
      <x v="149"/>
    </i>
    <i r="3">
      <x v="905"/>
      <x v="150"/>
    </i>
    <i r="3">
      <x v="906"/>
      <x v="149"/>
    </i>
    <i r="3">
      <x v="907"/>
      <x v="150"/>
    </i>
    <i r="3">
      <x v="908"/>
      <x v="151"/>
    </i>
    <i r="3">
      <x v="909"/>
      <x v="151"/>
    </i>
    <i r="3">
      <x v="910"/>
      <x v="151"/>
    </i>
    <i r="3">
      <x v="911"/>
      <x v="151"/>
    </i>
    <i r="3">
      <x v="912"/>
      <x v="151"/>
    </i>
    <i r="3">
      <x v="913"/>
      <x v="151"/>
    </i>
    <i r="3">
      <x v="915"/>
      <x v="158"/>
    </i>
    <i r="3">
      <x v="916"/>
      <x v="158"/>
    </i>
    <i r="3">
      <x v="917"/>
      <x v="158"/>
    </i>
    <i r="3">
      <x v="918"/>
      <x v="158"/>
    </i>
    <i r="3">
      <x v="919"/>
      <x v="158"/>
    </i>
    <i r="3">
      <x v="920"/>
      <x v="158"/>
    </i>
    <i r="3">
      <x v="921"/>
      <x v="158"/>
    </i>
    <i r="3">
      <x v="922"/>
      <x v="158"/>
    </i>
    <i r="3">
      <x v="923"/>
      <x v="158"/>
    </i>
    <i r="3">
      <x v="924"/>
      <x v="159"/>
    </i>
    <i r="3">
      <x v="925"/>
      <x v="159"/>
    </i>
    <i r="3">
      <x v="926"/>
      <x v="159"/>
    </i>
    <i r="3">
      <x v="927"/>
      <x v="151"/>
    </i>
    <i r="3">
      <x v="937"/>
      <x v="161"/>
    </i>
    <i r="3">
      <x v="938"/>
      <x v="161"/>
    </i>
    <i r="3">
      <x v="941"/>
      <x v="163"/>
    </i>
    <i r="3">
      <x v="942"/>
      <x v="164"/>
    </i>
    <i r="3">
      <x v="943"/>
      <x v="165"/>
    </i>
    <i r="3">
      <x v="944"/>
      <x v="166"/>
    </i>
    <i r="3">
      <x v="945"/>
      <x v="167"/>
    </i>
    <i r="3">
      <x v="946"/>
      <x v="168"/>
    </i>
    <i r="3">
      <x v="947"/>
      <x v="149"/>
    </i>
    <i r="3">
      <x v="948"/>
      <x v="149"/>
    </i>
    <i r="3">
      <x v="949"/>
      <x v="149"/>
    </i>
    <i r="3">
      <x v="950"/>
      <x v="149"/>
    </i>
    <i r="3">
      <x v="951"/>
      <x v="170"/>
    </i>
    <i r="3">
      <x v="952"/>
      <x v="171"/>
    </i>
    <i r="3">
      <x v="953"/>
      <x v="172"/>
    </i>
    <i r="3">
      <x v="954"/>
      <x v="172"/>
    </i>
    <i r="3">
      <x v="955"/>
      <x v="172"/>
    </i>
    <i r="3">
      <x v="956"/>
      <x v="172"/>
    </i>
    <i r="3">
      <x v="957"/>
      <x v="172"/>
    </i>
    <i r="3">
      <x v="958"/>
      <x v="172"/>
    </i>
    <i r="3">
      <x v="959"/>
      <x v="172"/>
    </i>
    <i r="3">
      <x v="960"/>
      <x v="172"/>
    </i>
    <i r="3">
      <x v="961"/>
      <x v="172"/>
    </i>
    <i r="3">
      <x v="962"/>
      <x v="172"/>
    </i>
    <i r="3">
      <x v="963"/>
      <x v="172"/>
    </i>
    <i r="3">
      <x v="964"/>
      <x v="172"/>
    </i>
    <i r="3">
      <x v="965"/>
      <x v="172"/>
    </i>
    <i r="3">
      <x v="966"/>
      <x v="172"/>
    </i>
    <i r="3">
      <x v="967"/>
      <x v="172"/>
    </i>
    <i r="3">
      <x v="968"/>
      <x v="172"/>
    </i>
    <i r="3">
      <x v="969"/>
      <x v="172"/>
    </i>
    <i r="3">
      <x v="970"/>
      <x v="172"/>
    </i>
    <i r="3">
      <x v="971"/>
      <x v="172"/>
    </i>
    <i r="3">
      <x v="985"/>
      <x v="3"/>
    </i>
    <i r="3">
      <x v="986"/>
      <x v="3"/>
    </i>
    <i r="3">
      <x v="991"/>
      <x v="183"/>
    </i>
    <i r="3">
      <x v="992"/>
      <x v="183"/>
    </i>
    <i r="3">
      <x v="993"/>
      <x v="183"/>
    </i>
    <i r="3">
      <x v="994"/>
      <x v="82"/>
    </i>
  </rowItems>
  <colItems count="1">
    <i/>
  </colItems>
  <pageFields count="3">
    <pageField fld="6" item="0" hier="-1"/>
    <pageField fld="3" item="0" hier="-1"/>
    <pageField fld="62" item="1" hier="-1"/>
  </pageFields>
  <formats count="4">
    <format dxfId="87">
      <pivotArea field="26" type="button" dataOnly="0" labelOnly="1" outline="0"/>
    </format>
    <format dxfId="86">
      <pivotArea field="27" type="button" dataOnly="0" labelOnly="1" outline="0"/>
    </format>
    <format dxfId="85">
      <pivotArea type="all" dataOnly="0" outline="0" fieldPosition="0"/>
    </format>
    <format dxfId="84">
      <pivotArea field="1" type="button" dataOnly="0" labelOnly="1" outline="0" axis="axisRow" fieldPosition="4"/>
    </format>
  </formats>
  <pivotTableStyleInfo name="Stellar Process Utility Matrix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BB626F-16D5-46EA-ACC8-039AAD3A34F6}" name="PivotCaDemandSummary" cacheId="32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6" indent="0" compact="0" compactData="0" multipleFieldFilters="0" customListSort="0">
  <location ref="A5:E8" firstHeaderRow="0" firstDataRow="1" firstDataCol="2" rowPageCount="3" colPageCount="1"/>
  <pivotFields count="64"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185">
        <item m="1" x="174"/>
        <item x="36"/>
        <item m="1" x="166"/>
        <item x="98"/>
        <item m="1" x="155"/>
        <item m="1" x="142"/>
        <item m="1" x="144"/>
        <item m="1" x="171"/>
        <item m="1" x="156"/>
        <item m="1" x="157"/>
        <item m="1" x="164"/>
        <item m="1" x="165"/>
        <item m="1" x="167"/>
        <item m="1" x="145"/>
        <item m="1" x="168"/>
        <item m="1" x="170"/>
        <item m="1" x="146"/>
        <item m="1" x="161"/>
        <item m="1" x="183"/>
        <item m="1" x="162"/>
        <item m="1" x="140"/>
        <item m="1" x="182"/>
        <item m="1" x="143"/>
        <item m="1" x="154"/>
        <item m="1" x="163"/>
        <item x="6"/>
        <item m="1" x="175"/>
        <item x="26"/>
        <item m="1" x="169"/>
        <item m="1" x="160"/>
        <item m="1" x="181"/>
        <item x="59"/>
        <item m="1" x="149"/>
        <item m="1" x="150"/>
        <item m="1" x="173"/>
        <item m="1" x="180"/>
        <item m="1" x="159"/>
        <item m="1" x="179"/>
        <item m="1" x="147"/>
        <item m="1" x="176"/>
        <item m="1" x="177"/>
        <item m="1" x="148"/>
        <item m="1" x="172"/>
        <item m="1" x="152"/>
        <item m="1" x="178"/>
        <item x="116"/>
        <item m="1" x="141"/>
        <item m="1" x="153"/>
        <item m="1" x="158"/>
        <item m="1" x="151"/>
        <item x="34"/>
        <item x="66"/>
        <item x="53"/>
        <item x="97"/>
        <item x="51"/>
        <item x="67"/>
        <item x="112"/>
        <item m="1" x="138"/>
        <item m="1" x="139"/>
        <item x="35"/>
        <item m="1" x="132"/>
        <item m="1" x="134"/>
        <item m="1" x="133"/>
        <item x="113"/>
        <item x="24"/>
        <item x="44"/>
        <item x="50"/>
        <item x="0"/>
        <item x="49"/>
        <item x="3"/>
        <item x="17"/>
        <item x="70"/>
        <item x="28"/>
        <item m="1" x="129"/>
        <item x="56"/>
        <item x="43"/>
        <item x="39"/>
        <item x="15"/>
        <item x="64"/>
        <item x="40"/>
        <item x="89"/>
        <item x="114"/>
        <item x="115"/>
        <item m="1" x="135"/>
        <item m="1" x="136"/>
        <item x="23"/>
        <item x="58"/>
        <item x="88"/>
        <item x="68"/>
        <item x="71"/>
        <item x="81"/>
        <item m="1" x="117"/>
        <item m="1" x="137"/>
        <item m="1" x="118"/>
        <item m="1" x="119"/>
        <item m="1" x="120"/>
        <item m="1" x="121"/>
        <item x="16"/>
        <item x="72"/>
        <item x="18"/>
        <item x="65"/>
        <item x="82"/>
        <item x="54"/>
        <item x="20"/>
        <item m="1" x="130"/>
        <item m="1" x="131"/>
        <item x="7"/>
        <item x="69"/>
        <item x="100"/>
        <item x="4"/>
        <item x="1"/>
        <item x="2"/>
        <item x="27"/>
        <item x="10"/>
        <item x="47"/>
        <item x="33"/>
        <item x="45"/>
        <item m="1" x="127"/>
        <item x="60"/>
        <item x="83"/>
        <item x="79"/>
        <item x="80"/>
        <item x="42"/>
        <item x="84"/>
        <item x="52"/>
        <item x="29"/>
        <item x="30"/>
        <item x="90"/>
        <item x="106"/>
        <item x="107"/>
        <item x="108"/>
        <item x="57"/>
        <item x="41"/>
        <item x="109"/>
        <item m="1" x="128"/>
        <item x="94"/>
        <item x="111"/>
        <item x="9"/>
        <item x="92"/>
        <item x="91"/>
        <item x="93"/>
        <item x="95"/>
        <item x="96"/>
        <item x="38"/>
        <item x="85"/>
        <item x="86"/>
        <item x="25"/>
        <item m="1" x="122"/>
        <item x="99"/>
        <item x="104"/>
        <item x="105"/>
        <item x="110"/>
        <item x="48"/>
        <item m="1" x="123"/>
        <item m="1" x="124"/>
        <item m="1" x="125"/>
        <item m="1" x="126"/>
        <item x="62"/>
        <item x="31"/>
        <item x="32"/>
        <item x="61"/>
        <item x="19"/>
        <item x="73"/>
        <item x="21"/>
        <item x="22"/>
        <item x="11"/>
        <item x="12"/>
        <item x="13"/>
        <item x="14"/>
        <item x="46"/>
        <item x="102"/>
        <item x="103"/>
        <item x="5"/>
        <item x="8"/>
        <item x="74"/>
        <item x="75"/>
        <item x="76"/>
        <item x="77"/>
        <item x="87"/>
        <item x="101"/>
        <item x="55"/>
        <item x="63"/>
        <item x="78"/>
        <item x="3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>
      <items count="6">
        <item x="0"/>
        <item x="1"/>
        <item m="1" x="3"/>
        <item m="1" x="4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insertBlankRow="1">
      <items count="62">
        <item m="1" x="47"/>
        <item x="3"/>
        <item x="8"/>
        <item x="1"/>
        <item x="9"/>
        <item m="1" x="41"/>
        <item m="1" x="44"/>
        <item m="1" x="50"/>
        <item m="1" x="57"/>
        <item m="1" x="39"/>
        <item m="1" x="48"/>
        <item m="1" x="32"/>
        <item m="1" x="27"/>
        <item m="1" x="45"/>
        <item m="1" x="30"/>
        <item m="1" x="19"/>
        <item m="1" x="24"/>
        <item m="1" x="58"/>
        <item m="1" x="51"/>
        <item m="1" x="42"/>
        <item x="4"/>
        <item m="1" x="56"/>
        <item m="1" x="21"/>
        <item m="1" x="60"/>
        <item x="7"/>
        <item m="1" x="29"/>
        <item m="1" x="46"/>
        <item m="1" x="52"/>
        <item m="1" x="26"/>
        <item m="1" x="13"/>
        <item m="1" x="18"/>
        <item m="1" x="54"/>
        <item m="1" x="34"/>
        <item x="10"/>
        <item x="11"/>
        <item m="1" x="55"/>
        <item m="1" x="43"/>
        <item m="1" x="20"/>
        <item m="1" x="23"/>
        <item m="1" x="53"/>
        <item x="5"/>
        <item x="6"/>
        <item m="1" x="14"/>
        <item m="1" x="49"/>
        <item m="1" x="35"/>
        <item m="1" x="12"/>
        <item m="1" x="22"/>
        <item m="1" x="28"/>
        <item m="1" x="17"/>
        <item m="1" x="33"/>
        <item m="1" x="37"/>
        <item m="1" x="38"/>
        <item m="1" x="36"/>
        <item x="0"/>
        <item m="1" x="59"/>
        <item m="1" x="40"/>
        <item m="1" x="31"/>
        <item m="1" x="25"/>
        <item m="1" x="15"/>
        <item m="1" x="16"/>
        <item x="2"/>
        <item t="default"/>
      </items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9">
        <item x="0"/>
        <item x="6"/>
        <item x="1"/>
        <item m="1" x="15"/>
        <item m="1" x="14"/>
        <item m="1" x="9"/>
        <item m="1" x="11"/>
        <item x="4"/>
        <item m="1" x="16"/>
        <item x="5"/>
        <item m="1" x="10"/>
        <item m="1" x="17"/>
        <item x="3"/>
        <item m="1" x="13"/>
        <item m="1" x="12"/>
        <item m="1" x="8"/>
        <item x="2"/>
        <item m="1"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 defaultSubtotal="0">
      <items count="18">
        <item m="1" x="12"/>
        <item m="1" x="16"/>
        <item m="1" x="2"/>
        <item m="1" x="5"/>
        <item m="1" x="3"/>
        <item m="1" x="7"/>
        <item m="1" x="6"/>
        <item m="1" x="17"/>
        <item m="1" x="9"/>
        <item m="1" x="11"/>
        <item m="1" x="14"/>
        <item m="1" x="8"/>
        <item m="1" x="15"/>
        <item m="1" x="1"/>
        <item m="1" x="10"/>
        <item m="1" x="13"/>
        <item m="1" x="4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17"/>
  </rowFields>
  <rowItems count="3">
    <i>
      <x v="53"/>
      <x v="17"/>
    </i>
    <i t="default">
      <x v="53"/>
    </i>
    <i t="blank">
      <x v="53"/>
    </i>
  </rowItems>
  <colFields count="1">
    <field x="-2"/>
  </colFields>
  <colItems count="3">
    <i>
      <x/>
    </i>
    <i i="1">
      <x v="1"/>
    </i>
    <i i="2">
      <x v="2"/>
    </i>
  </colItems>
  <pageFields count="3">
    <pageField fld="6" hier="-1"/>
    <pageField fld="3" item="0" hier="-1"/>
    <pageField fld="62" item="1" hier="-1"/>
  </pageFields>
  <dataFields count="3">
    <dataField name="Sum of Flow" fld="44" baseField="0" baseItem="0"/>
    <dataField name="Sum of Mech - Demand" fld="50" baseField="4" baseItem="4"/>
    <dataField name="Sum of Flow Unit" fld="45" baseField="0" baseItem="0"/>
  </dataFields>
  <formats count="3">
    <format dxfId="83">
      <pivotArea field="1" type="button" dataOnly="0" labelOnly="1" outline="0"/>
    </format>
    <format dxfId="82">
      <pivotArea field="26" type="button" dataOnly="0" labelOnly="1" outline="0"/>
    </format>
    <format dxfId="81">
      <pivotArea field="27" type="button" dataOnly="0" labelOnly="1" outline="0"/>
    </format>
  </formats>
  <pivotTableStyleInfo name="Stellar Process Utility Matrix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6EC17F-58B6-472B-968F-0B05ABD3DB4A}" name="PivotCaDemand" cacheId="32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6" indent="0" compact="0" compactData="0" multipleFieldFilters="0">
  <location ref="A5:L427" firstHeaderRow="0" firstDataRow="1" firstDataCol="9" rowPageCount="3" colPageCount="1"/>
  <pivotFields count="64">
    <pivotField axis="axisRow" compact="0" outline="0" subtotalTop="0" showAll="0" defaultSubtotal="0">
      <items count="995">
        <item m="1" x="949"/>
        <item m="1" x="991"/>
        <item m="1" x="845"/>
        <item m="1" x="953"/>
        <item m="1" x="836"/>
        <item m="1" x="914"/>
        <item m="1" x="881"/>
        <item m="1" x="959"/>
        <item m="1" x="807"/>
        <item m="1" x="888"/>
        <item m="1" x="966"/>
        <item m="1" x="974"/>
        <item m="1" x="821"/>
        <item m="1" x="898"/>
        <item m="1" x="897"/>
        <item m="1" x="793"/>
        <item m="1" x="827"/>
        <item m="1" x="829"/>
        <item m="1" x="831"/>
        <item m="1" x="833"/>
        <item m="1" x="835"/>
        <item m="1" x="909"/>
        <item m="1" x="784"/>
        <item m="1" x="785"/>
        <item m="1" x="818"/>
        <item m="1" x="810"/>
        <item m="1" x="905"/>
        <item m="1" x="945"/>
        <item m="1" x="937"/>
        <item m="1" x="930"/>
        <item m="1" x="920"/>
        <item m="1" x="913"/>
        <item m="1" x="907"/>
        <item m="1" x="904"/>
        <item m="1" x="902"/>
        <item m="1" x="900"/>
        <item m="1" x="899"/>
        <item m="1" x="985"/>
        <item m="1" x="799"/>
        <item m="1" x="791"/>
        <item m="1" x="781"/>
        <item m="1" x="772"/>
        <item m="1" x="992"/>
        <item m="1" x="987"/>
        <item m="1" x="984"/>
        <item m="1" x="981"/>
        <item m="1" x="979"/>
        <item m="1" x="977"/>
        <item m="1" x="837"/>
        <item m="1" x="880"/>
        <item m="1" x="873"/>
        <item m="1" x="865"/>
        <item m="1" x="856"/>
        <item m="1" x="847"/>
        <item m="1" x="839"/>
        <item m="1" x="834"/>
        <item m="1" x="830"/>
        <item m="1" x="826"/>
        <item m="1" x="825"/>
        <item m="1" x="915"/>
        <item m="1" x="958"/>
        <item m="1" x="951"/>
        <item m="1" x="942"/>
        <item m="1" x="934"/>
        <item m="1" x="925"/>
        <item m="1" x="917"/>
        <item m="1" x="910"/>
        <item m="1" x="906"/>
        <item m="1" x="903"/>
        <item m="1" x="901"/>
        <item m="1" x="993"/>
        <item m="1" x="806"/>
        <item m="1" x="803"/>
        <item m="1" x="796"/>
        <item m="1" x="787"/>
        <item m="1" x="777"/>
        <item m="1" x="767"/>
        <item m="1" x="989"/>
        <item m="1" x="986"/>
        <item m="1" x="983"/>
        <item m="1" x="980"/>
        <item m="1" x="848"/>
        <item m="1" x="887"/>
        <item m="1" x="884"/>
        <item m="1" x="877"/>
        <item m="1" x="869"/>
        <item m="1" x="861"/>
        <item m="1" x="850"/>
        <item m="1" x="842"/>
        <item m="1" x="838"/>
        <item m="1" x="832"/>
        <item m="1" x="828"/>
        <item m="1" x="926"/>
        <item m="1" x="965"/>
        <item m="1" x="778"/>
        <item m="1" x="862"/>
        <item m="1" x="939"/>
        <item m="1" x="812"/>
        <item m="1" x="908"/>
        <item m="1" x="988"/>
        <item m="1" x="840"/>
        <item m="1" x="918"/>
        <item m="1" x="768"/>
        <item m="1" x="851"/>
        <item m="1" x="931"/>
        <item m="1" x="782"/>
        <item m="1" x="866"/>
        <item m="1" x="943"/>
        <item m="1" x="813"/>
        <item m="1" x="911"/>
        <item m="1" x="990"/>
        <item m="1" x="843"/>
        <item m="1" x="921"/>
        <item m="1" x="773"/>
        <item m="1" x="857"/>
        <item m="1" x="935"/>
        <item m="1" x="789"/>
        <item m="1" x="870"/>
        <item m="1" x="947"/>
        <item m="1" x="815"/>
        <item m="1" x="916"/>
        <item m="1" x="994"/>
        <item m="1" x="849"/>
        <item m="1" x="928"/>
        <item m="1" x="779"/>
        <item m="1" x="863"/>
        <item m="1" x="940"/>
        <item m="1" x="794"/>
        <item m="1" x="875"/>
        <item m="1" x="954"/>
        <item m="1" x="817"/>
        <item m="1" x="919"/>
        <item m="1" x="769"/>
        <item m="1" x="853"/>
        <item m="1" x="932"/>
        <item m="1" x="783"/>
        <item m="1" x="867"/>
        <item m="1" x="944"/>
        <item m="1" x="798"/>
        <item m="1" x="879"/>
        <item m="1" x="957"/>
        <item m="1" x="922"/>
        <item m="1" x="774"/>
        <item m="1" x="859"/>
        <item m="1" x="936"/>
        <item m="1" x="790"/>
        <item m="1" x="872"/>
        <item m="1" x="950"/>
        <item m="1" x="802"/>
        <item m="1" x="883"/>
        <item m="1" x="961"/>
        <item m="1" x="822"/>
        <item m="1" x="929"/>
        <item m="1" x="780"/>
        <item m="1" x="864"/>
        <item m="1" x="941"/>
        <item m="1" x="795"/>
        <item m="1" x="876"/>
        <item m="1" x="955"/>
        <item m="1" x="805"/>
        <item m="1" x="886"/>
        <item m="1" x="964"/>
        <item m="1" x="823"/>
        <item m="1" x="933"/>
        <item m="1" x="786"/>
        <item m="1" x="868"/>
        <item m="1" x="946"/>
        <item m="1" x="801"/>
        <item m="1" x="882"/>
        <item m="1" x="960"/>
        <item m="1" x="808"/>
        <item m="1" x="890"/>
        <item m="1" x="968"/>
        <item m="1" x="824"/>
        <item m="1" x="938"/>
        <item m="1" x="792"/>
        <item m="1" x="874"/>
        <item m="1" x="952"/>
        <item m="1" x="804"/>
        <item m="1" x="885"/>
        <item m="1" x="962"/>
        <item m="1" x="809"/>
        <item m="1" x="891"/>
        <item m="1" x="969"/>
        <item m="1" x="770"/>
        <item m="1" x="854"/>
        <item m="1" x="871"/>
        <item m="1" x="846"/>
        <item m="1" x="923"/>
        <item m="1" x="970"/>
        <item m="1" x="912"/>
        <item m="1" x="978"/>
        <item m="1" x="972"/>
        <item m="1" x="841"/>
        <item m="1" x="982"/>
        <item m="1" x="948"/>
        <item m="1" x="976"/>
        <item m="1" x="973"/>
        <item m="1" x="819"/>
        <item m="1" x="844"/>
        <item m="1" x="771"/>
        <item m="1" x="855"/>
        <item m="1" x="892"/>
        <item m="1" x="852"/>
        <item m="1" x="895"/>
        <item m="1" x="975"/>
        <item m="1" x="893"/>
        <item m="1" x="963"/>
        <item m="1" x="924"/>
        <item m="1" x="776"/>
        <item m="1" x="860"/>
        <item m="1" x="775"/>
        <item m="1" x="797"/>
        <item m="1" x="889"/>
        <item m="1" x="878"/>
        <item m="1" x="967"/>
        <item x="222"/>
        <item x="528"/>
        <item m="1" x="858"/>
        <item m="1" x="816"/>
        <item m="1" x="894"/>
        <item m="1" x="896"/>
        <item m="1" x="971"/>
        <item m="1" x="820"/>
        <item m="1" x="927"/>
        <item m="1" x="814"/>
        <item m="1" x="788"/>
        <item m="1" x="811"/>
        <item m="1" x="956"/>
        <item x="581"/>
        <item m="1" x="800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676"/>
        <item m="1" x="677"/>
        <item x="430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74"/>
        <item x="375"/>
        <item x="376"/>
        <item x="377"/>
        <item x="378"/>
        <item x="385"/>
        <item x="386"/>
        <item x="387"/>
        <item x="388"/>
        <item x="389"/>
        <item x="379"/>
        <item x="380"/>
        <item x="381"/>
        <item x="382"/>
        <item x="390"/>
        <item x="391"/>
        <item x="392"/>
        <item x="393"/>
        <item m="1" x="687"/>
        <item m="1" x="688"/>
        <item x="428"/>
        <item x="429"/>
        <item x="18"/>
        <item x="31"/>
        <item x="199"/>
        <item x="470"/>
        <item x="200"/>
        <item x="483"/>
        <item x="405"/>
        <item x="406"/>
        <item x="524"/>
        <item x="525"/>
        <item x="399"/>
        <item x="402"/>
        <item x="471"/>
        <item x="484"/>
        <item x="572"/>
        <item x="472"/>
        <item m="1" x="689"/>
        <item m="1" x="690"/>
        <item m="1" x="691"/>
        <item x="574"/>
        <item x="485"/>
        <item m="1" x="692"/>
        <item m="1" x="693"/>
        <item m="1" x="694"/>
        <item x="201"/>
        <item x="202"/>
        <item x="87"/>
        <item x="530"/>
        <item x="531"/>
        <item x="473"/>
        <item x="486"/>
        <item x="137"/>
        <item x="138"/>
        <item x="139"/>
        <item x="140"/>
        <item x="141"/>
        <item x="142"/>
        <item x="143"/>
        <item x="144"/>
        <item m="1" x="695"/>
        <item x="145"/>
        <item x="146"/>
        <item x="147"/>
        <item x="148"/>
        <item x="149"/>
        <item x="150"/>
        <item x="151"/>
        <item x="152"/>
        <item m="1" x="682"/>
        <item x="71"/>
        <item x="72"/>
        <item x="73"/>
        <item x="74"/>
        <item x="75"/>
        <item x="76"/>
        <item x="77"/>
        <item m="1" x="696"/>
        <item x="78"/>
        <item m="1" x="683"/>
        <item x="79"/>
        <item x="80"/>
        <item x="81"/>
        <item x="82"/>
        <item x="83"/>
        <item x="84"/>
        <item x="85"/>
        <item x="86"/>
        <item m="1" x="684"/>
        <item x="573"/>
        <item x="575"/>
        <item x="122"/>
        <item x="474"/>
        <item x="125"/>
        <item x="487"/>
        <item x="154"/>
        <item x="155"/>
        <item x="156"/>
        <item x="157"/>
        <item x="514"/>
        <item x="515"/>
        <item x="516"/>
        <item x="517"/>
        <item x="414"/>
        <item x="415"/>
        <item x="416"/>
        <item x="417"/>
        <item x="418"/>
        <item x="419"/>
        <item x="420"/>
        <item x="421"/>
        <item x="260"/>
        <item x="261"/>
        <item m="1" x="673"/>
        <item x="263"/>
        <item x="264"/>
        <item x="265"/>
        <item m="1" x="678"/>
        <item x="220"/>
        <item x="221"/>
        <item x="224"/>
        <item x="239"/>
        <item x="255"/>
        <item x="256"/>
        <item x="257"/>
        <item x="259"/>
        <item x="123"/>
        <item x="467"/>
        <item x="223"/>
        <item x="513"/>
        <item m="1" x="697"/>
        <item m="1" x="698"/>
        <item m="1" x="699"/>
        <item x="576"/>
        <item x="577"/>
        <item x="579"/>
        <item x="550"/>
        <item x="551"/>
        <item x="131"/>
        <item x="132"/>
        <item m="1" x="674"/>
        <item x="510"/>
        <item m="1" x="675"/>
        <item x="511"/>
        <item x="88"/>
        <item x="0"/>
        <item x="1"/>
        <item x="2"/>
        <item x="3"/>
        <item x="4"/>
        <item x="5"/>
        <item x="6"/>
        <item x="7"/>
        <item m="1" x="685"/>
        <item x="8"/>
        <item x="9"/>
        <item x="10"/>
        <item x="11"/>
        <item x="12"/>
        <item x="13"/>
        <item x="14"/>
        <item x="15"/>
        <item m="1" x="686"/>
        <item x="383"/>
        <item x="394"/>
        <item x="384"/>
        <item x="395"/>
        <item x="262"/>
        <item x="120"/>
        <item x="203"/>
        <item x="475"/>
        <item x="488"/>
        <item m="1" x="679"/>
        <item m="1" x="680"/>
        <item m="1" x="681"/>
        <item m="1" x="582"/>
        <item m="1" x="583"/>
        <item m="1" x="584"/>
        <item m="1" x="585"/>
        <item x="121"/>
        <item x="476"/>
        <item x="126"/>
        <item x="489"/>
        <item x="468"/>
        <item x="534"/>
        <item x="497"/>
        <item x="499"/>
        <item x="407"/>
        <item x="408"/>
        <item x="128"/>
        <item x="134"/>
        <item x="135"/>
        <item x="425"/>
        <item x="426"/>
        <item x="431"/>
        <item x="578"/>
        <item x="427"/>
        <item x="133"/>
        <item x="512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m="1" x="589"/>
        <item m="1" x="590"/>
        <item x="16"/>
        <item x="17"/>
        <item x="153"/>
        <item x="94"/>
        <item x="95"/>
        <item x="96"/>
        <item x="97"/>
        <item x="98"/>
        <item x="99"/>
        <item x="100"/>
        <item x="101"/>
        <item x="102"/>
        <item x="103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x="106"/>
        <item x="107"/>
        <item x="108"/>
        <item x="109"/>
        <item x="110"/>
        <item x="111"/>
        <item x="112"/>
        <item x="113"/>
        <item x="114"/>
        <item x="115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x="352"/>
        <item x="353"/>
        <item x="354"/>
        <item x="355"/>
        <item x="356"/>
        <item x="357"/>
        <item x="358"/>
        <item x="359"/>
        <item x="360"/>
        <item x="361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x="364"/>
        <item x="365"/>
        <item x="366"/>
        <item x="367"/>
        <item x="368"/>
        <item x="369"/>
        <item x="370"/>
        <item x="371"/>
        <item x="372"/>
        <item x="373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556"/>
        <item x="557"/>
        <item x="558"/>
        <item x="559"/>
        <item x="560"/>
        <item x="561"/>
        <item x="570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501"/>
        <item x="496"/>
        <item x="254"/>
        <item x="258"/>
        <item x="400"/>
        <item x="403"/>
        <item x="44"/>
        <item x="45"/>
        <item x="46"/>
        <item x="47"/>
        <item x="48"/>
        <item x="49"/>
        <item x="50"/>
        <item x="51"/>
        <item x="92"/>
        <item x="93"/>
        <item x="104"/>
        <item x="105"/>
        <item x="350"/>
        <item x="351"/>
        <item x="362"/>
        <item x="363"/>
        <item x="396"/>
        <item x="397"/>
        <item x="398"/>
        <item x="401"/>
        <item x="404"/>
        <item x="158"/>
        <item x="159"/>
        <item x="162"/>
        <item x="546"/>
        <item x="547"/>
        <item x="548"/>
        <item x="549"/>
        <item x="422"/>
        <item x="423"/>
        <item x="424"/>
        <item x="409"/>
        <item x="410"/>
        <item x="411"/>
        <item x="412"/>
        <item x="413"/>
        <item x="532"/>
        <item x="533"/>
        <item x="535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552"/>
        <item x="553"/>
        <item x="554"/>
        <item x="555"/>
        <item x="520"/>
        <item x="521"/>
        <item x="568"/>
        <item x="569"/>
        <item x="89"/>
        <item x="90"/>
        <item x="91"/>
        <item x="519"/>
        <item x="518"/>
        <item x="522"/>
        <item x="523"/>
        <item x="207"/>
        <item x="208"/>
        <item x="209"/>
        <item x="210"/>
        <item x="211"/>
        <item x="212"/>
        <item x="216"/>
        <item x="217"/>
        <item x="218"/>
        <item x="219"/>
        <item x="213"/>
        <item x="214"/>
        <item x="215"/>
        <item x="502"/>
        <item x="503"/>
        <item x="504"/>
        <item x="505"/>
        <item x="506"/>
        <item x="507"/>
        <item x="136"/>
        <item x="529"/>
        <item m="1" x="587"/>
        <item m="1" x="588"/>
        <item x="542"/>
        <item x="543"/>
        <item x="544"/>
        <item x="545"/>
        <item x="562"/>
        <item x="563"/>
        <item x="564"/>
        <item x="565"/>
        <item x="566"/>
        <item x="567"/>
        <item m="1" x="586"/>
        <item x="160"/>
        <item x="163"/>
        <item x="165"/>
        <item x="166"/>
        <item x="167"/>
        <item x="168"/>
        <item x="169"/>
        <item x="170"/>
        <item x="171"/>
        <item x="161"/>
        <item x="164"/>
        <item x="172"/>
        <item x="571"/>
        <item x="456"/>
        <item x="457"/>
        <item x="458"/>
        <item x="459"/>
        <item x="460"/>
        <item x="461"/>
        <item x="462"/>
        <item x="463"/>
        <item x="464"/>
        <item x="124"/>
        <item x="127"/>
        <item x="477"/>
        <item x="490"/>
        <item x="129"/>
        <item x="130"/>
        <item x="116"/>
        <item x="117"/>
        <item x="118"/>
        <item x="119"/>
        <item x="538"/>
        <item x="539"/>
        <item x="540"/>
        <item x="541"/>
        <item x="536"/>
        <item x="537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478"/>
        <item x="479"/>
        <item x="480"/>
        <item x="481"/>
        <item x="491"/>
        <item x="492"/>
        <item x="493"/>
        <item x="494"/>
        <item x="498"/>
        <item x="508"/>
        <item x="509"/>
        <item x="465"/>
        <item x="466"/>
        <item x="526"/>
        <item x="527"/>
        <item x="469"/>
        <item x="482"/>
        <item x="495"/>
        <item x="500"/>
        <item x="204"/>
        <item x="205"/>
        <item x="206"/>
        <item x="58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84">
        <item m="1" x="174"/>
        <item x="36"/>
        <item m="1" x="166"/>
        <item x="98"/>
        <item m="1" x="155"/>
        <item m="1" x="142"/>
        <item m="1" x="144"/>
        <item m="1" x="171"/>
        <item m="1" x="156"/>
        <item m="1" x="157"/>
        <item m="1" x="164"/>
        <item m="1" x="165"/>
        <item m="1" x="167"/>
        <item m="1" x="145"/>
        <item m="1" x="168"/>
        <item m="1" x="170"/>
        <item m="1" x="146"/>
        <item m="1" x="161"/>
        <item m="1" x="183"/>
        <item m="1" x="162"/>
        <item m="1" x="140"/>
        <item m="1" x="182"/>
        <item m="1" x="143"/>
        <item m="1" x="154"/>
        <item m="1" x="163"/>
        <item x="6"/>
        <item m="1" x="175"/>
        <item x="26"/>
        <item m="1" x="169"/>
        <item m="1" x="160"/>
        <item m="1" x="181"/>
        <item x="59"/>
        <item m="1" x="149"/>
        <item m="1" x="150"/>
        <item m="1" x="173"/>
        <item m="1" x="180"/>
        <item m="1" x="159"/>
        <item m="1" x="179"/>
        <item m="1" x="147"/>
        <item m="1" x="176"/>
        <item m="1" x="177"/>
        <item m="1" x="148"/>
        <item m="1" x="172"/>
        <item m="1" x="152"/>
        <item m="1" x="178"/>
        <item x="116"/>
        <item m="1" x="141"/>
        <item m="1" x="153"/>
        <item m="1" x="158"/>
        <item m="1" x="151"/>
        <item x="34"/>
        <item x="66"/>
        <item x="53"/>
        <item x="97"/>
        <item x="51"/>
        <item x="67"/>
        <item x="112"/>
        <item m="1" x="138"/>
        <item m="1" x="139"/>
        <item x="35"/>
        <item m="1" x="132"/>
        <item m="1" x="134"/>
        <item m="1" x="133"/>
        <item x="113"/>
        <item x="24"/>
        <item x="44"/>
        <item x="50"/>
        <item x="0"/>
        <item x="49"/>
        <item x="3"/>
        <item x="17"/>
        <item x="70"/>
        <item x="28"/>
        <item m="1" x="129"/>
        <item x="56"/>
        <item x="43"/>
        <item x="39"/>
        <item x="15"/>
        <item x="64"/>
        <item x="40"/>
        <item x="89"/>
        <item x="114"/>
        <item x="115"/>
        <item m="1" x="135"/>
        <item m="1" x="136"/>
        <item x="23"/>
        <item x="58"/>
        <item x="88"/>
        <item x="68"/>
        <item x="71"/>
        <item x="81"/>
        <item m="1" x="117"/>
        <item m="1" x="137"/>
        <item m="1" x="118"/>
        <item m="1" x="119"/>
        <item m="1" x="120"/>
        <item m="1" x="121"/>
        <item x="16"/>
        <item x="72"/>
        <item x="18"/>
        <item x="65"/>
        <item x="82"/>
        <item x="54"/>
        <item x="20"/>
        <item m="1" x="130"/>
        <item m="1" x="131"/>
        <item x="7"/>
        <item x="69"/>
        <item x="100"/>
        <item x="4"/>
        <item x="1"/>
        <item x="2"/>
        <item x="27"/>
        <item x="10"/>
        <item x="47"/>
        <item x="33"/>
        <item x="45"/>
        <item m="1" x="127"/>
        <item x="60"/>
        <item x="83"/>
        <item x="79"/>
        <item x="80"/>
        <item x="42"/>
        <item x="84"/>
        <item x="52"/>
        <item x="29"/>
        <item x="30"/>
        <item x="90"/>
        <item x="106"/>
        <item x="107"/>
        <item x="108"/>
        <item x="57"/>
        <item x="41"/>
        <item x="109"/>
        <item m="1" x="128"/>
        <item x="94"/>
        <item x="111"/>
        <item x="9"/>
        <item x="92"/>
        <item x="91"/>
        <item x="93"/>
        <item x="95"/>
        <item x="96"/>
        <item x="38"/>
        <item x="85"/>
        <item x="86"/>
        <item x="25"/>
        <item m="1" x="122"/>
        <item x="99"/>
        <item x="104"/>
        <item x="105"/>
        <item x="110"/>
        <item x="48"/>
        <item m="1" x="123"/>
        <item m="1" x="124"/>
        <item m="1" x="125"/>
        <item m="1" x="126"/>
        <item x="62"/>
        <item x="31"/>
        <item x="32"/>
        <item x="61"/>
        <item x="19"/>
        <item x="73"/>
        <item x="21"/>
        <item x="22"/>
        <item x="11"/>
        <item x="12"/>
        <item x="13"/>
        <item x="14"/>
        <item x="46"/>
        <item x="102"/>
        <item x="103"/>
        <item x="5"/>
        <item x="8"/>
        <item x="74"/>
        <item x="75"/>
        <item x="76"/>
        <item x="77"/>
        <item x="87"/>
        <item x="101"/>
        <item x="55"/>
        <item x="63"/>
        <item x="78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024">
        <item x="0"/>
        <item m="1" x="958"/>
        <item m="1" x="985"/>
        <item m="1" x="1020"/>
        <item m="1" x="812"/>
        <item m="1" x="830"/>
        <item m="1" x="877"/>
        <item m="1" x="997"/>
        <item m="1" x="819"/>
        <item m="1" x="908"/>
        <item m="1" x="813"/>
        <item m="1" x="831"/>
        <item m="1" x="880"/>
        <item x="483"/>
        <item x="425"/>
        <item x="89"/>
        <item x="90"/>
        <item x="91"/>
        <item x="92"/>
        <item x="23"/>
        <item x="26"/>
        <item x="29"/>
        <item x="32"/>
        <item x="35"/>
        <item x="38"/>
        <item x="41"/>
        <item x="44"/>
        <item x="47"/>
        <item x="50"/>
        <item x="53"/>
        <item x="56"/>
        <item x="59"/>
        <item x="62"/>
        <item x="65"/>
        <item x="68"/>
        <item x="71"/>
        <item x="76"/>
        <item x="115"/>
        <item x="117"/>
        <item x="119"/>
        <item x="121"/>
        <item x="123"/>
        <item x="125"/>
        <item x="127"/>
        <item m="1" x="988"/>
        <item m="1" x="857"/>
        <item m="1" x="810"/>
        <item m="1" x="828"/>
        <item m="1" x="874"/>
        <item m="1" x="811"/>
        <item m="1" x="829"/>
        <item m="1" x="876"/>
        <item m="1" x="964"/>
        <item m="1" x="986"/>
        <item m="1" x="1022"/>
        <item m="1" x="821"/>
        <item m="1" x="860"/>
        <item m="1" x="948"/>
        <item m="1" x="740"/>
        <item m="1" x="897"/>
        <item m="1" x="934"/>
        <item m="1" x="919"/>
        <item m="1" x="1006"/>
        <item m="1" x="967"/>
        <item m="1" x="927"/>
        <item m="1" x="1012"/>
        <item m="1" x="978"/>
        <item m="1" x="799"/>
        <item m="1" x="1015"/>
        <item m="1" x="983"/>
        <item m="1" x="923"/>
        <item m="1" x="939"/>
        <item m="1" x="847"/>
        <item m="1" x="838"/>
        <item m="1" x="924"/>
        <item m="1" x="991"/>
        <item m="1" x="744"/>
        <item x="104"/>
        <item x="109"/>
        <item x="582"/>
        <item x="583"/>
        <item x="584"/>
        <item m="1" x="748"/>
        <item x="585"/>
        <item x="586"/>
        <item x="612"/>
        <item x="619"/>
        <item m="1" x="749"/>
        <item m="1" x="750"/>
        <item m="1" x="826"/>
        <item m="1" x="867"/>
        <item m="1" x="913"/>
        <item m="1" x="930"/>
        <item m="1" x="982"/>
        <item x="224"/>
        <item x="1"/>
        <item x="2"/>
        <item x="3"/>
        <item x="4"/>
        <item x="5"/>
        <item x="6"/>
        <item x="7"/>
        <item x="8"/>
        <item x="9"/>
        <item x="10"/>
        <item x="11"/>
        <item x="14"/>
        <item x="15"/>
        <item x="30"/>
        <item x="33"/>
        <item x="36"/>
        <item x="39"/>
        <item x="42"/>
        <item x="45"/>
        <item x="48"/>
        <item x="51"/>
        <item x="54"/>
        <item x="57"/>
        <item x="60"/>
        <item x="63"/>
        <item x="66"/>
        <item x="69"/>
        <item x="77"/>
        <item x="101"/>
        <item x="102"/>
        <item x="105"/>
        <item x="110"/>
        <item x="116"/>
        <item x="118"/>
        <item x="120"/>
        <item x="122"/>
        <item x="124"/>
        <item x="126"/>
        <item x="128"/>
        <item x="130"/>
        <item x="132"/>
        <item x="134"/>
        <item x="136"/>
        <item x="138"/>
        <item x="140"/>
        <item x="142"/>
        <item x="144"/>
        <item x="146"/>
        <item m="1" x="802"/>
        <item x="591"/>
        <item x="592"/>
        <item x="593"/>
        <item x="628"/>
        <item x="629"/>
        <item x="630"/>
        <item m="1" x="912"/>
        <item m="1" x="1007"/>
        <item m="1" x="859"/>
        <item m="1" x="881"/>
        <item m="1" x="921"/>
        <item m="1" x="839"/>
        <item m="1" x="887"/>
        <item m="1" x="977"/>
        <item m="1" x="817"/>
        <item m="1" x="834"/>
        <item m="1" x="882"/>
        <item m="1" x="818"/>
        <item m="1" x="835"/>
        <item m="1" x="883"/>
        <item m="1" x="885"/>
        <item m="1" x="870"/>
        <item m="1" x="953"/>
        <item m="1" x="922"/>
        <item m="1" x="932"/>
        <item m="1" x="950"/>
        <item m="1" x="969"/>
        <item m="1" x="984"/>
        <item m="1" x="995"/>
        <item m="1" x="938"/>
        <item m="1" x="990"/>
        <item m="1" x="801"/>
        <item m="1" x="889"/>
        <item m="1" x="925"/>
        <item m="1" x="800"/>
        <item m="1" x="891"/>
        <item m="1" x="926"/>
        <item m="1" x="994"/>
        <item m="1" x="1014"/>
        <item m="1" x="836"/>
        <item m="1" x="824"/>
        <item m="1" x="844"/>
        <item m="1" x="972"/>
        <item m="1" x="954"/>
        <item m="1" x="825"/>
        <item m="1" x="896"/>
        <item m="1" x="894"/>
        <item m="1" x="875"/>
        <item m="1" x="962"/>
        <item m="1" x="928"/>
        <item m="1" x="979"/>
        <item m="1" x="947"/>
        <item m="1" x="996"/>
        <item m="1" x="920"/>
        <item m="1" x="963"/>
        <item m="1" x="832"/>
        <item m="1" x="956"/>
        <item m="1" x="1004"/>
        <item m="1" x="872"/>
        <item m="1" x="945"/>
        <item m="1" x="960"/>
        <item m="1" x="965"/>
        <item m="1" x="1008"/>
        <item m="1" x="878"/>
        <item m="1" x="796"/>
        <item x="74"/>
        <item x="79"/>
        <item x="107"/>
        <item x="112"/>
        <item x="516"/>
        <item x="529"/>
        <item m="1" x="914"/>
        <item m="1" x="957"/>
        <item m="1" x="936"/>
        <item m="1" x="1019"/>
        <item m="1" x="987"/>
        <item m="1" x="944"/>
        <item m="1" x="809"/>
        <item m="1" x="993"/>
        <item m="1" x="795"/>
        <item m="1" x="820"/>
        <item m="1" x="1003"/>
        <item m="1" x="940"/>
        <item x="75"/>
        <item x="80"/>
        <item m="1" x="970"/>
        <item m="1" x="869"/>
        <item m="1" x="858"/>
        <item m="1" x="941"/>
        <item m="1" x="1010"/>
        <item m="1" x="931"/>
        <item m="1" x="952"/>
        <item m="1" x="1000"/>
        <item m="1" x="910"/>
        <item m="1" x="951"/>
        <item m="1" x="823"/>
        <item m="1" x="955"/>
        <item m="1" x="1001"/>
        <item m="1" x="871"/>
        <item m="1" x="1011"/>
        <item m="1" x="808"/>
        <item m="1" x="855"/>
        <item m="1" x="840"/>
        <item m="1" x="856"/>
        <item m="1" x="868"/>
        <item m="1" x="863"/>
        <item m="1" x="904"/>
        <item m="1" x="992"/>
        <item m="1" x="1013"/>
        <item m="1" x="833"/>
        <item m="1" x="842"/>
        <item m="1" x="893"/>
        <item m="1" x="980"/>
        <item m="1" x="843"/>
        <item m="1" x="864"/>
        <item m="1" x="907"/>
        <item m="1" x="798"/>
        <item m="1" x="1021"/>
        <item x="374"/>
        <item x="666"/>
        <item m="1" x="1016"/>
        <item m="1" x="905"/>
        <item x="37"/>
        <item m="1" x="845"/>
        <item m="1" x="933"/>
        <item m="1" x="890"/>
        <item m="1" x="902"/>
        <item m="1" x="942"/>
        <item m="1" x="892"/>
        <item m="1" x="903"/>
        <item m="1" x="943"/>
        <item m="1" x="865"/>
        <item m="1" x="909"/>
        <item m="1" x="1002"/>
        <item x="129"/>
        <item x="149"/>
        <item x="534"/>
        <item x="131"/>
        <item x="152"/>
        <item m="1" x="906"/>
        <item x="162"/>
        <item x="163"/>
        <item x="12"/>
        <item x="13"/>
        <item m="1" x="751"/>
        <item m="1" x="1009"/>
        <item m="1" x="966"/>
        <item m="1" x="1018"/>
        <item m="1" x="968"/>
        <item x="133"/>
        <item x="600"/>
        <item x="135"/>
        <item x="137"/>
        <item x="139"/>
        <item x="141"/>
        <item x="155"/>
        <item x="143"/>
        <item m="1" x="973"/>
        <item m="1" x="974"/>
        <item m="1" x="895"/>
        <item m="1" x="976"/>
        <item m="1" x="814"/>
        <item m="1" x="916"/>
        <item m="1" x="879"/>
        <item m="1" x="827"/>
        <item m="1" x="917"/>
        <item m="1" x="918"/>
        <item m="1" x="815"/>
        <item m="1" x="1005"/>
        <item m="1" x="1017"/>
        <item m="1" x="841"/>
        <item m="1" x="946"/>
        <item m="1" x="816"/>
        <item m="1" x="999"/>
        <item m="1" x="989"/>
        <item m="1" x="998"/>
        <item m="1" x="899"/>
        <item m="1" x="1023"/>
        <item m="1" x="851"/>
        <item m="1" x="849"/>
        <item m="1" x="884"/>
        <item m="1" x="850"/>
        <item m="1" x="915"/>
        <item m="1" x="822"/>
        <item m="1" x="898"/>
        <item m="1" x="959"/>
        <item m="1" x="971"/>
        <item m="1" x="888"/>
        <item m="1" x="937"/>
        <item m="1" x="846"/>
        <item m="1" x="848"/>
        <item m="1" x="911"/>
        <item m="1" x="961"/>
        <item m="1" x="935"/>
        <item m="1" x="854"/>
        <item m="1" x="861"/>
        <item m="1" x="866"/>
        <item m="1" x="949"/>
        <item m="1" x="900"/>
        <item m="1" x="901"/>
        <item m="1" x="975"/>
        <item m="1" x="981"/>
        <item m="1" x="807"/>
        <item m="1" x="862"/>
        <item m="1" x="837"/>
        <item m="1" x="929"/>
        <item m="1" x="803"/>
        <item m="1" x="804"/>
        <item m="1" x="873"/>
        <item m="1" x="886"/>
        <item m="1" x="852"/>
        <item m="1" x="853"/>
        <item m="1" x="805"/>
        <item m="1" x="806"/>
        <item m="1" x="797"/>
        <item m="1" x="732"/>
        <item m="1" x="733"/>
        <item m="1" x="734"/>
        <item m="1" x="735"/>
        <item m="1" x="736"/>
        <item m="1" x="737"/>
        <item m="1" x="738"/>
        <item m="1" x="739"/>
        <item x="190"/>
        <item x="191"/>
        <item x="229"/>
        <item x="230"/>
        <item x="438"/>
        <item x="620"/>
        <item x="621"/>
        <item x="649"/>
        <item x="16"/>
        <item x="19"/>
        <item x="21"/>
        <item x="24"/>
        <item x="27"/>
        <item x="72"/>
        <item x="186"/>
        <item x="192"/>
        <item x="193"/>
        <item x="194"/>
        <item x="209"/>
        <item x="231"/>
        <item x="465"/>
        <item x="232"/>
        <item x="233"/>
        <item x="234"/>
        <item x="145"/>
        <item x="160"/>
        <item x="161"/>
        <item x="352"/>
        <item x="353"/>
        <item m="1" x="728"/>
        <item m="1" x="729"/>
        <item x="354"/>
        <item x="241"/>
        <item x="242"/>
        <item x="355"/>
        <item x="243"/>
        <item x="244"/>
        <item x="513"/>
        <item x="245"/>
        <item x="246"/>
        <item x="247"/>
        <item x="429"/>
        <item x="248"/>
        <item x="430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m="1" x="730"/>
        <item m="1" x="73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21"/>
        <item x="322"/>
        <item x="323"/>
        <item x="324"/>
        <item x="325"/>
        <item x="328"/>
        <item x="331"/>
        <item x="333"/>
        <item x="334"/>
        <item x="335"/>
        <item x="336"/>
        <item x="337"/>
        <item x="340"/>
        <item x="343"/>
        <item x="371"/>
        <item x="373"/>
        <item x="375"/>
        <item x="377"/>
        <item x="379"/>
        <item x="381"/>
        <item x="383"/>
        <item x="385"/>
        <item x="457"/>
        <item x="456"/>
        <item x="423"/>
        <item x="424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372"/>
        <item x="376"/>
        <item x="378"/>
        <item x="380"/>
        <item x="382"/>
        <item x="384"/>
        <item x="386"/>
        <item x="440"/>
        <item x="467"/>
        <item x="431"/>
        <item x="432"/>
        <item x="459"/>
        <item x="458"/>
        <item x="460"/>
        <item x="433"/>
        <item m="1" x="752"/>
        <item m="1" x="753"/>
        <item m="1" x="754"/>
        <item m="1" x="767"/>
        <item m="1" x="768"/>
        <item m="1" x="769"/>
        <item m="1" x="755"/>
        <item m="1" x="756"/>
        <item m="1" x="757"/>
        <item m="1" x="770"/>
        <item m="1" x="771"/>
        <item m="1" x="772"/>
        <item x="435"/>
        <item x="437"/>
        <item x="464"/>
        <item x="601"/>
        <item x="602"/>
        <item x="608"/>
        <item x="609"/>
        <item x="603"/>
        <item x="615"/>
        <item x="637"/>
        <item x="638"/>
        <item x="639"/>
        <item x="645"/>
        <item x="646"/>
        <item x="640"/>
        <item x="652"/>
        <item m="1" x="764"/>
        <item m="1" x="779"/>
        <item m="1" x="782"/>
        <item m="1" x="766"/>
        <item m="1" x="781"/>
        <item m="1" x="758"/>
        <item m="1" x="759"/>
        <item m="1" x="760"/>
        <item m="1" x="761"/>
        <item m="1" x="762"/>
        <item m="1" x="763"/>
        <item m="1" x="765"/>
        <item m="1" x="773"/>
        <item m="1" x="774"/>
        <item m="1" x="775"/>
        <item m="1" x="776"/>
        <item m="1" x="777"/>
        <item x="462"/>
        <item m="1" x="778"/>
        <item m="1" x="780"/>
        <item x="442"/>
        <item x="469"/>
        <item x="443"/>
        <item x="470"/>
        <item x="515"/>
        <item x="518"/>
        <item x="520"/>
        <item x="522"/>
        <item x="524"/>
        <item x="528"/>
        <item x="533"/>
        <item x="613"/>
        <item x="650"/>
        <item x="426"/>
        <item x="225"/>
        <item x="235"/>
        <item x="236"/>
        <item x="546"/>
        <item x="484"/>
        <item m="1" x="783"/>
        <item m="1" x="784"/>
        <item x="550"/>
        <item x="158"/>
        <item x="226"/>
        <item x="227"/>
        <item x="237"/>
        <item x="238"/>
        <item x="397"/>
        <item x="398"/>
        <item x="401"/>
        <item x="402"/>
        <item x="404"/>
        <item x="148"/>
        <item x="151"/>
        <item x="154"/>
        <item x="157"/>
        <item x="396"/>
        <item x="400"/>
        <item x="489"/>
        <item x="356"/>
        <item x="359"/>
        <item x="490"/>
        <item x="357"/>
        <item x="360"/>
        <item x="228"/>
        <item x="239"/>
        <item x="240"/>
        <item x="507"/>
        <item x="509"/>
        <item x="577"/>
        <item x="579"/>
        <item m="1" x="741"/>
        <item m="1" x="742"/>
        <item x="655"/>
        <item x="668"/>
        <item x="695"/>
        <item x="706"/>
        <item x="696"/>
        <item x="657"/>
        <item x="683"/>
        <item x="697"/>
        <item x="715"/>
        <item x="705"/>
        <item x="670"/>
        <item x="508"/>
        <item x="510"/>
        <item x="677"/>
        <item x="393"/>
        <item x="394"/>
        <item x="576"/>
        <item x="578"/>
        <item x="654"/>
        <item x="667"/>
        <item x="693"/>
        <item m="1" x="785"/>
        <item m="1" x="786"/>
        <item x="660"/>
        <item x="661"/>
        <item x="673"/>
        <item x="674"/>
        <item x="701"/>
        <item x="702"/>
        <item m="1" x="789"/>
        <item m="1" x="790"/>
        <item m="1" x="791"/>
        <item m="1" x="792"/>
        <item m="1" x="787"/>
        <item m="1" x="788"/>
        <item m="1" x="793"/>
        <item m="1" x="794"/>
        <item x="594"/>
        <item x="595"/>
        <item x="596"/>
        <item x="597"/>
        <item x="598"/>
        <item x="599"/>
        <item x="108"/>
        <item x="113"/>
        <item x="517"/>
        <item x="530"/>
        <item x="535"/>
        <item x="604"/>
        <item x="605"/>
        <item x="631"/>
        <item x="632"/>
        <item x="633"/>
        <item x="634"/>
        <item x="635"/>
        <item x="636"/>
        <item x="606"/>
        <item x="610"/>
        <item x="611"/>
        <item x="607"/>
        <item x="616"/>
        <item x="641"/>
        <item x="642"/>
        <item x="643"/>
        <item x="647"/>
        <item x="648"/>
        <item x="644"/>
        <item x="653"/>
        <item x="699"/>
        <item x="700"/>
        <item x="662"/>
        <item x="663"/>
        <item x="675"/>
        <item x="676"/>
        <item x="703"/>
        <item x="704"/>
        <item x="18"/>
        <item m="1" x="746"/>
        <item m="1" x="747"/>
        <item m="1" x="723"/>
        <item x="686"/>
        <item x="687"/>
        <item x="688"/>
        <item x="689"/>
        <item x="512"/>
        <item x="17"/>
        <item m="1" x="745"/>
        <item x="147"/>
        <item x="103"/>
        <item x="690"/>
        <item x="710"/>
        <item x="711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46"/>
        <item x="349"/>
        <item x="351"/>
        <item x="395"/>
        <item x="406"/>
        <item x="511"/>
        <item x="581"/>
        <item x="580"/>
        <item x="587"/>
        <item x="588"/>
        <item x="589"/>
        <item x="590"/>
        <item x="618"/>
        <item x="617"/>
        <item x="622"/>
        <item x="623"/>
        <item x="624"/>
        <item x="625"/>
        <item x="626"/>
        <item x="627"/>
        <item x="680"/>
        <item x="681"/>
        <item m="1" x="743"/>
        <item x="708"/>
        <item x="709"/>
        <item x="20"/>
        <item x="22"/>
        <item x="327"/>
        <item x="330"/>
        <item x="339"/>
        <item x="342"/>
        <item x="345"/>
        <item x="348"/>
        <item x="707"/>
        <item x="387"/>
        <item x="389"/>
        <item x="391"/>
        <item x="362"/>
        <item x="363"/>
        <item x="364"/>
        <item x="556"/>
        <item x="369"/>
        <item x="538"/>
        <item x="539"/>
        <item x="540"/>
        <item x="542"/>
        <item x="543"/>
        <item x="544"/>
        <item x="547"/>
        <item x="548"/>
        <item x="549"/>
        <item x="551"/>
        <item x="114"/>
        <item x="553"/>
        <item x="554"/>
        <item x="81"/>
        <item x="82"/>
        <item x="83"/>
        <item x="85"/>
        <item x="86"/>
        <item x="87"/>
        <item x="664"/>
        <item x="665"/>
        <item x="678"/>
        <item x="679"/>
        <item x="691"/>
        <item x="692"/>
        <item x="656"/>
        <item x="669"/>
        <item x="682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187"/>
        <item x="338"/>
        <item x="494"/>
        <item x="496"/>
        <item x="497"/>
        <item x="499"/>
        <item x="500"/>
        <item x="502"/>
        <item x="719"/>
        <item x="720"/>
        <item x="536"/>
        <item x="568"/>
        <item x="571"/>
        <item x="572"/>
        <item x="574"/>
        <item x="445"/>
        <item x="472"/>
        <item x="93"/>
        <item x="94"/>
        <item x="95"/>
        <item x="96"/>
        <item x="97"/>
        <item x="98"/>
        <item x="99"/>
        <item x="100"/>
        <item x="408"/>
        <item x="410"/>
        <item x="411"/>
        <item x="412"/>
        <item x="413"/>
        <item x="415"/>
        <item x="417"/>
        <item x="418"/>
        <item x="420"/>
        <item x="558"/>
        <item x="560"/>
        <item x="562"/>
        <item x="564"/>
        <item x="566"/>
        <item x="526"/>
        <item x="527"/>
        <item x="531"/>
        <item x="532"/>
        <item x="25"/>
        <item x="28"/>
        <item x="31"/>
        <item x="34"/>
        <item x="40"/>
        <item x="43"/>
        <item x="46"/>
        <item x="49"/>
        <item x="52"/>
        <item x="55"/>
        <item x="58"/>
        <item x="61"/>
        <item x="64"/>
        <item x="67"/>
        <item x="70"/>
        <item x="73"/>
        <item x="78"/>
        <item x="106"/>
        <item x="111"/>
        <item x="150"/>
        <item x="153"/>
        <item x="156"/>
        <item x="159"/>
        <item x="329"/>
        <item x="332"/>
        <item x="341"/>
        <item x="344"/>
        <item x="347"/>
        <item x="350"/>
        <item x="358"/>
        <item x="361"/>
        <item x="370"/>
        <item x="388"/>
        <item x="390"/>
        <item x="392"/>
        <item x="399"/>
        <item x="403"/>
        <item x="405"/>
        <item x="407"/>
        <item x="427"/>
        <item x="434"/>
        <item x="436"/>
        <item x="439"/>
        <item x="441"/>
        <item x="444"/>
        <item x="446"/>
        <item x="461"/>
        <item x="463"/>
        <item x="466"/>
        <item x="468"/>
        <item x="471"/>
        <item x="473"/>
        <item x="485"/>
        <item x="486"/>
        <item x="491"/>
        <item x="495"/>
        <item x="498"/>
        <item x="501"/>
        <item x="519"/>
        <item x="521"/>
        <item x="523"/>
        <item x="525"/>
        <item x="537"/>
        <item x="541"/>
        <item x="545"/>
        <item x="552"/>
        <item x="555"/>
        <item x="557"/>
        <item x="559"/>
        <item x="561"/>
        <item x="563"/>
        <item x="565"/>
        <item x="567"/>
        <item x="569"/>
        <item x="570"/>
        <item x="573"/>
        <item x="575"/>
        <item x="614"/>
        <item x="651"/>
        <item x="698"/>
        <item x="447"/>
        <item x="448"/>
        <item x="449"/>
        <item x="450"/>
        <item x="451"/>
        <item x="452"/>
        <item x="453"/>
        <item x="474"/>
        <item x="475"/>
        <item x="476"/>
        <item x="477"/>
        <item x="478"/>
        <item x="479"/>
        <item x="480"/>
        <item x="487"/>
        <item x="488"/>
        <item x="503"/>
        <item x="504"/>
        <item x="505"/>
        <item x="506"/>
        <item x="365"/>
        <item x="367"/>
        <item x="366"/>
        <item x="368"/>
        <item x="421"/>
        <item x="422"/>
        <item x="84"/>
        <item x="88"/>
        <item m="1" x="724"/>
        <item m="1" x="725"/>
        <item m="1" x="726"/>
        <item m="1" x="727"/>
        <item x="455"/>
        <item x="482"/>
        <item x="493"/>
        <item x="188"/>
        <item x="189"/>
        <item x="326"/>
        <item x="409"/>
        <item x="414"/>
        <item x="416"/>
        <item x="419"/>
        <item x="428"/>
        <item x="454"/>
        <item x="481"/>
        <item x="492"/>
        <item x="514"/>
        <item x="712"/>
        <item x="694"/>
        <item x="713"/>
        <item x="714"/>
        <item x="716"/>
        <item x="717"/>
        <item x="658"/>
        <item x="671"/>
        <item x="684"/>
        <item x="718"/>
        <item x="659"/>
        <item x="672"/>
        <item x="685"/>
        <item x="721"/>
        <item x="7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>
      <items count="6">
        <item x="0"/>
        <item x="1"/>
        <item m="1" x="3"/>
        <item m="1" x="4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62">
        <item m="1" x="47"/>
        <item x="3"/>
        <item x="8"/>
        <item x="1"/>
        <item x="9"/>
        <item m="1" x="41"/>
        <item m="1" x="44"/>
        <item m="1" x="50"/>
        <item m="1" x="57"/>
        <item m="1" x="39"/>
        <item m="1" x="48"/>
        <item m="1" x="32"/>
        <item m="1" x="27"/>
        <item m="1" x="45"/>
        <item m="1" x="30"/>
        <item m="1" x="19"/>
        <item m="1" x="24"/>
        <item m="1" x="58"/>
        <item m="1" x="51"/>
        <item m="1" x="42"/>
        <item x="4"/>
        <item m="1" x="56"/>
        <item m="1" x="21"/>
        <item m="1" x="60"/>
        <item x="7"/>
        <item m="1" x="29"/>
        <item m="1" x="46"/>
        <item m="1" x="52"/>
        <item m="1" x="26"/>
        <item m="1" x="13"/>
        <item m="1" x="18"/>
        <item m="1" x="54"/>
        <item m="1" x="34"/>
        <item x="10"/>
        <item x="11"/>
        <item m="1" x="55"/>
        <item m="1" x="43"/>
        <item m="1" x="20"/>
        <item m="1" x="23"/>
        <item m="1" x="53"/>
        <item x="5"/>
        <item x="6"/>
        <item m="1" x="14"/>
        <item m="1" x="49"/>
        <item m="1" x="35"/>
        <item m="1" x="12"/>
        <item m="1" x="22"/>
        <item m="1" x="28"/>
        <item m="1" x="17"/>
        <item m="1" x="33"/>
        <item m="1" x="37"/>
        <item m="1" x="38"/>
        <item m="1" x="36"/>
        <item x="0"/>
        <item m="1" x="59"/>
        <item m="1" x="40"/>
        <item m="1" x="31"/>
        <item m="1" x="25"/>
        <item m="1" x="15"/>
        <item m="1" x="16"/>
        <item x="2"/>
        <item t="default"/>
      </items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9">
        <item x="0"/>
        <item x="6"/>
        <item x="1"/>
        <item m="1" x="15"/>
        <item m="1" x="14"/>
        <item m="1" x="9"/>
        <item m="1" x="11"/>
        <item x="4"/>
        <item m="1" x="16"/>
        <item x="5"/>
        <item m="1" x="10"/>
        <item m="1" x="17"/>
        <item x="3"/>
        <item m="1" x="13"/>
        <item m="1" x="12"/>
        <item m="1" x="8"/>
        <item x="2"/>
        <item m="1"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19">
        <item m="1" x="16"/>
        <item m="1" x="9"/>
        <item m="1" x="11"/>
        <item m="1" x="8"/>
        <item m="1" x="5"/>
        <item m="1" x="12"/>
        <item m="1" x="2"/>
        <item m="1" x="7"/>
        <item m="1" x="4"/>
        <item x="0"/>
        <item m="1" x="15"/>
        <item m="1" x="14"/>
        <item m="1" x="17"/>
        <item m="1" x="6"/>
        <item m="1" x="1"/>
        <item m="1" x="10"/>
        <item m="1" x="3"/>
        <item m="1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6">
        <item x="0"/>
        <item x="3"/>
        <item m="1" x="5"/>
        <item m="1" x="4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3">
        <item x="0"/>
        <item m="1" x="19"/>
        <item m="1" x="14"/>
        <item x="2"/>
        <item m="1" x="22"/>
        <item x="6"/>
        <item m="1" x="18"/>
        <item m="1" x="16"/>
        <item m="1" x="20"/>
        <item x="4"/>
        <item x="12"/>
        <item m="1" x="13"/>
        <item m="1" x="21"/>
        <item m="1" x="15"/>
        <item m="1" x="17"/>
        <item x="3"/>
        <item x="5"/>
        <item x="9"/>
        <item x="8"/>
        <item x="11"/>
        <item x="1"/>
        <item x="7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2">
        <item x="0"/>
        <item x="2"/>
        <item x="3"/>
        <item x="5"/>
        <item m="1" x="16"/>
        <item m="1" x="18"/>
        <item m="1" x="20"/>
        <item x="9"/>
        <item x="4"/>
        <item m="1" x="19"/>
        <item m="1" x="21"/>
        <item x="8"/>
        <item x="11"/>
        <item x="6"/>
        <item x="12"/>
        <item m="1" x="17"/>
        <item m="1" x="15"/>
        <item x="10"/>
        <item x="7"/>
        <item x="1"/>
        <item x="14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5">
        <item m="1" x="3"/>
        <item x="0"/>
        <item x="1"/>
        <item m="1" x="4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9">
    <field x="4"/>
    <field x="17"/>
    <field x="0"/>
    <field x="1"/>
    <field x="2"/>
    <field x="47"/>
    <field x="48"/>
    <field x="46"/>
    <field x="28"/>
  </rowFields>
  <rowItems count="422">
    <i>
      <x v="53"/>
      <x v="9"/>
      <x v="217"/>
      <x v="3"/>
      <x/>
      <x/>
      <x v="1"/>
      <x/>
      <x/>
    </i>
    <i r="2">
      <x v="229"/>
      <x v="45"/>
      <x/>
      <x/>
      <x v="1"/>
      <x/>
      <x/>
    </i>
    <i r="2">
      <x v="300"/>
      <x v="31"/>
      <x/>
      <x/>
      <x v="1"/>
      <x/>
      <x/>
    </i>
    <i r="2">
      <x v="301"/>
      <x v="65"/>
      <x/>
      <x/>
      <x v="1"/>
      <x/>
      <x/>
    </i>
    <i r="2">
      <x v="302"/>
      <x v="65"/>
      <x/>
      <x/>
      <x v="1"/>
      <x/>
      <x/>
    </i>
    <i r="2">
      <x v="303"/>
      <x v="65"/>
      <x/>
      <x/>
      <x v="1"/>
      <x/>
      <x/>
    </i>
    <i r="2">
      <x v="304"/>
      <x v="65"/>
      <x/>
      <x/>
      <x v="1"/>
      <x/>
      <x/>
    </i>
    <i r="2">
      <x v="305"/>
      <x v="65"/>
      <x/>
      <x/>
      <x v="1"/>
      <x/>
      <x/>
    </i>
    <i r="2">
      <x v="306"/>
      <x v="65"/>
      <x/>
      <x/>
      <x v="1"/>
      <x/>
      <x/>
    </i>
    <i r="2">
      <x v="307"/>
      <x v="65"/>
      <x/>
      <x/>
      <x v="1"/>
      <x/>
      <x/>
    </i>
    <i r="2">
      <x v="308"/>
      <x v="65"/>
      <x/>
      <x/>
      <x v="1"/>
      <x/>
      <x/>
    </i>
    <i r="2">
      <x v="309"/>
      <x v="65"/>
      <x/>
      <x/>
      <x v="1"/>
      <x/>
      <x/>
    </i>
    <i r="2">
      <x v="310"/>
      <x v="65"/>
      <x/>
      <x/>
      <x v="1"/>
      <x/>
      <x/>
    </i>
    <i r="2">
      <x v="311"/>
      <x v="65"/>
      <x/>
      <x/>
      <x v="1"/>
      <x/>
      <x/>
    </i>
    <i r="2">
      <x v="312"/>
      <x v="65"/>
      <x/>
      <x/>
      <x v="1"/>
      <x/>
      <x/>
    </i>
    <i r="2">
      <x v="313"/>
      <x v="65"/>
      <x/>
      <x/>
      <x v="1"/>
      <x/>
      <x/>
    </i>
    <i r="2">
      <x v="314"/>
      <x v="65"/>
      <x/>
      <x/>
      <x v="1"/>
      <x/>
      <x/>
    </i>
    <i r="2">
      <x v="315"/>
      <x v="65"/>
      <x/>
      <x/>
      <x v="1"/>
      <x/>
      <x/>
    </i>
    <i r="2">
      <x v="316"/>
      <x v="65"/>
      <x/>
      <x/>
      <x v="1"/>
      <x/>
      <x/>
    </i>
    <i r="2">
      <x v="317"/>
      <x v="65"/>
      <x/>
      <x/>
      <x v="1"/>
      <x/>
      <x/>
    </i>
    <i r="2">
      <x v="318"/>
      <x v="65"/>
      <x/>
      <x/>
      <x v="1"/>
      <x/>
      <x/>
    </i>
    <i r="2">
      <x v="319"/>
      <x v="65"/>
      <x/>
      <x/>
      <x v="1"/>
      <x/>
      <x/>
    </i>
    <i r="2">
      <x v="320"/>
      <x v="65"/>
      <x/>
      <x/>
      <x v="1"/>
      <x/>
      <x/>
    </i>
    <i r="2">
      <x v="321"/>
      <x v="65"/>
      <x/>
      <x/>
      <x v="1"/>
      <x/>
      <x/>
    </i>
    <i r="2">
      <x v="322"/>
      <x v="65"/>
      <x/>
      <x/>
      <x v="1"/>
      <x/>
      <x/>
    </i>
    <i r="2">
      <x v="323"/>
      <x v="65"/>
      <x/>
      <x/>
      <x v="1"/>
      <x/>
      <x/>
    </i>
    <i r="2">
      <x v="324"/>
      <x v="65"/>
      <x/>
      <x/>
      <x v="1"/>
      <x/>
      <x/>
    </i>
    <i r="2">
      <x v="325"/>
      <x v="65"/>
      <x/>
      <x/>
      <x v="1"/>
      <x/>
      <x/>
    </i>
    <i r="2">
      <x v="326"/>
      <x v="65"/>
      <x/>
      <x/>
      <x v="1"/>
      <x/>
      <x/>
    </i>
    <i r="2">
      <x v="327"/>
      <x v="65"/>
      <x/>
      <x/>
      <x v="1"/>
      <x/>
      <x/>
    </i>
    <i r="2">
      <x v="328"/>
      <x v="65"/>
      <x/>
      <x/>
      <x v="1"/>
      <x/>
      <x/>
    </i>
    <i r="2">
      <x v="329"/>
      <x v="65"/>
      <x/>
      <x/>
      <x v="1"/>
      <x/>
      <x/>
    </i>
    <i r="2">
      <x v="330"/>
      <x v="65"/>
      <x/>
      <x/>
      <x v="1"/>
      <x/>
      <x/>
    </i>
    <i r="2">
      <x v="331"/>
      <x v="65"/>
      <x/>
      <x/>
      <x v="1"/>
      <x/>
      <x/>
    </i>
    <i r="2">
      <x v="332"/>
      <x v="65"/>
      <x/>
      <x/>
      <x v="1"/>
      <x/>
      <x/>
    </i>
    <i r="2">
      <x v="333"/>
      <x v="65"/>
      <x/>
      <x/>
      <x v="1"/>
      <x/>
      <x/>
    </i>
    <i r="2">
      <x v="334"/>
      <x v="65"/>
      <x/>
      <x/>
      <x v="1"/>
      <x/>
      <x/>
    </i>
    <i r="2">
      <x v="335"/>
      <x v="65"/>
      <x/>
      <x/>
      <x v="1"/>
      <x/>
      <x/>
    </i>
    <i r="2">
      <x v="336"/>
      <x v="65"/>
      <x/>
      <x/>
      <x v="1"/>
      <x/>
      <x/>
    </i>
    <i r="2">
      <x v="337"/>
      <x v="65"/>
      <x/>
      <x/>
      <x v="1"/>
      <x/>
      <x/>
    </i>
    <i r="2">
      <x v="338"/>
      <x v="65"/>
      <x/>
      <x/>
      <x v="1"/>
      <x/>
      <x/>
    </i>
    <i r="2">
      <x v="339"/>
      <x v="65"/>
      <x/>
      <x/>
      <x v="1"/>
      <x/>
      <x/>
    </i>
    <i r="2">
      <x v="340"/>
      <x v="65"/>
      <x/>
      <x/>
      <x v="1"/>
      <x/>
      <x/>
    </i>
    <i r="2">
      <x v="341"/>
      <x v="65"/>
      <x/>
      <x/>
      <x v="1"/>
      <x/>
      <x/>
    </i>
    <i r="2">
      <x v="342"/>
      <x v="65"/>
      <x/>
      <x/>
      <x v="1"/>
      <x/>
      <x/>
    </i>
    <i r="2">
      <x v="343"/>
      <x v="65"/>
      <x/>
      <x/>
      <x v="1"/>
      <x/>
      <x/>
    </i>
    <i r="2">
      <x v="344"/>
      <x v="65"/>
      <x/>
      <x/>
      <x v="1"/>
      <x/>
      <x/>
    </i>
    <i r="2">
      <x v="345"/>
      <x v="65"/>
      <x/>
      <x/>
      <x v="1"/>
      <x/>
      <x/>
    </i>
    <i r="2">
      <x v="346"/>
      <x v="65"/>
      <x/>
      <x/>
      <x v="1"/>
      <x/>
      <x/>
    </i>
    <i r="2">
      <x v="347"/>
      <x v="65"/>
      <x/>
      <x/>
      <x v="1"/>
      <x/>
      <x/>
    </i>
    <i r="2">
      <x v="348"/>
      <x v="65"/>
      <x/>
      <x/>
      <x v="1"/>
      <x/>
      <x/>
    </i>
    <i r="2">
      <x v="349"/>
      <x v="65"/>
      <x/>
      <x/>
      <x v="1"/>
      <x/>
      <x/>
    </i>
    <i r="2">
      <x v="350"/>
      <x v="65"/>
      <x/>
      <x/>
      <x v="1"/>
      <x/>
      <x/>
    </i>
    <i r="2">
      <x v="351"/>
      <x v="65"/>
      <x/>
      <x/>
      <x v="1"/>
      <x/>
      <x/>
    </i>
    <i r="2">
      <x v="352"/>
      <x v="65"/>
      <x/>
      <x/>
      <x v="1"/>
      <x/>
      <x/>
    </i>
    <i r="2">
      <x v="353"/>
      <x v="152"/>
      <x/>
      <x/>
      <x v="1"/>
      <x/>
      <x/>
    </i>
    <i r="2">
      <x v="354"/>
      <x v="152"/>
      <x/>
      <x/>
      <x v="1"/>
      <x/>
      <x/>
    </i>
    <i r="2">
      <x v="355"/>
      <x v="152"/>
      <x/>
      <x/>
      <x v="1"/>
      <x/>
      <x/>
    </i>
    <i r="2">
      <x v="356"/>
      <x v="152"/>
      <x/>
      <x/>
      <x v="1"/>
      <x/>
      <x/>
    </i>
    <i r="2">
      <x v="357"/>
      <x v="152"/>
      <x/>
      <x/>
      <x v="1"/>
      <x/>
      <x/>
    </i>
    <i r="2">
      <x v="358"/>
      <x v="152"/>
      <x/>
      <x/>
      <x v="1"/>
      <x/>
      <x/>
    </i>
    <i r="2">
      <x v="359"/>
      <x v="152"/>
      <x/>
      <x/>
      <x v="1"/>
      <x/>
      <x/>
    </i>
    <i r="2">
      <x v="360"/>
      <x v="152"/>
      <x/>
      <x/>
      <x v="1"/>
      <x/>
      <x/>
    </i>
    <i r="2">
      <x v="361"/>
      <x v="152"/>
      <x/>
      <x/>
      <x v="1"/>
      <x/>
      <x/>
    </i>
    <i r="2">
      <x v="362"/>
      <x v="152"/>
      <x/>
      <x/>
      <x v="1"/>
      <x/>
      <x/>
    </i>
    <i r="2">
      <x v="363"/>
      <x v="152"/>
      <x/>
      <x/>
      <x v="1"/>
      <x/>
      <x/>
    </i>
    <i r="2">
      <x v="364"/>
      <x v="152"/>
      <x/>
      <x/>
      <x v="1"/>
      <x/>
      <x/>
    </i>
    <i r="2">
      <x v="365"/>
      <x v="152"/>
      <x/>
      <x/>
      <x v="1"/>
      <x/>
      <x/>
    </i>
    <i r="2">
      <x v="366"/>
      <x v="152"/>
      <x/>
      <x/>
      <x v="1"/>
      <x/>
      <x/>
    </i>
    <i r="2">
      <x v="367"/>
      <x v="152"/>
      <x/>
      <x/>
      <x v="1"/>
      <x/>
      <x/>
    </i>
    <i r="2">
      <x v="368"/>
      <x v="152"/>
      <x/>
      <x/>
      <x v="1"/>
      <x/>
      <x/>
    </i>
    <i r="2">
      <x v="369"/>
      <x v="152"/>
      <x/>
      <x/>
      <x v="1"/>
      <x/>
      <x/>
    </i>
    <i r="2">
      <x v="370"/>
      <x v="152"/>
      <x/>
      <x/>
      <x v="1"/>
      <x/>
      <x/>
    </i>
    <i r="2">
      <x v="373"/>
      <x v="31"/>
      <x/>
      <x/>
      <x v="1"/>
      <x/>
      <x/>
    </i>
    <i r="2">
      <x v="374"/>
      <x v="31"/>
      <x/>
      <x/>
      <x v="1"/>
      <x/>
      <x/>
    </i>
    <i r="2">
      <x v="377"/>
      <x v="50"/>
      <x/>
      <x/>
      <x v="1"/>
      <x/>
      <x/>
    </i>
    <i r="2">
      <x v="379"/>
      <x v="50"/>
      <x/>
      <x/>
      <x v="1"/>
      <x/>
      <x/>
    </i>
    <i r="2">
      <x v="381"/>
      <x v="52"/>
      <x/>
      <x/>
      <x v="1"/>
      <x/>
      <x/>
    </i>
    <i r="2">
      <x v="382"/>
      <x v="52"/>
      <x/>
      <x/>
      <x v="1"/>
      <x/>
      <x/>
    </i>
    <i r="2">
      <x v="383"/>
      <x v="53"/>
      <x/>
      <x/>
      <x v="1"/>
      <x/>
      <x/>
    </i>
    <i r="2">
      <x v="384"/>
      <x v="53"/>
      <x/>
      <x/>
      <x v="1"/>
      <x/>
      <x/>
    </i>
    <i r="2">
      <x v="385"/>
      <x v="54"/>
      <x/>
      <x/>
      <x v="1"/>
      <x/>
      <x/>
    </i>
    <i r="2">
      <x v="386"/>
      <x v="54"/>
      <x/>
      <x/>
      <x v="1"/>
      <x/>
      <x/>
    </i>
    <i r="2">
      <x v="389"/>
      <x v="56"/>
      <x/>
      <x/>
      <x v="1"/>
      <x/>
      <x/>
    </i>
    <i r="2">
      <x v="394"/>
      <x v="56"/>
      <x/>
      <x/>
      <x v="1"/>
      <x/>
      <x/>
    </i>
    <i r="2">
      <x v="399"/>
      <x v="59"/>
      <x/>
      <x/>
      <x v="1"/>
      <x/>
      <x/>
    </i>
    <i r="2">
      <x v="400"/>
      <x v="59"/>
      <x/>
      <x/>
      <x v="1"/>
      <x/>
      <x/>
    </i>
    <i r="2">
      <x v="401"/>
      <x v="173"/>
      <x/>
      <x/>
      <x v="1"/>
      <x/>
      <x/>
    </i>
    <i r="2">
      <x v="402"/>
      <x v="108"/>
      <x/>
      <x/>
      <x v="1"/>
      <x/>
      <x/>
    </i>
    <i r="2">
      <x v="403"/>
      <x v="108"/>
      <x/>
      <x/>
      <x v="1"/>
      <x/>
      <x/>
    </i>
    <i r="2">
      <x v="406"/>
      <x v="27"/>
      <x/>
      <x/>
      <x v="1"/>
      <x/>
      <x/>
    </i>
    <i r="2">
      <x v="407"/>
      <x v="27"/>
      <x/>
      <x/>
      <x v="1"/>
      <x/>
      <x/>
    </i>
    <i r="2">
      <x v="408"/>
      <x v="27"/>
      <x/>
      <x/>
      <x v="1"/>
      <x/>
      <x/>
    </i>
    <i r="2">
      <x v="409"/>
      <x v="27"/>
      <x/>
      <x/>
      <x v="1"/>
      <x/>
      <x/>
    </i>
    <i r="2">
      <x v="410"/>
      <x v="27"/>
      <x/>
      <x/>
      <x v="1"/>
      <x/>
      <x/>
    </i>
    <i r="2">
      <x v="411"/>
      <x v="27"/>
      <x/>
      <x/>
      <x v="1"/>
      <x/>
      <x/>
    </i>
    <i r="2">
      <x v="412"/>
      <x v="27"/>
      <x/>
      <x/>
      <x v="1"/>
      <x/>
      <x/>
    </i>
    <i r="2">
      <x v="413"/>
      <x v="27"/>
      <x/>
      <x/>
      <x v="1"/>
      <x/>
      <x/>
    </i>
    <i r="2">
      <x v="415"/>
      <x v="27"/>
      <x/>
      <x/>
      <x v="1"/>
      <x/>
      <x/>
    </i>
    <i r="2">
      <x v="416"/>
      <x v="27"/>
      <x/>
      <x/>
      <x v="1"/>
      <x/>
      <x/>
    </i>
    <i r="2">
      <x v="417"/>
      <x v="27"/>
      <x/>
      <x/>
      <x v="1"/>
      <x/>
      <x/>
    </i>
    <i r="2">
      <x v="418"/>
      <x v="27"/>
      <x/>
      <x/>
      <x v="1"/>
      <x/>
      <x/>
    </i>
    <i r="2">
      <x v="419"/>
      <x v="27"/>
      <x/>
      <x/>
      <x v="1"/>
      <x/>
      <x/>
    </i>
    <i r="2">
      <x v="420"/>
      <x v="27"/>
      <x/>
      <x/>
      <x v="1"/>
      <x/>
      <x/>
    </i>
    <i r="2">
      <x v="421"/>
      <x v="27"/>
      <x/>
      <x/>
      <x v="1"/>
      <x/>
      <x/>
    </i>
    <i r="2">
      <x v="422"/>
      <x v="27"/>
      <x/>
      <x/>
      <x v="1"/>
      <x/>
      <x/>
    </i>
    <i r="2">
      <x v="424"/>
      <x v="25"/>
      <x/>
      <x/>
      <x v="1"/>
      <x/>
      <x/>
    </i>
    <i r="2">
      <x v="425"/>
      <x v="25"/>
      <x/>
      <x/>
      <x v="1"/>
      <x/>
      <x/>
    </i>
    <i r="2">
      <x v="426"/>
      <x v="25"/>
      <x/>
      <x/>
      <x v="1"/>
      <x/>
      <x/>
    </i>
    <i r="2">
      <x v="427"/>
      <x v="25"/>
      <x/>
      <x/>
      <x v="1"/>
      <x/>
      <x/>
    </i>
    <i r="2">
      <x v="428"/>
      <x v="25"/>
      <x/>
      <x/>
      <x v="1"/>
      <x/>
      <x/>
    </i>
    <i r="2">
      <x v="429"/>
      <x v="25"/>
      <x/>
      <x/>
      <x v="1"/>
      <x/>
      <x/>
    </i>
    <i r="2">
      <x v="430"/>
      <x v="25"/>
      <x/>
      <x/>
      <x v="1"/>
      <x/>
      <x/>
    </i>
    <i r="2">
      <x v="432"/>
      <x v="25"/>
      <x/>
      <x/>
      <x v="1"/>
      <x/>
      <x/>
    </i>
    <i r="2">
      <x v="434"/>
      <x v="25"/>
      <x/>
      <x/>
      <x v="1"/>
      <x/>
      <x/>
    </i>
    <i r="2">
      <x v="435"/>
      <x v="25"/>
      <x/>
      <x/>
      <x v="1"/>
      <x/>
      <x/>
    </i>
    <i r="2">
      <x v="436"/>
      <x v="25"/>
      <x/>
      <x/>
      <x v="1"/>
      <x/>
      <x/>
    </i>
    <i r="2">
      <x v="437"/>
      <x v="25"/>
      <x/>
      <x/>
      <x v="1"/>
      <x/>
      <x/>
    </i>
    <i r="2">
      <x v="438"/>
      <x v="25"/>
      <x/>
      <x/>
      <x v="1"/>
      <x/>
      <x/>
    </i>
    <i r="2">
      <x v="439"/>
      <x v="25"/>
      <x/>
      <x/>
      <x v="1"/>
      <x/>
      <x/>
    </i>
    <i r="2">
      <x v="440"/>
      <x v="25"/>
      <x/>
      <x/>
      <x v="1"/>
      <x/>
      <x/>
    </i>
    <i r="2">
      <x v="441"/>
      <x v="25"/>
      <x/>
      <x/>
      <x v="1"/>
      <x/>
      <x/>
    </i>
    <i r="2">
      <x v="443"/>
      <x v="63"/>
      <x/>
      <x/>
      <x v="1"/>
      <x/>
      <x/>
    </i>
    <i r="2">
      <x v="444"/>
      <x v="63"/>
      <x/>
      <x/>
      <x v="1"/>
      <x/>
      <x/>
    </i>
    <i r="2">
      <x v="445"/>
      <x v="70"/>
      <x/>
      <x/>
      <x v="1"/>
      <x/>
      <x/>
    </i>
    <i r="2">
      <x v="447"/>
      <x v="70"/>
      <x/>
      <x/>
      <x v="1"/>
      <x/>
      <x/>
    </i>
    <i r="2">
      <x v="449"/>
      <x v="72"/>
      <x/>
      <x/>
      <x v="1"/>
      <x/>
      <x/>
    </i>
    <i r="2">
      <x v="450"/>
      <x v="72"/>
      <x/>
      <x/>
      <x v="1"/>
      <x/>
      <x/>
    </i>
    <i r="2">
      <x v="451"/>
      <x v="72"/>
      <x/>
      <x/>
      <x v="1"/>
      <x/>
      <x/>
    </i>
    <i r="2">
      <x v="452"/>
      <x v="72"/>
      <x/>
      <x/>
      <x v="1"/>
      <x/>
      <x/>
    </i>
    <i r="2">
      <x v="453"/>
      <x v="127"/>
      <x/>
      <x/>
      <x v="1"/>
      <x/>
      <x/>
    </i>
    <i r="2">
      <x v="454"/>
      <x v="127"/>
      <x/>
      <x/>
      <x v="1"/>
      <x/>
      <x/>
    </i>
    <i r="2">
      <x v="455"/>
      <x v="127"/>
      <x/>
      <x/>
      <x v="1"/>
      <x/>
      <x/>
    </i>
    <i r="2">
      <x v="456"/>
      <x v="127"/>
      <x/>
      <x/>
      <x v="1"/>
      <x/>
      <x/>
    </i>
    <i r="2">
      <x v="457"/>
      <x v="74"/>
      <x/>
      <x/>
      <x v="1"/>
      <x/>
      <x/>
    </i>
    <i r="2">
      <x v="458"/>
      <x v="131"/>
      <x/>
      <x/>
      <x v="1"/>
      <x/>
      <x/>
    </i>
    <i r="2">
      <x v="459"/>
      <x v="74"/>
      <x/>
      <x/>
      <x v="1"/>
      <x/>
      <x/>
    </i>
    <i r="2">
      <x v="460"/>
      <x v="131"/>
      <x/>
      <x/>
      <x v="1"/>
      <x/>
      <x/>
    </i>
    <i r="2">
      <x v="461"/>
      <x v="74"/>
      <x/>
      <x/>
      <x v="1"/>
      <x/>
      <x/>
    </i>
    <i r="2">
      <x v="462"/>
      <x v="131"/>
      <x/>
      <x/>
      <x v="1"/>
      <x/>
      <x/>
    </i>
    <i r="2">
      <x v="463"/>
      <x v="74"/>
      <x/>
      <x/>
      <x v="1"/>
      <x/>
      <x/>
    </i>
    <i r="2">
      <x v="464"/>
      <x v="131"/>
      <x/>
      <x/>
      <x v="1"/>
      <x/>
      <x/>
    </i>
    <i r="2">
      <x v="465"/>
      <x v="75"/>
      <x/>
      <x/>
      <x v="1"/>
      <x/>
      <x/>
    </i>
    <i r="2">
      <x v="466"/>
      <x v="75"/>
      <x/>
      <x/>
      <x v="1"/>
      <x/>
      <x/>
    </i>
    <i r="2">
      <x v="468"/>
      <x v="75"/>
      <x/>
      <x/>
      <x v="1"/>
      <x/>
      <x/>
    </i>
    <i r="2">
      <x v="469"/>
      <x v="75"/>
      <x/>
      <x/>
      <x v="1"/>
      <x/>
      <x/>
    </i>
    <i r="2">
      <x v="470"/>
      <x v="75"/>
      <x/>
      <x/>
      <x v="1"/>
      <x/>
      <x/>
    </i>
    <i r="2">
      <x v="472"/>
      <x v="76"/>
      <x/>
      <x/>
      <x v="1"/>
      <x/>
      <x/>
    </i>
    <i r="2">
      <x v="473"/>
      <x v="76"/>
      <x/>
      <x/>
      <x v="1"/>
      <x/>
      <x/>
    </i>
    <i r="2">
      <x v="474"/>
      <x v="76"/>
      <x/>
      <x/>
      <x v="1"/>
      <x/>
      <x/>
    </i>
    <i r="2">
      <x v="475"/>
      <x v="76"/>
      <x/>
      <x/>
      <x v="1"/>
      <x/>
      <x/>
    </i>
    <i r="2">
      <x v="476"/>
      <x v="76"/>
      <x/>
      <x/>
      <x v="1"/>
      <x/>
      <x/>
    </i>
    <i r="2">
      <x v="477"/>
      <x v="76"/>
      <x/>
      <x/>
      <x v="1"/>
      <x/>
      <x/>
    </i>
    <i r="2">
      <x v="478"/>
      <x v="76"/>
      <x/>
      <x/>
      <x v="1"/>
      <x/>
      <x/>
    </i>
    <i r="2">
      <x v="479"/>
      <x v="76"/>
      <x/>
      <x/>
      <x v="1"/>
      <x/>
      <x/>
    </i>
    <i r="2">
      <x v="480"/>
      <x v="99"/>
      <x/>
      <x/>
      <x v="1"/>
      <x/>
      <x/>
    </i>
    <i r="2">
      <x v="483"/>
      <x v="80"/>
      <x/>
      <x/>
      <x v="1"/>
      <x/>
      <x/>
    </i>
    <i r="2">
      <x v="487"/>
      <x v="81"/>
      <x/>
      <x/>
      <x v="1"/>
      <x/>
      <x/>
    </i>
    <i r="2">
      <x v="488"/>
      <x v="81"/>
      <x/>
      <x/>
      <x v="1"/>
      <x/>
      <x/>
    </i>
    <i r="2">
      <x v="489"/>
      <x v="82"/>
      <x/>
      <x/>
      <x v="1"/>
      <x/>
      <x/>
    </i>
    <i r="2">
      <x v="490"/>
      <x v="129"/>
      <x/>
      <x/>
      <x v="1"/>
      <x/>
      <x/>
    </i>
    <i r="2">
      <x v="491"/>
      <x v="130"/>
      <x/>
      <x/>
      <x v="1"/>
      <x/>
      <x/>
    </i>
    <i r="2">
      <x v="492"/>
      <x v="85"/>
      <x/>
      <x/>
      <x v="1"/>
      <x/>
      <x/>
    </i>
    <i r="2">
      <x v="493"/>
      <x v="85"/>
      <x/>
      <x/>
      <x v="1"/>
      <x/>
      <x/>
    </i>
    <i r="2">
      <x v="498"/>
      <x v="173"/>
      <x/>
      <x/>
      <x v="1"/>
      <x/>
      <x/>
    </i>
    <i r="2">
      <x v="517"/>
      <x v="68"/>
      <x/>
      <x/>
      <x v="1"/>
      <x/>
      <x/>
    </i>
    <i r="2">
      <x v="518"/>
      <x v="68"/>
      <x/>
      <x/>
      <x v="1"/>
      <x/>
      <x/>
    </i>
    <i r="2">
      <x v="519"/>
      <x v="68"/>
      <x/>
      <x/>
      <x v="1"/>
      <x/>
      <x/>
    </i>
    <i r="2">
      <x v="520"/>
      <x v="68"/>
      <x/>
      <x/>
      <x v="1"/>
      <x/>
      <x/>
    </i>
    <i r="2">
      <x v="521"/>
      <x v="75"/>
      <x/>
      <x/>
      <x v="1"/>
      <x/>
      <x/>
    </i>
    <i r="2">
      <x v="523"/>
      <x v="1"/>
      <x/>
      <x/>
      <x v="1"/>
      <x/>
      <x/>
    </i>
    <i r="2">
      <x v="533"/>
      <x v="97"/>
      <x/>
      <x/>
      <x v="1"/>
      <x/>
      <x/>
    </i>
    <i r="2">
      <x v="535"/>
      <x v="99"/>
      <x/>
      <x/>
      <x v="1"/>
      <x/>
      <x/>
    </i>
    <i r="2">
      <x v="538"/>
      <x v="179"/>
      <x/>
      <x/>
      <x v="1"/>
      <x/>
      <x/>
    </i>
    <i r="2">
      <x v="541"/>
      <x v="102"/>
      <x/>
      <x/>
      <x v="1"/>
      <x/>
      <x/>
    </i>
    <i r="2">
      <x v="542"/>
      <x v="102"/>
      <x/>
      <x/>
      <x v="1"/>
      <x/>
      <x/>
    </i>
    <i r="2">
      <x v="543"/>
      <x v="103"/>
      <x/>
      <x/>
      <x v="1"/>
      <x/>
      <x/>
    </i>
    <i r="2">
      <x v="544"/>
      <x v="64"/>
      <x/>
      <x/>
      <x v="1"/>
      <x/>
      <x/>
    </i>
    <i r="2">
      <x v="545"/>
      <x v="64"/>
      <x/>
      <x/>
      <x v="1"/>
      <x/>
      <x/>
    </i>
    <i r="2">
      <x v="548"/>
      <x v="31"/>
      <x/>
      <x/>
      <x v="1"/>
      <x/>
      <x/>
    </i>
    <i r="2">
      <x v="549"/>
      <x v="81"/>
      <x/>
      <x/>
      <x v="1"/>
      <x/>
      <x/>
    </i>
    <i r="2">
      <x v="551"/>
      <x v="85"/>
      <x/>
      <x/>
      <x v="1"/>
      <x/>
      <x/>
    </i>
    <i r="2">
      <x v="553"/>
      <x v="109"/>
      <x/>
      <x/>
      <x v="1"/>
      <x/>
      <x/>
    </i>
    <i r="2">
      <x v="554"/>
      <x v="109"/>
      <x/>
      <x/>
      <x v="1"/>
      <x/>
      <x/>
    </i>
    <i r="2">
      <x v="555"/>
      <x v="109"/>
      <x/>
      <x/>
      <x v="1"/>
      <x/>
      <x/>
    </i>
    <i r="2">
      <x v="556"/>
      <x v="109"/>
      <x/>
      <x/>
      <x v="1"/>
      <x/>
      <x/>
    </i>
    <i r="2">
      <x v="557"/>
      <x v="109"/>
      <x/>
      <x/>
      <x v="1"/>
      <x/>
      <x/>
    </i>
    <i r="2">
      <x v="558"/>
      <x v="109"/>
      <x/>
      <x/>
      <x v="1"/>
      <x/>
      <x/>
    </i>
    <i r="2">
      <x v="559"/>
      <x v="109"/>
      <x/>
      <x/>
      <x v="1"/>
      <x/>
      <x/>
    </i>
    <i r="2">
      <x v="560"/>
      <x v="109"/>
      <x/>
      <x/>
      <x v="1"/>
      <x/>
      <x/>
    </i>
    <i r="2">
      <x v="561"/>
      <x v="109"/>
      <x/>
      <x/>
      <x v="1"/>
      <x/>
      <x/>
    </i>
    <i r="2">
      <x v="562"/>
      <x v="109"/>
      <x/>
      <x/>
      <x v="1"/>
      <x/>
      <x/>
    </i>
    <i r="2">
      <x v="563"/>
      <x v="109"/>
      <x/>
      <x/>
      <x v="1"/>
      <x/>
      <x/>
    </i>
    <i r="2">
      <x v="564"/>
      <x v="109"/>
      <x/>
      <x/>
      <x v="1"/>
      <x/>
      <x/>
    </i>
    <i r="2">
      <x v="565"/>
      <x v="109"/>
      <x/>
      <x/>
      <x v="1"/>
      <x/>
      <x/>
    </i>
    <i r="2">
      <x v="566"/>
      <x v="109"/>
      <x/>
      <x/>
      <x v="1"/>
      <x/>
      <x/>
    </i>
    <i r="2">
      <x v="567"/>
      <x v="109"/>
      <x/>
      <x/>
      <x v="1"/>
      <x/>
      <x/>
    </i>
    <i r="2">
      <x v="568"/>
      <x v="109"/>
      <x/>
      <x/>
      <x v="1"/>
      <x/>
      <x/>
    </i>
    <i r="2">
      <x v="569"/>
      <x v="109"/>
      <x/>
      <x/>
      <x v="1"/>
      <x/>
      <x/>
    </i>
    <i r="2">
      <x v="570"/>
      <x v="109"/>
      <x/>
      <x/>
      <x v="1"/>
      <x/>
      <x/>
    </i>
    <i r="2">
      <x v="571"/>
      <x v="109"/>
      <x/>
      <x/>
      <x v="1"/>
      <x/>
      <x/>
    </i>
    <i r="2">
      <x v="572"/>
      <x v="109"/>
      <x/>
      <x/>
      <x v="1"/>
      <x/>
      <x/>
    </i>
    <i r="2">
      <x v="573"/>
      <x v="109"/>
      <x/>
      <x/>
      <x v="1"/>
      <x/>
      <x/>
    </i>
    <i r="2">
      <x v="574"/>
      <x v="109"/>
      <x/>
      <x/>
      <x v="1"/>
      <x/>
      <x/>
    </i>
    <i r="2">
      <x v="575"/>
      <x v="109"/>
      <x/>
      <x/>
      <x v="1"/>
      <x/>
      <x/>
    </i>
    <i r="2">
      <x v="576"/>
      <x v="109"/>
      <x/>
      <x/>
      <x v="1"/>
      <x/>
      <x/>
    </i>
    <i r="2">
      <x v="579"/>
      <x v="110"/>
      <x/>
      <x/>
      <x v="1"/>
      <x/>
      <x/>
    </i>
    <i r="2">
      <x v="580"/>
      <x v="111"/>
      <x/>
      <x/>
      <x v="1"/>
      <x/>
      <x/>
    </i>
    <i r="2">
      <x v="581"/>
      <x v="112"/>
      <x/>
      <x/>
      <x v="1"/>
      <x/>
      <x/>
    </i>
    <i r="2">
      <x v="582"/>
      <x v="113"/>
      <x/>
      <x/>
      <x v="1"/>
      <x/>
      <x/>
    </i>
    <i r="2">
      <x v="583"/>
      <x v="113"/>
      <x/>
      <x/>
      <x v="1"/>
      <x/>
      <x/>
    </i>
    <i r="2">
      <x v="584"/>
      <x v="113"/>
      <x/>
      <x/>
      <x v="1"/>
      <x/>
      <x/>
    </i>
    <i r="2">
      <x v="585"/>
      <x v="113"/>
      <x/>
      <x/>
      <x v="1"/>
      <x/>
      <x/>
    </i>
    <i r="2">
      <x v="586"/>
      <x v="113"/>
      <x/>
      <x/>
      <x v="1"/>
      <x/>
      <x/>
    </i>
    <i r="2">
      <x v="587"/>
      <x v="113"/>
      <x/>
      <x/>
      <x v="1"/>
      <x/>
      <x/>
    </i>
    <i r="2">
      <x v="588"/>
      <x v="113"/>
      <x/>
      <x/>
      <x v="1"/>
      <x/>
      <x/>
    </i>
    <i r="2">
      <x v="589"/>
      <x v="113"/>
      <x/>
      <x/>
      <x v="1"/>
      <x/>
      <x/>
    </i>
    <i r="2">
      <x v="590"/>
      <x v="113"/>
      <x/>
      <x/>
      <x v="1"/>
      <x/>
      <x/>
    </i>
    <i r="2">
      <x v="591"/>
      <x v="113"/>
      <x/>
      <x/>
      <x v="1"/>
      <x/>
      <x/>
    </i>
    <i r="2">
      <x v="606"/>
      <x v="113"/>
      <x/>
      <x/>
      <x v="1"/>
      <x/>
      <x/>
    </i>
    <i r="2">
      <x v="607"/>
      <x v="113"/>
      <x/>
      <x/>
      <x v="1"/>
      <x/>
      <x/>
    </i>
    <i r="2">
      <x v="608"/>
      <x v="113"/>
      <x/>
      <x/>
      <x v="1"/>
      <x/>
      <x/>
    </i>
    <i r="2">
      <x v="609"/>
      <x v="113"/>
      <x/>
      <x/>
      <x v="1"/>
      <x/>
      <x/>
    </i>
    <i r="2">
      <x v="610"/>
      <x v="113"/>
      <x/>
      <x/>
      <x v="1"/>
      <x/>
      <x/>
    </i>
    <i r="2">
      <x v="611"/>
      <x v="113"/>
      <x/>
      <x/>
      <x v="1"/>
      <x/>
      <x/>
    </i>
    <i r="2">
      <x v="612"/>
      <x v="113"/>
      <x/>
      <x/>
      <x v="1"/>
      <x/>
      <x/>
    </i>
    <i r="2">
      <x v="613"/>
      <x v="113"/>
      <x/>
      <x/>
      <x v="1"/>
      <x/>
      <x/>
    </i>
    <i r="2">
      <x v="614"/>
      <x v="113"/>
      <x/>
      <x/>
      <x v="1"/>
      <x/>
      <x/>
    </i>
    <i r="2">
      <x v="615"/>
      <x v="113"/>
      <x/>
      <x/>
      <x v="1"/>
      <x/>
      <x/>
    </i>
    <i r="2">
      <x v="630"/>
      <x v="114"/>
      <x/>
      <x/>
      <x v="1"/>
      <x/>
      <x/>
    </i>
    <i r="2">
      <x v="631"/>
      <x v="114"/>
      <x/>
      <x/>
      <x v="1"/>
      <x/>
      <x/>
    </i>
    <i r="2">
      <x v="632"/>
      <x v="114"/>
      <x/>
      <x/>
      <x v="1"/>
      <x/>
      <x/>
    </i>
    <i r="2">
      <x v="633"/>
      <x v="114"/>
      <x/>
      <x/>
      <x v="1"/>
      <x/>
      <x/>
    </i>
    <i r="2">
      <x v="634"/>
      <x v="114"/>
      <x/>
      <x/>
      <x v="1"/>
      <x/>
      <x/>
    </i>
    <i r="2">
      <x v="635"/>
      <x v="114"/>
      <x/>
      <x/>
      <x v="1"/>
      <x/>
      <x/>
    </i>
    <i r="2">
      <x v="636"/>
      <x v="114"/>
      <x/>
      <x/>
      <x v="1"/>
      <x/>
      <x/>
    </i>
    <i r="2">
      <x v="637"/>
      <x v="114"/>
      <x/>
      <x/>
      <x v="1"/>
      <x/>
      <x/>
    </i>
    <i r="2">
      <x v="638"/>
      <x v="114"/>
      <x/>
      <x/>
      <x v="1"/>
      <x/>
      <x/>
    </i>
    <i r="2">
      <x v="639"/>
      <x v="114"/>
      <x/>
      <x/>
      <x v="1"/>
      <x/>
      <x/>
    </i>
    <i r="2">
      <x v="654"/>
      <x v="114"/>
      <x/>
      <x/>
      <x v="1"/>
      <x/>
      <x/>
    </i>
    <i r="2">
      <x v="655"/>
      <x v="114"/>
      <x/>
      <x/>
      <x v="1"/>
      <x/>
      <x/>
    </i>
    <i r="2">
      <x v="656"/>
      <x v="114"/>
      <x/>
      <x/>
      <x v="1"/>
      <x/>
      <x/>
    </i>
    <i r="2">
      <x v="657"/>
      <x v="114"/>
      <x/>
      <x/>
      <x v="1"/>
      <x/>
      <x/>
    </i>
    <i r="2">
      <x v="658"/>
      <x v="114"/>
      <x/>
      <x/>
      <x v="1"/>
      <x/>
      <x/>
    </i>
    <i r="2">
      <x v="659"/>
      <x v="114"/>
      <x/>
      <x/>
      <x v="1"/>
      <x/>
      <x/>
    </i>
    <i r="2">
      <x v="660"/>
      <x v="114"/>
      <x/>
      <x/>
      <x v="1"/>
      <x/>
      <x/>
    </i>
    <i r="2">
      <x v="661"/>
      <x v="114"/>
      <x/>
      <x/>
      <x v="1"/>
      <x/>
      <x/>
    </i>
    <i r="2">
      <x v="662"/>
      <x v="114"/>
      <x/>
      <x/>
      <x v="1"/>
      <x/>
      <x/>
    </i>
    <i r="2">
      <x v="663"/>
      <x v="114"/>
      <x/>
      <x/>
      <x v="1"/>
      <x/>
      <x/>
    </i>
    <i r="2">
      <x v="678"/>
      <x v="115"/>
      <x/>
      <x/>
      <x v="1"/>
      <x/>
      <x/>
    </i>
    <i r="2">
      <x v="679"/>
      <x v="115"/>
      <x/>
      <x/>
      <x v="1"/>
      <x/>
      <x/>
    </i>
    <i r="2">
      <x v="680"/>
      <x v="115"/>
      <x/>
      <x/>
      <x v="1"/>
      <x/>
      <x/>
    </i>
    <i r="2">
      <x v="681"/>
      <x v="115"/>
      <x/>
      <x/>
      <x v="1"/>
      <x/>
      <x/>
    </i>
    <i r="2">
      <x v="682"/>
      <x v="115"/>
      <x/>
      <x/>
      <x v="1"/>
      <x/>
      <x/>
    </i>
    <i r="2">
      <x v="683"/>
      <x v="115"/>
      <x/>
      <x/>
      <x v="1"/>
      <x/>
      <x/>
    </i>
    <i r="2">
      <x v="684"/>
      <x v="115"/>
      <x/>
      <x/>
      <x v="1"/>
      <x/>
      <x/>
    </i>
    <i r="2">
      <x v="685"/>
      <x v="115"/>
      <x/>
      <x/>
      <x v="1"/>
      <x/>
      <x/>
    </i>
    <i r="2">
      <x v="686"/>
      <x v="115"/>
      <x/>
      <x/>
      <x v="1"/>
      <x/>
      <x/>
    </i>
    <i r="2">
      <x v="687"/>
      <x v="115"/>
      <x/>
      <x/>
      <x v="1"/>
      <x/>
      <x/>
    </i>
    <i r="2">
      <x v="688"/>
      <x v="115"/>
      <x/>
      <x/>
      <x v="1"/>
      <x/>
      <x/>
    </i>
    <i r="2">
      <x v="689"/>
      <x v="115"/>
      <x/>
      <x/>
      <x v="1"/>
      <x/>
      <x/>
    </i>
    <i r="2">
      <x v="690"/>
      <x v="115"/>
      <x/>
      <x/>
      <x v="1"/>
      <x/>
      <x/>
    </i>
    <i r="2">
      <x v="704"/>
      <x v="115"/>
      <x/>
      <x/>
      <x v="1"/>
      <x/>
      <x/>
    </i>
    <i r="2">
      <x v="705"/>
      <x v="115"/>
      <x/>
      <x/>
      <x v="1"/>
      <x/>
      <x/>
    </i>
    <i r="2">
      <x v="706"/>
      <x v="115"/>
      <x/>
      <x/>
      <x v="1"/>
      <x/>
      <x/>
    </i>
    <i r="2">
      <x v="707"/>
      <x v="115"/>
      <x/>
      <x/>
      <x v="1"/>
      <x/>
      <x/>
    </i>
    <i r="2">
      <x v="708"/>
      <x v="115"/>
      <x/>
      <x/>
      <x v="1"/>
      <x/>
      <x/>
    </i>
    <i r="2">
      <x v="709"/>
      <x v="115"/>
      <x/>
      <x/>
      <x v="1"/>
      <x/>
      <x/>
    </i>
    <i r="2">
      <x v="710"/>
      <x v="115"/>
      <x/>
      <x/>
      <x v="1"/>
      <x/>
      <x/>
    </i>
    <i r="2">
      <x v="711"/>
      <x v="115"/>
      <x/>
      <x/>
      <x v="1"/>
      <x/>
      <x/>
    </i>
    <i r="2">
      <x v="712"/>
      <x v="115"/>
      <x/>
      <x/>
      <x v="1"/>
      <x/>
      <x/>
    </i>
    <i r="2">
      <x v="713"/>
      <x v="115"/>
      <x/>
      <x/>
      <x v="1"/>
      <x/>
      <x/>
    </i>
    <i r="2">
      <x v="714"/>
      <x v="115"/>
      <x/>
      <x/>
      <x v="1"/>
      <x/>
      <x/>
    </i>
    <i r="2">
      <x v="715"/>
      <x v="115"/>
      <x/>
      <x/>
      <x v="1"/>
      <x/>
      <x/>
    </i>
    <i r="2">
      <x v="716"/>
      <x v="115"/>
      <x/>
      <x/>
      <x v="1"/>
      <x/>
      <x/>
    </i>
    <i r="2">
      <x v="730"/>
      <x v="116"/>
      <x/>
      <x/>
      <x v="1"/>
      <x/>
      <x/>
    </i>
    <i r="2">
      <x v="731"/>
      <x v="116"/>
      <x/>
      <x/>
      <x v="1"/>
      <x/>
      <x/>
    </i>
    <i r="2">
      <x v="732"/>
      <x v="116"/>
      <x/>
      <x/>
      <x v="1"/>
      <x/>
      <x/>
    </i>
    <i r="2">
      <x v="733"/>
      <x v="116"/>
      <x/>
      <x/>
      <x v="1"/>
      <x/>
      <x/>
    </i>
    <i r="2">
      <x v="734"/>
      <x v="116"/>
      <x/>
      <x/>
      <x v="1"/>
      <x/>
      <x/>
    </i>
    <i r="2">
      <x v="735"/>
      <x v="116"/>
      <x/>
      <x/>
      <x v="1"/>
      <x/>
      <x/>
    </i>
    <i r="2">
      <x v="736"/>
      <x v="116"/>
      <x/>
      <x/>
      <x v="1"/>
      <x/>
      <x/>
    </i>
    <i r="2">
      <x v="737"/>
      <x v="116"/>
      <x/>
      <x/>
      <x v="1"/>
      <x/>
      <x/>
    </i>
    <i r="2">
      <x v="746"/>
      <x v="116"/>
      <x/>
      <x/>
      <x v="1"/>
      <x/>
      <x/>
    </i>
    <i r="2">
      <x v="747"/>
      <x v="116"/>
      <x/>
      <x/>
      <x v="1"/>
      <x/>
      <x/>
    </i>
    <i r="2">
      <x v="748"/>
      <x v="116"/>
      <x/>
      <x/>
      <x v="1"/>
      <x/>
      <x/>
    </i>
    <i r="2">
      <x v="749"/>
      <x v="116"/>
      <x/>
      <x/>
      <x v="1"/>
      <x/>
      <x/>
    </i>
    <i r="2">
      <x v="750"/>
      <x v="116"/>
      <x/>
      <x/>
      <x v="1"/>
      <x/>
      <x/>
    </i>
    <i r="2">
      <x v="751"/>
      <x v="116"/>
      <x/>
      <x/>
      <x v="1"/>
      <x/>
      <x/>
    </i>
    <i r="2">
      <x v="752"/>
      <x v="116"/>
      <x/>
      <x/>
      <x v="1"/>
      <x/>
      <x/>
    </i>
    <i r="2">
      <x v="753"/>
      <x v="116"/>
      <x/>
      <x/>
      <x v="1"/>
      <x/>
      <x/>
    </i>
    <i r="2">
      <x v="762"/>
      <x v="151"/>
      <x/>
      <x/>
      <x v="1"/>
      <x/>
      <x/>
    </i>
    <i r="2">
      <x v="763"/>
      <x v="151"/>
      <x/>
      <x/>
      <x v="1"/>
      <x/>
      <x/>
    </i>
    <i r="2">
      <x v="764"/>
      <x v="151"/>
      <x/>
      <x/>
      <x v="1"/>
      <x/>
      <x/>
    </i>
    <i r="2">
      <x v="765"/>
      <x v="151"/>
      <x/>
      <x/>
      <x v="1"/>
      <x/>
      <x/>
    </i>
    <i r="2">
      <x v="766"/>
      <x v="151"/>
      <x/>
      <x/>
      <x v="1"/>
      <x/>
      <x/>
    </i>
    <i r="2">
      <x v="767"/>
      <x v="151"/>
      <x/>
      <x/>
      <x v="1"/>
      <x/>
      <x/>
    </i>
    <i r="2">
      <x v="768"/>
      <x v="151"/>
      <x/>
      <x/>
      <x v="1"/>
      <x/>
      <x/>
    </i>
    <i r="2">
      <x v="805"/>
      <x v="109"/>
      <x/>
      <x/>
      <x v="1"/>
      <x/>
      <x/>
    </i>
    <i r="2">
      <x v="806"/>
      <x v="109"/>
      <x/>
      <x/>
      <x v="1"/>
      <x/>
      <x/>
    </i>
    <i r="2">
      <x v="807"/>
      <x v="113"/>
      <x/>
      <x/>
      <x v="1"/>
      <x/>
      <x/>
    </i>
    <i r="2">
      <x v="808"/>
      <x v="113"/>
      <x/>
      <x/>
      <x v="1"/>
      <x/>
      <x/>
    </i>
    <i r="2">
      <x v="809"/>
      <x v="113"/>
      <x/>
      <x/>
      <x v="1"/>
      <x/>
      <x/>
    </i>
    <i r="2">
      <x v="810"/>
      <x v="113"/>
      <x/>
      <x/>
      <x v="1"/>
      <x/>
      <x/>
    </i>
    <i r="2">
      <x v="811"/>
      <x v="114"/>
      <x/>
      <x/>
      <x v="1"/>
      <x/>
      <x/>
    </i>
    <i r="2">
      <x v="812"/>
      <x v="114"/>
      <x/>
      <x/>
      <x v="1"/>
      <x/>
      <x/>
    </i>
    <i r="2">
      <x v="813"/>
      <x v="114"/>
      <x/>
      <x/>
      <x v="1"/>
      <x/>
      <x/>
    </i>
    <i r="2">
      <x v="814"/>
      <x v="114"/>
      <x/>
      <x/>
      <x v="1"/>
      <x/>
      <x/>
    </i>
    <i r="2">
      <x v="815"/>
      <x v="68"/>
      <x/>
      <x/>
      <x v="1"/>
      <x/>
      <x/>
    </i>
    <i r="2">
      <x v="816"/>
      <x v="68"/>
      <x/>
      <x/>
      <x v="1"/>
      <x/>
      <x/>
    </i>
    <i r="2">
      <x v="820"/>
      <x v="125"/>
      <x/>
      <x/>
      <x v="1"/>
      <x/>
      <x/>
    </i>
    <i r="2">
      <x v="821"/>
      <x v="126"/>
      <x/>
      <x/>
      <x v="1"/>
      <x/>
      <x/>
    </i>
    <i r="2">
      <x v="822"/>
      <x v="126"/>
      <x/>
      <x/>
      <x v="1"/>
      <x/>
      <x/>
    </i>
    <i r="2">
      <x v="823"/>
      <x v="128"/>
      <x/>
      <x/>
      <x v="1"/>
      <x/>
      <x/>
    </i>
    <i r="2">
      <x v="824"/>
      <x v="128"/>
      <x/>
      <x/>
      <x v="1"/>
      <x/>
      <x/>
    </i>
    <i r="2">
      <x v="825"/>
      <x v="128"/>
      <x/>
      <x/>
      <x v="1"/>
      <x/>
      <x/>
    </i>
    <i r="2">
      <x v="826"/>
      <x v="128"/>
      <x/>
      <x/>
      <x v="1"/>
      <x/>
      <x/>
    </i>
    <i r="2">
      <x v="827"/>
      <x v="169"/>
      <x/>
      <x/>
      <x v="1"/>
      <x/>
      <x/>
    </i>
    <i r="2">
      <x v="828"/>
      <x v="169"/>
      <x/>
      <x/>
      <x v="1"/>
      <x/>
      <x/>
    </i>
    <i r="2">
      <x v="829"/>
      <x v="169"/>
      <x/>
      <x/>
      <x v="1"/>
      <x/>
      <x/>
    </i>
    <i r="2">
      <x v="830"/>
      <x v="180"/>
      <x/>
      <x/>
      <x v="1"/>
      <x/>
      <x/>
    </i>
    <i r="2">
      <x v="831"/>
      <x v="180"/>
      <x/>
      <x/>
      <x v="1"/>
      <x/>
      <x/>
    </i>
    <i r="2">
      <x v="832"/>
      <x v="169"/>
      <x/>
      <x/>
      <x v="1"/>
      <x/>
      <x/>
    </i>
    <i r="2">
      <x v="833"/>
      <x v="169"/>
      <x/>
      <x/>
      <x v="1"/>
      <x/>
      <x/>
    </i>
    <i r="2">
      <x v="834"/>
      <x v="169"/>
      <x/>
      <x/>
      <x v="1"/>
      <x/>
      <x/>
    </i>
    <i r="2">
      <x v="835"/>
      <x v="179"/>
      <x/>
      <x/>
      <x v="1"/>
      <x/>
      <x/>
    </i>
    <i r="2">
      <x v="836"/>
      <x v="179"/>
      <x/>
      <x/>
      <x v="1"/>
      <x/>
      <x/>
    </i>
    <i r="2">
      <x v="837"/>
      <x v="179"/>
      <x/>
      <x/>
      <x v="1"/>
      <x/>
      <x/>
    </i>
    <i r="2">
      <x v="866"/>
      <x v="133"/>
      <x/>
      <x/>
      <x v="1"/>
      <x/>
      <x/>
    </i>
    <i r="2">
      <x v="867"/>
      <x v="133"/>
      <x/>
      <x/>
      <x v="1"/>
      <x/>
      <x/>
    </i>
    <i r="2">
      <x v="868"/>
      <x v="133"/>
      <x/>
      <x/>
      <x v="1"/>
      <x/>
      <x/>
    </i>
    <i r="2">
      <x v="869"/>
      <x v="133"/>
      <x/>
      <x/>
      <x v="1"/>
      <x/>
      <x/>
    </i>
    <i r="2">
      <x v="870"/>
      <x v="140"/>
      <x/>
      <x/>
      <x v="1"/>
      <x/>
      <x/>
    </i>
    <i r="2">
      <x v="871"/>
      <x v="135"/>
      <x/>
      <x/>
      <x v="1"/>
      <x/>
      <x/>
    </i>
    <i r="2">
      <x v="872"/>
      <x v="136"/>
      <x/>
      <x/>
      <x v="1"/>
      <x/>
      <x/>
    </i>
    <i r="2">
      <x v="873"/>
      <x v="136"/>
      <x/>
      <x/>
      <x v="1"/>
      <x/>
      <x/>
    </i>
    <i r="2">
      <x v="874"/>
      <x v="137"/>
      <x/>
      <x/>
      <x v="1"/>
      <x/>
      <x/>
    </i>
    <i r="2">
      <x v="875"/>
      <x v="137"/>
      <x/>
      <x/>
      <x v="1"/>
      <x/>
      <x/>
    </i>
    <i r="2">
      <x v="876"/>
      <x v="137"/>
      <x/>
      <x/>
      <x v="1"/>
      <x/>
      <x/>
    </i>
    <i r="2">
      <x v="877"/>
      <x v="138"/>
      <x/>
      <x/>
      <x v="1"/>
      <x/>
      <x/>
    </i>
    <i r="2">
      <x v="878"/>
      <x v="139"/>
      <x/>
      <x/>
      <x v="1"/>
      <x/>
      <x/>
    </i>
    <i r="2">
      <x v="879"/>
      <x v="141"/>
      <x/>
      <x/>
      <x v="1"/>
      <x/>
      <x/>
    </i>
    <i r="2">
      <x v="880"/>
      <x v="142"/>
      <x/>
      <x/>
      <x v="1"/>
      <x/>
      <x/>
    </i>
    <i r="2">
      <x v="881"/>
      <x v="143"/>
      <x/>
      <x/>
      <x v="1"/>
      <x/>
      <x/>
    </i>
    <i r="2">
      <x v="882"/>
      <x v="143"/>
      <x/>
      <x/>
      <x v="1"/>
      <x/>
      <x/>
    </i>
    <i r="2">
      <x v="883"/>
      <x v="143"/>
      <x/>
      <x/>
      <x v="1"/>
      <x/>
      <x/>
    </i>
    <i r="2">
      <x v="884"/>
      <x v="143"/>
      <x/>
      <x/>
      <x v="1"/>
      <x/>
      <x/>
    </i>
    <i r="2">
      <x v="885"/>
      <x v="143"/>
      <x/>
      <x/>
      <x v="1"/>
      <x/>
      <x/>
    </i>
    <i r="2">
      <x v="886"/>
      <x v="143"/>
      <x/>
      <x/>
      <x v="1"/>
      <x/>
      <x/>
    </i>
    <i r="2">
      <x v="887"/>
      <x v="143"/>
      <x/>
      <x/>
      <x v="1"/>
      <x/>
      <x/>
    </i>
    <i r="2">
      <x v="888"/>
      <x v="143"/>
      <x/>
      <x/>
      <x v="1"/>
      <x/>
      <x/>
    </i>
    <i r="2">
      <x v="889"/>
      <x v="143"/>
      <x/>
      <x/>
      <x v="1"/>
      <x/>
      <x/>
    </i>
    <i r="2">
      <x v="890"/>
      <x v="143"/>
      <x/>
      <x/>
      <x v="1"/>
      <x/>
      <x/>
    </i>
    <i r="2">
      <x v="891"/>
      <x v="143"/>
      <x/>
      <x/>
      <x v="1"/>
      <x/>
      <x/>
    </i>
    <i r="2">
      <x v="892"/>
      <x v="143"/>
      <x/>
      <x/>
      <x v="1"/>
      <x/>
      <x/>
    </i>
    <i r="2">
      <x v="893"/>
      <x v="143"/>
      <x/>
      <x/>
      <x v="1"/>
      <x/>
      <x/>
    </i>
    <i r="2">
      <x v="900"/>
      <x v="146"/>
      <x/>
      <x/>
      <x v="1"/>
      <x/>
      <x/>
    </i>
    <i r="2">
      <x v="901"/>
      <x v="148"/>
      <x/>
      <x/>
      <x v="1"/>
      <x/>
      <x v="5"/>
    </i>
    <i r="2">
      <x v="904"/>
      <x v="149"/>
      <x/>
      <x/>
      <x v="1"/>
      <x/>
      <x/>
    </i>
    <i r="2">
      <x v="905"/>
      <x v="150"/>
      <x/>
      <x/>
      <x v="1"/>
      <x/>
      <x/>
    </i>
    <i r="2">
      <x v="906"/>
      <x v="149"/>
      <x/>
      <x/>
      <x v="1"/>
      <x/>
      <x/>
    </i>
    <i r="2">
      <x v="907"/>
      <x v="150"/>
      <x/>
      <x/>
      <x v="1"/>
      <x/>
      <x/>
    </i>
    <i r="2">
      <x v="908"/>
      <x v="151"/>
      <x/>
      <x/>
      <x v="1"/>
      <x/>
      <x/>
    </i>
    <i r="2">
      <x v="909"/>
      <x v="151"/>
      <x/>
      <x/>
      <x v="1"/>
      <x/>
      <x/>
    </i>
    <i r="2">
      <x v="910"/>
      <x v="151"/>
      <x/>
      <x/>
      <x v="1"/>
      <x/>
      <x/>
    </i>
    <i r="2">
      <x v="911"/>
      <x v="151"/>
      <x/>
      <x/>
      <x v="1"/>
      <x/>
      <x/>
    </i>
    <i r="2">
      <x v="912"/>
      <x v="151"/>
      <x/>
      <x/>
      <x v="1"/>
      <x/>
      <x/>
    </i>
    <i r="2">
      <x v="913"/>
      <x v="151"/>
      <x/>
      <x/>
      <x v="1"/>
      <x/>
      <x/>
    </i>
    <i r="2">
      <x v="915"/>
      <x v="158"/>
      <x/>
      <x/>
      <x v="1"/>
      <x/>
      <x/>
    </i>
    <i r="2">
      <x v="916"/>
      <x v="158"/>
      <x/>
      <x/>
      <x v="1"/>
      <x/>
      <x/>
    </i>
    <i r="2">
      <x v="917"/>
      <x v="158"/>
      <x/>
      <x/>
      <x v="1"/>
      <x/>
      <x/>
    </i>
    <i r="2">
      <x v="918"/>
      <x v="158"/>
      <x/>
      <x/>
      <x v="1"/>
      <x/>
      <x/>
    </i>
    <i r="2">
      <x v="919"/>
      <x v="158"/>
      <x/>
      <x/>
      <x v="1"/>
      <x/>
      <x/>
    </i>
    <i r="2">
      <x v="920"/>
      <x v="158"/>
      <x/>
      <x/>
      <x v="1"/>
      <x/>
      <x/>
    </i>
    <i r="2">
      <x v="921"/>
      <x v="158"/>
      <x/>
      <x/>
      <x v="1"/>
      <x/>
      <x/>
    </i>
    <i r="2">
      <x v="922"/>
      <x v="158"/>
      <x/>
      <x/>
      <x v="1"/>
      <x/>
      <x/>
    </i>
    <i r="2">
      <x v="923"/>
      <x v="158"/>
      <x/>
      <x/>
      <x v="1"/>
      <x/>
      <x/>
    </i>
    <i r="2">
      <x v="924"/>
      <x v="159"/>
      <x/>
      <x/>
      <x v="1"/>
      <x/>
      <x/>
    </i>
    <i r="2">
      <x v="925"/>
      <x v="159"/>
      <x/>
      <x/>
      <x v="1"/>
      <x/>
      <x/>
    </i>
    <i r="2">
      <x v="926"/>
      <x v="159"/>
      <x/>
      <x/>
      <x v="1"/>
      <x/>
      <x/>
    </i>
    <i r="2">
      <x v="927"/>
      <x v="151"/>
      <x/>
      <x/>
      <x v="1"/>
      <x/>
      <x/>
    </i>
    <i r="2">
      <x v="937"/>
      <x v="161"/>
      <x/>
      <x/>
      <x v="1"/>
      <x/>
      <x/>
    </i>
    <i r="2">
      <x v="938"/>
      <x v="161"/>
      <x/>
      <x/>
      <x v="1"/>
      <x/>
      <x/>
    </i>
    <i r="2">
      <x v="941"/>
      <x v="163"/>
      <x/>
      <x/>
      <x v="1"/>
      <x/>
      <x/>
    </i>
    <i r="2">
      <x v="942"/>
      <x v="164"/>
      <x/>
      <x/>
      <x v="1"/>
      <x/>
      <x/>
    </i>
    <i r="2">
      <x v="943"/>
      <x v="165"/>
      <x/>
      <x/>
      <x v="1"/>
      <x/>
      <x/>
    </i>
    <i r="2">
      <x v="944"/>
      <x v="166"/>
      <x/>
      <x/>
      <x v="1"/>
      <x/>
      <x/>
    </i>
    <i r="2">
      <x v="945"/>
      <x v="167"/>
      <x/>
      <x/>
      <x v="1"/>
      <x/>
      <x/>
    </i>
    <i r="2">
      <x v="946"/>
      <x v="168"/>
      <x/>
      <x/>
      <x v="1"/>
      <x/>
      <x/>
    </i>
    <i r="2">
      <x v="947"/>
      <x v="149"/>
      <x/>
      <x/>
      <x v="1"/>
      <x/>
      <x/>
    </i>
    <i r="2">
      <x v="948"/>
      <x v="149"/>
      <x/>
      <x/>
      <x v="1"/>
      <x/>
      <x/>
    </i>
    <i r="2">
      <x v="949"/>
      <x v="149"/>
      <x/>
      <x/>
      <x v="1"/>
      <x/>
      <x/>
    </i>
    <i r="2">
      <x v="950"/>
      <x v="149"/>
      <x/>
      <x/>
      <x v="1"/>
      <x/>
      <x/>
    </i>
    <i r="2">
      <x v="951"/>
      <x v="170"/>
      <x/>
      <x/>
      <x v="1"/>
      <x/>
      <x/>
    </i>
    <i r="2">
      <x v="952"/>
      <x v="171"/>
      <x/>
      <x/>
      <x v="1"/>
      <x/>
      <x/>
    </i>
    <i r="2">
      <x v="953"/>
      <x v="172"/>
      <x/>
      <x/>
      <x v="1"/>
      <x/>
      <x/>
    </i>
    <i r="2">
      <x v="954"/>
      <x v="172"/>
      <x/>
      <x/>
      <x v="1"/>
      <x/>
      <x/>
    </i>
    <i r="2">
      <x v="955"/>
      <x v="172"/>
      <x/>
      <x/>
      <x v="1"/>
      <x/>
      <x/>
    </i>
    <i r="2">
      <x v="956"/>
      <x v="172"/>
      <x/>
      <x/>
      <x v="1"/>
      <x/>
      <x/>
    </i>
    <i r="2">
      <x v="957"/>
      <x v="172"/>
      <x/>
      <x/>
      <x v="1"/>
      <x/>
      <x/>
    </i>
    <i r="2">
      <x v="958"/>
      <x v="172"/>
      <x/>
      <x/>
      <x v="1"/>
      <x/>
      <x/>
    </i>
    <i r="2">
      <x v="959"/>
      <x v="172"/>
      <x/>
      <x/>
      <x v="1"/>
      <x/>
      <x/>
    </i>
    <i r="2">
      <x v="960"/>
      <x v="172"/>
      <x/>
      <x/>
      <x v="1"/>
      <x/>
      <x/>
    </i>
    <i r="2">
      <x v="961"/>
      <x v="172"/>
      <x/>
      <x/>
      <x v="1"/>
      <x/>
      <x/>
    </i>
    <i r="2">
      <x v="962"/>
      <x v="172"/>
      <x/>
      <x/>
      <x v="1"/>
      <x/>
      <x/>
    </i>
    <i r="2">
      <x v="963"/>
      <x v="172"/>
      <x/>
      <x/>
      <x v="1"/>
      <x/>
      <x/>
    </i>
    <i r="2">
      <x v="964"/>
      <x v="172"/>
      <x/>
      <x/>
      <x v="1"/>
      <x/>
      <x/>
    </i>
    <i r="2">
      <x v="965"/>
      <x v="172"/>
      <x/>
      <x/>
      <x v="1"/>
      <x/>
      <x/>
    </i>
    <i r="2">
      <x v="966"/>
      <x v="172"/>
      <x/>
      <x/>
      <x v="1"/>
      <x/>
      <x/>
    </i>
    <i r="2">
      <x v="967"/>
      <x v="172"/>
      <x/>
      <x/>
      <x v="1"/>
      <x/>
      <x/>
    </i>
    <i r="2">
      <x v="968"/>
      <x v="172"/>
      <x/>
      <x/>
      <x v="1"/>
      <x/>
      <x/>
    </i>
    <i r="2">
      <x v="969"/>
      <x v="172"/>
      <x/>
      <x/>
      <x v="1"/>
      <x/>
      <x/>
    </i>
    <i r="2">
      <x v="970"/>
      <x v="172"/>
      <x/>
      <x/>
      <x v="1"/>
      <x/>
      <x/>
    </i>
    <i r="2">
      <x v="971"/>
      <x v="172"/>
      <x/>
      <x/>
      <x v="1"/>
      <x/>
      <x/>
    </i>
    <i r="2">
      <x v="985"/>
      <x v="3"/>
      <x/>
      <x/>
      <x v="1"/>
      <x/>
      <x/>
    </i>
    <i r="2">
      <x v="986"/>
      <x v="3"/>
      <x/>
      <x/>
      <x v="1"/>
      <x/>
      <x/>
    </i>
    <i r="2">
      <x v="991"/>
      <x v="183"/>
      <x/>
      <x/>
      <x v="1"/>
      <x/>
      <x/>
    </i>
    <i r="2">
      <x v="992"/>
      <x v="183"/>
      <x/>
      <x/>
      <x v="1"/>
      <x/>
      <x/>
    </i>
    <i r="2">
      <x v="993"/>
      <x v="183"/>
      <x/>
      <x/>
      <x v="1"/>
      <x/>
      <x/>
    </i>
    <i r="2">
      <x v="994"/>
      <x v="82"/>
      <x/>
      <x/>
      <x v="1"/>
      <x/>
      <x/>
    </i>
    <i t="default" r="1">
      <x v="9"/>
    </i>
    <i t="default">
      <x v="53"/>
    </i>
  </rowItems>
  <colFields count="1">
    <field x="-2"/>
  </colFields>
  <colItems count="3">
    <i>
      <x/>
    </i>
    <i i="1">
      <x v="1"/>
    </i>
    <i i="2">
      <x v="2"/>
    </i>
  </colItems>
  <pageFields count="3">
    <pageField fld="6" hier="-1"/>
    <pageField fld="3" item="0" hier="-1"/>
    <pageField fld="62" item="1" hier="-1"/>
  </pageFields>
  <dataFields count="3">
    <dataField name="Sum of Flow" fld="44" baseField="0" baseItem="0"/>
    <dataField name="Sum of Mech - Demand" fld="50" baseField="42" baseItem="4"/>
    <dataField name="Sum of Flow Unit" fld="45" baseField="0" baseItem="0"/>
  </dataFields>
  <formats count="5">
    <format dxfId="80">
      <pivotArea field="1" type="button" dataOnly="0" labelOnly="1" outline="0" axis="axisRow" fieldPosition="3"/>
    </format>
    <format dxfId="79">
      <pivotArea field="26" type="button" dataOnly="0" labelOnly="1" outline="0"/>
    </format>
    <format dxfId="78">
      <pivotArea field="27" type="button" dataOnly="0" labelOnly="1" outline="0"/>
    </format>
    <format dxfId="77">
      <pivotArea type="all" dataOnly="0" outline="0" fieldPosition="0"/>
    </format>
    <format dxfId="76">
      <pivotArea type="all" dataOnly="0" outline="0" fieldPosition="0"/>
    </format>
  </formats>
  <pivotTableStyleInfo name="Stellar Process Utility Matrix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1C144BF-B792-452C-ADDA-C57876C99097}" name="ProjTblArea" displayName="ProjTblArea" ref="A1:A8" totalsRowShown="0">
  <autoFilter ref="A1:A8" xr:uid="{46794E7B-A5C8-46C7-888E-2C0E3542F7F8}"/>
  <tableColumns count="1">
    <tableColumn id="1" xr3:uid="{6588C6B3-7573-467D-9CF9-BCC98C232882}" name="Functional Area" dataDxfId="12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3A7E2C8-27FC-4743-B6C4-148C270B5A3E}" name="ProjTblLine" displayName="ProjTblLine" ref="C1:C3" totalsRowShown="0">
  <autoFilter ref="C1:C3" xr:uid="{2223D5FE-F7A6-4D38-AD48-282323163D9A}"/>
  <tableColumns count="1">
    <tableColumn id="1" xr3:uid="{E72D4D9C-2E7B-46DB-819A-CCB859AC0DE0}" name="Lin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A8C10EB-971C-4EC4-833B-24E56FAE340E}" name="ProjTblProjectPhase" displayName="ProjTblProjectPhase" ref="E1:E2" totalsRowShown="0">
  <autoFilter ref="E1:E2" xr:uid="{CA8C10EB-971C-4EC4-833B-24E56FAE340E}"/>
  <tableColumns count="1">
    <tableColumn id="1" xr3:uid="{0F58CE21-4C2D-4011-89E3-841474C42CC4}" name="Project Phas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68E1BAD-36B3-401F-A787-3BD6FA5C0D5F}" name="ProjTblBuilding" displayName="ProjTblBuilding" ref="G1:G2" totalsRowShown="0">
  <autoFilter ref="G1:G2" xr:uid="{568E1BAD-36B3-401F-A787-3BD6FA5C0D5F}"/>
  <tableColumns count="1">
    <tableColumn id="1" xr3:uid="{6342D0F7-7F20-4153-AB9B-8C69AC126DF7}" name="Building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AE4BCBC-BFE4-4820-AF09-0D1499ADDA80}" name="ProjTblRoom" displayName="ProjTblRoom" ref="I1:I2" totalsRowShown="0">
  <autoFilter ref="I1:I2" xr:uid="{AAE4BCBC-BFE4-4820-AF09-0D1499ADDA80}"/>
  <tableColumns count="1">
    <tableColumn id="1" xr3:uid="{D47C0778-70B9-4152-9365-3679990E87EC}" name="Room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F3C63F6-1FFB-4DA5-8CF2-D9C3DD65B212}" name="Table19" displayName="Table19" ref="A16:B218" totalsRowShown="0">
  <autoFilter ref="A16:B218" xr:uid="{5F3C63F6-1FFB-4DA5-8CF2-D9C3DD65B212}"/>
  <tableColumns count="2">
    <tableColumn id="1" xr3:uid="{BD215026-0A65-43FA-8DF1-B2415A220269}" name="MARK"/>
    <tableColumn id="2" xr3:uid="{18A94DA0-DC0B-412E-B1F2-F06CFDC7C201}" name="DESCRIP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177F1E-63C5-43F3-B1F0-89F8D3017350}" name="Table1" displayName="Table1" ref="A4:BL1331" totalsRowShown="0" headerRowDxfId="193" dataDxfId="192">
  <autoFilter ref="A4:BL1331" xr:uid="{78177F1E-63C5-43F3-B1F0-89F8D3017350}"/>
  <sortState xmlns:xlrd2="http://schemas.microsoft.com/office/spreadsheetml/2017/richdata2" ref="A5:BL1331">
    <sortCondition ref="A4:A1331"/>
  </sortState>
  <tableColumns count="64">
    <tableColumn id="1" xr3:uid="{CF2BD290-1B71-4263-B37A-A96B6F0E1752}" name="Equipment ID" dataDxfId="191"/>
    <tableColumn id="2" xr3:uid="{EB450A48-4F18-43BB-8082-073EF6537A16}" name="Equipment Description" dataDxfId="190"/>
    <tableColumn id="94" xr3:uid="{0A196D29-5323-4B6B-88F8-DF7864008332}" name="Connection ID" dataDxfId="189">
      <calculatedColumnFormula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calculatedColumnFormula>
    </tableColumn>
    <tableColumn id="93" xr3:uid="{EA6C91BD-C76F-4F4D-9537-5DD812FBF8A2}" name="Equipment Level" dataDxfId="188"/>
    <tableColumn id="101" xr3:uid="{BFB3B6CD-0C96-4EC3-99F2-4341B28F7E18}" name="Service" dataDxfId="187"/>
    <tableColumn id="24" xr3:uid="{E4B498E4-3059-4019-9EA9-303121163158}" name="Service Abbreviation" dataDxfId="186">
      <calculatedColumnFormula>IF(OR(Table1[[#This Row],[Equipment Level]] = "Equipment", Table1[[#This Row],[Equipment Level]] = "Control Panel"),"", INDEX(LookupService[Service Abbreviation],MATCH(Table1[[#This Row],[Service]],LookupService[Service],0),1))</calculatedColumnFormula>
    </tableColumn>
    <tableColumn id="30" xr3:uid="{053CD2F6-946F-4EE7-BE60-BF84324598B8}" name="Service Category" dataDxfId="185">
      <calculatedColumnFormula>IF(OR(Table1[[#This Row],[Equipment Level]] = "Equipment", Table1[[#This Row],[Equipment Level]] = "Control Panel"),"",  INDEX(LookupService[Service Category],MATCH(Table1[[#This Row],[Service]],LookupService[Service],0),1))</calculatedColumnFormula>
    </tableColumn>
    <tableColumn id="104" xr3:uid="{6EB70A24-AAC2-41F2-93AA-5CDA0CA19C98}" name="Connection Unique#" dataDxfId="184"/>
    <tableColumn id="99" xr3:uid="{E4276F87-E89F-4DDD-A178-0D72DA01C7E7}" name="Verification" dataDxfId="183">
      <calculatedColumnFormula>IF(Table1[[#This Row],[Connection ID]]&lt;&gt;"-",IF(COUNTIF(Table1[Connection ID],Table1[[#This Row],[Connection ID]])&gt;1,"Duplicate Tag",""),"")</calculatedColumnFormula>
    </tableColumn>
    <tableColumn id="16" xr3:uid="{9654FAD0-3720-4B31-B8ED-397FC7C659F2}" name="Panel Verification" dataDxfId="182">
      <calculatedColumnFormula>IF(Table1[[#This Row],[Equipment Level]]="Control Panel",IF(ISNUMBER(MATCH(Table1[[#This Row],[Equipment ID]] &amp; ": " &amp; Table1[[#This Row],[Equipment Description]],Table1[Power Source (Control Panel)],0)),"","Panel Not Associated to Equipment"),"")</calculatedColumnFormula>
    </tableColumn>
    <tableColumn id="100" xr3:uid="{BAFBA151-7038-42BC-BC3E-7BF478260D62}" name="Asset #" dataDxfId="181"/>
    <tableColumn id="3" xr3:uid="{CC81E68E-40DF-4DD5-A8E6-FDC7BB36B5F6}" name="Equipment Type" dataDxfId="180"/>
    <tableColumn id="4" xr3:uid="{CE3F2ED2-0E33-44CC-A227-EDAC1F782603}" name="Equipment Condition" dataDxfId="179"/>
    <tableColumn id="59" xr3:uid="{35704B2F-63B5-4FE5-8518-06B31EA53451}" name="Cost Code" dataDxfId="178">
      <calculatedColumnFormula array="1">_xlfn._xlws.FILTER(LookupCostCode[Cost Code],LookupCostCode[Description]=Table1[[#This Row],[Equipment Type]],"Not Assigned")</calculatedColumnFormula>
    </tableColumn>
    <tableColumn id="5" xr3:uid="{D2DEA92D-5C83-40BB-9B87-59FC1E7568CB}" name="Manufacturer" dataDxfId="177"/>
    <tableColumn id="15" xr3:uid="{8B39012D-75FB-447A-8CCF-21F6C8FB0167}" name="Model Number" dataDxfId="176"/>
    <tableColumn id="8" xr3:uid="{518A6450-851B-41D7-9972-46595D826676}" name="Functional Area" dataDxfId="175"/>
    <tableColumn id="32" xr3:uid="{5CE69F9F-3785-4E2C-A4DA-744D62C875AF}" name="Room #" dataDxfId="174"/>
    <tableColumn id="10" xr3:uid="{C9587149-B0A3-438C-B7FB-A3A63AF41EA8}" name="Line Number" dataDxfId="173"/>
    <tableColumn id="11" xr3:uid="{7C8CE806-D212-423E-9892-8F6F1DE24EE7}" name="OEM Device ID" dataDxfId="172"/>
    <tableColumn id="97" xr3:uid="{E54D58D0-73DA-4350-B3B8-538209A07063}" name="OEM Device Description" dataDxfId="171"/>
    <tableColumn id="6" xr3:uid="{4DE9E70E-2A49-465E-8F6D-20C8309BC220}" name="Connection Type" dataDxfId="170"/>
    <tableColumn id="9" xr3:uid="{4AEFAEA5-B41A-432E-A5BA-844D4DD62A7B}" name="Connection Description" dataDxfId="169">
      <calculatedColumnFormula>IF(ISBLANK(Table1[[#This Row],[Connection Type]]),"",INDEX(LookupConnectionType[Description],MATCH(Table1[[#This Row],[Connection Type]],LookupConnectionType[Connection Abbreviation])))</calculatedColumnFormula>
    </tableColumn>
    <tableColumn id="95" xr3:uid="{D3488529-4360-4CC6-ADEB-FC29E73FFCF6}" name="Connection Size" dataDxfId="168"/>
    <tableColumn id="113" xr3:uid="{CCDE98CF-2B23-4F26-BB48-47625B63C4E3}" name="Installation Notes" dataDxfId="167"/>
    <tableColumn id="33" xr3:uid="{CEEF1531-15AB-4F99-BB76-1D7A72674AB3}" name="General Internal Notes" dataDxfId="166"/>
    <tableColumn id="12" xr3:uid="{FEABAB63-F797-4CF4-8B53-2833607C6123}" name="Vendor Drawing" dataDxfId="165"/>
    <tableColumn id="13" xr3:uid="{A1177A6E-BFE1-4F3B-9E6C-0037AC511A9A}" name="Stellar Drawing" dataDxfId="164"/>
    <tableColumn id="28" xr3:uid="{D348AE30-8CE0-47CD-B7A1-14F1991F9024}" name="Utility Status" dataDxfId="163"/>
    <tableColumn id="29" xr3:uid="{AD837618-CED9-4067-8023-5BEC3B8C3930}" name="Utility Status Note" dataDxfId="162"/>
    <tableColumn id="62" xr3:uid="{FE6D6AF7-EB7A-4B68-894F-AF8CFEA4BBCB}" name="Voltage &amp; Phase" dataDxfId="161"/>
    <tableColumn id="17" xr3:uid="{7DEA8EA2-8890-47EC-936A-51E56F24CE8F}" name="Horsepower" dataDxfId="160"/>
    <tableColumn id="18" xr3:uid="{D51B0906-F8AA-4200-B9D0-29F9EDDCE7BD}" name="Apparent Load (FLA)" dataDxfId="159"/>
    <tableColumn id="20" xr3:uid="{2AC957D4-FBE4-4CBD-948B-F08BA44C818E}" name="Elec - Diversity" dataDxfId="158" dataCellStyle="Percent"/>
    <tableColumn id="19" xr3:uid="{271CB1FD-39C2-4D7A-87C7-E7EC8CAC5B2D}" name="Apparent Power (kVA)" dataDxfId="157">
      <calculatedColumnFormula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calculatedColumnFormula>
    </tableColumn>
    <tableColumn id="21" xr3:uid="{AFBC8C06-53AB-4DFE-AD2A-354F68AA09DA}" name="Demand - Apparent Load (F.L.A.)" dataDxfId="156">
      <calculatedColumnFormula>IF(OR(Table1[[#This Row],[Apparent Load (FLA)]]="",Table1[[#This Row],[Apparent Load (FLA)]]=0,Table1[[#This Row],[Elec - Diversity]]=""),"",Table1[[#This Row],[Apparent Load (FLA)]]*Table1[[#This Row],[Elec - Diversity]])</calculatedColumnFormula>
    </tableColumn>
    <tableColumn id="22" xr3:uid="{E241AD3F-885C-4C80-809D-55B89F5E852C}" name="Demand - Apparent Power (kVA)" dataDxfId="155">
      <calculatedColumnFormula>IF(OR(Table1[[#This Row],[Apparent Power (kVA)]]="",Table1[[#This Row],[Elec - Diversity]]=""),"",Table1[[#This Row],[Apparent Power (kVA)]]*Table1[[#This Row],[Elec - Diversity]])</calculatedColumnFormula>
    </tableColumn>
    <tableColumn id="23" xr3:uid="{4A608AA1-D93D-4088-9504-22BE3114A670}" name="Power Source (Control Panel)" dataDxfId="154"/>
    <tableColumn id="14" xr3:uid="{8B6390EA-B145-4E8C-9318-323BE1612E61}" name="Maximum Overcurrent Protection (A)" dataDxfId="153"/>
    <tableColumn id="7" xr3:uid="{94E15CF6-7F5C-4A11-9D85-A0A589A84023}" name="Short Circuit Rating (kA)" dataDxfId="152"/>
    <tableColumn id="25" xr3:uid="{7E0AACE4-0D50-45B8-BA96-7101D2A7DFCC}" name="LMD Supplied By" dataDxfId="151"/>
    <tableColumn id="34" xr3:uid="{4CBF5F36-B3B1-46FB-84FF-3FC570A77488}" name="General Electrical Notes " dataDxfId="150"/>
    <tableColumn id="116" xr3:uid="{FB942810-B48D-4F4B-BC56-DCCA8878C9DC}" name="Tele - IP Address" dataDxfId="149"/>
    <tableColumn id="117" xr3:uid="{9FBA2E54-234D-4BFA-BDA4-C6E4A8D72D88}" name="Tele - Subnet" dataDxfId="148"/>
    <tableColumn id="53" xr3:uid="{38FD5B2C-822E-4728-8F63-BC2E8D2CAF13}" name="Flow" dataDxfId="147"/>
    <tableColumn id="114" xr3:uid="{EB5C2A6E-6203-429C-A087-DB5B9F540B33}" name="Flow Unit" dataDxfId="146">
      <calculatedColumnFormula array="1">IF(ISBLANK(Table1[[#This Row],[Service]]),"N/A",INDEX(LookupService[Consumption Unit],MATCH(Table1[[#This Row],[Service]],LookupService[Service],0),0))</calculatedColumnFormula>
    </tableColumn>
    <tableColumn id="120" xr3:uid="{729BBECD-10F0-49BA-8677-0D9C359A6355}" name="Temp (F°)" dataDxfId="145"/>
    <tableColumn id="121" xr3:uid="{147987C5-10BB-4D1B-B3C2-82DF738D3934}" name="Pressure" dataDxfId="144"/>
    <tableColumn id="122" xr3:uid="{B5516C94-7808-474D-8C8D-231BC05C8AE5}" name="Pressure Unit" dataDxfId="143">
      <calculatedColumnFormula array="1">IF(ISBLANK(Table1[[#This Row],[Service]]),"N/A",INDEX(LookupService[Pressure Unit],MATCH(Table1[[#This Row],[Service]],LookupService[Service],0),0))</calculatedColumnFormula>
    </tableColumn>
    <tableColumn id="123" xr3:uid="{FD9C586E-B4DC-4B6E-8633-59A57163A55D}" name="Mech - Diversity" dataDxfId="142"/>
    <tableColumn id="124" xr3:uid="{FF4CB1C2-6C08-45CA-81D9-608DEBA76E39}" name="Mech - Demand" dataDxfId="141">
      <calculatedColumnFormula>IF(OR(Table1[[#This Row],[Flow]]="",Table1[[#This Row],[Mech - Diversity]]=""),"",Table1[[#This Row],[Flow]]*Table1[[#This Row],[Mech - Diversity]])</calculatedColumnFormula>
    </tableColumn>
    <tableColumn id="35" xr3:uid="{5B45F330-91D5-43DF-A91F-E1ED360E1148}" name="Mech - Fed From" dataDxfId="140"/>
    <tableColumn id="96" xr3:uid="{CEE25925-CCFD-47CB-91E5-2E4FF83596B7}" name="Isolation Valve Supplied By" dataDxfId="139"/>
    <tableColumn id="125" xr3:uid="{EE7168EF-C83D-407F-B989-D73D6812D7A5}" name="Filter Regulator Supplied By" dataDxfId="138"/>
    <tableColumn id="31" xr3:uid="{8711FD20-8A5F-470E-B944-4712E8453AE9}" name="General Mechanical Notes" dataDxfId="137"/>
    <tableColumn id="84" xr3:uid="{53D74B95-3A83-426F-8629-ACD344FE23E8}" name="Air Handling- Intake Source Room" dataDxfId="136"/>
    <tableColumn id="115" xr3:uid="{BFD614BE-DE34-4134-A788-8D838A2B6097}" name="Air Handling - Termination" dataDxfId="135"/>
    <tableColumn id="85" xr3:uid="{DE6C3EE2-A345-4172-BDE4-9CA5F0540A89}" name="Air Handling - Operation Mode" dataDxfId="134"/>
    <tableColumn id="90" xr3:uid="{8291CDED-041D-4602-BB8E-CCFB962F3F0D}" name="Weight - Status" dataDxfId="133"/>
    <tableColumn id="91" xr3:uid="{3BB2B0A7-CDA3-4E63-8FAC-1096E8F3C204}" name="Weight - Non-Operating (lbs)" dataDxfId="132"/>
    <tableColumn id="92" xr3:uid="{00D17770-DCF0-4BDD-AFBB-0831B2F832E5}" name="Weight - Operating (lbs)" dataDxfId="131"/>
    <tableColumn id="27" xr3:uid="{7D2A81F9-6C42-428C-9A60-8785CCF5E9D8}" name="Revit Connector Type" dataDxfId="130">
      <calculatedColumnFormula>IF(OR(Table1[[#This Row],[Equipment Level]] = "Equipment", Table1[[#This Row],[Equipment Level]] = "Control Panel"),"N/A",  INDEX(LookupService[Revit Connector Type],MATCH(Table1[[#This Row],[Service]],LookupService[Service],0),1))</calculatedColumnFormula>
    </tableColumn>
    <tableColumn id="26" xr3:uid="{AE7A44D8-3DFC-4C00-95AB-147A3AE1C782}" name="Obsolete" dataDxfId="129"/>
    <tableColumn id="119" xr3:uid="{294556D4-4B13-4E10-A027-3CC57301F253}" name="Elec - CP Sched Filter" dataDxfId="128">
      <calculatedColumnFormula>IF(ISBLANK(Table1[[#This Row],[Power Source (Control Panel)]]),FALSE,TRUE)</calculatedColumnFormula>
    </tableColumn>
  </tableColumns>
  <tableStyleInfo name="TableStyleLight18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061C07-BECF-46A3-9A0B-DF2397FBF4DF}" name="LookupEquipmentLevel" displayName="LookupEquipmentLevel" ref="A1:B6" totalsRowShown="0">
  <autoFilter ref="A1:B6" xr:uid="{E2AD3CAF-D230-4F29-B090-6ABF3634F5DB}"/>
  <tableColumns count="2">
    <tableColumn id="1" xr3:uid="{90669C76-065E-4C60-B91A-44CA98FAF673}" name="Equipment Level"/>
    <tableColumn id="2" xr3:uid="{D670E2BD-1821-468E-8B20-2199924FD293}" name="Abbreviation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400987-D424-480A-822A-818DCA5B7D94}" name="LookupUtilityStatus" displayName="LookupUtilityStatus" ref="D1:D6" totalsRowShown="0">
  <autoFilter ref="D1:D6" xr:uid="{3FD0A76E-56DF-427F-BC8B-BE4E0C59AFC6}"/>
  <tableColumns count="1">
    <tableColumn id="1" xr3:uid="{A29C9308-6953-41FB-B6FE-E8FDDDFC3D7A}" name="Utility Status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8E80F7-E6C7-46CC-A5CC-7245345B4006}" name="LookupService" displayName="LookupService" ref="H1:O66" totalsRowShown="0">
  <autoFilter ref="H1:O66" xr:uid="{FF977EEF-0A88-4112-85DC-0717B3B99E76}"/>
  <sortState xmlns:xlrd2="http://schemas.microsoft.com/office/spreadsheetml/2017/richdata2" ref="H2:O66">
    <sortCondition ref="I1:I66"/>
  </sortState>
  <tableColumns count="8">
    <tableColumn id="1" xr3:uid="{FF8260FA-D897-44C4-B401-25A72C8823BF}" name="Service Abbreviation"/>
    <tableColumn id="2" xr3:uid="{D64232ED-AA32-46AA-950B-5DE490EB417F}" name="Service"/>
    <tableColumn id="6" xr3:uid="{B1E959C0-6901-4607-AD5E-2DDD3CACB996}" name="Service Category"/>
    <tableColumn id="3" xr3:uid="{ED06A1BF-46AF-463C-9937-F656AD4D6329}" name="Revit Connector Type"/>
    <tableColumn id="7" xr3:uid="{763043E6-77C9-462C-A891-DE4798FED46E}" name="Consumption Unit"/>
    <tableColumn id="8" xr3:uid="{1C407392-DA32-4A8F-9D43-F7A7667C5050}" name="Pressure Unit"/>
    <tableColumn id="9" xr3:uid="{F538388A-1F0F-4A5C-BC53-F50E28B893D3}" name="Temp Response Required"/>
    <tableColumn id="10" xr3:uid="{99D6687F-C7E0-4C75-9D7F-A9E8822F9418}" name="Filter Regulator Response Required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31E5FA0-8575-419C-9050-D5C9A94939CC}" name="LookupFilterRegulatorSuppliedBy" displayName="LookupFilterRegulatorSuppliedBy" ref="S1:S5" totalsRowShown="0">
  <autoFilter ref="S1:S5" xr:uid="{3CA2A28F-14E2-4BCA-B152-0A7D17AE7A5E}"/>
  <tableColumns count="1">
    <tableColumn id="1" xr3:uid="{9565B63D-6C80-4EF8-9B59-D66394BC56B8}" name="Filter Regulator Supplied By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A7759A6-470F-473B-B6EC-FB77F9C818BE}" name="LookupDrainType" displayName="LookupDrainType" ref="AB1:AB5" totalsRowShown="0">
  <autoFilter ref="AB1:AB5" xr:uid="{65A11F66-EA84-4719-B2FA-FC4A2D6E70DE}"/>
  <tableColumns count="1">
    <tableColumn id="1" xr3:uid="{E6A8B0EE-131B-4DB0-971E-5CC3AC5EC238}" name="Drain Type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A9D8A03-A103-4596-95D1-98DA86175340}" name="LookupRefrigerant" displayName="LookupRefrigerant" ref="AD1:AD11" totalsRowShown="0">
  <autoFilter ref="AD1:AD11" xr:uid="{85EFE2C1-5209-4C08-800E-93EA1DCBCA25}"/>
  <tableColumns count="1">
    <tableColumn id="1" xr3:uid="{90242A24-7B77-4925-B246-B1F7326EDFD0}" name="Refrigerant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9FCC587-C57F-4067-BAA2-5803EBBCA0B0}" name="LookupIsolationValveSuppliedBy" displayName="LookupIsolationValveSuppliedBy" ref="U1:U5" totalsRowShown="0">
  <autoFilter ref="U1:U5" xr:uid="{731C7102-B49E-4F74-AEA6-BBFD3B0DB206}"/>
  <tableColumns count="1">
    <tableColumn id="1" xr3:uid="{9A768296-F751-4E27-B77A-14141ECCA3F3}" name="Isolation Valve Supplied By"/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43BA29A-C29D-410A-AAA9-F07DCF5E9C25}" name="LookupExhaustOperation" displayName="LookupExhaustOperation" ref="AF1:AF3" totalsRowShown="0">
  <autoFilter ref="AF1:AF3" xr:uid="{D8AC647D-9511-4185-963E-F80263BD6B1F}"/>
  <tableColumns count="1">
    <tableColumn id="1" xr3:uid="{DF9EA781-C9FE-4804-BDEE-68225B7E4E80}" name="Exhaust Operation"/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AACA56C-79BB-4916-96C7-1E6591F0F526}" name="LookupCostCode" displayName="LookupCostCode" ref="AH1:AK196" totalsRowShown="0">
  <autoFilter ref="AH1:AK196" xr:uid="{3E564C4E-B490-4C35-8781-5C8D5EB71253}"/>
  <tableColumns count="4">
    <tableColumn id="1" xr3:uid="{83508231-AF9B-4C6A-8BFA-95C666F9C39B}" name="Cost Code Level" dataDxfId="75"/>
    <tableColumn id="4" xr3:uid="{678C6081-DABF-4DFD-A28C-782F4598EA85}" name="Section Header" dataDxfId="74"/>
    <tableColumn id="2" xr3:uid="{209928D7-FA9C-4F4C-8664-76D0F276EF73}" name="Cost Code" dataDxfId="73"/>
    <tableColumn id="3" xr3:uid="{8AEC69BE-80A8-42F7-A8AB-F118728D029C}" name="Description"/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204D41-17E4-4133-AC37-569212962BD8}" name="LookupEquipCond" displayName="LookupEquipCond" ref="F1:F5" totalsRowShown="0">
  <autoFilter ref="F1:F5" xr:uid="{D527D6E9-4811-409A-A9EA-C42392DD1EFF}"/>
  <tableColumns count="1">
    <tableColumn id="1" xr3:uid="{9A75FC73-C976-4DAE-9D91-9EB60203D8CF}" name="Equipment Condition"/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6098A99-7BA6-4D19-970F-D654C0B74E2C}" name="LookupLMDSuppliedBy" displayName="LookupLMDSuppliedBy" ref="Q1:Q5" totalsRowShown="0">
  <autoFilter ref="Q1:Q5" xr:uid="{ED5980B9-B1CC-493C-BFDE-A045DDDF675A}"/>
  <tableColumns count="1">
    <tableColumn id="1" xr3:uid="{BF297BF6-72F0-4D90-B7FD-EA07826AF615}" name="LMD Supplied By"/>
  </tableColumns>
  <tableStyleInfo name="TableStyleLight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C857549-1A86-4524-BE3B-4617710CB322}" name="LookupElecVoltPhase" displayName="LookupElecVoltPhase" ref="W1:Z18" totalsRowShown="0">
  <autoFilter ref="W1:Z18" xr:uid="{A91A7F8F-C4F7-4EE2-A864-B825B999A60B}"/>
  <sortState xmlns:xlrd2="http://schemas.microsoft.com/office/spreadsheetml/2017/richdata2" ref="W2:Z18">
    <sortCondition descending="1" ref="W1:W18"/>
  </sortState>
  <tableColumns count="4">
    <tableColumn id="1" xr3:uid="{51DF1FB0-6A46-493E-B15C-BBD5CBB923BA}" name="Voltage + Phase Dropdown">
      <calculatedColumnFormula>IF(LookupElecVoltPhase[[#This Row],[Neutral Required]]="NA",X2 &amp;"v - " &amp; Z2 &amp; "ph",X2 &amp; " / " &amp; Y2 &amp;"v - " &amp; Z2 &amp; "ph")</calculatedColumnFormula>
    </tableColumn>
    <tableColumn id="2" xr3:uid="{5FE46CE8-7552-49E1-B2E3-4A450CAE6710}" name="Voltage"/>
    <tableColumn id="4" xr3:uid="{70377A44-871B-4BC3-B45C-46C10385EAFC}" name="Neutral Required"/>
    <tableColumn id="3" xr3:uid="{77261501-3A64-403C-822C-0EEA4A8C4595}" name="Phase"/>
  </tableColumns>
  <tableStyleInfo name="TableStyleLight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087B46B-91FF-49B5-895E-A15240E6E54D}" name="LookupObsolete" displayName="LookupObsolete" ref="AM1:AM2" totalsRowShown="0">
  <autoFilter ref="AM1:AM2" xr:uid="{44FF23A2-B138-41D5-8E2D-E24DB93DFB27}"/>
  <tableColumns count="1">
    <tableColumn id="1" xr3:uid="{4D6E91B4-045A-45F7-A3C1-83D431EEBB8A}" name="Obsolete"/>
  </tableColumns>
  <tableStyleInfo name="TableStyleLight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5C1D2FA-3252-41DB-9C00-2EFE2F228CD0}" name="LookupConnectionType" displayName="LookupConnectionType" ref="A5:B26" totalsRowShown="0">
  <autoFilter ref="A5:B26" xr:uid="{85C1D2FA-3252-41DB-9C00-2EFE2F228CD0}"/>
  <sortState xmlns:xlrd2="http://schemas.microsoft.com/office/spreadsheetml/2017/richdata2" ref="A6:B26">
    <sortCondition ref="A5:A26"/>
  </sortState>
  <tableColumns count="2">
    <tableColumn id="1" xr3:uid="{21FC3FFE-5B2F-4467-809E-5D0F7C0AF677}" name="Connection Abbreviation"/>
    <tableColumn id="2" xr3:uid="{D13A0194-217C-4604-A620-9B7E7D5C637C}" name="Description"/>
  </tableColumns>
  <tableStyleInfo name="TableStyleLight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8DF7094-677C-4D22-A9AA-320CE61865C9}" name="LookupConnDNPipe" displayName="LookupConnDNPipe" ref="F5:F30" totalsRowShown="0" dataDxfId="72">
  <autoFilter ref="F5:F30" xr:uid="{28DF7094-677C-4D22-A9AA-320CE61865C9}"/>
  <tableColumns count="1">
    <tableColumn id="1" xr3:uid="{6BE667E4-371E-4622-BDF2-88BF5820D13A}" name="DN Pipe" dataDxfId="71"/>
  </tableColumns>
  <tableStyleInfo name="TableStyleLight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0558F20-20BA-4F7C-A333-C3CD0868E9CF}" name="LookupConnNPS" displayName="LookupConnNPS" ref="L5:L33" totalsRowShown="0" dataDxfId="70">
  <autoFilter ref="L5:L33" xr:uid="{F0558F20-20BA-4F7C-A333-C3CD0868E9CF}"/>
  <tableColumns count="1">
    <tableColumn id="1" xr3:uid="{C4456BAE-64AA-44F4-B221-D94542E4A8E5}" name="NPS" dataDxfId="69"/>
  </tableColumns>
  <tableStyleInfo name="TableStyleLight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7C9FEBAD-4A8C-4284-AF7C-0271E4D1F69D}" name="LookupConnBSPP" displayName="LookupConnBSPP" ref="D5:D30" totalsRowShown="0">
  <autoFilter ref="D5:D30" xr:uid="{7C9FEBAD-4A8C-4284-AF7C-0271E4D1F69D}"/>
  <tableColumns count="1">
    <tableColumn id="1" xr3:uid="{F8F9327A-58DE-4223-8D84-E5FB6383A6D5}" name="BSPP"/>
  </tableColumns>
  <tableStyleInfo name="TableStyleLight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E50798B-4EB6-47BE-A174-660052078703}" name="LookupConnBSPT" displayName="LookupConnBSPT" ref="E5:E30" totalsRowShown="0">
  <autoFilter ref="E5:E30" xr:uid="{5E50798B-4EB6-47BE-A174-660052078703}"/>
  <tableColumns count="1">
    <tableColumn id="1" xr3:uid="{50662B58-B13E-43A9-9414-72F23A143F46}" name="BSPT"/>
  </tableColumns>
  <tableStyleInfo name="TableStyleLight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304C628-8019-403C-B922-3939BE828EEE}" name="LookupConnDNTube" displayName="LookupConnDNTube" ref="G5:G19" totalsRowShown="0">
  <autoFilter ref="G5:G19" xr:uid="{6304C628-8019-403C-B922-3939BE828EEE}"/>
  <tableColumns count="1">
    <tableColumn id="1" xr3:uid="{1A22BF41-43B2-470B-8DEF-39F7EFAB2C6A}" name="DN Tube"/>
  </tableColumns>
  <tableStyleInfo name="TableStyleLight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EDEA7E55-892C-46C3-AA8A-7A91A6841E6F}" name="LookupConnFLG" displayName="LookupConnFLG" ref="H5:H26" totalsRowShown="0">
  <autoFilter ref="H5:H26" xr:uid="{EDEA7E55-892C-46C3-AA8A-7A91A6841E6F}"/>
  <tableColumns count="1">
    <tableColumn id="1" xr3:uid="{ACA6FD75-3DAE-4E42-937F-0F0C3A25B0A5}" name="FLG"/>
  </tableColumns>
  <tableStyleInfo name="TableStyleLight8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A9E61045-22F3-4A61-876C-6E22D4E73AD9}" name="LookupConnG" displayName="LookupConnG" ref="J5:J30" totalsRowShown="0">
  <autoFilter ref="J5:J30" xr:uid="{A9E61045-22F3-4A61-876C-6E22D4E73AD9}"/>
  <tableColumns count="1">
    <tableColumn id="1" xr3:uid="{FAC76496-7005-46F3-9C15-4DBA4B48511A}" name="G"/>
  </tableColumns>
  <tableStyleInfo name="TableStyleLight8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7D3986F8-D08B-4A18-9458-CF1FDEE65168}" name="LookupConnMPT" displayName="LookupConnMPT" ref="K5:K26" totalsRowShown="0">
  <autoFilter ref="K5:K26" xr:uid="{7D3986F8-D08B-4A18-9458-CF1FDEE65168}"/>
  <tableColumns count="1">
    <tableColumn id="1" xr3:uid="{579D94DE-4BB6-49F8-A8BB-88C4E93ED5BC}" name="MPT"/>
  </tableColumns>
  <tableStyleInfo name="TableStyleLight8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DC055164-7D5A-4DC6-BE83-7DF89B3D54EA}" name="LookupConnNPT" displayName="LookupConnNPT" ref="M5:M26" totalsRowShown="0">
  <autoFilter ref="M5:M26" xr:uid="{DC055164-7D5A-4DC6-BE83-7DF89B3D54EA}"/>
  <tableColumns count="1">
    <tableColumn id="1" xr3:uid="{A3FD2767-7F68-4686-BAA6-B633BEA1A58C}" name="NPT"/>
  </tableColumns>
  <tableStyleInfo name="TableStyleLight8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10530789-D1C9-4AFC-AE82-00A5765826C7}" name="LookupConnNPTF" displayName="LookupConnNPTF" ref="N5:N29" totalsRowShown="0">
  <autoFilter ref="N5:N29" xr:uid="{10530789-D1C9-4AFC-AE82-00A5765826C7}"/>
  <tableColumns count="1">
    <tableColumn id="1" xr3:uid="{F0E902D2-A0DA-4F4E-A63B-32A91F82266E}" name="NPTF"/>
  </tableColumns>
  <tableStyleInfo name="TableStyleLight8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A40B0D6-5011-4556-AD73-E21B6D54A628}" name="LookupConnPTC" displayName="LookupConnPTC" ref="P5:P21" totalsRowShown="0">
  <autoFilter ref="P5:P21" xr:uid="{EA40B0D6-5011-4556-AD73-E21B6D54A628}"/>
  <tableColumns count="1">
    <tableColumn id="1" xr3:uid="{E41E05DC-C0F0-401C-B0CF-B9D82BFE0268}" name="PTC"/>
  </tableColumns>
  <tableStyleInfo name="TableStyleLight8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EE587F70-7BE5-458E-AA6A-9266765906E5}" name="LookupConnPVC" displayName="LookupConnPVC" ref="Q5:Q28" totalsRowShown="0">
  <autoFilter ref="Q5:Q28" xr:uid="{EE587F70-7BE5-458E-AA6A-9266765906E5}"/>
  <tableColumns count="1">
    <tableColumn id="1" xr3:uid="{4C1CA208-28FF-4E43-80FB-78072454EE8B}" name="PVC"/>
  </tableColumns>
  <tableStyleInfo name="TableStyleLight8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A2CB5A7C-F30D-4418-9EA7-4980F2DECE07}" name="LookupConnQD" displayName="LookupConnQD" ref="R5:R10" totalsRowShown="0">
  <autoFilter ref="R5:R10" xr:uid="{A2CB5A7C-F30D-4418-9EA7-4980F2DECE07}"/>
  <tableColumns count="1">
    <tableColumn id="1" xr3:uid="{D81B6B95-7EE1-426C-B469-C8FFD8115EEE}" name="QD"/>
  </tableColumns>
  <tableStyleInfo name="TableStyleLight8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95248218-E288-4AB5-AE15-851F9B34E88B}" name="LookupConnR" displayName="LookupConnR" ref="S5:S30" totalsRowShown="0">
  <autoFilter ref="S5:S30" xr:uid="{95248218-E288-4AB5-AE15-851F9B34E88B}"/>
  <tableColumns count="1">
    <tableColumn id="1" xr3:uid="{37767CC1-8874-48DC-9D3A-D351ED54B479}" name="R"/>
  </tableColumns>
  <tableStyleInfo name="TableStyleLight8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82E6884A-EE08-41E0-B1B0-503E68BE2DFC}" name="LookupConnRc" displayName="LookupConnRc" ref="T5:T30" totalsRowShown="0">
  <autoFilter ref="T5:T30" xr:uid="{82E6884A-EE08-41E0-B1B0-503E68BE2DFC}"/>
  <tableColumns count="1">
    <tableColumn id="1" xr3:uid="{29F5DC2D-5F5F-4B9B-AB8A-320C4266DB3F}" name="Rc"/>
  </tableColumns>
  <tableStyleInfo name="TableStyleLight8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44A08712-A016-4D0C-8F96-97A11854AFD7}" name="LookupConnRp" displayName="LookupConnRp" ref="U5:U30" totalsRowShown="0">
  <autoFilter ref="U5:U30" xr:uid="{44A08712-A016-4D0C-8F96-97A11854AFD7}"/>
  <tableColumns count="1">
    <tableColumn id="1" xr3:uid="{1A37EA9B-0854-4AA3-ACCF-69F600720924}" name="Rp"/>
  </tableColumns>
  <tableStyleInfo name="TableStyleLight8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C309BEA2-47D1-4DDD-81D3-5622777135BF}" name="Rs" displayName="Rs" ref="V5:V30" totalsRowShown="0">
  <autoFilter ref="V5:V30" xr:uid="{C309BEA2-47D1-4DDD-81D3-5622777135BF}"/>
  <tableColumns count="1">
    <tableColumn id="1" xr3:uid="{226B1E58-D9F4-4041-BD1D-2581B2D8AD7E}" name="Rs"/>
  </tableColumns>
  <tableStyleInfo name="TableStyleLight8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480D6A37-0214-4ED6-9520-7D254F64448F}" name="LookupConnSAN" displayName="LookupConnSAN" ref="W5:W15" totalsRowShown="0">
  <autoFilter ref="W5:W15" xr:uid="{480D6A37-0214-4ED6-9520-7D254F64448F}"/>
  <tableColumns count="1">
    <tableColumn id="1" xr3:uid="{426FA2BE-C470-49FB-B855-4830294F500B}" name="SAN"/>
  </tableColumns>
  <tableStyleInfo name="TableStyleLight8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E48EFA01-0206-4DF3-ACED-5AB4DD4D211C}" name="LookupConnVIC" displayName="LookupConnVIC" ref="X5:X29" totalsRowShown="0">
  <autoFilter ref="X5:X29" xr:uid="{E48EFA01-0206-4DF3-ACED-5AB4DD4D211C}"/>
  <tableColumns count="1">
    <tableColumn id="1" xr3:uid="{8236F101-5CB8-428B-8E64-0FC365C65777}" name="VIC"/>
  </tableColumns>
  <tableStyleInfo name="TableStyleLight8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9C0EA0C7-3D1D-4552-BE16-F109345DD841}" name="LookupConnODTube" displayName="LookupConnODTube" ref="O5:O15" totalsRowShown="0">
  <autoFilter ref="O5:O15" xr:uid="{9C0EA0C7-3D1D-4552-BE16-F109345DD841}"/>
  <tableColumns count="1">
    <tableColumn id="1" xr3:uid="{DEF09876-3576-4B48-AA6B-6CAAEFE1686A}" name="OD Tube"/>
  </tableColumns>
  <tableStyleInfo name="TableStyleLight8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80E1AF88-C0E5-4CD6-8D47-F812E007E303}" name="LookupConnFPT" displayName="LookupConnFPT" ref="I5:I26" totalsRowShown="0">
  <autoFilter ref="I5:I26" xr:uid="{80E1AF88-C0E5-4CD6-8D47-F812E007E303}"/>
  <tableColumns count="1">
    <tableColumn id="1" xr3:uid="{3FBFCDC8-D67B-44F7-9DF3-B3B58F28E8C3}" name="FPT"/>
  </tableColumns>
  <tableStyleInfo name="TableStyleLight8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7090014-E6D6-4B39-8D32-F3B4B1793946}" name="UM_Revit_Mapping" displayName="UM_Revit_Mapping" ref="A3:F46" totalsRowShown="0">
  <autoFilter ref="A3:F46" xr:uid="{17090014-E6D6-4B39-8D32-F3B4B1793946}"/>
  <sortState xmlns:xlrd2="http://schemas.microsoft.com/office/spreadsheetml/2017/richdata2" ref="A4:F46">
    <sortCondition ref="A3:A46"/>
  </sortState>
  <tableColumns count="6">
    <tableColumn id="1" xr3:uid="{788673ED-FE22-4533-B0E6-30E24700E805}" name="Utility Matrix Column"/>
    <tableColumn id="2" xr3:uid="{279A20B6-4236-4970-8A42-09E5C607E096}" name="Revit Parameter"/>
    <tableColumn id="6" xr3:uid="{DD2C550C-1855-42F2-9E3A-2C978BB21185}" name="Process Data Cube - Generic"/>
    <tableColumn id="3" xr3:uid="{54CBE4E3-8CD4-4F30-AB0B-665C9D1C281E}" name="Process Pipe Connector"/>
    <tableColumn id="4" xr3:uid="{106D5264-A2A8-4273-B245-B3C96A5F7507}" name="Process Duct Connector - Round"/>
    <tableColumn id="5" xr3:uid="{E03F752A-2097-457A-B99D-CCA4F356DD9F}" name="Process Electrical Connector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0CF7557-E593-4368-931E-56DF1AB2D94A}" name="Table21" displayName="Table21" ref="A1:C11" totalsRowShown="0">
  <autoFilter ref="A1:C11" xr:uid="{F2B947C7-0F57-44CE-A2FB-1892194DD45E}"/>
  <tableColumns count="3">
    <tableColumn id="1" xr3:uid="{768B4E31-8169-4CEC-BAAA-E8D18B68B593}" name="VERSION" dataDxfId="68"/>
    <tableColumn id="2" xr3:uid="{26D8BD1E-8CB4-4F5B-93A9-89C59CC02369}" name="CHANGE"/>
    <tableColumn id="3" xr3:uid="{2C50F9E0-2FAA-4F2D-AF29-C1609F16F589}" name="DESCRIPTION" dataDxfId="67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13" Type="http://schemas.openxmlformats.org/officeDocument/2006/relationships/table" Target="../tables/table19.xml"/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12" Type="http://schemas.openxmlformats.org/officeDocument/2006/relationships/table" Target="../tables/table18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12.xml"/><Relationship Id="rId11" Type="http://schemas.openxmlformats.org/officeDocument/2006/relationships/table" Target="../tables/table17.xml"/><Relationship Id="rId5" Type="http://schemas.openxmlformats.org/officeDocument/2006/relationships/table" Target="../tables/table11.xml"/><Relationship Id="rId10" Type="http://schemas.openxmlformats.org/officeDocument/2006/relationships/table" Target="../tables/table16.xml"/><Relationship Id="rId4" Type="http://schemas.openxmlformats.org/officeDocument/2006/relationships/table" Target="../tables/table10.xml"/><Relationship Id="rId9" Type="http://schemas.openxmlformats.org/officeDocument/2006/relationships/table" Target="../tables/table15.xml"/><Relationship Id="rId14" Type="http://schemas.openxmlformats.org/officeDocument/2006/relationships/table" Target="../tables/table20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7.xml"/><Relationship Id="rId13" Type="http://schemas.openxmlformats.org/officeDocument/2006/relationships/table" Target="../tables/table32.xml"/><Relationship Id="rId18" Type="http://schemas.openxmlformats.org/officeDocument/2006/relationships/table" Target="../tables/table37.xml"/><Relationship Id="rId3" Type="http://schemas.openxmlformats.org/officeDocument/2006/relationships/table" Target="../tables/table22.xml"/><Relationship Id="rId21" Type="http://schemas.openxmlformats.org/officeDocument/2006/relationships/table" Target="../tables/table40.xml"/><Relationship Id="rId7" Type="http://schemas.openxmlformats.org/officeDocument/2006/relationships/table" Target="../tables/table26.xml"/><Relationship Id="rId12" Type="http://schemas.openxmlformats.org/officeDocument/2006/relationships/table" Target="../tables/table31.xml"/><Relationship Id="rId17" Type="http://schemas.openxmlformats.org/officeDocument/2006/relationships/table" Target="../tables/table36.xml"/><Relationship Id="rId2" Type="http://schemas.openxmlformats.org/officeDocument/2006/relationships/table" Target="../tables/table21.xml"/><Relationship Id="rId16" Type="http://schemas.openxmlformats.org/officeDocument/2006/relationships/table" Target="../tables/table35.xml"/><Relationship Id="rId20" Type="http://schemas.openxmlformats.org/officeDocument/2006/relationships/table" Target="../tables/table39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25.xml"/><Relationship Id="rId11" Type="http://schemas.openxmlformats.org/officeDocument/2006/relationships/table" Target="../tables/table30.xml"/><Relationship Id="rId5" Type="http://schemas.openxmlformats.org/officeDocument/2006/relationships/table" Target="../tables/table24.xml"/><Relationship Id="rId15" Type="http://schemas.openxmlformats.org/officeDocument/2006/relationships/table" Target="../tables/table34.xml"/><Relationship Id="rId23" Type="http://schemas.openxmlformats.org/officeDocument/2006/relationships/table" Target="../tables/table42.xml"/><Relationship Id="rId10" Type="http://schemas.openxmlformats.org/officeDocument/2006/relationships/table" Target="../tables/table29.xml"/><Relationship Id="rId19" Type="http://schemas.openxmlformats.org/officeDocument/2006/relationships/table" Target="../tables/table38.xml"/><Relationship Id="rId4" Type="http://schemas.openxmlformats.org/officeDocument/2006/relationships/table" Target="../tables/table23.xml"/><Relationship Id="rId9" Type="http://schemas.openxmlformats.org/officeDocument/2006/relationships/table" Target="../tables/table28.xml"/><Relationship Id="rId14" Type="http://schemas.openxmlformats.org/officeDocument/2006/relationships/table" Target="../tables/table33.xml"/><Relationship Id="rId22" Type="http://schemas.openxmlformats.org/officeDocument/2006/relationships/table" Target="../tables/table4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88BB8-A131-448E-BE6E-44BAF660A95D}">
  <sheetPr codeName="Sheet1">
    <tabColor theme="1"/>
  </sheetPr>
  <dimension ref="A1:I11"/>
  <sheetViews>
    <sheetView workbookViewId="0">
      <selection sqref="A1:XFD1048576"/>
    </sheetView>
  </sheetViews>
  <sheetFormatPr defaultRowHeight="14.4" x14ac:dyDescent="0.3"/>
  <cols>
    <col min="1" max="1" width="22.6640625" bestFit="1" customWidth="1"/>
    <col min="3" max="3" width="14.33203125" bestFit="1" customWidth="1"/>
    <col min="5" max="5" width="15.44140625" bestFit="1" customWidth="1"/>
    <col min="7" max="7" width="14.44140625" customWidth="1"/>
    <col min="9" max="9" width="29" bestFit="1" customWidth="1"/>
  </cols>
  <sheetData>
    <row r="1" spans="1:9" x14ac:dyDescent="0.3">
      <c r="A1" t="s">
        <v>0</v>
      </c>
      <c r="C1" t="s">
        <v>1</v>
      </c>
      <c r="E1" t="s">
        <v>2</v>
      </c>
      <c r="G1" t="s">
        <v>3</v>
      </c>
      <c r="I1" t="s">
        <v>4</v>
      </c>
    </row>
    <row r="2" spans="1:9" x14ac:dyDescent="0.3">
      <c r="A2" s="5" t="s">
        <v>5</v>
      </c>
      <c r="C2" t="s">
        <v>6</v>
      </c>
      <c r="E2" t="s">
        <v>7</v>
      </c>
      <c r="G2" t="s">
        <v>8</v>
      </c>
      <c r="I2">
        <v>1001</v>
      </c>
    </row>
    <row r="3" spans="1:9" x14ac:dyDescent="0.3">
      <c r="A3" s="5" t="s">
        <v>9</v>
      </c>
      <c r="C3" t="s">
        <v>10</v>
      </c>
    </row>
    <row r="4" spans="1:9" x14ac:dyDescent="0.3">
      <c r="A4" s="5" t="s">
        <v>11</v>
      </c>
    </row>
    <row r="5" spans="1:9" x14ac:dyDescent="0.3">
      <c r="A5" s="5" t="s">
        <v>12</v>
      </c>
    </row>
    <row r="6" spans="1:9" x14ac:dyDescent="0.3">
      <c r="A6" s="5" t="s">
        <v>13</v>
      </c>
    </row>
    <row r="7" spans="1:9" x14ac:dyDescent="0.3">
      <c r="A7" s="5" t="s">
        <v>14</v>
      </c>
    </row>
    <row r="8" spans="1:9" x14ac:dyDescent="0.3">
      <c r="A8" s="5" t="s">
        <v>15</v>
      </c>
    </row>
    <row r="9" spans="1:9" x14ac:dyDescent="0.3">
      <c r="A9" s="5"/>
    </row>
    <row r="10" spans="1:9" x14ac:dyDescent="0.3">
      <c r="A10" s="5"/>
    </row>
    <row r="11" spans="1:9" x14ac:dyDescent="0.3">
      <c r="A11" s="5"/>
    </row>
  </sheetData>
  <phoneticPr fontId="4" type="noConversion"/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8538D-66A1-4541-8BA8-130ABE18F2FA}">
  <sheetPr>
    <tabColor theme="1"/>
  </sheetPr>
  <dimension ref="A1:E218"/>
  <sheetViews>
    <sheetView topLeftCell="A156" zoomScaleNormal="100" workbookViewId="0">
      <selection activeCell="B169" sqref="B169"/>
    </sheetView>
  </sheetViews>
  <sheetFormatPr defaultRowHeight="14.4" x14ac:dyDescent="0.3"/>
  <cols>
    <col min="1" max="1" width="8.33203125" customWidth="1"/>
    <col min="2" max="2" width="41.33203125" bestFit="1" customWidth="1"/>
  </cols>
  <sheetData>
    <row r="1" spans="1:2" ht="25.8" x14ac:dyDescent="0.5">
      <c r="A1" s="31" t="s">
        <v>16</v>
      </c>
    </row>
    <row r="16" spans="1:2" x14ac:dyDescent="0.3">
      <c r="A16" t="s">
        <v>17</v>
      </c>
      <c r="B16" t="s">
        <v>18</v>
      </c>
    </row>
    <row r="17" spans="1:5" x14ac:dyDescent="0.3">
      <c r="A17" t="s">
        <v>19</v>
      </c>
      <c r="B17" t="s">
        <v>20</v>
      </c>
    </row>
    <row r="18" spans="1:5" x14ac:dyDescent="0.3">
      <c r="A18" t="s">
        <v>21</v>
      </c>
      <c r="B18" t="s">
        <v>22</v>
      </c>
      <c r="D18" t="s">
        <v>23</v>
      </c>
      <c r="E18" t="s">
        <v>24</v>
      </c>
    </row>
    <row r="19" spans="1:5" x14ac:dyDescent="0.3">
      <c r="A19" t="s">
        <v>25</v>
      </c>
      <c r="B19" t="s">
        <v>26</v>
      </c>
      <c r="D19" t="s">
        <v>27</v>
      </c>
      <c r="E19" t="s">
        <v>28</v>
      </c>
    </row>
    <row r="20" spans="1:5" x14ac:dyDescent="0.3">
      <c r="A20" t="s">
        <v>29</v>
      </c>
      <c r="B20" t="s">
        <v>30</v>
      </c>
      <c r="D20" t="s">
        <v>31</v>
      </c>
      <c r="E20" t="s">
        <v>32</v>
      </c>
    </row>
    <row r="21" spans="1:5" x14ac:dyDescent="0.3">
      <c r="A21" t="s">
        <v>33</v>
      </c>
      <c r="B21" t="s">
        <v>34</v>
      </c>
      <c r="D21" t="s">
        <v>35</v>
      </c>
      <c r="E21" t="s">
        <v>36</v>
      </c>
    </row>
    <row r="22" spans="1:5" x14ac:dyDescent="0.3">
      <c r="A22" t="s">
        <v>37</v>
      </c>
      <c r="B22" t="s">
        <v>38</v>
      </c>
      <c r="D22" t="s">
        <v>39</v>
      </c>
      <c r="E22" t="s">
        <v>40</v>
      </c>
    </row>
    <row r="23" spans="1:5" x14ac:dyDescent="0.3">
      <c r="A23" t="s">
        <v>41</v>
      </c>
      <c r="B23" t="s">
        <v>42</v>
      </c>
      <c r="D23" t="s">
        <v>43</v>
      </c>
      <c r="E23" t="s">
        <v>44</v>
      </c>
    </row>
    <row r="24" spans="1:5" x14ac:dyDescent="0.3">
      <c r="A24" t="s">
        <v>45</v>
      </c>
      <c r="B24" t="s">
        <v>46</v>
      </c>
    </row>
    <row r="25" spans="1:5" x14ac:dyDescent="0.3">
      <c r="A25" t="s">
        <v>47</v>
      </c>
      <c r="B25" t="s">
        <v>48</v>
      </c>
    </row>
    <row r="26" spans="1:5" x14ac:dyDescent="0.3">
      <c r="A26" t="s">
        <v>49</v>
      </c>
      <c r="B26" t="s">
        <v>50</v>
      </c>
    </row>
    <row r="27" spans="1:5" x14ac:dyDescent="0.3">
      <c r="A27" t="s">
        <v>51</v>
      </c>
      <c r="B27" t="s">
        <v>52</v>
      </c>
    </row>
    <row r="28" spans="1:5" x14ac:dyDescent="0.3">
      <c r="A28" t="s">
        <v>53</v>
      </c>
      <c r="B28" t="s">
        <v>54</v>
      </c>
    </row>
    <row r="29" spans="1:5" x14ac:dyDescent="0.3">
      <c r="A29" t="s">
        <v>55</v>
      </c>
      <c r="B29" t="s">
        <v>56</v>
      </c>
    </row>
    <row r="30" spans="1:5" x14ac:dyDescent="0.3">
      <c r="A30" t="s">
        <v>57</v>
      </c>
      <c r="B30" t="s">
        <v>57</v>
      </c>
    </row>
    <row r="31" spans="1:5" x14ac:dyDescent="0.3">
      <c r="A31" t="s">
        <v>58</v>
      </c>
      <c r="B31" t="s">
        <v>59</v>
      </c>
    </row>
    <row r="32" spans="1:5" x14ac:dyDescent="0.3">
      <c r="A32" t="s">
        <v>60</v>
      </c>
      <c r="B32" t="s">
        <v>61</v>
      </c>
    </row>
    <row r="33" spans="1:2" x14ac:dyDescent="0.3">
      <c r="A33" t="s">
        <v>62</v>
      </c>
      <c r="B33" t="s">
        <v>63</v>
      </c>
    </row>
    <row r="34" spans="1:2" x14ac:dyDescent="0.3">
      <c r="A34" t="s">
        <v>64</v>
      </c>
      <c r="B34" t="s">
        <v>65</v>
      </c>
    </row>
    <row r="35" spans="1:2" x14ac:dyDescent="0.3">
      <c r="A35" t="s">
        <v>66</v>
      </c>
      <c r="B35" t="s">
        <v>67</v>
      </c>
    </row>
    <row r="36" spans="1:2" x14ac:dyDescent="0.3">
      <c r="A36" t="s">
        <v>68</v>
      </c>
      <c r="B36" t="s">
        <v>69</v>
      </c>
    </row>
    <row r="37" spans="1:2" x14ac:dyDescent="0.3">
      <c r="A37" t="s">
        <v>70</v>
      </c>
      <c r="B37" t="s">
        <v>71</v>
      </c>
    </row>
    <row r="38" spans="1:2" x14ac:dyDescent="0.3">
      <c r="A38" t="s">
        <v>72</v>
      </c>
      <c r="B38" t="s">
        <v>73</v>
      </c>
    </row>
    <row r="39" spans="1:2" x14ac:dyDescent="0.3">
      <c r="A39" t="s">
        <v>74</v>
      </c>
      <c r="B39" t="s">
        <v>75</v>
      </c>
    </row>
    <row r="40" spans="1:2" x14ac:dyDescent="0.3">
      <c r="A40" t="s">
        <v>76</v>
      </c>
      <c r="B40" t="s">
        <v>77</v>
      </c>
    </row>
    <row r="41" spans="1:2" x14ac:dyDescent="0.3">
      <c r="A41" t="s">
        <v>78</v>
      </c>
      <c r="B41" t="s">
        <v>79</v>
      </c>
    </row>
    <row r="42" spans="1:2" x14ac:dyDescent="0.3">
      <c r="A42" t="s">
        <v>80</v>
      </c>
      <c r="B42" t="s">
        <v>81</v>
      </c>
    </row>
    <row r="43" spans="1:2" x14ac:dyDescent="0.3">
      <c r="A43" t="s">
        <v>82</v>
      </c>
      <c r="B43" t="s">
        <v>83</v>
      </c>
    </row>
    <row r="44" spans="1:2" x14ac:dyDescent="0.3">
      <c r="A44" t="s">
        <v>84</v>
      </c>
      <c r="B44" t="s">
        <v>85</v>
      </c>
    </row>
    <row r="45" spans="1:2" x14ac:dyDescent="0.3">
      <c r="A45" t="s">
        <v>86</v>
      </c>
      <c r="B45" t="s">
        <v>87</v>
      </c>
    </row>
    <row r="46" spans="1:2" x14ac:dyDescent="0.3">
      <c r="A46" t="s">
        <v>88</v>
      </c>
      <c r="B46" t="s">
        <v>89</v>
      </c>
    </row>
    <row r="47" spans="1:2" x14ac:dyDescent="0.3">
      <c r="A47" t="s">
        <v>90</v>
      </c>
      <c r="B47" t="s">
        <v>91</v>
      </c>
    </row>
    <row r="48" spans="1:2" x14ac:dyDescent="0.3">
      <c r="A48" t="s">
        <v>92</v>
      </c>
      <c r="B48" t="s">
        <v>93</v>
      </c>
    </row>
    <row r="49" spans="1:2" x14ac:dyDescent="0.3">
      <c r="A49" t="s">
        <v>94</v>
      </c>
      <c r="B49" t="s">
        <v>95</v>
      </c>
    </row>
    <row r="50" spans="1:2" x14ac:dyDescent="0.3">
      <c r="A50" t="s">
        <v>96</v>
      </c>
      <c r="B50" t="s">
        <v>97</v>
      </c>
    </row>
    <row r="51" spans="1:2" x14ac:dyDescent="0.3">
      <c r="A51" t="s">
        <v>98</v>
      </c>
      <c r="B51" t="s">
        <v>99</v>
      </c>
    </row>
    <row r="52" spans="1:2" x14ac:dyDescent="0.3">
      <c r="A52" t="s">
        <v>100</v>
      </c>
      <c r="B52" t="s">
        <v>101</v>
      </c>
    </row>
    <row r="53" spans="1:2" x14ac:dyDescent="0.3">
      <c r="A53" t="s">
        <v>102</v>
      </c>
      <c r="B53" t="s">
        <v>103</v>
      </c>
    </row>
    <row r="54" spans="1:2" x14ac:dyDescent="0.3">
      <c r="A54" t="s">
        <v>104</v>
      </c>
      <c r="B54" t="s">
        <v>105</v>
      </c>
    </row>
    <row r="55" spans="1:2" x14ac:dyDescent="0.3">
      <c r="A55" t="s">
        <v>106</v>
      </c>
      <c r="B55" t="s">
        <v>107</v>
      </c>
    </row>
    <row r="56" spans="1:2" x14ac:dyDescent="0.3">
      <c r="A56" t="s">
        <v>108</v>
      </c>
      <c r="B56" t="s">
        <v>109</v>
      </c>
    </row>
    <row r="57" spans="1:2" x14ac:dyDescent="0.3">
      <c r="A57" t="s">
        <v>110</v>
      </c>
      <c r="B57" t="s">
        <v>111</v>
      </c>
    </row>
    <row r="58" spans="1:2" x14ac:dyDescent="0.3">
      <c r="A58" t="s">
        <v>112</v>
      </c>
      <c r="B58" t="s">
        <v>113</v>
      </c>
    </row>
    <row r="59" spans="1:2" x14ac:dyDescent="0.3">
      <c r="A59" t="s">
        <v>114</v>
      </c>
      <c r="B59" t="s">
        <v>115</v>
      </c>
    </row>
    <row r="60" spans="1:2" x14ac:dyDescent="0.3">
      <c r="A60" t="s">
        <v>116</v>
      </c>
      <c r="B60" t="s">
        <v>117</v>
      </c>
    </row>
    <row r="61" spans="1:2" x14ac:dyDescent="0.3">
      <c r="A61" t="s">
        <v>118</v>
      </c>
      <c r="B61" t="s">
        <v>119</v>
      </c>
    </row>
    <row r="62" spans="1:2" x14ac:dyDescent="0.3">
      <c r="A62" t="s">
        <v>120</v>
      </c>
      <c r="B62" t="s">
        <v>121</v>
      </c>
    </row>
    <row r="63" spans="1:2" x14ac:dyDescent="0.3">
      <c r="A63" t="s">
        <v>122</v>
      </c>
      <c r="B63" t="s">
        <v>123</v>
      </c>
    </row>
    <row r="64" spans="1:2" x14ac:dyDescent="0.3">
      <c r="A64" t="s">
        <v>124</v>
      </c>
      <c r="B64" t="s">
        <v>125</v>
      </c>
    </row>
    <row r="65" spans="1:2" x14ac:dyDescent="0.3">
      <c r="A65" t="s">
        <v>126</v>
      </c>
      <c r="B65" t="s">
        <v>127</v>
      </c>
    </row>
    <row r="66" spans="1:2" x14ac:dyDescent="0.3">
      <c r="A66" t="s">
        <v>128</v>
      </c>
      <c r="B66" t="s">
        <v>129</v>
      </c>
    </row>
    <row r="67" spans="1:2" x14ac:dyDescent="0.3">
      <c r="A67" t="s">
        <v>130</v>
      </c>
      <c r="B67" t="s">
        <v>131</v>
      </c>
    </row>
    <row r="68" spans="1:2" x14ac:dyDescent="0.3">
      <c r="A68" t="s">
        <v>132</v>
      </c>
      <c r="B68" t="s">
        <v>133</v>
      </c>
    </row>
    <row r="69" spans="1:2" x14ac:dyDescent="0.3">
      <c r="A69" t="s">
        <v>134</v>
      </c>
      <c r="B69" t="s">
        <v>135</v>
      </c>
    </row>
    <row r="70" spans="1:2" x14ac:dyDescent="0.3">
      <c r="A70" t="s">
        <v>136</v>
      </c>
      <c r="B70" t="s">
        <v>137</v>
      </c>
    </row>
    <row r="71" spans="1:2" x14ac:dyDescent="0.3">
      <c r="A71" t="s">
        <v>138</v>
      </c>
      <c r="B71" t="s">
        <v>139</v>
      </c>
    </row>
    <row r="72" spans="1:2" x14ac:dyDescent="0.3">
      <c r="A72" t="s">
        <v>140</v>
      </c>
      <c r="B72" t="s">
        <v>141</v>
      </c>
    </row>
    <row r="73" spans="1:2" x14ac:dyDescent="0.3">
      <c r="A73" t="s">
        <v>142</v>
      </c>
      <c r="B73" t="s">
        <v>143</v>
      </c>
    </row>
    <row r="74" spans="1:2" x14ac:dyDescent="0.3">
      <c r="A74" t="s">
        <v>144</v>
      </c>
      <c r="B74" t="s">
        <v>145</v>
      </c>
    </row>
    <row r="75" spans="1:2" x14ac:dyDescent="0.3">
      <c r="A75" t="s">
        <v>146</v>
      </c>
      <c r="B75" t="s">
        <v>147</v>
      </c>
    </row>
    <row r="76" spans="1:2" x14ac:dyDescent="0.3">
      <c r="A76" t="s">
        <v>148</v>
      </c>
      <c r="B76" t="s">
        <v>149</v>
      </c>
    </row>
    <row r="77" spans="1:2" x14ac:dyDescent="0.3">
      <c r="A77" t="s">
        <v>150</v>
      </c>
      <c r="B77" t="s">
        <v>151</v>
      </c>
    </row>
    <row r="78" spans="1:2" x14ac:dyDescent="0.3">
      <c r="A78" t="s">
        <v>152</v>
      </c>
      <c r="B78" t="s">
        <v>153</v>
      </c>
    </row>
    <row r="79" spans="1:2" x14ac:dyDescent="0.3">
      <c r="A79" t="s">
        <v>154</v>
      </c>
      <c r="B79" t="s">
        <v>155</v>
      </c>
    </row>
    <row r="80" spans="1:2" x14ac:dyDescent="0.3">
      <c r="A80" t="s">
        <v>156</v>
      </c>
      <c r="B80" t="s">
        <v>157</v>
      </c>
    </row>
    <row r="81" spans="1:2" x14ac:dyDescent="0.3">
      <c r="A81" t="s">
        <v>158</v>
      </c>
      <c r="B81" t="s">
        <v>159</v>
      </c>
    </row>
    <row r="82" spans="1:2" x14ac:dyDescent="0.3">
      <c r="A82" t="s">
        <v>160</v>
      </c>
      <c r="B82" t="s">
        <v>161</v>
      </c>
    </row>
    <row r="83" spans="1:2" x14ac:dyDescent="0.3">
      <c r="A83" t="s">
        <v>162</v>
      </c>
      <c r="B83" t="s">
        <v>163</v>
      </c>
    </row>
    <row r="84" spans="1:2" x14ac:dyDescent="0.3">
      <c r="A84" t="s">
        <v>164</v>
      </c>
      <c r="B84" t="s">
        <v>165</v>
      </c>
    </row>
    <row r="85" spans="1:2" x14ac:dyDescent="0.3">
      <c r="A85" t="s">
        <v>166</v>
      </c>
      <c r="B85" t="s">
        <v>167</v>
      </c>
    </row>
    <row r="86" spans="1:2" x14ac:dyDescent="0.3">
      <c r="A86" t="s">
        <v>168</v>
      </c>
      <c r="B86" t="s">
        <v>169</v>
      </c>
    </row>
    <row r="87" spans="1:2" x14ac:dyDescent="0.3">
      <c r="A87" t="s">
        <v>170</v>
      </c>
      <c r="B87" t="s">
        <v>171</v>
      </c>
    </row>
    <row r="88" spans="1:2" x14ac:dyDescent="0.3">
      <c r="A88" t="s">
        <v>172</v>
      </c>
      <c r="B88" t="s">
        <v>173</v>
      </c>
    </row>
    <row r="89" spans="1:2" x14ac:dyDescent="0.3">
      <c r="A89" t="s">
        <v>174</v>
      </c>
      <c r="B89" t="s">
        <v>175</v>
      </c>
    </row>
    <row r="90" spans="1:2" x14ac:dyDescent="0.3">
      <c r="A90" t="s">
        <v>176</v>
      </c>
      <c r="B90" t="s">
        <v>177</v>
      </c>
    </row>
    <row r="91" spans="1:2" x14ac:dyDescent="0.3">
      <c r="A91" t="s">
        <v>178</v>
      </c>
      <c r="B91" t="s">
        <v>179</v>
      </c>
    </row>
    <row r="92" spans="1:2" x14ac:dyDescent="0.3">
      <c r="A92" t="s">
        <v>180</v>
      </c>
      <c r="B92" t="s">
        <v>181</v>
      </c>
    </row>
    <row r="93" spans="1:2" x14ac:dyDescent="0.3">
      <c r="A93" t="s">
        <v>182</v>
      </c>
      <c r="B93" t="s">
        <v>183</v>
      </c>
    </row>
    <row r="94" spans="1:2" x14ac:dyDescent="0.3">
      <c r="A94" t="s">
        <v>184</v>
      </c>
      <c r="B94" t="s">
        <v>185</v>
      </c>
    </row>
    <row r="95" spans="1:2" x14ac:dyDescent="0.3">
      <c r="A95" t="s">
        <v>186</v>
      </c>
      <c r="B95" t="s">
        <v>187</v>
      </c>
    </row>
    <row r="96" spans="1:2" x14ac:dyDescent="0.3">
      <c r="A96" t="s">
        <v>188</v>
      </c>
      <c r="B96" t="s">
        <v>188</v>
      </c>
    </row>
    <row r="97" spans="1:2" x14ac:dyDescent="0.3">
      <c r="A97" t="s">
        <v>189</v>
      </c>
      <c r="B97" t="s">
        <v>190</v>
      </c>
    </row>
    <row r="98" spans="1:2" x14ac:dyDescent="0.3">
      <c r="A98" t="s">
        <v>191</v>
      </c>
      <c r="B98" t="s">
        <v>192</v>
      </c>
    </row>
    <row r="99" spans="1:2" x14ac:dyDescent="0.3">
      <c r="A99" t="s">
        <v>193</v>
      </c>
      <c r="B99" t="s">
        <v>194</v>
      </c>
    </row>
    <row r="100" spans="1:2" x14ac:dyDescent="0.3">
      <c r="A100" t="s">
        <v>195</v>
      </c>
      <c r="B100" t="s">
        <v>196</v>
      </c>
    </row>
    <row r="101" spans="1:2" x14ac:dyDescent="0.3">
      <c r="A101" t="s">
        <v>197</v>
      </c>
      <c r="B101" t="s">
        <v>198</v>
      </c>
    </row>
    <row r="102" spans="1:2" x14ac:dyDescent="0.3">
      <c r="A102" t="s">
        <v>199</v>
      </c>
      <c r="B102" t="s">
        <v>200</v>
      </c>
    </row>
    <row r="103" spans="1:2" x14ac:dyDescent="0.3">
      <c r="A103" t="s">
        <v>201</v>
      </c>
      <c r="B103" t="s">
        <v>202</v>
      </c>
    </row>
    <row r="104" spans="1:2" x14ac:dyDescent="0.3">
      <c r="A104" t="s">
        <v>203</v>
      </c>
      <c r="B104" t="s">
        <v>204</v>
      </c>
    </row>
    <row r="105" spans="1:2" x14ac:dyDescent="0.3">
      <c r="A105" t="s">
        <v>205</v>
      </c>
      <c r="B105" t="s">
        <v>206</v>
      </c>
    </row>
    <row r="106" spans="1:2" x14ac:dyDescent="0.3">
      <c r="A106" t="s">
        <v>207</v>
      </c>
      <c r="B106" t="s">
        <v>208</v>
      </c>
    </row>
    <row r="107" spans="1:2" x14ac:dyDescent="0.3">
      <c r="A107" t="s">
        <v>209</v>
      </c>
      <c r="B107" t="s">
        <v>210</v>
      </c>
    </row>
    <row r="108" spans="1:2" x14ac:dyDescent="0.3">
      <c r="A108" t="s">
        <v>211</v>
      </c>
      <c r="B108" t="s">
        <v>212</v>
      </c>
    </row>
    <row r="109" spans="1:2" x14ac:dyDescent="0.3">
      <c r="A109" t="s">
        <v>213</v>
      </c>
      <c r="B109" t="s">
        <v>214</v>
      </c>
    </row>
    <row r="110" spans="1:2" x14ac:dyDescent="0.3">
      <c r="A110" t="s">
        <v>215</v>
      </c>
      <c r="B110" t="s">
        <v>216</v>
      </c>
    </row>
    <row r="111" spans="1:2" x14ac:dyDescent="0.3">
      <c r="A111" t="s">
        <v>217</v>
      </c>
      <c r="B111" t="s">
        <v>218</v>
      </c>
    </row>
    <row r="112" spans="1:2" x14ac:dyDescent="0.3">
      <c r="A112" t="s">
        <v>219</v>
      </c>
      <c r="B112" t="s">
        <v>220</v>
      </c>
    </row>
    <row r="113" spans="1:2" x14ac:dyDescent="0.3">
      <c r="A113" t="s">
        <v>221</v>
      </c>
      <c r="B113" t="s">
        <v>222</v>
      </c>
    </row>
    <row r="114" spans="1:2" x14ac:dyDescent="0.3">
      <c r="A114" t="s">
        <v>223</v>
      </c>
      <c r="B114" t="s">
        <v>224</v>
      </c>
    </row>
    <row r="115" spans="1:2" x14ac:dyDescent="0.3">
      <c r="A115" t="s">
        <v>225</v>
      </c>
      <c r="B115" t="s">
        <v>226</v>
      </c>
    </row>
    <row r="116" spans="1:2" x14ac:dyDescent="0.3">
      <c r="A116" t="s">
        <v>227</v>
      </c>
      <c r="B116" t="s">
        <v>228</v>
      </c>
    </row>
    <row r="117" spans="1:2" x14ac:dyDescent="0.3">
      <c r="A117" t="s">
        <v>229</v>
      </c>
      <c r="B117" t="s">
        <v>230</v>
      </c>
    </row>
    <row r="118" spans="1:2" x14ac:dyDescent="0.3">
      <c r="A118" t="s">
        <v>231</v>
      </c>
      <c r="B118" t="s">
        <v>232</v>
      </c>
    </row>
    <row r="119" spans="1:2" x14ac:dyDescent="0.3">
      <c r="A119" t="s">
        <v>233</v>
      </c>
      <c r="B119" t="s">
        <v>234</v>
      </c>
    </row>
    <row r="120" spans="1:2" x14ac:dyDescent="0.3">
      <c r="A120" t="s">
        <v>235</v>
      </c>
      <c r="B120" t="s">
        <v>236</v>
      </c>
    </row>
    <row r="121" spans="1:2" x14ac:dyDescent="0.3">
      <c r="A121" t="s">
        <v>237</v>
      </c>
      <c r="B121" t="s">
        <v>238</v>
      </c>
    </row>
    <row r="122" spans="1:2" x14ac:dyDescent="0.3">
      <c r="A122" t="s">
        <v>239</v>
      </c>
      <c r="B122" t="s">
        <v>240</v>
      </c>
    </row>
    <row r="123" spans="1:2" x14ac:dyDescent="0.3">
      <c r="A123" t="s">
        <v>241</v>
      </c>
      <c r="B123" t="s">
        <v>242</v>
      </c>
    </row>
    <row r="124" spans="1:2" x14ac:dyDescent="0.3">
      <c r="A124" t="s">
        <v>243</v>
      </c>
      <c r="B124" t="s">
        <v>244</v>
      </c>
    </row>
    <row r="125" spans="1:2" x14ac:dyDescent="0.3">
      <c r="A125" t="s">
        <v>245</v>
      </c>
      <c r="B125" t="s">
        <v>246</v>
      </c>
    </row>
    <row r="126" spans="1:2" x14ac:dyDescent="0.3">
      <c r="A126" t="s">
        <v>247</v>
      </c>
      <c r="B126" t="s">
        <v>248</v>
      </c>
    </row>
    <row r="127" spans="1:2" x14ac:dyDescent="0.3">
      <c r="A127" t="s">
        <v>249</v>
      </c>
      <c r="B127" t="s">
        <v>250</v>
      </c>
    </row>
    <row r="128" spans="1:2" x14ac:dyDescent="0.3">
      <c r="A128" t="s">
        <v>251</v>
      </c>
      <c r="B128" t="s">
        <v>252</v>
      </c>
    </row>
    <row r="129" spans="1:2" x14ac:dyDescent="0.3">
      <c r="A129" t="s">
        <v>253</v>
      </c>
      <c r="B129" t="s">
        <v>254</v>
      </c>
    </row>
    <row r="130" spans="1:2" x14ac:dyDescent="0.3">
      <c r="A130" t="s">
        <v>255</v>
      </c>
      <c r="B130" t="s">
        <v>256</v>
      </c>
    </row>
    <row r="131" spans="1:2" x14ac:dyDescent="0.3">
      <c r="A131" t="s">
        <v>257</v>
      </c>
      <c r="B131" t="s">
        <v>258</v>
      </c>
    </row>
    <row r="132" spans="1:2" x14ac:dyDescent="0.3">
      <c r="A132" t="s">
        <v>259</v>
      </c>
      <c r="B132" t="s">
        <v>260</v>
      </c>
    </row>
    <row r="133" spans="1:2" x14ac:dyDescent="0.3">
      <c r="A133" t="s">
        <v>261</v>
      </c>
      <c r="B133" t="s">
        <v>262</v>
      </c>
    </row>
    <row r="134" spans="1:2" x14ac:dyDescent="0.3">
      <c r="A134" t="s">
        <v>263</v>
      </c>
      <c r="B134" t="s">
        <v>264</v>
      </c>
    </row>
    <row r="135" spans="1:2" x14ac:dyDescent="0.3">
      <c r="A135" t="s">
        <v>265</v>
      </c>
      <c r="B135" t="s">
        <v>266</v>
      </c>
    </row>
    <row r="136" spans="1:2" x14ac:dyDescent="0.3">
      <c r="A136" t="s">
        <v>267</v>
      </c>
      <c r="B136" t="s">
        <v>268</v>
      </c>
    </row>
    <row r="137" spans="1:2" x14ac:dyDescent="0.3">
      <c r="A137" t="s">
        <v>269</v>
      </c>
      <c r="B137" t="s">
        <v>270</v>
      </c>
    </row>
    <row r="138" spans="1:2" x14ac:dyDescent="0.3">
      <c r="A138" t="s">
        <v>271</v>
      </c>
      <c r="B138" t="s">
        <v>272</v>
      </c>
    </row>
    <row r="139" spans="1:2" x14ac:dyDescent="0.3">
      <c r="A139" t="s">
        <v>273</v>
      </c>
      <c r="B139" t="s">
        <v>274</v>
      </c>
    </row>
    <row r="140" spans="1:2" x14ac:dyDescent="0.3">
      <c r="A140" t="s">
        <v>275</v>
      </c>
      <c r="B140" t="s">
        <v>276</v>
      </c>
    </row>
    <row r="141" spans="1:2" x14ac:dyDescent="0.3">
      <c r="A141" t="s">
        <v>277</v>
      </c>
      <c r="B141" t="s">
        <v>278</v>
      </c>
    </row>
    <row r="142" spans="1:2" x14ac:dyDescent="0.3">
      <c r="A142" t="s">
        <v>279</v>
      </c>
      <c r="B142" t="s">
        <v>280</v>
      </c>
    </row>
    <row r="143" spans="1:2" x14ac:dyDescent="0.3">
      <c r="A143" t="s">
        <v>281</v>
      </c>
      <c r="B143" t="s">
        <v>282</v>
      </c>
    </row>
    <row r="144" spans="1:2" x14ac:dyDescent="0.3">
      <c r="A144" t="s">
        <v>283</v>
      </c>
      <c r="B144" t="s">
        <v>284</v>
      </c>
    </row>
    <row r="145" spans="1:2" x14ac:dyDescent="0.3">
      <c r="A145" t="s">
        <v>285</v>
      </c>
      <c r="B145" t="s">
        <v>286</v>
      </c>
    </row>
    <row r="146" spans="1:2" x14ac:dyDescent="0.3">
      <c r="A146" t="s">
        <v>287</v>
      </c>
      <c r="B146" t="s">
        <v>288</v>
      </c>
    </row>
    <row r="147" spans="1:2" x14ac:dyDescent="0.3">
      <c r="A147" t="s">
        <v>289</v>
      </c>
      <c r="B147" t="s">
        <v>290</v>
      </c>
    </row>
    <row r="148" spans="1:2" x14ac:dyDescent="0.3">
      <c r="A148" t="s">
        <v>291</v>
      </c>
      <c r="B148" t="s">
        <v>292</v>
      </c>
    </row>
    <row r="149" spans="1:2" x14ac:dyDescent="0.3">
      <c r="A149" t="s">
        <v>293</v>
      </c>
      <c r="B149" t="s">
        <v>294</v>
      </c>
    </row>
    <row r="150" spans="1:2" x14ac:dyDescent="0.3">
      <c r="A150" t="s">
        <v>295</v>
      </c>
      <c r="B150" t="s">
        <v>296</v>
      </c>
    </row>
    <row r="151" spans="1:2" x14ac:dyDescent="0.3">
      <c r="A151" t="s">
        <v>297</v>
      </c>
      <c r="B151" t="s">
        <v>298</v>
      </c>
    </row>
    <row r="152" spans="1:2" x14ac:dyDescent="0.3">
      <c r="A152" t="s">
        <v>299</v>
      </c>
      <c r="B152" t="s">
        <v>300</v>
      </c>
    </row>
    <row r="153" spans="1:2" x14ac:dyDescent="0.3">
      <c r="A153" t="s">
        <v>301</v>
      </c>
      <c r="B153" t="s">
        <v>302</v>
      </c>
    </row>
    <row r="154" spans="1:2" x14ac:dyDescent="0.3">
      <c r="A154" t="s">
        <v>303</v>
      </c>
      <c r="B154" t="s">
        <v>304</v>
      </c>
    </row>
    <row r="155" spans="1:2" x14ac:dyDescent="0.3">
      <c r="A155" t="s">
        <v>305</v>
      </c>
      <c r="B155" t="s">
        <v>306</v>
      </c>
    </row>
    <row r="156" spans="1:2" x14ac:dyDescent="0.3">
      <c r="A156" t="s">
        <v>307</v>
      </c>
      <c r="B156" t="s">
        <v>308</v>
      </c>
    </row>
    <row r="157" spans="1:2" x14ac:dyDescent="0.3">
      <c r="A157" t="s">
        <v>309</v>
      </c>
      <c r="B157" t="s">
        <v>310</v>
      </c>
    </row>
    <row r="158" spans="1:2" x14ac:dyDescent="0.3">
      <c r="A158" t="s">
        <v>311</v>
      </c>
      <c r="B158" t="s">
        <v>312</v>
      </c>
    </row>
    <row r="159" spans="1:2" x14ac:dyDescent="0.3">
      <c r="A159" t="s">
        <v>313</v>
      </c>
      <c r="B159" t="s">
        <v>314</v>
      </c>
    </row>
    <row r="160" spans="1:2" x14ac:dyDescent="0.3">
      <c r="A160" t="s">
        <v>315</v>
      </c>
      <c r="B160" t="s">
        <v>316</v>
      </c>
    </row>
    <row r="161" spans="1:2" x14ac:dyDescent="0.3">
      <c r="A161" t="s">
        <v>317</v>
      </c>
      <c r="B161" t="s">
        <v>318</v>
      </c>
    </row>
    <row r="162" spans="1:2" x14ac:dyDescent="0.3">
      <c r="A162" t="s">
        <v>319</v>
      </c>
      <c r="B162" t="s">
        <v>320</v>
      </c>
    </row>
    <row r="163" spans="1:2" x14ac:dyDescent="0.3">
      <c r="A163" t="s">
        <v>321</v>
      </c>
      <c r="B163" t="s">
        <v>322</v>
      </c>
    </row>
    <row r="164" spans="1:2" x14ac:dyDescent="0.3">
      <c r="A164" t="s">
        <v>323</v>
      </c>
      <c r="B164" t="s">
        <v>324</v>
      </c>
    </row>
    <row r="165" spans="1:2" x14ac:dyDescent="0.3">
      <c r="A165" t="s">
        <v>325</v>
      </c>
      <c r="B165" t="s">
        <v>326</v>
      </c>
    </row>
    <row r="166" spans="1:2" x14ac:dyDescent="0.3">
      <c r="A166" t="s">
        <v>327</v>
      </c>
      <c r="B166" t="s">
        <v>328</v>
      </c>
    </row>
    <row r="167" spans="1:2" x14ac:dyDescent="0.3">
      <c r="A167" t="s">
        <v>329</v>
      </c>
      <c r="B167" t="s">
        <v>330</v>
      </c>
    </row>
    <row r="168" spans="1:2" x14ac:dyDescent="0.3">
      <c r="A168" t="s">
        <v>331</v>
      </c>
      <c r="B168" t="s">
        <v>332</v>
      </c>
    </row>
    <row r="169" spans="1:2" x14ac:dyDescent="0.3">
      <c r="A169" t="s">
        <v>333</v>
      </c>
      <c r="B169" t="s">
        <v>334</v>
      </c>
    </row>
    <row r="170" spans="1:2" x14ac:dyDescent="0.3">
      <c r="A170" t="s">
        <v>335</v>
      </c>
      <c r="B170" t="s">
        <v>336</v>
      </c>
    </row>
    <row r="171" spans="1:2" x14ac:dyDescent="0.3">
      <c r="A171" t="s">
        <v>337</v>
      </c>
      <c r="B171" t="s">
        <v>338</v>
      </c>
    </row>
    <row r="172" spans="1:2" x14ac:dyDescent="0.3">
      <c r="A172" t="s">
        <v>339</v>
      </c>
      <c r="B172" t="s">
        <v>340</v>
      </c>
    </row>
    <row r="173" spans="1:2" x14ac:dyDescent="0.3">
      <c r="A173" t="s">
        <v>341</v>
      </c>
      <c r="B173" t="s">
        <v>342</v>
      </c>
    </row>
    <row r="174" spans="1:2" x14ac:dyDescent="0.3">
      <c r="A174" t="s">
        <v>343</v>
      </c>
      <c r="B174" t="s">
        <v>344</v>
      </c>
    </row>
    <row r="175" spans="1:2" x14ac:dyDescent="0.3">
      <c r="A175" t="s">
        <v>345</v>
      </c>
      <c r="B175" t="s">
        <v>346</v>
      </c>
    </row>
    <row r="176" spans="1:2" x14ac:dyDescent="0.3">
      <c r="A176" t="s">
        <v>347</v>
      </c>
      <c r="B176" t="s">
        <v>348</v>
      </c>
    </row>
    <row r="177" spans="1:2" x14ac:dyDescent="0.3">
      <c r="A177" t="s">
        <v>349</v>
      </c>
      <c r="B177" t="s">
        <v>350</v>
      </c>
    </row>
    <row r="178" spans="1:2" x14ac:dyDescent="0.3">
      <c r="A178" t="s">
        <v>351</v>
      </c>
      <c r="B178" t="s">
        <v>352</v>
      </c>
    </row>
    <row r="179" spans="1:2" x14ac:dyDescent="0.3">
      <c r="A179" t="s">
        <v>353</v>
      </c>
      <c r="B179" t="s">
        <v>354</v>
      </c>
    </row>
    <row r="180" spans="1:2" x14ac:dyDescent="0.3">
      <c r="A180" t="s">
        <v>355</v>
      </c>
      <c r="B180" t="s">
        <v>356</v>
      </c>
    </row>
    <row r="181" spans="1:2" x14ac:dyDescent="0.3">
      <c r="A181" t="s">
        <v>357</v>
      </c>
      <c r="B181" t="s">
        <v>358</v>
      </c>
    </row>
    <row r="182" spans="1:2" x14ac:dyDescent="0.3">
      <c r="A182" t="s">
        <v>359</v>
      </c>
      <c r="B182" t="s">
        <v>360</v>
      </c>
    </row>
    <row r="183" spans="1:2" x14ac:dyDescent="0.3">
      <c r="A183" t="s">
        <v>361</v>
      </c>
      <c r="B183" t="s">
        <v>362</v>
      </c>
    </row>
    <row r="184" spans="1:2" x14ac:dyDescent="0.3">
      <c r="A184" t="s">
        <v>363</v>
      </c>
      <c r="B184" t="s">
        <v>364</v>
      </c>
    </row>
    <row r="185" spans="1:2" x14ac:dyDescent="0.3">
      <c r="A185" t="s">
        <v>365</v>
      </c>
      <c r="B185" t="s">
        <v>366</v>
      </c>
    </row>
    <row r="186" spans="1:2" x14ac:dyDescent="0.3">
      <c r="A186" t="s">
        <v>367</v>
      </c>
      <c r="B186" t="s">
        <v>368</v>
      </c>
    </row>
    <row r="187" spans="1:2" x14ac:dyDescent="0.3">
      <c r="A187" t="s">
        <v>369</v>
      </c>
      <c r="B187" t="s">
        <v>370</v>
      </c>
    </row>
    <row r="188" spans="1:2" x14ac:dyDescent="0.3">
      <c r="A188" t="s">
        <v>371</v>
      </c>
      <c r="B188" t="s">
        <v>372</v>
      </c>
    </row>
    <row r="189" spans="1:2" x14ac:dyDescent="0.3">
      <c r="A189" t="s">
        <v>373</v>
      </c>
      <c r="B189" t="s">
        <v>374</v>
      </c>
    </row>
    <row r="190" spans="1:2" x14ac:dyDescent="0.3">
      <c r="A190" t="s">
        <v>375</v>
      </c>
      <c r="B190" t="s">
        <v>376</v>
      </c>
    </row>
    <row r="191" spans="1:2" x14ac:dyDescent="0.3">
      <c r="A191" t="s">
        <v>377</v>
      </c>
      <c r="B191" t="s">
        <v>378</v>
      </c>
    </row>
    <row r="192" spans="1:2" x14ac:dyDescent="0.3">
      <c r="A192" t="s">
        <v>379</v>
      </c>
      <c r="B192" t="s">
        <v>380</v>
      </c>
    </row>
    <row r="193" spans="1:2" x14ac:dyDescent="0.3">
      <c r="A193" t="s">
        <v>381</v>
      </c>
      <c r="B193" t="s">
        <v>382</v>
      </c>
    </row>
    <row r="194" spans="1:2" x14ac:dyDescent="0.3">
      <c r="A194" t="s">
        <v>383</v>
      </c>
      <c r="B194" t="s">
        <v>384</v>
      </c>
    </row>
    <row r="195" spans="1:2" x14ac:dyDescent="0.3">
      <c r="A195" t="s">
        <v>385</v>
      </c>
      <c r="B195" t="s">
        <v>386</v>
      </c>
    </row>
    <row r="196" spans="1:2" x14ac:dyDescent="0.3">
      <c r="A196" t="s">
        <v>387</v>
      </c>
      <c r="B196" t="s">
        <v>388</v>
      </c>
    </row>
    <row r="197" spans="1:2" x14ac:dyDescent="0.3">
      <c r="A197" t="s">
        <v>389</v>
      </c>
      <c r="B197" t="s">
        <v>390</v>
      </c>
    </row>
    <row r="198" spans="1:2" x14ac:dyDescent="0.3">
      <c r="A198" t="s">
        <v>391</v>
      </c>
      <c r="B198" t="s">
        <v>392</v>
      </c>
    </row>
    <row r="199" spans="1:2" x14ac:dyDescent="0.3">
      <c r="A199" t="s">
        <v>393</v>
      </c>
      <c r="B199" t="s">
        <v>394</v>
      </c>
    </row>
    <row r="200" spans="1:2" x14ac:dyDescent="0.3">
      <c r="A200" t="s">
        <v>395</v>
      </c>
      <c r="B200" t="s">
        <v>396</v>
      </c>
    </row>
    <row r="201" spans="1:2" x14ac:dyDescent="0.3">
      <c r="A201" t="s">
        <v>397</v>
      </c>
      <c r="B201" t="s">
        <v>398</v>
      </c>
    </row>
    <row r="202" spans="1:2" x14ac:dyDescent="0.3">
      <c r="A202" t="s">
        <v>399</v>
      </c>
      <c r="B202" t="s">
        <v>400</v>
      </c>
    </row>
    <row r="203" spans="1:2" x14ac:dyDescent="0.3">
      <c r="A203" t="s">
        <v>401</v>
      </c>
      <c r="B203" t="s">
        <v>402</v>
      </c>
    </row>
    <row r="204" spans="1:2" x14ac:dyDescent="0.3">
      <c r="A204" t="s">
        <v>403</v>
      </c>
      <c r="B204" t="s">
        <v>404</v>
      </c>
    </row>
    <row r="205" spans="1:2" x14ac:dyDescent="0.3">
      <c r="A205" t="s">
        <v>405</v>
      </c>
      <c r="B205" t="s">
        <v>406</v>
      </c>
    </row>
    <row r="206" spans="1:2" x14ac:dyDescent="0.3">
      <c r="A206" t="s">
        <v>407</v>
      </c>
      <c r="B206" t="s">
        <v>408</v>
      </c>
    </row>
    <row r="207" spans="1:2" x14ac:dyDescent="0.3">
      <c r="A207" t="s">
        <v>409</v>
      </c>
      <c r="B207" t="s">
        <v>410</v>
      </c>
    </row>
    <row r="208" spans="1:2" x14ac:dyDescent="0.3">
      <c r="A208" t="s">
        <v>411</v>
      </c>
      <c r="B208" t="s">
        <v>412</v>
      </c>
    </row>
    <row r="209" spans="1:2" x14ac:dyDescent="0.3">
      <c r="A209" t="s">
        <v>413</v>
      </c>
      <c r="B209" t="s">
        <v>414</v>
      </c>
    </row>
    <row r="210" spans="1:2" x14ac:dyDescent="0.3">
      <c r="A210" t="s">
        <v>415</v>
      </c>
      <c r="B210" t="s">
        <v>416</v>
      </c>
    </row>
    <row r="211" spans="1:2" x14ac:dyDescent="0.3">
      <c r="A211" t="s">
        <v>417</v>
      </c>
      <c r="B211" t="s">
        <v>418</v>
      </c>
    </row>
    <row r="212" spans="1:2" x14ac:dyDescent="0.3">
      <c r="A212" t="s">
        <v>419</v>
      </c>
      <c r="B212" t="s">
        <v>420</v>
      </c>
    </row>
    <row r="213" spans="1:2" x14ac:dyDescent="0.3">
      <c r="A213" t="s">
        <v>421</v>
      </c>
      <c r="B213" t="s">
        <v>422</v>
      </c>
    </row>
    <row r="214" spans="1:2" x14ac:dyDescent="0.3">
      <c r="A214" t="s">
        <v>423</v>
      </c>
      <c r="B214" t="s">
        <v>424</v>
      </c>
    </row>
    <row r="215" spans="1:2" x14ac:dyDescent="0.3">
      <c r="A215" t="s">
        <v>425</v>
      </c>
      <c r="B215" t="s">
        <v>426</v>
      </c>
    </row>
    <row r="216" spans="1:2" x14ac:dyDescent="0.3">
      <c r="A216" t="s">
        <v>427</v>
      </c>
      <c r="B216" t="s">
        <v>427</v>
      </c>
    </row>
    <row r="217" spans="1:2" x14ac:dyDescent="0.3">
      <c r="A217" t="s">
        <v>428</v>
      </c>
      <c r="B217" t="s">
        <v>429</v>
      </c>
    </row>
    <row r="218" spans="1:2" x14ac:dyDescent="0.3">
      <c r="A218" t="s">
        <v>430</v>
      </c>
      <c r="B218" t="s">
        <v>431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AEC3C-0DD0-4FE5-96AE-A717D0F1AB97}">
  <sheetPr codeName="Sheet3">
    <tabColor theme="0" tint="-0.249977111117893"/>
  </sheetPr>
  <dimension ref="A1:BL1331"/>
  <sheetViews>
    <sheetView showGridLines="0" tabSelected="1" zoomScale="80" zoomScaleNormal="80" workbookViewId="0">
      <pane xSplit="3" ySplit="4" topLeftCell="D47" activePane="bottomRight" state="frozen"/>
      <selection pane="topRight" activeCell="E1" sqref="E1"/>
      <selection pane="bottomLeft" activeCell="A5" sqref="A5"/>
      <selection pane="bottomRight" activeCell="C56" sqref="C56"/>
    </sheetView>
  </sheetViews>
  <sheetFormatPr defaultColWidth="9.109375" defaultRowHeight="30" customHeight="1" x14ac:dyDescent="0.3"/>
  <cols>
    <col min="1" max="1" width="18.6640625" style="84" bestFit="1" customWidth="1"/>
    <col min="2" max="2" width="39.44140625" style="41" bestFit="1" customWidth="1"/>
    <col min="3" max="3" width="19.6640625" style="41" bestFit="1" customWidth="1"/>
    <col min="4" max="4" width="16.88671875" style="41" customWidth="1"/>
    <col min="5" max="6" width="31" style="41" customWidth="1"/>
    <col min="7" max="7" width="22.5546875" style="41" customWidth="1"/>
    <col min="8" max="8" width="18.33203125" style="41" bestFit="1" customWidth="1"/>
    <col min="9" max="9" width="25" style="41" bestFit="1" customWidth="1"/>
    <col min="10" max="10" width="37.33203125" style="41" bestFit="1" customWidth="1"/>
    <col min="11" max="11" width="11" style="41" customWidth="1"/>
    <col min="12" max="12" width="28.6640625" style="41" bestFit="1" customWidth="1"/>
    <col min="13" max="13" width="14.109375" style="41" bestFit="1" customWidth="1"/>
    <col min="14" max="15" width="17.5546875" style="41" customWidth="1"/>
    <col min="16" max="16" width="17" style="41" bestFit="1" customWidth="1"/>
    <col min="17" max="17" width="23.109375" style="41" bestFit="1" customWidth="1"/>
    <col min="18" max="18" width="23.6640625" style="41" customWidth="1"/>
    <col min="19" max="19" width="15.6640625" style="41" customWidth="1"/>
    <col min="20" max="20" width="20.44140625" style="41" bestFit="1" customWidth="1"/>
    <col min="21" max="21" width="23" style="41" bestFit="1" customWidth="1"/>
    <col min="22" max="22" width="26" style="41" bestFit="1" customWidth="1"/>
    <col min="23" max="24" width="26" style="41" customWidth="1"/>
    <col min="25" max="25" width="18.109375" style="41" bestFit="1" customWidth="1"/>
    <col min="26" max="26" width="21.6640625" style="41" customWidth="1"/>
    <col min="27" max="27" width="23.5546875" style="41" customWidth="1"/>
    <col min="28" max="28" width="24" style="41" bestFit="1" customWidth="1"/>
    <col min="29" max="29" width="18.88671875" style="41" bestFit="1" customWidth="1"/>
    <col min="30" max="30" width="18.88671875" style="41" customWidth="1"/>
    <col min="31" max="31" width="35" style="41" customWidth="1"/>
    <col min="32" max="32" width="23" style="41" customWidth="1"/>
    <col min="33" max="33" width="16.5546875" style="41" bestFit="1" customWidth="1"/>
    <col min="34" max="34" width="15.109375" style="41" bestFit="1" customWidth="1"/>
    <col min="35" max="35" width="13.33203125" style="41" bestFit="1" customWidth="1"/>
    <col min="36" max="36" width="18.6640625" style="41" bestFit="1" customWidth="1"/>
    <col min="37" max="37" width="25.88671875" style="41" bestFit="1" customWidth="1"/>
    <col min="38" max="38" width="30.109375" style="41" customWidth="1"/>
    <col min="39" max="40" width="40.88671875" style="41" customWidth="1"/>
    <col min="41" max="41" width="36.6640625" style="41" bestFit="1" customWidth="1"/>
    <col min="42" max="42" width="36.6640625" style="41" customWidth="1"/>
    <col min="43" max="43" width="43.88671875" style="41" customWidth="1"/>
    <col min="44" max="54" width="24.6640625" style="41" customWidth="1"/>
    <col min="55" max="55" width="36.33203125" style="41" bestFit="1" customWidth="1"/>
    <col min="56" max="56" width="30.44140625" style="41" bestFit="1" customWidth="1"/>
    <col min="57" max="57" width="22" style="41" bestFit="1" customWidth="1"/>
    <col min="58" max="58" width="24.88671875" style="41" bestFit="1" customWidth="1"/>
    <col min="59" max="59" width="13.6640625" style="41" bestFit="1" customWidth="1"/>
    <col min="60" max="60" width="12.5546875" style="41" bestFit="1" customWidth="1"/>
    <col min="61" max="61" width="22.88671875" style="41" bestFit="1" customWidth="1"/>
    <col min="62" max="62" width="38.5546875" style="41" bestFit="1" customWidth="1"/>
    <col min="63" max="63" width="32.5546875" style="41" bestFit="1" customWidth="1"/>
    <col min="64" max="16384" width="9.109375" style="41"/>
  </cols>
  <sheetData>
    <row r="1" spans="1:64" ht="17.399999999999999" thickBot="1" x14ac:dyDescent="0.35">
      <c r="A1" s="83" t="s">
        <v>432</v>
      </c>
      <c r="B1" s="91" t="s">
        <v>433</v>
      </c>
      <c r="C1" s="91"/>
      <c r="L1" s="42" t="s">
        <v>434</v>
      </c>
      <c r="AM1" s="43"/>
      <c r="AN1" s="43"/>
      <c r="BG1" s="44"/>
    </row>
    <row r="2" spans="1:64" ht="15" thickTop="1" thickBot="1" x14ac:dyDescent="0.35">
      <c r="I2" s="45" t="str">
        <f>IF(COUNTIF(Table1[Verification],"Duplicate Tag")&gt;0,"Eliminate Duplicates", "")</f>
        <v>Eliminate Duplicates</v>
      </c>
      <c r="J2" s="45" t="str">
        <f>IF(COUNTIF(Table1[Panel Verification],"Panel Not Associated To Equipment")&gt;0,"Panels Need Association", "")</f>
        <v>Panels Need Association</v>
      </c>
      <c r="L2" s="46" t="s">
        <v>435</v>
      </c>
      <c r="Q2" s="45" t="str">
        <f>IF(COUNTIF(Table1[Functional Area],"")&gt;0, "Eliminate Blanks","")</f>
        <v>Eliminate Blanks</v>
      </c>
      <c r="R2" s="45"/>
      <c r="T2" s="47"/>
      <c r="U2" s="47"/>
      <c r="V2" s="47"/>
      <c r="W2" s="47"/>
      <c r="X2" s="47"/>
      <c r="Y2" s="47"/>
      <c r="Z2" s="47"/>
      <c r="AA2" s="47"/>
      <c r="AB2" s="47"/>
      <c r="AL2" s="48" t="s">
        <v>436</v>
      </c>
      <c r="AN2" s="49"/>
    </row>
    <row r="3" spans="1:64" ht="13.8" x14ac:dyDescent="0.3">
      <c r="K3" s="50" t="s">
        <v>436</v>
      </c>
      <c r="L3" s="51"/>
      <c r="M3" s="51"/>
      <c r="N3" s="51"/>
      <c r="O3" s="52" t="s">
        <v>437</v>
      </c>
      <c r="P3" s="53"/>
      <c r="Q3" s="53"/>
      <c r="R3" s="53"/>
      <c r="S3" s="53"/>
      <c r="T3" s="54" t="s">
        <v>438</v>
      </c>
      <c r="U3" s="55"/>
      <c r="V3" s="55"/>
      <c r="W3" s="55"/>
      <c r="X3" s="55"/>
      <c r="Y3" s="55"/>
      <c r="Z3" s="55"/>
      <c r="AE3" s="56" t="s">
        <v>439</v>
      </c>
      <c r="AF3" s="57"/>
      <c r="AG3" s="56"/>
      <c r="AH3" s="56"/>
      <c r="AI3" s="56"/>
      <c r="AJ3" s="56"/>
      <c r="AK3" s="56"/>
      <c r="AL3" s="57"/>
      <c r="AM3" s="56"/>
      <c r="AN3" s="56"/>
      <c r="AO3" s="56"/>
      <c r="AP3" s="56"/>
      <c r="AQ3" s="58" t="s">
        <v>440</v>
      </c>
      <c r="AR3" s="58"/>
      <c r="AS3" s="59" t="s">
        <v>441</v>
      </c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60" t="s">
        <v>442</v>
      </c>
      <c r="BE3" s="60"/>
      <c r="BF3" s="60"/>
      <c r="BG3" s="61" t="s">
        <v>443</v>
      </c>
      <c r="BH3" s="61"/>
      <c r="BI3" s="61"/>
    </row>
    <row r="4" spans="1:64" ht="55.2" x14ac:dyDescent="0.3">
      <c r="A4" s="80" t="s">
        <v>444</v>
      </c>
      <c r="B4" s="62" t="s">
        <v>445</v>
      </c>
      <c r="C4" s="62" t="s">
        <v>446</v>
      </c>
      <c r="D4" s="62" t="s">
        <v>447</v>
      </c>
      <c r="E4" s="62" t="s">
        <v>448</v>
      </c>
      <c r="F4" s="62" t="s">
        <v>449</v>
      </c>
      <c r="G4" s="62" t="s">
        <v>450</v>
      </c>
      <c r="H4" s="62" t="s">
        <v>451</v>
      </c>
      <c r="I4" s="62" t="s">
        <v>452</v>
      </c>
      <c r="J4" s="62" t="s">
        <v>453</v>
      </c>
      <c r="K4" s="63" t="s">
        <v>454</v>
      </c>
      <c r="L4" s="63" t="s">
        <v>455</v>
      </c>
      <c r="M4" s="63" t="s">
        <v>456</v>
      </c>
      <c r="N4" s="63" t="s">
        <v>457</v>
      </c>
      <c r="O4" s="64" t="s">
        <v>458</v>
      </c>
      <c r="P4" s="64" t="s">
        <v>459</v>
      </c>
      <c r="Q4" s="64" t="s">
        <v>0</v>
      </c>
      <c r="R4" s="64" t="s">
        <v>460</v>
      </c>
      <c r="S4" s="64" t="s">
        <v>461</v>
      </c>
      <c r="T4" s="65" t="s">
        <v>462</v>
      </c>
      <c r="U4" s="65" t="s">
        <v>463</v>
      </c>
      <c r="V4" s="65" t="s">
        <v>464</v>
      </c>
      <c r="W4" s="65" t="s">
        <v>465</v>
      </c>
      <c r="X4" s="65" t="s">
        <v>466</v>
      </c>
      <c r="Y4" s="65" t="s">
        <v>467</v>
      </c>
      <c r="Z4" s="65" t="s">
        <v>468</v>
      </c>
      <c r="AA4" s="62" t="s">
        <v>469</v>
      </c>
      <c r="AB4" s="62" t="s">
        <v>470</v>
      </c>
      <c r="AC4" s="62" t="s">
        <v>471</v>
      </c>
      <c r="AD4" s="62" t="s">
        <v>472</v>
      </c>
      <c r="AE4" s="66" t="s">
        <v>473</v>
      </c>
      <c r="AF4" s="66" t="s">
        <v>474</v>
      </c>
      <c r="AG4" s="66" t="s">
        <v>475</v>
      </c>
      <c r="AH4" s="66" t="s">
        <v>476</v>
      </c>
      <c r="AI4" s="66" t="s">
        <v>477</v>
      </c>
      <c r="AJ4" s="66" t="s">
        <v>478</v>
      </c>
      <c r="AK4" s="67" t="s">
        <v>479</v>
      </c>
      <c r="AL4" s="66" t="s">
        <v>480</v>
      </c>
      <c r="AM4" s="66" t="s">
        <v>481</v>
      </c>
      <c r="AN4" s="66" t="s">
        <v>482</v>
      </c>
      <c r="AO4" s="66" t="s">
        <v>483</v>
      </c>
      <c r="AP4" s="66" t="s">
        <v>484</v>
      </c>
      <c r="AQ4" s="68" t="s">
        <v>485</v>
      </c>
      <c r="AR4" s="68" t="s">
        <v>486</v>
      </c>
      <c r="AS4" s="69" t="s">
        <v>487</v>
      </c>
      <c r="AT4" s="69" t="s">
        <v>488</v>
      </c>
      <c r="AU4" s="69" t="s">
        <v>489</v>
      </c>
      <c r="AV4" s="69" t="s">
        <v>490</v>
      </c>
      <c r="AW4" s="69" t="s">
        <v>491</v>
      </c>
      <c r="AX4" s="69" t="s">
        <v>492</v>
      </c>
      <c r="AY4" s="69" t="s">
        <v>493</v>
      </c>
      <c r="AZ4" s="69" t="s">
        <v>494</v>
      </c>
      <c r="BA4" s="69" t="s">
        <v>495</v>
      </c>
      <c r="BB4" s="69" t="s">
        <v>496</v>
      </c>
      <c r="BC4" s="69" t="s">
        <v>497</v>
      </c>
      <c r="BD4" s="70" t="s">
        <v>498</v>
      </c>
      <c r="BE4" s="70" t="s">
        <v>499</v>
      </c>
      <c r="BF4" s="70" t="s">
        <v>500</v>
      </c>
      <c r="BG4" s="71" t="s">
        <v>501</v>
      </c>
      <c r="BH4" s="71" t="s">
        <v>502</v>
      </c>
      <c r="BI4" s="71" t="s">
        <v>503</v>
      </c>
      <c r="BJ4" s="72" t="s">
        <v>504</v>
      </c>
      <c r="BK4" s="72" t="s">
        <v>505</v>
      </c>
      <c r="BL4" s="72" t="s">
        <v>506</v>
      </c>
    </row>
    <row r="5" spans="1:64" ht="30" customHeight="1" x14ac:dyDescent="0.3">
      <c r="A5" s="80" t="s">
        <v>564</v>
      </c>
      <c r="B5" s="62" t="s">
        <v>565</v>
      </c>
      <c r="C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" s="62" t="s">
        <v>509</v>
      </c>
      <c r="E5" s="62"/>
      <c r="F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" s="74"/>
      <c r="I5" s="75" t="str">
        <f>IF(Table1[[#This Row],[Connection ID]]&lt;&gt;"-",IF(COUNTIF(Table1[Connection ID],Table1[[#This Row],[Connection ID]])&gt;1,"Duplicate Tag",""),"")</f>
        <v/>
      </c>
      <c r="J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" s="62"/>
      <c r="M5" s="62" t="s">
        <v>510</v>
      </c>
      <c r="N5" s="72" t="str" cm="1">
        <f t="array" ref="N5">_xlfn._xlws.FILTER(LookupCostCode[Cost Code],LookupCostCode[Description]=Table1[[#This Row],[Equipment Type]],"Not Assigned")</f>
        <v>Not Assigned</v>
      </c>
      <c r="O5" s="72"/>
      <c r="P5" s="72"/>
      <c r="Q5" s="62" t="s">
        <v>9</v>
      </c>
      <c r="R5" s="62"/>
      <c r="S5" s="62" t="s">
        <v>6</v>
      </c>
      <c r="T5" s="62"/>
      <c r="U5" s="62"/>
      <c r="V5" s="62"/>
      <c r="W5" s="72" t="str">
        <f>IF(ISBLANK(Table1[[#This Row],[Connection Type]]),"",INDEX(LookupConnectionType[Description],MATCH(Table1[[#This Row],[Connection Type]],LookupConnectionType[Connection Abbreviation])))</f>
        <v/>
      </c>
      <c r="X5" s="76"/>
      <c r="AA5" s="62"/>
      <c r="AB5" s="62"/>
      <c r="AC5" s="62"/>
      <c r="AD5" s="62"/>
      <c r="AE5" s="62"/>
      <c r="AF5" s="77"/>
      <c r="AG5" s="77"/>
      <c r="AH5" s="78"/>
      <c r="AI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" s="79" t="str">
        <f>IF(OR(Table1[[#This Row],[Apparent Power (kVA)]]="",Table1[[#This Row],[Elec - Diversity]]=""),"",Table1[[#This Row],[Apparent Power (kVA)]]*Table1[[#This Row],[Elec - Diversity]])</f>
        <v/>
      </c>
      <c r="AL5" s="62"/>
      <c r="AM5" s="62"/>
      <c r="AN5" s="62"/>
      <c r="AO5" s="62"/>
      <c r="AP5" s="62"/>
      <c r="AQ5" s="62"/>
      <c r="AR5" s="62"/>
      <c r="AS5" s="62"/>
      <c r="AT5" s="62" t="str" cm="1">
        <f t="array" ref="AT5">IF(ISBLANK(Table1[[#This Row],[Service]]),"N/A",INDEX(LookupService[Consumption Unit],MATCH(Table1[[#This Row],[Service]],LookupService[Service],0),0))</f>
        <v>N/A</v>
      </c>
      <c r="AU5" s="62"/>
      <c r="AV5" s="62"/>
      <c r="AW5" s="80" t="str" cm="1">
        <f t="array" ref="AW5">IF(ISBLANK(Table1[[#This Row],[Service]]),"N/A",INDEX(LookupService[Pressure Unit],MATCH(Table1[[#This Row],[Service]],LookupService[Service],0),0))</f>
        <v>N/A</v>
      </c>
      <c r="AX5" s="81"/>
      <c r="AY5" s="72" t="str">
        <f>IF(OR(Table1[[#This Row],[Flow]]="",Table1[[#This Row],[Mech - Diversity]]=""),"",Table1[[#This Row],[Flow]]*Table1[[#This Row],[Mech - Diversity]])</f>
        <v/>
      </c>
      <c r="AZ5" s="72"/>
      <c r="BA5" s="62"/>
      <c r="BB5" s="62"/>
      <c r="BC5" s="62"/>
      <c r="BD5" s="62"/>
      <c r="BE5" s="62"/>
      <c r="BF5" s="62"/>
      <c r="BG5" s="62"/>
      <c r="BH5" s="77"/>
      <c r="BI5" s="77"/>
      <c r="BJ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" s="72" t="s">
        <v>512</v>
      </c>
      <c r="BL5" s="72" t="b">
        <f>IF(ISBLANK(Table1[[#This Row],[Power Source (Control Panel)]]),FALSE,TRUE)</f>
        <v>0</v>
      </c>
    </row>
    <row r="6" spans="1:64" ht="30" customHeight="1" x14ac:dyDescent="0.3">
      <c r="A6" s="80" t="s">
        <v>564</v>
      </c>
      <c r="B6" s="62" t="s">
        <v>565</v>
      </c>
      <c r="C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EL-C001</v>
      </c>
      <c r="D6" s="62" t="s">
        <v>516</v>
      </c>
      <c r="E6" s="62" t="s">
        <v>528</v>
      </c>
      <c r="F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" s="74">
        <v>1</v>
      </c>
      <c r="I6" s="75" t="str">
        <f>IF(Table1[[#This Row],[Connection ID]]&lt;&gt;"-",IF(COUNTIF(Table1[Connection ID],Table1[[#This Row],[Connection ID]])&gt;1,"Duplicate Tag",""),"")</f>
        <v/>
      </c>
      <c r="J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" s="62"/>
      <c r="M6" s="62"/>
      <c r="N6" s="72" t="str" cm="1">
        <f t="array" ref="N6">_xlfn._xlws.FILTER(LookupCostCode[Cost Code],LookupCostCode[Description]=Table1[[#This Row],[Equipment Type]],"Not Assigned")</f>
        <v>Not Assigned</v>
      </c>
      <c r="O6" s="72"/>
      <c r="P6" s="72"/>
      <c r="Q6" s="62" t="s">
        <v>9</v>
      </c>
      <c r="R6" s="62"/>
      <c r="S6" s="62" t="s">
        <v>6</v>
      </c>
      <c r="T6" s="62"/>
      <c r="U6" s="62"/>
      <c r="V6" s="62"/>
      <c r="W6" s="72" t="str">
        <f>IF(ISBLANK(Table1[[#This Row],[Connection Type]]),"",INDEX(LookupConnectionType[Description],MATCH(Table1[[#This Row],[Connection Type]],LookupConnectionType[Connection Abbreviation])))</f>
        <v/>
      </c>
      <c r="X6" s="76"/>
      <c r="AA6" s="62"/>
      <c r="AB6" s="62"/>
      <c r="AC6" s="62" t="s">
        <v>518</v>
      </c>
      <c r="AD6" s="62"/>
      <c r="AE6" s="62" t="s">
        <v>529</v>
      </c>
      <c r="AF6" s="77"/>
      <c r="AG6" s="77">
        <v>5</v>
      </c>
      <c r="AH6" s="78">
        <v>0.8</v>
      </c>
      <c r="AI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" s="79">
        <f>IF(OR(Table1[[#This Row],[Apparent Power (kVA)]]="",Table1[[#This Row],[Elec - Diversity]]=""),"",Table1[[#This Row],[Apparent Power (kVA)]]*Table1[[#This Row],[Elec - Diversity]])</f>
        <v>0.48</v>
      </c>
      <c r="AL6" s="62"/>
      <c r="AM6" s="62"/>
      <c r="AN6" s="62"/>
      <c r="AO6" s="62"/>
      <c r="AP6" s="62"/>
      <c r="AQ6" s="62"/>
      <c r="AR6" s="62"/>
      <c r="AS6" s="62"/>
      <c r="AT6" s="62" t="str" cm="1">
        <f t="array" ref="AT6">IF(ISBLANK(Table1[[#This Row],[Service]]),"N/A",INDEX(LookupService[Consumption Unit],MATCH(Table1[[#This Row],[Service]],LookupService[Service],0),0))</f>
        <v>N/A</v>
      </c>
      <c r="AU6" s="62"/>
      <c r="AV6" s="62"/>
      <c r="AW6" s="80" t="str" cm="1">
        <f t="array" ref="AW6">IF(ISBLANK(Table1[[#This Row],[Service]]),"N/A",INDEX(LookupService[Pressure Unit],MATCH(Table1[[#This Row],[Service]],LookupService[Service],0),0))</f>
        <v>N/A</v>
      </c>
      <c r="AX6" s="81"/>
      <c r="AY6" s="72" t="str">
        <f>IF(OR(Table1[[#This Row],[Flow]]="",Table1[[#This Row],[Mech - Diversity]]=""),"",Table1[[#This Row],[Flow]]*Table1[[#This Row],[Mech - Diversity]])</f>
        <v/>
      </c>
      <c r="AZ6" s="72"/>
      <c r="BA6" s="62"/>
      <c r="BB6" s="62"/>
      <c r="BC6" s="62"/>
      <c r="BD6" s="62"/>
      <c r="BE6" s="62"/>
      <c r="BF6" s="62"/>
      <c r="BG6" s="62"/>
      <c r="BH6" s="77"/>
      <c r="BI6" s="77"/>
      <c r="BJ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" s="72" t="s">
        <v>512</v>
      </c>
      <c r="BL6" s="72" t="b">
        <f>IF(ISBLANK(Table1[[#This Row],[Power Source (Control Panel)]]),FALSE,TRUE)</f>
        <v>0</v>
      </c>
    </row>
    <row r="7" spans="1:64" ht="30" customHeight="1" x14ac:dyDescent="0.3">
      <c r="A7" s="80" t="s">
        <v>566</v>
      </c>
      <c r="B7" s="62" t="s">
        <v>565</v>
      </c>
      <c r="C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" s="62" t="s">
        <v>509</v>
      </c>
      <c r="E7" s="62"/>
      <c r="F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" s="74"/>
      <c r="I7" s="75" t="str">
        <f>IF(Table1[[#This Row],[Connection ID]]&lt;&gt;"-",IF(COUNTIF(Table1[Connection ID],Table1[[#This Row],[Connection ID]])&gt;1,"Duplicate Tag",""),"")</f>
        <v/>
      </c>
      <c r="J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" s="62"/>
      <c r="M7" s="62" t="s">
        <v>510</v>
      </c>
      <c r="N7" s="72" t="str" cm="1">
        <f t="array" ref="N7">_xlfn._xlws.FILTER(LookupCostCode[Cost Code],LookupCostCode[Description]=Table1[[#This Row],[Equipment Type]],"Not Assigned")</f>
        <v>Not Assigned</v>
      </c>
      <c r="O7" s="72"/>
      <c r="P7" s="72"/>
      <c r="Q7" s="62" t="s">
        <v>9</v>
      </c>
      <c r="R7" s="62"/>
      <c r="S7" s="62" t="s">
        <v>6</v>
      </c>
      <c r="T7" s="62"/>
      <c r="U7" s="62"/>
      <c r="V7" s="62"/>
      <c r="W7" s="72" t="str">
        <f>IF(ISBLANK(Table1[[#This Row],[Connection Type]]),"",INDEX(LookupConnectionType[Description],MATCH(Table1[[#This Row],[Connection Type]],LookupConnectionType[Connection Abbreviation])))</f>
        <v/>
      </c>
      <c r="X7" s="76"/>
      <c r="AA7" s="62"/>
      <c r="AB7" s="62"/>
      <c r="AC7" s="62"/>
      <c r="AD7" s="62"/>
      <c r="AE7" s="62"/>
      <c r="AF7" s="77"/>
      <c r="AG7" s="77"/>
      <c r="AH7" s="78"/>
      <c r="AI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" s="79" t="str">
        <f>IF(OR(Table1[[#This Row],[Apparent Power (kVA)]]="",Table1[[#This Row],[Elec - Diversity]]=""),"",Table1[[#This Row],[Apparent Power (kVA)]]*Table1[[#This Row],[Elec - Diversity]])</f>
        <v/>
      </c>
      <c r="AL7" s="62"/>
      <c r="AM7" s="62"/>
      <c r="AN7" s="62"/>
      <c r="AO7" s="62"/>
      <c r="AP7" s="62"/>
      <c r="AQ7" s="62"/>
      <c r="AR7" s="62"/>
      <c r="AS7" s="62"/>
      <c r="AT7" s="62" t="str" cm="1">
        <f t="array" ref="AT7">IF(ISBLANK(Table1[[#This Row],[Service]]),"N/A",INDEX(LookupService[Consumption Unit],MATCH(Table1[[#This Row],[Service]],LookupService[Service],0),0))</f>
        <v>N/A</v>
      </c>
      <c r="AU7" s="62"/>
      <c r="AV7" s="62"/>
      <c r="AW7" s="80" t="str" cm="1">
        <f t="array" ref="AW7">IF(ISBLANK(Table1[[#This Row],[Service]]),"N/A",INDEX(LookupService[Pressure Unit],MATCH(Table1[[#This Row],[Service]],LookupService[Service],0),0))</f>
        <v>N/A</v>
      </c>
      <c r="AX7" s="81"/>
      <c r="AY7" s="72" t="str">
        <f>IF(OR(Table1[[#This Row],[Flow]]="",Table1[[#This Row],[Mech - Diversity]]=""),"",Table1[[#This Row],[Flow]]*Table1[[#This Row],[Mech - Diversity]])</f>
        <v/>
      </c>
      <c r="AZ7" s="72"/>
      <c r="BA7" s="62"/>
      <c r="BB7" s="62"/>
      <c r="BC7" s="62"/>
      <c r="BD7" s="62"/>
      <c r="BE7" s="62"/>
      <c r="BF7" s="62"/>
      <c r="BG7" s="62"/>
      <c r="BH7" s="77"/>
      <c r="BI7" s="77"/>
      <c r="BJ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" s="72" t="s">
        <v>512</v>
      </c>
      <c r="BL7" s="72" t="b">
        <f>IF(ISBLANK(Table1[[#This Row],[Power Source (Control Panel)]]),FALSE,TRUE)</f>
        <v>0</v>
      </c>
    </row>
    <row r="8" spans="1:64" ht="30" customHeight="1" x14ac:dyDescent="0.3">
      <c r="A8" s="80" t="s">
        <v>566</v>
      </c>
      <c r="B8" s="62" t="s">
        <v>565</v>
      </c>
      <c r="C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EL-C002</v>
      </c>
      <c r="D8" s="62" t="s">
        <v>516</v>
      </c>
      <c r="E8" s="62" t="s">
        <v>528</v>
      </c>
      <c r="F8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8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8" s="74">
        <v>2</v>
      </c>
      <c r="I8" s="75" t="str">
        <f>IF(Table1[[#This Row],[Connection ID]]&lt;&gt;"-",IF(COUNTIF(Table1[Connection ID],Table1[[#This Row],[Connection ID]])&gt;1,"Duplicate Tag",""),"")</f>
        <v/>
      </c>
      <c r="J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" s="62"/>
      <c r="M8" s="62"/>
      <c r="N8" s="72" t="str" cm="1">
        <f t="array" ref="N8">_xlfn._xlws.FILTER(LookupCostCode[Cost Code],LookupCostCode[Description]=Table1[[#This Row],[Equipment Type]],"Not Assigned")</f>
        <v>Not Assigned</v>
      </c>
      <c r="O8" s="72"/>
      <c r="P8" s="72"/>
      <c r="Q8" s="62" t="s">
        <v>9</v>
      </c>
      <c r="R8" s="62"/>
      <c r="S8" s="62" t="s">
        <v>6</v>
      </c>
      <c r="T8" s="62"/>
      <c r="U8" s="62"/>
      <c r="V8" s="62"/>
      <c r="W8" s="72" t="str">
        <f>IF(ISBLANK(Table1[[#This Row],[Connection Type]]),"",INDEX(LookupConnectionType[Description],MATCH(Table1[[#This Row],[Connection Type]],LookupConnectionType[Connection Abbreviation])))</f>
        <v/>
      </c>
      <c r="X8" s="76"/>
      <c r="AA8" s="62"/>
      <c r="AB8" s="62"/>
      <c r="AC8" s="62" t="s">
        <v>518</v>
      </c>
      <c r="AD8" s="62"/>
      <c r="AE8" s="62" t="s">
        <v>529</v>
      </c>
      <c r="AF8" s="77"/>
      <c r="AG8" s="77">
        <v>5</v>
      </c>
      <c r="AH8" s="78">
        <v>0.8</v>
      </c>
      <c r="AI8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8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8" s="79">
        <f>IF(OR(Table1[[#This Row],[Apparent Power (kVA)]]="",Table1[[#This Row],[Elec - Diversity]]=""),"",Table1[[#This Row],[Apparent Power (kVA)]]*Table1[[#This Row],[Elec - Diversity]])</f>
        <v>0.48</v>
      </c>
      <c r="AL8" s="62"/>
      <c r="AM8" s="62"/>
      <c r="AN8" s="62"/>
      <c r="AO8" s="62"/>
      <c r="AP8" s="62"/>
      <c r="AQ8" s="62"/>
      <c r="AR8" s="62"/>
      <c r="AS8" s="62"/>
      <c r="AT8" s="62" t="str" cm="1">
        <f t="array" ref="AT8">IF(ISBLANK(Table1[[#This Row],[Service]]),"N/A",INDEX(LookupService[Consumption Unit],MATCH(Table1[[#This Row],[Service]],LookupService[Service],0),0))</f>
        <v>N/A</v>
      </c>
      <c r="AU8" s="62"/>
      <c r="AV8" s="62"/>
      <c r="AW8" s="80" t="str" cm="1">
        <f t="array" ref="AW8">IF(ISBLANK(Table1[[#This Row],[Service]]),"N/A",INDEX(LookupService[Pressure Unit],MATCH(Table1[[#This Row],[Service]],LookupService[Service],0),0))</f>
        <v>N/A</v>
      </c>
      <c r="AX8" s="81"/>
      <c r="AY8" s="72" t="str">
        <f>IF(OR(Table1[[#This Row],[Flow]]="",Table1[[#This Row],[Mech - Diversity]]=""),"",Table1[[#This Row],[Flow]]*Table1[[#This Row],[Mech - Diversity]])</f>
        <v/>
      </c>
      <c r="AZ8" s="72"/>
      <c r="BA8" s="62"/>
      <c r="BB8" s="62"/>
      <c r="BC8" s="62"/>
      <c r="BD8" s="62"/>
      <c r="BE8" s="62"/>
      <c r="BF8" s="62"/>
      <c r="BG8" s="62"/>
      <c r="BH8" s="77"/>
      <c r="BI8" s="77"/>
      <c r="BJ8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8" s="72" t="s">
        <v>512</v>
      </c>
      <c r="BL8" s="72" t="b">
        <f>IF(ISBLANK(Table1[[#This Row],[Power Source (Control Panel)]]),FALSE,TRUE)</f>
        <v>0</v>
      </c>
    </row>
    <row r="9" spans="1:64" ht="30" customHeight="1" x14ac:dyDescent="0.3">
      <c r="A9" s="80" t="s">
        <v>567</v>
      </c>
      <c r="B9" s="62" t="s">
        <v>565</v>
      </c>
      <c r="C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" s="62" t="s">
        <v>509</v>
      </c>
      <c r="E9" s="62"/>
      <c r="F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" s="74"/>
      <c r="I9" s="75" t="str">
        <f>IF(Table1[[#This Row],[Connection ID]]&lt;&gt;"-",IF(COUNTIF(Table1[Connection ID],Table1[[#This Row],[Connection ID]])&gt;1,"Duplicate Tag",""),"")</f>
        <v/>
      </c>
      <c r="J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" s="62"/>
      <c r="M9" s="62" t="s">
        <v>510</v>
      </c>
      <c r="N9" s="72" t="str" cm="1">
        <f t="array" ref="N9">_xlfn._xlws.FILTER(LookupCostCode[Cost Code],LookupCostCode[Description]=Table1[[#This Row],[Equipment Type]],"Not Assigned")</f>
        <v>Not Assigned</v>
      </c>
      <c r="O9" s="72"/>
      <c r="P9" s="72"/>
      <c r="Q9" s="62" t="s">
        <v>9</v>
      </c>
      <c r="R9" s="62"/>
      <c r="S9" s="62" t="s">
        <v>6</v>
      </c>
      <c r="T9" s="62"/>
      <c r="U9" s="62"/>
      <c r="V9" s="62"/>
      <c r="W9" s="72" t="str">
        <f>IF(ISBLANK(Table1[[#This Row],[Connection Type]]),"",INDEX(LookupConnectionType[Description],MATCH(Table1[[#This Row],[Connection Type]],LookupConnectionType[Connection Abbreviation])))</f>
        <v/>
      </c>
      <c r="X9" s="76"/>
      <c r="AA9" s="62"/>
      <c r="AB9" s="62"/>
      <c r="AC9" s="62"/>
      <c r="AD9" s="62"/>
      <c r="AE9" s="62"/>
      <c r="AF9" s="77"/>
      <c r="AG9" s="77"/>
      <c r="AH9" s="78"/>
      <c r="AI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" s="79" t="str">
        <f>IF(OR(Table1[[#This Row],[Apparent Power (kVA)]]="",Table1[[#This Row],[Elec - Diversity]]=""),"",Table1[[#This Row],[Apparent Power (kVA)]]*Table1[[#This Row],[Elec - Diversity]])</f>
        <v/>
      </c>
      <c r="AL9" s="62"/>
      <c r="AM9" s="62"/>
      <c r="AN9" s="62"/>
      <c r="AO9" s="62"/>
      <c r="AP9" s="62"/>
      <c r="AQ9" s="62"/>
      <c r="AR9" s="62"/>
      <c r="AS9" s="62"/>
      <c r="AT9" s="62" t="str" cm="1">
        <f t="array" ref="AT9">IF(ISBLANK(Table1[[#This Row],[Service]]),"N/A",INDEX(LookupService[Consumption Unit],MATCH(Table1[[#This Row],[Service]],LookupService[Service],0),0))</f>
        <v>N/A</v>
      </c>
      <c r="AU9" s="62"/>
      <c r="AV9" s="62"/>
      <c r="AW9" s="80" t="str" cm="1">
        <f t="array" ref="AW9">IF(ISBLANK(Table1[[#This Row],[Service]]),"N/A",INDEX(LookupService[Pressure Unit],MATCH(Table1[[#This Row],[Service]],LookupService[Service],0),0))</f>
        <v>N/A</v>
      </c>
      <c r="AX9" s="81"/>
      <c r="AY9" s="72" t="str">
        <f>IF(OR(Table1[[#This Row],[Flow]]="",Table1[[#This Row],[Mech - Diversity]]=""),"",Table1[[#This Row],[Flow]]*Table1[[#This Row],[Mech - Diversity]])</f>
        <v/>
      </c>
      <c r="AZ9" s="72"/>
      <c r="BA9" s="62"/>
      <c r="BB9" s="62"/>
      <c r="BC9" s="62"/>
      <c r="BD9" s="62"/>
      <c r="BE9" s="62"/>
      <c r="BF9" s="62"/>
      <c r="BG9" s="62"/>
      <c r="BH9" s="77"/>
      <c r="BI9" s="77"/>
      <c r="BJ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" s="72" t="s">
        <v>512</v>
      </c>
      <c r="BL9" s="72" t="b">
        <f>IF(ISBLANK(Table1[[#This Row],[Power Source (Control Panel)]]),FALSE,TRUE)</f>
        <v>0</v>
      </c>
    </row>
    <row r="10" spans="1:64" ht="30" customHeight="1" x14ac:dyDescent="0.3">
      <c r="A10" s="80" t="s">
        <v>567</v>
      </c>
      <c r="B10" s="62" t="s">
        <v>565</v>
      </c>
      <c r="C1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EL-C003</v>
      </c>
      <c r="D10" s="62" t="s">
        <v>516</v>
      </c>
      <c r="E10" s="62" t="s">
        <v>528</v>
      </c>
      <c r="F10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0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0" s="74">
        <v>3</v>
      </c>
      <c r="I10" s="75" t="str">
        <f>IF(Table1[[#This Row],[Connection ID]]&lt;&gt;"-",IF(COUNTIF(Table1[Connection ID],Table1[[#This Row],[Connection ID]])&gt;1,"Duplicate Tag",""),"")</f>
        <v/>
      </c>
      <c r="J1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" s="62"/>
      <c r="M10" s="62"/>
      <c r="N10" s="72" t="str" cm="1">
        <f t="array" ref="N10">_xlfn._xlws.FILTER(LookupCostCode[Cost Code],LookupCostCode[Description]=Table1[[#This Row],[Equipment Type]],"Not Assigned")</f>
        <v>Not Assigned</v>
      </c>
      <c r="O10" s="72"/>
      <c r="P10" s="72"/>
      <c r="Q10" s="62" t="s">
        <v>9</v>
      </c>
      <c r="R10" s="62"/>
      <c r="S10" s="62" t="s">
        <v>6</v>
      </c>
      <c r="T10" s="62"/>
      <c r="U10" s="62"/>
      <c r="V10" s="62"/>
      <c r="W10" s="72" t="str">
        <f>IF(ISBLANK(Table1[[#This Row],[Connection Type]]),"",INDEX(LookupConnectionType[Description],MATCH(Table1[[#This Row],[Connection Type]],LookupConnectionType[Connection Abbreviation])))</f>
        <v/>
      </c>
      <c r="X10" s="76"/>
      <c r="AA10" s="62"/>
      <c r="AB10" s="62"/>
      <c r="AC10" s="62" t="s">
        <v>518</v>
      </c>
      <c r="AD10" s="62"/>
      <c r="AE10" s="62" t="s">
        <v>529</v>
      </c>
      <c r="AF10" s="77"/>
      <c r="AG10" s="77">
        <v>5</v>
      </c>
      <c r="AH10" s="78">
        <v>0.8</v>
      </c>
      <c r="AI10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10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10" s="79">
        <f>IF(OR(Table1[[#This Row],[Apparent Power (kVA)]]="",Table1[[#This Row],[Elec - Diversity]]=""),"",Table1[[#This Row],[Apparent Power (kVA)]]*Table1[[#This Row],[Elec - Diversity]])</f>
        <v>0.48</v>
      </c>
      <c r="AL10" s="62"/>
      <c r="AM10" s="62"/>
      <c r="AN10" s="62"/>
      <c r="AO10" s="62"/>
      <c r="AP10" s="62"/>
      <c r="AQ10" s="62"/>
      <c r="AR10" s="62"/>
      <c r="AS10" s="62"/>
      <c r="AT10" s="62" t="str" cm="1">
        <f t="array" ref="AT10">IF(ISBLANK(Table1[[#This Row],[Service]]),"N/A",INDEX(LookupService[Consumption Unit],MATCH(Table1[[#This Row],[Service]],LookupService[Service],0),0))</f>
        <v>N/A</v>
      </c>
      <c r="AU10" s="62"/>
      <c r="AV10" s="62"/>
      <c r="AW10" s="80" t="str" cm="1">
        <f t="array" ref="AW10">IF(ISBLANK(Table1[[#This Row],[Service]]),"N/A",INDEX(LookupService[Pressure Unit],MATCH(Table1[[#This Row],[Service]],LookupService[Service],0),0))</f>
        <v>N/A</v>
      </c>
      <c r="AX10" s="81"/>
      <c r="AY10" s="72" t="str">
        <f>IF(OR(Table1[[#This Row],[Flow]]="",Table1[[#This Row],[Mech - Diversity]]=""),"",Table1[[#This Row],[Flow]]*Table1[[#This Row],[Mech - Diversity]])</f>
        <v/>
      </c>
      <c r="AZ10" s="72"/>
      <c r="BA10" s="62"/>
      <c r="BB10" s="62"/>
      <c r="BC10" s="62"/>
      <c r="BD10" s="62"/>
      <c r="BE10" s="62"/>
      <c r="BF10" s="62"/>
      <c r="BG10" s="62"/>
      <c r="BH10" s="77"/>
      <c r="BI10" s="77"/>
      <c r="BJ10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0" s="72" t="s">
        <v>512</v>
      </c>
      <c r="BL10" s="72" t="b">
        <f>IF(ISBLANK(Table1[[#This Row],[Power Source (Control Panel)]]),FALSE,TRUE)</f>
        <v>0</v>
      </c>
    </row>
    <row r="11" spans="1:64" ht="30" customHeight="1" x14ac:dyDescent="0.3">
      <c r="A11" s="80" t="s">
        <v>568</v>
      </c>
      <c r="B11" s="62" t="s">
        <v>565</v>
      </c>
      <c r="C1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" s="62" t="s">
        <v>509</v>
      </c>
      <c r="E11" s="62"/>
      <c r="F1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" s="74"/>
      <c r="I11" s="75" t="str">
        <f>IF(Table1[[#This Row],[Connection ID]]&lt;&gt;"-",IF(COUNTIF(Table1[Connection ID],Table1[[#This Row],[Connection ID]])&gt;1,"Duplicate Tag",""),"")</f>
        <v/>
      </c>
      <c r="J1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" s="62"/>
      <c r="M11" s="62" t="s">
        <v>510</v>
      </c>
      <c r="N11" s="72" t="str" cm="1">
        <f t="array" ref="N11">_xlfn._xlws.FILTER(LookupCostCode[Cost Code],LookupCostCode[Description]=Table1[[#This Row],[Equipment Type]],"Not Assigned")</f>
        <v>Not Assigned</v>
      </c>
      <c r="O11" s="72"/>
      <c r="P11" s="72"/>
      <c r="Q11" s="62" t="s">
        <v>9</v>
      </c>
      <c r="R11" s="62"/>
      <c r="S11" s="62" t="s">
        <v>6</v>
      </c>
      <c r="T11" s="62"/>
      <c r="U11" s="62"/>
      <c r="V11" s="62"/>
      <c r="W11" s="72" t="str">
        <f>IF(ISBLANK(Table1[[#This Row],[Connection Type]]),"",INDEX(LookupConnectionType[Description],MATCH(Table1[[#This Row],[Connection Type]],LookupConnectionType[Connection Abbreviation])))</f>
        <v/>
      </c>
      <c r="X11" s="76"/>
      <c r="AA11" s="62"/>
      <c r="AB11" s="62"/>
      <c r="AC11" s="62"/>
      <c r="AD11" s="62"/>
      <c r="AE11" s="62"/>
      <c r="AF11" s="77"/>
      <c r="AG11" s="77"/>
      <c r="AH11" s="78"/>
      <c r="AI1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" s="79" t="str">
        <f>IF(OR(Table1[[#This Row],[Apparent Power (kVA)]]="",Table1[[#This Row],[Elec - Diversity]]=""),"",Table1[[#This Row],[Apparent Power (kVA)]]*Table1[[#This Row],[Elec - Diversity]])</f>
        <v/>
      </c>
      <c r="AL11" s="62"/>
      <c r="AM11" s="62"/>
      <c r="AN11" s="62"/>
      <c r="AO11" s="62"/>
      <c r="AP11" s="62"/>
      <c r="AQ11" s="62"/>
      <c r="AR11" s="62"/>
      <c r="AS11" s="62"/>
      <c r="AT11" s="62" t="str" cm="1">
        <f t="array" ref="AT11">IF(ISBLANK(Table1[[#This Row],[Service]]),"N/A",INDEX(LookupService[Consumption Unit],MATCH(Table1[[#This Row],[Service]],LookupService[Service],0),0))</f>
        <v>N/A</v>
      </c>
      <c r="AU11" s="62"/>
      <c r="AV11" s="62"/>
      <c r="AW11" s="80" t="str" cm="1">
        <f t="array" ref="AW11">IF(ISBLANK(Table1[[#This Row],[Service]]),"N/A",INDEX(LookupService[Pressure Unit],MATCH(Table1[[#This Row],[Service]],LookupService[Service],0),0))</f>
        <v>N/A</v>
      </c>
      <c r="AX11" s="81"/>
      <c r="AY11" s="72" t="str">
        <f>IF(OR(Table1[[#This Row],[Flow]]="",Table1[[#This Row],[Mech - Diversity]]=""),"",Table1[[#This Row],[Flow]]*Table1[[#This Row],[Mech - Diversity]])</f>
        <v/>
      </c>
      <c r="AZ11" s="72"/>
      <c r="BA11" s="62"/>
      <c r="BB11" s="62"/>
      <c r="BC11" s="62"/>
      <c r="BD11" s="62"/>
      <c r="BE11" s="62"/>
      <c r="BF11" s="62"/>
      <c r="BG11" s="62"/>
      <c r="BH11" s="77"/>
      <c r="BI11" s="77"/>
      <c r="BJ1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" s="72" t="s">
        <v>512</v>
      </c>
      <c r="BL11" s="72" t="b">
        <f>IF(ISBLANK(Table1[[#This Row],[Power Source (Control Panel)]]),FALSE,TRUE)</f>
        <v>0</v>
      </c>
    </row>
    <row r="12" spans="1:64" ht="30" customHeight="1" x14ac:dyDescent="0.3">
      <c r="A12" s="80" t="s">
        <v>568</v>
      </c>
      <c r="B12" s="62" t="s">
        <v>565</v>
      </c>
      <c r="C1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EL-C004</v>
      </c>
      <c r="D12" s="62" t="s">
        <v>516</v>
      </c>
      <c r="E12" s="62" t="s">
        <v>528</v>
      </c>
      <c r="F12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2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2" s="74">
        <v>4</v>
      </c>
      <c r="I12" s="75" t="str">
        <f>IF(Table1[[#This Row],[Connection ID]]&lt;&gt;"-",IF(COUNTIF(Table1[Connection ID],Table1[[#This Row],[Connection ID]])&gt;1,"Duplicate Tag",""),"")</f>
        <v/>
      </c>
      <c r="J1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" s="62"/>
      <c r="M12" s="62"/>
      <c r="N12" s="72" t="str" cm="1">
        <f t="array" ref="N12">_xlfn._xlws.FILTER(LookupCostCode[Cost Code],LookupCostCode[Description]=Table1[[#This Row],[Equipment Type]],"Not Assigned")</f>
        <v>Not Assigned</v>
      </c>
      <c r="O12" s="72"/>
      <c r="P12" s="72"/>
      <c r="Q12" s="62" t="s">
        <v>9</v>
      </c>
      <c r="R12" s="62"/>
      <c r="S12" s="62" t="s">
        <v>6</v>
      </c>
      <c r="T12" s="62"/>
      <c r="U12" s="62"/>
      <c r="V12" s="62"/>
      <c r="W12" s="72" t="str">
        <f>IF(ISBLANK(Table1[[#This Row],[Connection Type]]),"",INDEX(LookupConnectionType[Description],MATCH(Table1[[#This Row],[Connection Type]],LookupConnectionType[Connection Abbreviation])))</f>
        <v/>
      </c>
      <c r="X12" s="76"/>
      <c r="AA12" s="62"/>
      <c r="AB12" s="62"/>
      <c r="AC12" s="62" t="s">
        <v>518</v>
      </c>
      <c r="AD12" s="62"/>
      <c r="AE12" s="62" t="s">
        <v>529</v>
      </c>
      <c r="AF12" s="77"/>
      <c r="AG12" s="77">
        <v>5</v>
      </c>
      <c r="AH12" s="78">
        <v>0.8</v>
      </c>
      <c r="AI12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12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12" s="79">
        <f>IF(OR(Table1[[#This Row],[Apparent Power (kVA)]]="",Table1[[#This Row],[Elec - Diversity]]=""),"",Table1[[#This Row],[Apparent Power (kVA)]]*Table1[[#This Row],[Elec - Diversity]])</f>
        <v>0.48</v>
      </c>
      <c r="AL12" s="62"/>
      <c r="AM12" s="62"/>
      <c r="AN12" s="62"/>
      <c r="AO12" s="62"/>
      <c r="AP12" s="62"/>
      <c r="AQ12" s="62"/>
      <c r="AR12" s="62"/>
      <c r="AS12" s="62"/>
      <c r="AT12" s="62" t="str" cm="1">
        <f t="array" ref="AT12">IF(ISBLANK(Table1[[#This Row],[Service]]),"N/A",INDEX(LookupService[Consumption Unit],MATCH(Table1[[#This Row],[Service]],LookupService[Service],0),0))</f>
        <v>N/A</v>
      </c>
      <c r="AU12" s="62"/>
      <c r="AV12" s="62"/>
      <c r="AW12" s="80" t="str" cm="1">
        <f t="array" ref="AW12">IF(ISBLANK(Table1[[#This Row],[Service]]),"N/A",INDEX(LookupService[Pressure Unit],MATCH(Table1[[#This Row],[Service]],LookupService[Service],0),0))</f>
        <v>N/A</v>
      </c>
      <c r="AX12" s="81"/>
      <c r="AY12" s="72" t="str">
        <f>IF(OR(Table1[[#This Row],[Flow]]="",Table1[[#This Row],[Mech - Diversity]]=""),"",Table1[[#This Row],[Flow]]*Table1[[#This Row],[Mech - Diversity]])</f>
        <v/>
      </c>
      <c r="AZ12" s="72"/>
      <c r="BA12" s="62"/>
      <c r="BB12" s="62"/>
      <c r="BC12" s="62"/>
      <c r="BD12" s="62"/>
      <c r="BE12" s="62"/>
      <c r="BF12" s="62"/>
      <c r="BG12" s="62"/>
      <c r="BH12" s="77"/>
      <c r="BI12" s="77"/>
      <c r="BJ12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2" s="72" t="s">
        <v>512</v>
      </c>
      <c r="BL12" s="72" t="b">
        <f>IF(ISBLANK(Table1[[#This Row],[Power Source (Control Panel)]]),FALSE,TRUE)</f>
        <v>0</v>
      </c>
    </row>
    <row r="13" spans="1:64" ht="30" customHeight="1" x14ac:dyDescent="0.3">
      <c r="A13" s="80" t="s">
        <v>569</v>
      </c>
      <c r="B13" s="62" t="s">
        <v>565</v>
      </c>
      <c r="C1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3" s="62" t="s">
        <v>509</v>
      </c>
      <c r="E13" s="62"/>
      <c r="F1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3" s="74"/>
      <c r="I13" s="75" t="str">
        <f>IF(Table1[[#This Row],[Connection ID]]&lt;&gt;"-",IF(COUNTIF(Table1[Connection ID],Table1[[#This Row],[Connection ID]])&gt;1,"Duplicate Tag",""),"")</f>
        <v/>
      </c>
      <c r="J1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" s="62"/>
      <c r="M13" s="62" t="s">
        <v>510</v>
      </c>
      <c r="N13" s="72" t="str" cm="1">
        <f t="array" ref="N13">_xlfn._xlws.FILTER(LookupCostCode[Cost Code],LookupCostCode[Description]=Table1[[#This Row],[Equipment Type]],"Not Assigned")</f>
        <v>Not Assigned</v>
      </c>
      <c r="O13" s="72"/>
      <c r="P13" s="72"/>
      <c r="Q13" s="62" t="s">
        <v>9</v>
      </c>
      <c r="R13" s="62"/>
      <c r="S13" s="62" t="s">
        <v>6</v>
      </c>
      <c r="T13" s="62"/>
      <c r="U13" s="62"/>
      <c r="V13" s="62"/>
      <c r="W13" s="72" t="str">
        <f>IF(ISBLANK(Table1[[#This Row],[Connection Type]]),"",INDEX(LookupConnectionType[Description],MATCH(Table1[[#This Row],[Connection Type]],LookupConnectionType[Connection Abbreviation])))</f>
        <v/>
      </c>
      <c r="X13" s="76"/>
      <c r="AA13" s="62"/>
      <c r="AB13" s="62"/>
      <c r="AC13" s="62"/>
      <c r="AD13" s="62"/>
      <c r="AE13" s="62"/>
      <c r="AF13" s="77"/>
      <c r="AG13" s="77"/>
      <c r="AH13" s="78"/>
      <c r="AI1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" s="79" t="str">
        <f>IF(OR(Table1[[#This Row],[Apparent Power (kVA)]]="",Table1[[#This Row],[Elec - Diversity]]=""),"",Table1[[#This Row],[Apparent Power (kVA)]]*Table1[[#This Row],[Elec - Diversity]])</f>
        <v/>
      </c>
      <c r="AL13" s="62"/>
      <c r="AM13" s="62"/>
      <c r="AN13" s="62"/>
      <c r="AO13" s="62"/>
      <c r="AP13" s="62"/>
      <c r="AQ13" s="62"/>
      <c r="AR13" s="62"/>
      <c r="AS13" s="62"/>
      <c r="AT13" s="62" t="str" cm="1">
        <f t="array" ref="AT13">IF(ISBLANK(Table1[[#This Row],[Service]]),"N/A",INDEX(LookupService[Consumption Unit],MATCH(Table1[[#This Row],[Service]],LookupService[Service],0),0))</f>
        <v>N/A</v>
      </c>
      <c r="AU13" s="62"/>
      <c r="AV13" s="62"/>
      <c r="AW13" s="80" t="str" cm="1">
        <f t="array" ref="AW13">IF(ISBLANK(Table1[[#This Row],[Service]]),"N/A",INDEX(LookupService[Pressure Unit],MATCH(Table1[[#This Row],[Service]],LookupService[Service],0),0))</f>
        <v>N/A</v>
      </c>
      <c r="AX13" s="81"/>
      <c r="AY13" s="72" t="str">
        <f>IF(OR(Table1[[#This Row],[Flow]]="",Table1[[#This Row],[Mech - Diversity]]=""),"",Table1[[#This Row],[Flow]]*Table1[[#This Row],[Mech - Diversity]])</f>
        <v/>
      </c>
      <c r="AZ13" s="72"/>
      <c r="BA13" s="62"/>
      <c r="BB13" s="62"/>
      <c r="BC13" s="62"/>
      <c r="BD13" s="62"/>
      <c r="BE13" s="62"/>
      <c r="BF13" s="62"/>
      <c r="BG13" s="62"/>
      <c r="BH13" s="77"/>
      <c r="BI13" s="77"/>
      <c r="BJ1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3" s="72" t="s">
        <v>512</v>
      </c>
      <c r="BL13" s="72" t="b">
        <f>IF(ISBLANK(Table1[[#This Row],[Power Source (Control Panel)]]),FALSE,TRUE)</f>
        <v>0</v>
      </c>
    </row>
    <row r="14" spans="1:64" ht="30" customHeight="1" x14ac:dyDescent="0.3">
      <c r="A14" s="80" t="s">
        <v>569</v>
      </c>
      <c r="B14" s="62" t="s">
        <v>565</v>
      </c>
      <c r="C1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EL-C005</v>
      </c>
      <c r="D14" s="62" t="s">
        <v>516</v>
      </c>
      <c r="E14" s="62" t="s">
        <v>528</v>
      </c>
      <c r="F14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4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4" s="74">
        <v>5</v>
      </c>
      <c r="I14" s="75" t="str">
        <f>IF(Table1[[#This Row],[Connection ID]]&lt;&gt;"-",IF(COUNTIF(Table1[Connection ID],Table1[[#This Row],[Connection ID]])&gt;1,"Duplicate Tag",""),"")</f>
        <v/>
      </c>
      <c r="J1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4" s="62"/>
      <c r="M14" s="62"/>
      <c r="N14" s="72" t="str" cm="1">
        <f t="array" ref="N14">_xlfn._xlws.FILTER(LookupCostCode[Cost Code],LookupCostCode[Description]=Table1[[#This Row],[Equipment Type]],"Not Assigned")</f>
        <v>Not Assigned</v>
      </c>
      <c r="O14" s="72"/>
      <c r="P14" s="72"/>
      <c r="Q14" s="62" t="s">
        <v>9</v>
      </c>
      <c r="R14" s="62"/>
      <c r="S14" s="62" t="s">
        <v>6</v>
      </c>
      <c r="T14" s="62"/>
      <c r="U14" s="62"/>
      <c r="V14" s="62"/>
      <c r="W14" s="72" t="str">
        <f>IF(ISBLANK(Table1[[#This Row],[Connection Type]]),"",INDEX(LookupConnectionType[Description],MATCH(Table1[[#This Row],[Connection Type]],LookupConnectionType[Connection Abbreviation])))</f>
        <v/>
      </c>
      <c r="X14" s="76"/>
      <c r="AA14" s="62"/>
      <c r="AB14" s="62"/>
      <c r="AC14" s="62" t="s">
        <v>518</v>
      </c>
      <c r="AD14" s="62"/>
      <c r="AE14" s="62" t="s">
        <v>529</v>
      </c>
      <c r="AF14" s="77"/>
      <c r="AG14" s="77">
        <v>5</v>
      </c>
      <c r="AH14" s="78">
        <v>0.8</v>
      </c>
      <c r="AI14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14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14" s="79">
        <f>IF(OR(Table1[[#This Row],[Apparent Power (kVA)]]="",Table1[[#This Row],[Elec - Diversity]]=""),"",Table1[[#This Row],[Apparent Power (kVA)]]*Table1[[#This Row],[Elec - Diversity]])</f>
        <v>0.48</v>
      </c>
      <c r="AL14" s="62"/>
      <c r="AM14" s="62"/>
      <c r="AN14" s="62"/>
      <c r="AO14" s="62"/>
      <c r="AP14" s="62"/>
      <c r="AQ14" s="62"/>
      <c r="AR14" s="62"/>
      <c r="AS14" s="62"/>
      <c r="AT14" s="62" t="str" cm="1">
        <f t="array" ref="AT14">IF(ISBLANK(Table1[[#This Row],[Service]]),"N/A",INDEX(LookupService[Consumption Unit],MATCH(Table1[[#This Row],[Service]],LookupService[Service],0),0))</f>
        <v>N/A</v>
      </c>
      <c r="AU14" s="62"/>
      <c r="AV14" s="62"/>
      <c r="AW14" s="80" t="str" cm="1">
        <f t="array" ref="AW14">IF(ISBLANK(Table1[[#This Row],[Service]]),"N/A",INDEX(LookupService[Pressure Unit],MATCH(Table1[[#This Row],[Service]],LookupService[Service],0),0))</f>
        <v>N/A</v>
      </c>
      <c r="AX14" s="81"/>
      <c r="AY14" s="72" t="str">
        <f>IF(OR(Table1[[#This Row],[Flow]]="",Table1[[#This Row],[Mech - Diversity]]=""),"",Table1[[#This Row],[Flow]]*Table1[[#This Row],[Mech - Diversity]])</f>
        <v/>
      </c>
      <c r="AZ14" s="72"/>
      <c r="BA14" s="62"/>
      <c r="BB14" s="62"/>
      <c r="BC14" s="62"/>
      <c r="BD14" s="62"/>
      <c r="BE14" s="62"/>
      <c r="BF14" s="62"/>
      <c r="BG14" s="62"/>
      <c r="BH14" s="77"/>
      <c r="BI14" s="77"/>
      <c r="BJ14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4" s="72" t="s">
        <v>512</v>
      </c>
      <c r="BL14" s="72" t="b">
        <f>IF(ISBLANK(Table1[[#This Row],[Power Source (Control Panel)]]),FALSE,TRUE)</f>
        <v>0</v>
      </c>
    </row>
    <row r="15" spans="1:64" ht="30" customHeight="1" x14ac:dyDescent="0.3">
      <c r="A15" s="80" t="s">
        <v>570</v>
      </c>
      <c r="B15" s="62" t="s">
        <v>565</v>
      </c>
      <c r="C1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5" s="62" t="s">
        <v>509</v>
      </c>
      <c r="E15" s="62"/>
      <c r="F1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5" s="74"/>
      <c r="I15" s="75" t="str">
        <f>IF(Table1[[#This Row],[Connection ID]]&lt;&gt;"-",IF(COUNTIF(Table1[Connection ID],Table1[[#This Row],[Connection ID]])&gt;1,"Duplicate Tag",""),"")</f>
        <v/>
      </c>
      <c r="J1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5" s="62"/>
      <c r="M15" s="62" t="s">
        <v>510</v>
      </c>
      <c r="N15" s="72" t="str" cm="1">
        <f t="array" ref="N15">_xlfn._xlws.FILTER(LookupCostCode[Cost Code],LookupCostCode[Description]=Table1[[#This Row],[Equipment Type]],"Not Assigned")</f>
        <v>Not Assigned</v>
      </c>
      <c r="O15" s="72"/>
      <c r="P15" s="72"/>
      <c r="Q15" s="62" t="s">
        <v>9</v>
      </c>
      <c r="R15" s="62"/>
      <c r="S15" s="62" t="s">
        <v>6</v>
      </c>
      <c r="T15" s="62"/>
      <c r="U15" s="62"/>
      <c r="V15" s="62"/>
      <c r="W15" s="72" t="str">
        <f>IF(ISBLANK(Table1[[#This Row],[Connection Type]]),"",INDEX(LookupConnectionType[Description],MATCH(Table1[[#This Row],[Connection Type]],LookupConnectionType[Connection Abbreviation])))</f>
        <v/>
      </c>
      <c r="X15" s="76"/>
      <c r="AA15" s="62"/>
      <c r="AB15" s="62"/>
      <c r="AC15" s="62"/>
      <c r="AD15" s="62"/>
      <c r="AE15" s="62"/>
      <c r="AF15" s="77"/>
      <c r="AG15" s="77"/>
      <c r="AH15" s="78"/>
      <c r="AI1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5" s="79" t="str">
        <f>IF(OR(Table1[[#This Row],[Apparent Power (kVA)]]="",Table1[[#This Row],[Elec - Diversity]]=""),"",Table1[[#This Row],[Apparent Power (kVA)]]*Table1[[#This Row],[Elec - Diversity]])</f>
        <v/>
      </c>
      <c r="AL15" s="62"/>
      <c r="AM15" s="62"/>
      <c r="AN15" s="62"/>
      <c r="AO15" s="62"/>
      <c r="AP15" s="62"/>
      <c r="AQ15" s="62"/>
      <c r="AR15" s="62"/>
      <c r="AS15" s="62"/>
      <c r="AT15" s="62" t="str" cm="1">
        <f t="array" ref="AT15">IF(ISBLANK(Table1[[#This Row],[Service]]),"N/A",INDEX(LookupService[Consumption Unit],MATCH(Table1[[#This Row],[Service]],LookupService[Service],0),0))</f>
        <v>N/A</v>
      </c>
      <c r="AU15" s="62"/>
      <c r="AV15" s="62"/>
      <c r="AW15" s="80" t="str" cm="1">
        <f t="array" ref="AW15">IF(ISBLANK(Table1[[#This Row],[Service]]),"N/A",INDEX(LookupService[Pressure Unit],MATCH(Table1[[#This Row],[Service]],LookupService[Service],0),0))</f>
        <v>N/A</v>
      </c>
      <c r="AX15" s="81"/>
      <c r="AY15" s="72" t="str">
        <f>IF(OR(Table1[[#This Row],[Flow]]="",Table1[[#This Row],[Mech - Diversity]]=""),"",Table1[[#This Row],[Flow]]*Table1[[#This Row],[Mech - Diversity]])</f>
        <v/>
      </c>
      <c r="AZ15" s="72"/>
      <c r="BA15" s="62"/>
      <c r="BB15" s="62"/>
      <c r="BC15" s="62"/>
      <c r="BD15" s="62"/>
      <c r="BE15" s="62"/>
      <c r="BF15" s="62"/>
      <c r="BG15" s="62"/>
      <c r="BH15" s="77"/>
      <c r="BI15" s="77"/>
      <c r="BJ1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5" s="72" t="s">
        <v>512</v>
      </c>
      <c r="BL15" s="72" t="b">
        <f>IF(ISBLANK(Table1[[#This Row],[Power Source (Control Panel)]]),FALSE,TRUE)</f>
        <v>0</v>
      </c>
    </row>
    <row r="16" spans="1:64" ht="30" customHeight="1" x14ac:dyDescent="0.3">
      <c r="A16" s="80" t="s">
        <v>570</v>
      </c>
      <c r="B16" s="62" t="s">
        <v>565</v>
      </c>
      <c r="C1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EL-C006</v>
      </c>
      <c r="D16" s="62" t="s">
        <v>516</v>
      </c>
      <c r="E16" s="62" t="s">
        <v>528</v>
      </c>
      <c r="F1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6" s="74">
        <v>6</v>
      </c>
      <c r="I16" s="75" t="str">
        <f>IF(Table1[[#This Row],[Connection ID]]&lt;&gt;"-",IF(COUNTIF(Table1[Connection ID],Table1[[#This Row],[Connection ID]])&gt;1,"Duplicate Tag",""),"")</f>
        <v/>
      </c>
      <c r="J1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6" s="62"/>
      <c r="M16" s="62"/>
      <c r="N16" s="72" t="str" cm="1">
        <f t="array" ref="N16">_xlfn._xlws.FILTER(LookupCostCode[Cost Code],LookupCostCode[Description]=Table1[[#This Row],[Equipment Type]],"Not Assigned")</f>
        <v>Not Assigned</v>
      </c>
      <c r="O16" s="72"/>
      <c r="P16" s="72"/>
      <c r="Q16" s="62" t="s">
        <v>9</v>
      </c>
      <c r="R16" s="62"/>
      <c r="S16" s="62" t="s">
        <v>6</v>
      </c>
      <c r="T16" s="62"/>
      <c r="U16" s="62"/>
      <c r="V16" s="62"/>
      <c r="W16" s="72" t="str">
        <f>IF(ISBLANK(Table1[[#This Row],[Connection Type]]),"",INDEX(LookupConnectionType[Description],MATCH(Table1[[#This Row],[Connection Type]],LookupConnectionType[Connection Abbreviation])))</f>
        <v/>
      </c>
      <c r="X16" s="76"/>
      <c r="AA16" s="62"/>
      <c r="AB16" s="62"/>
      <c r="AC16" s="62" t="s">
        <v>518</v>
      </c>
      <c r="AD16" s="62"/>
      <c r="AE16" s="62" t="s">
        <v>529</v>
      </c>
      <c r="AF16" s="77"/>
      <c r="AG16" s="77">
        <v>5</v>
      </c>
      <c r="AH16" s="78">
        <v>0.8</v>
      </c>
      <c r="AI1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16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16" s="79">
        <f>IF(OR(Table1[[#This Row],[Apparent Power (kVA)]]="",Table1[[#This Row],[Elec - Diversity]]=""),"",Table1[[#This Row],[Apparent Power (kVA)]]*Table1[[#This Row],[Elec - Diversity]])</f>
        <v>0.48</v>
      </c>
      <c r="AL16" s="62"/>
      <c r="AM16" s="62"/>
      <c r="AN16" s="62"/>
      <c r="AO16" s="62"/>
      <c r="AP16" s="62"/>
      <c r="AQ16" s="62"/>
      <c r="AR16" s="62"/>
      <c r="AS16" s="62"/>
      <c r="AT16" s="62" t="str" cm="1">
        <f t="array" ref="AT16">IF(ISBLANK(Table1[[#This Row],[Service]]),"N/A",INDEX(LookupService[Consumption Unit],MATCH(Table1[[#This Row],[Service]],LookupService[Service],0),0))</f>
        <v>N/A</v>
      </c>
      <c r="AU16" s="62"/>
      <c r="AV16" s="62"/>
      <c r="AW16" s="80" t="str" cm="1">
        <f t="array" ref="AW16">IF(ISBLANK(Table1[[#This Row],[Service]]),"N/A",INDEX(LookupService[Pressure Unit],MATCH(Table1[[#This Row],[Service]],LookupService[Service],0),0))</f>
        <v>N/A</v>
      </c>
      <c r="AX16" s="81"/>
      <c r="AY16" s="72" t="str">
        <f>IF(OR(Table1[[#This Row],[Flow]]="",Table1[[#This Row],[Mech - Diversity]]=""),"",Table1[[#This Row],[Flow]]*Table1[[#This Row],[Mech - Diversity]])</f>
        <v/>
      </c>
      <c r="AZ16" s="72"/>
      <c r="BA16" s="62"/>
      <c r="BB16" s="62"/>
      <c r="BC16" s="62"/>
      <c r="BD16" s="62"/>
      <c r="BE16" s="62"/>
      <c r="BF16" s="62"/>
      <c r="BG16" s="62"/>
      <c r="BH16" s="77"/>
      <c r="BI16" s="77"/>
      <c r="BJ1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6" s="72" t="s">
        <v>512</v>
      </c>
      <c r="BL16" s="72" t="b">
        <f>IF(ISBLANK(Table1[[#This Row],[Power Source (Control Panel)]]),FALSE,TRUE)</f>
        <v>0</v>
      </c>
    </row>
    <row r="17" spans="1:64" ht="30" customHeight="1" x14ac:dyDescent="0.3">
      <c r="A17" s="80" t="s">
        <v>571</v>
      </c>
      <c r="B17" s="62" t="s">
        <v>565</v>
      </c>
      <c r="C1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7" s="62" t="s">
        <v>509</v>
      </c>
      <c r="E17" s="62"/>
      <c r="F1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7" s="74"/>
      <c r="I17" s="75" t="str">
        <f>IF(Table1[[#This Row],[Connection ID]]&lt;&gt;"-",IF(COUNTIF(Table1[Connection ID],Table1[[#This Row],[Connection ID]])&gt;1,"Duplicate Tag",""),"")</f>
        <v/>
      </c>
      <c r="J1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7" s="62"/>
      <c r="M17" s="62" t="s">
        <v>510</v>
      </c>
      <c r="N17" s="72" t="str" cm="1">
        <f t="array" ref="N17">_xlfn._xlws.FILTER(LookupCostCode[Cost Code],LookupCostCode[Description]=Table1[[#This Row],[Equipment Type]],"Not Assigned")</f>
        <v>Not Assigned</v>
      </c>
      <c r="O17" s="72"/>
      <c r="P17" s="72"/>
      <c r="Q17" s="62" t="s">
        <v>9</v>
      </c>
      <c r="R17" s="62"/>
      <c r="S17" s="62" t="s">
        <v>6</v>
      </c>
      <c r="T17" s="62"/>
      <c r="U17" s="62"/>
      <c r="V17" s="62"/>
      <c r="W17" s="72" t="str">
        <f>IF(ISBLANK(Table1[[#This Row],[Connection Type]]),"",INDEX(LookupConnectionType[Description],MATCH(Table1[[#This Row],[Connection Type]],LookupConnectionType[Connection Abbreviation])))</f>
        <v/>
      </c>
      <c r="X17" s="76"/>
      <c r="AA17" s="62"/>
      <c r="AB17" s="62"/>
      <c r="AC17" s="62"/>
      <c r="AD17" s="62"/>
      <c r="AE17" s="62"/>
      <c r="AF17" s="77"/>
      <c r="AG17" s="77"/>
      <c r="AH17" s="78"/>
      <c r="AI1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7" s="79" t="str">
        <f>IF(OR(Table1[[#This Row],[Apparent Power (kVA)]]="",Table1[[#This Row],[Elec - Diversity]]=""),"",Table1[[#This Row],[Apparent Power (kVA)]]*Table1[[#This Row],[Elec - Diversity]])</f>
        <v/>
      </c>
      <c r="AL17" s="62"/>
      <c r="AM17" s="62"/>
      <c r="AN17" s="62"/>
      <c r="AO17" s="62"/>
      <c r="AP17" s="62"/>
      <c r="AQ17" s="62"/>
      <c r="AR17" s="62"/>
      <c r="AS17" s="62"/>
      <c r="AT17" s="62" t="str" cm="1">
        <f t="array" ref="AT17">IF(ISBLANK(Table1[[#This Row],[Service]]),"N/A",INDEX(LookupService[Consumption Unit],MATCH(Table1[[#This Row],[Service]],LookupService[Service],0),0))</f>
        <v>N/A</v>
      </c>
      <c r="AU17" s="62"/>
      <c r="AV17" s="62"/>
      <c r="AW17" s="80" t="str" cm="1">
        <f t="array" ref="AW17">IF(ISBLANK(Table1[[#This Row],[Service]]),"N/A",INDEX(LookupService[Pressure Unit],MATCH(Table1[[#This Row],[Service]],LookupService[Service],0),0))</f>
        <v>N/A</v>
      </c>
      <c r="AX17" s="81"/>
      <c r="AY17" s="72" t="str">
        <f>IF(OR(Table1[[#This Row],[Flow]]="",Table1[[#This Row],[Mech - Diversity]]=""),"",Table1[[#This Row],[Flow]]*Table1[[#This Row],[Mech - Diversity]])</f>
        <v/>
      </c>
      <c r="AZ17" s="72"/>
      <c r="BA17" s="62"/>
      <c r="BB17" s="62"/>
      <c r="BC17" s="62"/>
      <c r="BD17" s="62"/>
      <c r="BE17" s="62"/>
      <c r="BF17" s="62"/>
      <c r="BG17" s="62"/>
      <c r="BH17" s="77"/>
      <c r="BI17" s="77"/>
      <c r="BJ1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7" s="72" t="s">
        <v>512</v>
      </c>
      <c r="BL17" s="72" t="b">
        <f>IF(ISBLANK(Table1[[#This Row],[Power Source (Control Panel)]]),FALSE,TRUE)</f>
        <v>0</v>
      </c>
    </row>
    <row r="18" spans="1:64" ht="30" customHeight="1" x14ac:dyDescent="0.3">
      <c r="A18" s="80" t="s">
        <v>571</v>
      </c>
      <c r="B18" s="62" t="s">
        <v>565</v>
      </c>
      <c r="C1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EL-C007</v>
      </c>
      <c r="D18" s="62" t="s">
        <v>516</v>
      </c>
      <c r="E18" s="62" t="s">
        <v>528</v>
      </c>
      <c r="F18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8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8" s="74">
        <v>7</v>
      </c>
      <c r="I18" s="75" t="str">
        <f>IF(Table1[[#This Row],[Connection ID]]&lt;&gt;"-",IF(COUNTIF(Table1[Connection ID],Table1[[#This Row],[Connection ID]])&gt;1,"Duplicate Tag",""),"")</f>
        <v/>
      </c>
      <c r="J1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8" s="62"/>
      <c r="M18" s="62"/>
      <c r="N18" s="72" t="str" cm="1">
        <f t="array" ref="N18">_xlfn._xlws.FILTER(LookupCostCode[Cost Code],LookupCostCode[Description]=Table1[[#This Row],[Equipment Type]],"Not Assigned")</f>
        <v>Not Assigned</v>
      </c>
      <c r="O18" s="72"/>
      <c r="P18" s="72"/>
      <c r="Q18" s="62" t="s">
        <v>9</v>
      </c>
      <c r="R18" s="62"/>
      <c r="S18" s="62" t="s">
        <v>6</v>
      </c>
      <c r="T18" s="62"/>
      <c r="U18" s="62"/>
      <c r="V18" s="62"/>
      <c r="W18" s="72" t="str">
        <f>IF(ISBLANK(Table1[[#This Row],[Connection Type]]),"",INDEX(LookupConnectionType[Description],MATCH(Table1[[#This Row],[Connection Type]],LookupConnectionType[Connection Abbreviation])))</f>
        <v/>
      </c>
      <c r="X18" s="76"/>
      <c r="AA18" s="62"/>
      <c r="AB18" s="62"/>
      <c r="AC18" s="62" t="s">
        <v>518</v>
      </c>
      <c r="AD18" s="62"/>
      <c r="AE18" s="62" t="s">
        <v>529</v>
      </c>
      <c r="AF18" s="77"/>
      <c r="AG18" s="77">
        <v>5</v>
      </c>
      <c r="AH18" s="78">
        <v>0.8</v>
      </c>
      <c r="AI18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18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18" s="79">
        <f>IF(OR(Table1[[#This Row],[Apparent Power (kVA)]]="",Table1[[#This Row],[Elec - Diversity]]=""),"",Table1[[#This Row],[Apparent Power (kVA)]]*Table1[[#This Row],[Elec - Diversity]])</f>
        <v>0.48</v>
      </c>
      <c r="AL18" s="62"/>
      <c r="AM18" s="62"/>
      <c r="AN18" s="62"/>
      <c r="AO18" s="62"/>
      <c r="AP18" s="62"/>
      <c r="AQ18" s="62"/>
      <c r="AR18" s="62"/>
      <c r="AS18" s="62"/>
      <c r="AT18" s="62" t="str" cm="1">
        <f t="array" ref="AT18">IF(ISBLANK(Table1[[#This Row],[Service]]),"N/A",INDEX(LookupService[Consumption Unit],MATCH(Table1[[#This Row],[Service]],LookupService[Service],0),0))</f>
        <v>N/A</v>
      </c>
      <c r="AU18" s="62"/>
      <c r="AV18" s="62"/>
      <c r="AW18" s="80" t="str" cm="1">
        <f t="array" ref="AW18">IF(ISBLANK(Table1[[#This Row],[Service]]),"N/A",INDEX(LookupService[Pressure Unit],MATCH(Table1[[#This Row],[Service]],LookupService[Service],0),0))</f>
        <v>N/A</v>
      </c>
      <c r="AX18" s="81"/>
      <c r="AY18" s="72" t="str">
        <f>IF(OR(Table1[[#This Row],[Flow]]="",Table1[[#This Row],[Mech - Diversity]]=""),"",Table1[[#This Row],[Flow]]*Table1[[#This Row],[Mech - Diversity]])</f>
        <v/>
      </c>
      <c r="AZ18" s="72"/>
      <c r="BA18" s="62"/>
      <c r="BB18" s="62"/>
      <c r="BC18" s="62"/>
      <c r="BD18" s="62"/>
      <c r="BE18" s="62"/>
      <c r="BF18" s="62"/>
      <c r="BG18" s="62"/>
      <c r="BH18" s="77"/>
      <c r="BI18" s="77"/>
      <c r="BJ18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8" s="72" t="s">
        <v>512</v>
      </c>
      <c r="BL18" s="72" t="b">
        <f>IF(ISBLANK(Table1[[#This Row],[Power Source (Control Panel)]]),FALSE,TRUE)</f>
        <v>0</v>
      </c>
    </row>
    <row r="19" spans="1:64" ht="30" customHeight="1" x14ac:dyDescent="0.3">
      <c r="A19" s="80" t="s">
        <v>572</v>
      </c>
      <c r="B19" s="62" t="s">
        <v>565</v>
      </c>
      <c r="C1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9" s="62" t="s">
        <v>509</v>
      </c>
      <c r="E19" s="62"/>
      <c r="F1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9" s="74"/>
      <c r="I19" s="75" t="str">
        <f>IF(Table1[[#This Row],[Connection ID]]&lt;&gt;"-",IF(COUNTIF(Table1[Connection ID],Table1[[#This Row],[Connection ID]])&gt;1,"Duplicate Tag",""),"")</f>
        <v/>
      </c>
      <c r="J1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9" s="62"/>
      <c r="M19" s="62" t="s">
        <v>510</v>
      </c>
      <c r="N19" s="72" t="str" cm="1">
        <f t="array" ref="N19">_xlfn._xlws.FILTER(LookupCostCode[Cost Code],LookupCostCode[Description]=Table1[[#This Row],[Equipment Type]],"Not Assigned")</f>
        <v>Not Assigned</v>
      </c>
      <c r="O19" s="72"/>
      <c r="P19" s="72"/>
      <c r="Q19" s="62" t="s">
        <v>9</v>
      </c>
      <c r="R19" s="62"/>
      <c r="S19" s="62" t="s">
        <v>6</v>
      </c>
      <c r="T19" s="62"/>
      <c r="U19" s="62"/>
      <c r="V19" s="62"/>
      <c r="W19" s="72" t="str">
        <f>IF(ISBLANK(Table1[[#This Row],[Connection Type]]),"",INDEX(LookupConnectionType[Description],MATCH(Table1[[#This Row],[Connection Type]],LookupConnectionType[Connection Abbreviation])))</f>
        <v/>
      </c>
      <c r="X19" s="76"/>
      <c r="AA19" s="62"/>
      <c r="AB19" s="62"/>
      <c r="AC19" s="62"/>
      <c r="AD19" s="62"/>
      <c r="AE19" s="62"/>
      <c r="AF19" s="77"/>
      <c r="AG19" s="77"/>
      <c r="AH19" s="78"/>
      <c r="AI1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9" s="79" t="str">
        <f>IF(OR(Table1[[#This Row],[Apparent Power (kVA)]]="",Table1[[#This Row],[Elec - Diversity]]=""),"",Table1[[#This Row],[Apparent Power (kVA)]]*Table1[[#This Row],[Elec - Diversity]])</f>
        <v/>
      </c>
      <c r="AL19" s="62"/>
      <c r="AM19" s="62"/>
      <c r="AN19" s="62"/>
      <c r="AO19" s="62"/>
      <c r="AP19" s="62"/>
      <c r="AQ19" s="62"/>
      <c r="AR19" s="62"/>
      <c r="AS19" s="62"/>
      <c r="AT19" s="62" t="str" cm="1">
        <f t="array" ref="AT19">IF(ISBLANK(Table1[[#This Row],[Service]]),"N/A",INDEX(LookupService[Consumption Unit],MATCH(Table1[[#This Row],[Service]],LookupService[Service],0),0))</f>
        <v>N/A</v>
      </c>
      <c r="AU19" s="62"/>
      <c r="AV19" s="62"/>
      <c r="AW19" s="80" t="str" cm="1">
        <f t="array" ref="AW19">IF(ISBLANK(Table1[[#This Row],[Service]]),"N/A",INDEX(LookupService[Pressure Unit],MATCH(Table1[[#This Row],[Service]],LookupService[Service],0),0))</f>
        <v>N/A</v>
      </c>
      <c r="AX19" s="81"/>
      <c r="AY19" s="72" t="str">
        <f>IF(OR(Table1[[#This Row],[Flow]]="",Table1[[#This Row],[Mech - Diversity]]=""),"",Table1[[#This Row],[Flow]]*Table1[[#This Row],[Mech - Diversity]])</f>
        <v/>
      </c>
      <c r="AZ19" s="72"/>
      <c r="BA19" s="62"/>
      <c r="BB19" s="62"/>
      <c r="BC19" s="62"/>
      <c r="BD19" s="62"/>
      <c r="BE19" s="62"/>
      <c r="BF19" s="62"/>
      <c r="BG19" s="62"/>
      <c r="BH19" s="77"/>
      <c r="BI19" s="77"/>
      <c r="BJ1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9" s="72" t="s">
        <v>512</v>
      </c>
      <c r="BL19" s="72" t="b">
        <f>IF(ISBLANK(Table1[[#This Row],[Power Source (Control Panel)]]),FALSE,TRUE)</f>
        <v>0</v>
      </c>
    </row>
    <row r="20" spans="1:64" ht="30" customHeight="1" x14ac:dyDescent="0.3">
      <c r="A20" s="80" t="s">
        <v>572</v>
      </c>
      <c r="B20" s="62" t="s">
        <v>565</v>
      </c>
      <c r="C2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EL-C008</v>
      </c>
      <c r="D20" s="62" t="s">
        <v>516</v>
      </c>
      <c r="E20" s="62" t="s">
        <v>528</v>
      </c>
      <c r="F20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20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20" s="74">
        <v>8</v>
      </c>
      <c r="I20" s="75" t="str">
        <f>IF(Table1[[#This Row],[Connection ID]]&lt;&gt;"-",IF(COUNTIF(Table1[Connection ID],Table1[[#This Row],[Connection ID]])&gt;1,"Duplicate Tag",""),"")</f>
        <v/>
      </c>
      <c r="J2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0" s="62"/>
      <c r="M20" s="62"/>
      <c r="N20" s="72" t="str" cm="1">
        <f t="array" ref="N20">_xlfn._xlws.FILTER(LookupCostCode[Cost Code],LookupCostCode[Description]=Table1[[#This Row],[Equipment Type]],"Not Assigned")</f>
        <v>Not Assigned</v>
      </c>
      <c r="O20" s="72"/>
      <c r="P20" s="72"/>
      <c r="Q20" s="62" t="s">
        <v>9</v>
      </c>
      <c r="R20" s="62"/>
      <c r="S20" s="62" t="s">
        <v>6</v>
      </c>
      <c r="T20" s="62"/>
      <c r="U20" s="62"/>
      <c r="V20" s="62"/>
      <c r="W20" s="72" t="str">
        <f>IF(ISBLANK(Table1[[#This Row],[Connection Type]]),"",INDEX(LookupConnectionType[Description],MATCH(Table1[[#This Row],[Connection Type]],LookupConnectionType[Connection Abbreviation])))</f>
        <v/>
      </c>
      <c r="X20" s="76"/>
      <c r="AA20" s="62"/>
      <c r="AB20" s="62"/>
      <c r="AC20" s="62" t="s">
        <v>518</v>
      </c>
      <c r="AD20" s="62"/>
      <c r="AE20" s="62" t="s">
        <v>529</v>
      </c>
      <c r="AF20" s="77"/>
      <c r="AG20" s="77">
        <v>5</v>
      </c>
      <c r="AH20" s="78">
        <v>0.8</v>
      </c>
      <c r="AI20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20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20" s="79">
        <f>IF(OR(Table1[[#This Row],[Apparent Power (kVA)]]="",Table1[[#This Row],[Elec - Diversity]]=""),"",Table1[[#This Row],[Apparent Power (kVA)]]*Table1[[#This Row],[Elec - Diversity]])</f>
        <v>0.48</v>
      </c>
      <c r="AL20" s="62"/>
      <c r="AM20" s="62"/>
      <c r="AN20" s="62"/>
      <c r="AO20" s="62"/>
      <c r="AP20" s="62"/>
      <c r="AQ20" s="62"/>
      <c r="AR20" s="62"/>
      <c r="AS20" s="62"/>
      <c r="AT20" s="62" t="str" cm="1">
        <f t="array" ref="AT20">IF(ISBLANK(Table1[[#This Row],[Service]]),"N/A",INDEX(LookupService[Consumption Unit],MATCH(Table1[[#This Row],[Service]],LookupService[Service],0),0))</f>
        <v>N/A</v>
      </c>
      <c r="AU20" s="62"/>
      <c r="AV20" s="62"/>
      <c r="AW20" s="80" t="str" cm="1">
        <f t="array" ref="AW20">IF(ISBLANK(Table1[[#This Row],[Service]]),"N/A",INDEX(LookupService[Pressure Unit],MATCH(Table1[[#This Row],[Service]],LookupService[Service],0),0))</f>
        <v>N/A</v>
      </c>
      <c r="AX20" s="81"/>
      <c r="AY20" s="72" t="str">
        <f>IF(OR(Table1[[#This Row],[Flow]]="",Table1[[#This Row],[Mech - Diversity]]=""),"",Table1[[#This Row],[Flow]]*Table1[[#This Row],[Mech - Diversity]])</f>
        <v/>
      </c>
      <c r="AZ20" s="72"/>
      <c r="BA20" s="62"/>
      <c r="BB20" s="62"/>
      <c r="BC20" s="62"/>
      <c r="BD20" s="62"/>
      <c r="BE20" s="62"/>
      <c r="BF20" s="62"/>
      <c r="BG20" s="62"/>
      <c r="BH20" s="77"/>
      <c r="BI20" s="77"/>
      <c r="BJ20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20" s="72" t="s">
        <v>512</v>
      </c>
      <c r="BL20" s="72" t="b">
        <f>IF(ISBLANK(Table1[[#This Row],[Power Source (Control Panel)]]),FALSE,TRUE)</f>
        <v>0</v>
      </c>
    </row>
    <row r="21" spans="1:64" ht="30" customHeight="1" x14ac:dyDescent="0.3">
      <c r="A21" s="80" t="s">
        <v>573</v>
      </c>
      <c r="B21" s="62" t="s">
        <v>565</v>
      </c>
      <c r="C2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1" s="62" t="s">
        <v>509</v>
      </c>
      <c r="E21" s="62"/>
      <c r="F2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1" s="74"/>
      <c r="I21" s="75" t="str">
        <f>IF(Table1[[#This Row],[Connection ID]]&lt;&gt;"-",IF(COUNTIF(Table1[Connection ID],Table1[[#This Row],[Connection ID]])&gt;1,"Duplicate Tag",""),"")</f>
        <v/>
      </c>
      <c r="J2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1" s="62"/>
      <c r="M21" s="62" t="s">
        <v>510</v>
      </c>
      <c r="N21" s="72" t="str" cm="1">
        <f t="array" ref="N21">_xlfn._xlws.FILTER(LookupCostCode[Cost Code],LookupCostCode[Description]=Table1[[#This Row],[Equipment Type]],"Not Assigned")</f>
        <v>Not Assigned</v>
      </c>
      <c r="O21" s="72"/>
      <c r="P21" s="72"/>
      <c r="Q21" s="62" t="s">
        <v>9</v>
      </c>
      <c r="R21" s="62"/>
      <c r="S21" s="62" t="s">
        <v>10</v>
      </c>
      <c r="T21" s="62"/>
      <c r="U21" s="62"/>
      <c r="V21" s="62"/>
      <c r="W21" s="72" t="str">
        <f>IF(ISBLANK(Table1[[#This Row],[Connection Type]]),"",INDEX(LookupConnectionType[Description],MATCH(Table1[[#This Row],[Connection Type]],LookupConnectionType[Connection Abbreviation])))</f>
        <v/>
      </c>
      <c r="X21" s="76"/>
      <c r="Z21" s="41" t="s">
        <v>574</v>
      </c>
      <c r="AA21" s="62"/>
      <c r="AB21" s="62"/>
      <c r="AC21" s="62"/>
      <c r="AD21" s="62"/>
      <c r="AE21" s="62"/>
      <c r="AF21" s="77"/>
      <c r="AG21" s="77"/>
      <c r="AH21" s="78"/>
      <c r="AI2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1" s="79" t="str">
        <f>IF(OR(Table1[[#This Row],[Apparent Power (kVA)]]="",Table1[[#This Row],[Elec - Diversity]]=""),"",Table1[[#This Row],[Apparent Power (kVA)]]*Table1[[#This Row],[Elec - Diversity]])</f>
        <v/>
      </c>
      <c r="AL21" s="62"/>
      <c r="AM21" s="62"/>
      <c r="AN21" s="62"/>
      <c r="AO21" s="62"/>
      <c r="AP21" s="62"/>
      <c r="AQ21" s="62"/>
      <c r="AR21" s="62"/>
      <c r="AS21" s="62"/>
      <c r="AT21" s="62" t="str" cm="1">
        <f t="array" ref="AT21">IF(ISBLANK(Table1[[#This Row],[Service]]),"N/A",INDEX(LookupService[Consumption Unit],MATCH(Table1[[#This Row],[Service]],LookupService[Service],0),0))</f>
        <v>N/A</v>
      </c>
      <c r="AU21" s="62"/>
      <c r="AV21" s="62"/>
      <c r="AW21" s="80" t="str" cm="1">
        <f t="array" ref="AW21">IF(ISBLANK(Table1[[#This Row],[Service]]),"N/A",INDEX(LookupService[Pressure Unit],MATCH(Table1[[#This Row],[Service]],LookupService[Service],0),0))</f>
        <v>N/A</v>
      </c>
      <c r="AX21" s="81"/>
      <c r="AY21" s="72" t="str">
        <f>IF(OR(Table1[[#This Row],[Flow]]="",Table1[[#This Row],[Mech - Diversity]]=""),"",Table1[[#This Row],[Flow]]*Table1[[#This Row],[Mech - Diversity]])</f>
        <v/>
      </c>
      <c r="AZ21" s="72"/>
      <c r="BA21" s="62"/>
      <c r="BB21" s="62"/>
      <c r="BC21" s="62"/>
      <c r="BD21" s="62"/>
      <c r="BE21" s="62"/>
      <c r="BF21" s="62"/>
      <c r="BG21" s="62"/>
      <c r="BH21" s="77"/>
      <c r="BI21" s="77"/>
      <c r="BJ2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1" s="72" t="s">
        <v>512</v>
      </c>
      <c r="BL21" s="72" t="b">
        <f>IF(ISBLANK(Table1[[#This Row],[Power Source (Control Panel)]]),FALSE,TRUE)</f>
        <v>0</v>
      </c>
    </row>
    <row r="22" spans="1:64" ht="30" customHeight="1" x14ac:dyDescent="0.3">
      <c r="A22" s="80" t="s">
        <v>573</v>
      </c>
      <c r="B22" s="62" t="s">
        <v>565</v>
      </c>
      <c r="C2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EL-C009</v>
      </c>
      <c r="D22" s="62" t="s">
        <v>516</v>
      </c>
      <c r="E22" s="62" t="s">
        <v>528</v>
      </c>
      <c r="F22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22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22" s="74">
        <v>9</v>
      </c>
      <c r="I22" s="75" t="str">
        <f>IF(Table1[[#This Row],[Connection ID]]&lt;&gt;"-",IF(COUNTIF(Table1[Connection ID],Table1[[#This Row],[Connection ID]])&gt;1,"Duplicate Tag",""),"")</f>
        <v/>
      </c>
      <c r="J2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2" s="62"/>
      <c r="M22" s="62"/>
      <c r="N22" s="72" t="str" cm="1">
        <f t="array" ref="N22">_xlfn._xlws.FILTER(LookupCostCode[Cost Code],LookupCostCode[Description]=Table1[[#This Row],[Equipment Type]],"Not Assigned")</f>
        <v>Not Assigned</v>
      </c>
      <c r="O22" s="72"/>
      <c r="P22" s="72"/>
      <c r="Q22" s="62" t="s">
        <v>9</v>
      </c>
      <c r="R22" s="62"/>
      <c r="S22" s="62" t="s">
        <v>10</v>
      </c>
      <c r="T22" s="62"/>
      <c r="U22" s="62"/>
      <c r="V22" s="62"/>
      <c r="W22" s="72" t="str">
        <f>IF(ISBLANK(Table1[[#This Row],[Connection Type]]),"",INDEX(LookupConnectionType[Description],MATCH(Table1[[#This Row],[Connection Type]],LookupConnectionType[Connection Abbreviation])))</f>
        <v/>
      </c>
      <c r="X22" s="76"/>
      <c r="AA22" s="62"/>
      <c r="AB22" s="62"/>
      <c r="AC22" s="62" t="s">
        <v>518</v>
      </c>
      <c r="AD22" s="62"/>
      <c r="AE22" s="62" t="s">
        <v>529</v>
      </c>
      <c r="AF22" s="77"/>
      <c r="AG22" s="77">
        <v>5</v>
      </c>
      <c r="AH22" s="78">
        <v>0.8</v>
      </c>
      <c r="AI22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22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22" s="79">
        <f>IF(OR(Table1[[#This Row],[Apparent Power (kVA)]]="",Table1[[#This Row],[Elec - Diversity]]=""),"",Table1[[#This Row],[Apparent Power (kVA)]]*Table1[[#This Row],[Elec - Diversity]])</f>
        <v>0.48</v>
      </c>
      <c r="AL22" s="62"/>
      <c r="AM22" s="62"/>
      <c r="AN22" s="62"/>
      <c r="AO22" s="62"/>
      <c r="AP22" s="62"/>
      <c r="AQ22" s="62"/>
      <c r="AR22" s="62"/>
      <c r="AS22" s="62"/>
      <c r="AT22" s="62" t="str" cm="1">
        <f t="array" ref="AT22">IF(ISBLANK(Table1[[#This Row],[Service]]),"N/A",INDEX(LookupService[Consumption Unit],MATCH(Table1[[#This Row],[Service]],LookupService[Service],0),0))</f>
        <v>N/A</v>
      </c>
      <c r="AU22" s="62"/>
      <c r="AV22" s="62"/>
      <c r="AW22" s="80" t="str" cm="1">
        <f t="array" ref="AW22">IF(ISBLANK(Table1[[#This Row],[Service]]),"N/A",INDEX(LookupService[Pressure Unit],MATCH(Table1[[#This Row],[Service]],LookupService[Service],0),0))</f>
        <v>N/A</v>
      </c>
      <c r="AX22" s="81"/>
      <c r="AY22" s="72" t="str">
        <f>IF(OR(Table1[[#This Row],[Flow]]="",Table1[[#This Row],[Mech - Diversity]]=""),"",Table1[[#This Row],[Flow]]*Table1[[#This Row],[Mech - Diversity]])</f>
        <v/>
      </c>
      <c r="AZ22" s="72"/>
      <c r="BA22" s="62"/>
      <c r="BB22" s="62"/>
      <c r="BC22" s="62"/>
      <c r="BD22" s="62"/>
      <c r="BE22" s="62"/>
      <c r="BF22" s="62"/>
      <c r="BG22" s="62"/>
      <c r="BH22" s="77"/>
      <c r="BI22" s="77"/>
      <c r="BJ22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22" s="72" t="s">
        <v>512</v>
      </c>
      <c r="BL22" s="72" t="b">
        <f>IF(ISBLANK(Table1[[#This Row],[Power Source (Control Panel)]]),FALSE,TRUE)</f>
        <v>0</v>
      </c>
    </row>
    <row r="23" spans="1:64" ht="30" customHeight="1" x14ac:dyDescent="0.3">
      <c r="A23" s="80" t="s">
        <v>575</v>
      </c>
      <c r="B23" s="62" t="s">
        <v>565</v>
      </c>
      <c r="C2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3" s="62" t="s">
        <v>509</v>
      </c>
      <c r="E23" s="62"/>
      <c r="F2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3" s="74"/>
      <c r="I23" s="75" t="str">
        <f>IF(Table1[[#This Row],[Connection ID]]&lt;&gt;"-",IF(COUNTIF(Table1[Connection ID],Table1[[#This Row],[Connection ID]])&gt;1,"Duplicate Tag",""),"")</f>
        <v/>
      </c>
      <c r="J2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3" s="62"/>
      <c r="M23" s="62" t="s">
        <v>510</v>
      </c>
      <c r="N23" s="72" t="str" cm="1">
        <f t="array" ref="N23">_xlfn._xlws.FILTER(LookupCostCode[Cost Code],LookupCostCode[Description]=Table1[[#This Row],[Equipment Type]],"Not Assigned")</f>
        <v>Not Assigned</v>
      </c>
      <c r="O23" s="72"/>
      <c r="P23" s="72"/>
      <c r="Q23" s="62" t="s">
        <v>9</v>
      </c>
      <c r="R23" s="62"/>
      <c r="S23" s="62" t="s">
        <v>10</v>
      </c>
      <c r="T23" s="62"/>
      <c r="U23" s="62"/>
      <c r="V23" s="62"/>
      <c r="W23" s="72" t="str">
        <f>IF(ISBLANK(Table1[[#This Row],[Connection Type]]),"",INDEX(LookupConnectionType[Description],MATCH(Table1[[#This Row],[Connection Type]],LookupConnectionType[Connection Abbreviation])))</f>
        <v/>
      </c>
      <c r="X23" s="76"/>
      <c r="Z23" s="41" t="s">
        <v>574</v>
      </c>
      <c r="AA23" s="62"/>
      <c r="AB23" s="62"/>
      <c r="AC23" s="62"/>
      <c r="AD23" s="62"/>
      <c r="AE23" s="62"/>
      <c r="AF23" s="77"/>
      <c r="AG23" s="77"/>
      <c r="AH23" s="78"/>
      <c r="AI2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3" s="79" t="str">
        <f>IF(OR(Table1[[#This Row],[Apparent Power (kVA)]]="",Table1[[#This Row],[Elec - Diversity]]=""),"",Table1[[#This Row],[Apparent Power (kVA)]]*Table1[[#This Row],[Elec - Diversity]])</f>
        <v/>
      </c>
      <c r="AL23" s="62"/>
      <c r="AM23" s="62"/>
      <c r="AN23" s="62"/>
      <c r="AO23" s="62"/>
      <c r="AP23" s="62"/>
      <c r="AQ23" s="62"/>
      <c r="AR23" s="62"/>
      <c r="AS23" s="62"/>
      <c r="AT23" s="62" t="str" cm="1">
        <f t="array" ref="AT23">IF(ISBLANK(Table1[[#This Row],[Service]]),"N/A",INDEX(LookupService[Consumption Unit],MATCH(Table1[[#This Row],[Service]],LookupService[Service],0),0))</f>
        <v>N/A</v>
      </c>
      <c r="AU23" s="62"/>
      <c r="AV23" s="62"/>
      <c r="AW23" s="80" t="str" cm="1">
        <f t="array" ref="AW23">IF(ISBLANK(Table1[[#This Row],[Service]]),"N/A",INDEX(LookupService[Pressure Unit],MATCH(Table1[[#This Row],[Service]],LookupService[Service],0),0))</f>
        <v>N/A</v>
      </c>
      <c r="AX23" s="81"/>
      <c r="AY23" s="72" t="str">
        <f>IF(OR(Table1[[#This Row],[Flow]]="",Table1[[#This Row],[Mech - Diversity]]=""),"",Table1[[#This Row],[Flow]]*Table1[[#This Row],[Mech - Diversity]])</f>
        <v/>
      </c>
      <c r="AZ23" s="72"/>
      <c r="BA23" s="62"/>
      <c r="BB23" s="62"/>
      <c r="BC23" s="62"/>
      <c r="BD23" s="62"/>
      <c r="BE23" s="62"/>
      <c r="BF23" s="62"/>
      <c r="BG23" s="62"/>
      <c r="BH23" s="77"/>
      <c r="BI23" s="77"/>
      <c r="BJ2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3" s="72" t="s">
        <v>512</v>
      </c>
      <c r="BL23" s="72" t="b">
        <f>IF(ISBLANK(Table1[[#This Row],[Power Source (Control Panel)]]),FALSE,TRUE)</f>
        <v>0</v>
      </c>
    </row>
    <row r="24" spans="1:64" ht="30" customHeight="1" x14ac:dyDescent="0.3">
      <c r="A24" s="80" t="s">
        <v>575</v>
      </c>
      <c r="B24" s="62" t="s">
        <v>565</v>
      </c>
      <c r="C2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EL-C010</v>
      </c>
      <c r="D24" s="62" t="s">
        <v>516</v>
      </c>
      <c r="E24" s="62" t="s">
        <v>528</v>
      </c>
      <c r="F24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24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24" s="74">
        <v>10</v>
      </c>
      <c r="I24" s="75" t="str">
        <f>IF(Table1[[#This Row],[Connection ID]]&lt;&gt;"-",IF(COUNTIF(Table1[Connection ID],Table1[[#This Row],[Connection ID]])&gt;1,"Duplicate Tag",""),"")</f>
        <v/>
      </c>
      <c r="J2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4" s="62"/>
      <c r="M24" s="62"/>
      <c r="N24" s="72" t="str" cm="1">
        <f t="array" ref="N24">_xlfn._xlws.FILTER(LookupCostCode[Cost Code],LookupCostCode[Description]=Table1[[#This Row],[Equipment Type]],"Not Assigned")</f>
        <v>Not Assigned</v>
      </c>
      <c r="O24" s="72"/>
      <c r="P24" s="72"/>
      <c r="Q24" s="62" t="s">
        <v>9</v>
      </c>
      <c r="R24" s="62"/>
      <c r="S24" s="62" t="s">
        <v>10</v>
      </c>
      <c r="T24" s="62"/>
      <c r="U24" s="62"/>
      <c r="V24" s="62"/>
      <c r="W24" s="72" t="str">
        <f>IF(ISBLANK(Table1[[#This Row],[Connection Type]]),"",INDEX(LookupConnectionType[Description],MATCH(Table1[[#This Row],[Connection Type]],LookupConnectionType[Connection Abbreviation])))</f>
        <v/>
      </c>
      <c r="X24" s="76"/>
      <c r="AA24" s="62"/>
      <c r="AB24" s="62"/>
      <c r="AC24" s="62" t="s">
        <v>518</v>
      </c>
      <c r="AD24" s="62"/>
      <c r="AE24" s="62" t="s">
        <v>529</v>
      </c>
      <c r="AF24" s="77"/>
      <c r="AG24" s="77">
        <v>5</v>
      </c>
      <c r="AH24" s="78">
        <v>0.8</v>
      </c>
      <c r="AI24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24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24" s="79">
        <f>IF(OR(Table1[[#This Row],[Apparent Power (kVA)]]="",Table1[[#This Row],[Elec - Diversity]]=""),"",Table1[[#This Row],[Apparent Power (kVA)]]*Table1[[#This Row],[Elec - Diversity]])</f>
        <v>0.48</v>
      </c>
      <c r="AL24" s="62"/>
      <c r="AM24" s="62"/>
      <c r="AN24" s="62"/>
      <c r="AO24" s="62"/>
      <c r="AP24" s="62"/>
      <c r="AQ24" s="62"/>
      <c r="AR24" s="62"/>
      <c r="AS24" s="62"/>
      <c r="AT24" s="62" t="str" cm="1">
        <f t="array" ref="AT24">IF(ISBLANK(Table1[[#This Row],[Service]]),"N/A",INDEX(LookupService[Consumption Unit],MATCH(Table1[[#This Row],[Service]],LookupService[Service],0),0))</f>
        <v>N/A</v>
      </c>
      <c r="AU24" s="62"/>
      <c r="AV24" s="62"/>
      <c r="AW24" s="80" t="str" cm="1">
        <f t="array" ref="AW24">IF(ISBLANK(Table1[[#This Row],[Service]]),"N/A",INDEX(LookupService[Pressure Unit],MATCH(Table1[[#This Row],[Service]],LookupService[Service],0),0))</f>
        <v>N/A</v>
      </c>
      <c r="AX24" s="81"/>
      <c r="AY24" s="72" t="str">
        <f>IF(OR(Table1[[#This Row],[Flow]]="",Table1[[#This Row],[Mech - Diversity]]=""),"",Table1[[#This Row],[Flow]]*Table1[[#This Row],[Mech - Diversity]])</f>
        <v/>
      </c>
      <c r="AZ24" s="72"/>
      <c r="BA24" s="62"/>
      <c r="BB24" s="62"/>
      <c r="BC24" s="62"/>
      <c r="BD24" s="62"/>
      <c r="BE24" s="62"/>
      <c r="BF24" s="62"/>
      <c r="BG24" s="62"/>
      <c r="BH24" s="77"/>
      <c r="BI24" s="77"/>
      <c r="BJ24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24" s="72" t="s">
        <v>512</v>
      </c>
      <c r="BL24" s="72" t="b">
        <f>IF(ISBLANK(Table1[[#This Row],[Power Source (Control Panel)]]),FALSE,TRUE)</f>
        <v>0</v>
      </c>
    </row>
    <row r="25" spans="1:64" ht="30" customHeight="1" x14ac:dyDescent="0.3">
      <c r="A25" s="80" t="s">
        <v>576</v>
      </c>
      <c r="B25" s="62" t="s">
        <v>565</v>
      </c>
      <c r="C2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5" s="62" t="s">
        <v>509</v>
      </c>
      <c r="E25" s="62"/>
      <c r="F2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5" s="74"/>
      <c r="I25" s="75" t="str">
        <f>IF(Table1[[#This Row],[Connection ID]]&lt;&gt;"-",IF(COUNTIF(Table1[Connection ID],Table1[[#This Row],[Connection ID]])&gt;1,"Duplicate Tag",""),"")</f>
        <v/>
      </c>
      <c r="J2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5" s="62"/>
      <c r="M25" s="62" t="s">
        <v>510</v>
      </c>
      <c r="N25" s="72" t="str" cm="1">
        <f t="array" ref="N25">_xlfn._xlws.FILTER(LookupCostCode[Cost Code],LookupCostCode[Description]=Table1[[#This Row],[Equipment Type]],"Not Assigned")</f>
        <v>Not Assigned</v>
      </c>
      <c r="O25" s="72"/>
      <c r="P25" s="72"/>
      <c r="Q25" s="62" t="s">
        <v>9</v>
      </c>
      <c r="R25" s="62"/>
      <c r="S25" s="62" t="s">
        <v>10</v>
      </c>
      <c r="T25" s="62"/>
      <c r="U25" s="62"/>
      <c r="V25" s="62"/>
      <c r="W25" s="72" t="str">
        <f>IF(ISBLANK(Table1[[#This Row],[Connection Type]]),"",INDEX(LookupConnectionType[Description],MATCH(Table1[[#This Row],[Connection Type]],LookupConnectionType[Connection Abbreviation])))</f>
        <v/>
      </c>
      <c r="X25" s="76"/>
      <c r="Z25" s="41" t="s">
        <v>574</v>
      </c>
      <c r="AA25" s="62"/>
      <c r="AB25" s="62"/>
      <c r="AC25" s="62"/>
      <c r="AD25" s="62"/>
      <c r="AE25" s="62"/>
      <c r="AF25" s="77"/>
      <c r="AG25" s="77"/>
      <c r="AH25" s="78"/>
      <c r="AI2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5" s="79" t="str">
        <f>IF(OR(Table1[[#This Row],[Apparent Power (kVA)]]="",Table1[[#This Row],[Elec - Diversity]]=""),"",Table1[[#This Row],[Apparent Power (kVA)]]*Table1[[#This Row],[Elec - Diversity]])</f>
        <v/>
      </c>
      <c r="AL25" s="62"/>
      <c r="AM25" s="62"/>
      <c r="AN25" s="62"/>
      <c r="AO25" s="62"/>
      <c r="AP25" s="62"/>
      <c r="AQ25" s="62"/>
      <c r="AR25" s="62"/>
      <c r="AS25" s="62"/>
      <c r="AT25" s="62" t="str" cm="1">
        <f t="array" ref="AT25">IF(ISBLANK(Table1[[#This Row],[Service]]),"N/A",INDEX(LookupService[Consumption Unit],MATCH(Table1[[#This Row],[Service]],LookupService[Service],0),0))</f>
        <v>N/A</v>
      </c>
      <c r="AU25" s="62"/>
      <c r="AV25" s="62"/>
      <c r="AW25" s="80" t="str" cm="1">
        <f t="array" ref="AW25">IF(ISBLANK(Table1[[#This Row],[Service]]),"N/A",INDEX(LookupService[Pressure Unit],MATCH(Table1[[#This Row],[Service]],LookupService[Service],0),0))</f>
        <v>N/A</v>
      </c>
      <c r="AX25" s="81"/>
      <c r="AY25" s="72" t="str">
        <f>IF(OR(Table1[[#This Row],[Flow]]="",Table1[[#This Row],[Mech - Diversity]]=""),"",Table1[[#This Row],[Flow]]*Table1[[#This Row],[Mech - Diversity]])</f>
        <v/>
      </c>
      <c r="AZ25" s="72"/>
      <c r="BA25" s="62"/>
      <c r="BB25" s="62"/>
      <c r="BC25" s="62"/>
      <c r="BD25" s="62"/>
      <c r="BE25" s="62"/>
      <c r="BF25" s="62"/>
      <c r="BG25" s="62"/>
      <c r="BH25" s="77"/>
      <c r="BI25" s="77"/>
      <c r="BJ2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5" s="72" t="s">
        <v>512</v>
      </c>
      <c r="BL25" s="72" t="b">
        <f>IF(ISBLANK(Table1[[#This Row],[Power Source (Control Panel)]]),FALSE,TRUE)</f>
        <v>0</v>
      </c>
    </row>
    <row r="26" spans="1:64" ht="30" customHeight="1" x14ac:dyDescent="0.3">
      <c r="A26" s="80" t="s">
        <v>576</v>
      </c>
      <c r="B26" s="62" t="s">
        <v>565</v>
      </c>
      <c r="C2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EL-C011</v>
      </c>
      <c r="D26" s="62" t="s">
        <v>516</v>
      </c>
      <c r="E26" s="62" t="s">
        <v>528</v>
      </c>
      <c r="F2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2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26" s="74">
        <v>11</v>
      </c>
      <c r="I26" s="75" t="str">
        <f>IF(Table1[[#This Row],[Connection ID]]&lt;&gt;"-",IF(COUNTIF(Table1[Connection ID],Table1[[#This Row],[Connection ID]])&gt;1,"Duplicate Tag",""),"")</f>
        <v/>
      </c>
      <c r="J2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6" s="62"/>
      <c r="M26" s="62"/>
      <c r="N26" s="72" t="str" cm="1">
        <f t="array" ref="N26">_xlfn._xlws.FILTER(LookupCostCode[Cost Code],LookupCostCode[Description]=Table1[[#This Row],[Equipment Type]],"Not Assigned")</f>
        <v>Not Assigned</v>
      </c>
      <c r="O26" s="72"/>
      <c r="P26" s="72"/>
      <c r="Q26" s="62" t="s">
        <v>9</v>
      </c>
      <c r="R26" s="62"/>
      <c r="S26" s="62" t="s">
        <v>10</v>
      </c>
      <c r="T26" s="62"/>
      <c r="U26" s="62"/>
      <c r="V26" s="62"/>
      <c r="W26" s="72" t="str">
        <f>IF(ISBLANK(Table1[[#This Row],[Connection Type]]),"",INDEX(LookupConnectionType[Description],MATCH(Table1[[#This Row],[Connection Type]],LookupConnectionType[Connection Abbreviation])))</f>
        <v/>
      </c>
      <c r="X26" s="76"/>
      <c r="AA26" s="62"/>
      <c r="AB26" s="62"/>
      <c r="AC26" s="62" t="s">
        <v>518</v>
      </c>
      <c r="AD26" s="62"/>
      <c r="AE26" s="62" t="s">
        <v>529</v>
      </c>
      <c r="AF26" s="77"/>
      <c r="AG26" s="77">
        <v>5</v>
      </c>
      <c r="AH26" s="78">
        <v>0.8</v>
      </c>
      <c r="AI2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26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26" s="79">
        <f>IF(OR(Table1[[#This Row],[Apparent Power (kVA)]]="",Table1[[#This Row],[Elec - Diversity]]=""),"",Table1[[#This Row],[Apparent Power (kVA)]]*Table1[[#This Row],[Elec - Diversity]])</f>
        <v>0.48</v>
      </c>
      <c r="AL26" s="62"/>
      <c r="AM26" s="62"/>
      <c r="AN26" s="62"/>
      <c r="AO26" s="62"/>
      <c r="AP26" s="62"/>
      <c r="AQ26" s="62"/>
      <c r="AR26" s="62"/>
      <c r="AS26" s="62"/>
      <c r="AT26" s="62" t="str" cm="1">
        <f t="array" ref="AT26">IF(ISBLANK(Table1[[#This Row],[Service]]),"N/A",INDEX(LookupService[Consumption Unit],MATCH(Table1[[#This Row],[Service]],LookupService[Service],0),0))</f>
        <v>N/A</v>
      </c>
      <c r="AU26" s="62"/>
      <c r="AV26" s="62"/>
      <c r="AW26" s="80" t="str" cm="1">
        <f t="array" ref="AW26">IF(ISBLANK(Table1[[#This Row],[Service]]),"N/A",INDEX(LookupService[Pressure Unit],MATCH(Table1[[#This Row],[Service]],LookupService[Service],0),0))</f>
        <v>N/A</v>
      </c>
      <c r="AX26" s="81"/>
      <c r="AY26" s="72" t="str">
        <f>IF(OR(Table1[[#This Row],[Flow]]="",Table1[[#This Row],[Mech - Diversity]]=""),"",Table1[[#This Row],[Flow]]*Table1[[#This Row],[Mech - Diversity]])</f>
        <v/>
      </c>
      <c r="AZ26" s="72"/>
      <c r="BA26" s="62"/>
      <c r="BB26" s="62"/>
      <c r="BC26" s="62"/>
      <c r="BD26" s="62"/>
      <c r="BE26" s="62"/>
      <c r="BF26" s="62"/>
      <c r="BG26" s="62"/>
      <c r="BH26" s="77"/>
      <c r="BI26" s="77"/>
      <c r="BJ2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26" s="72" t="s">
        <v>512</v>
      </c>
      <c r="BL26" s="72" t="b">
        <f>IF(ISBLANK(Table1[[#This Row],[Power Source (Control Panel)]]),FALSE,TRUE)</f>
        <v>0</v>
      </c>
    </row>
    <row r="27" spans="1:64" ht="30" customHeight="1" x14ac:dyDescent="0.3">
      <c r="A27" s="80" t="s">
        <v>577</v>
      </c>
      <c r="B27" s="62" t="s">
        <v>565</v>
      </c>
      <c r="C2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7" s="62" t="s">
        <v>509</v>
      </c>
      <c r="E27" s="62"/>
      <c r="F2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7" s="74"/>
      <c r="I27" s="75" t="str">
        <f>IF(Table1[[#This Row],[Connection ID]]&lt;&gt;"-",IF(COUNTIF(Table1[Connection ID],Table1[[#This Row],[Connection ID]])&gt;1,"Duplicate Tag",""),"")</f>
        <v/>
      </c>
      <c r="J2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7" s="62"/>
      <c r="M27" s="62" t="s">
        <v>510</v>
      </c>
      <c r="N27" s="72" t="str" cm="1">
        <f t="array" ref="N27">_xlfn._xlws.FILTER(LookupCostCode[Cost Code],LookupCostCode[Description]=Table1[[#This Row],[Equipment Type]],"Not Assigned")</f>
        <v>Not Assigned</v>
      </c>
      <c r="O27" s="72"/>
      <c r="P27" s="72"/>
      <c r="Q27" s="62" t="s">
        <v>9</v>
      </c>
      <c r="R27" s="62"/>
      <c r="S27" s="62" t="s">
        <v>10</v>
      </c>
      <c r="T27" s="62"/>
      <c r="U27" s="62"/>
      <c r="V27" s="62"/>
      <c r="W27" s="72" t="str">
        <f>IF(ISBLANK(Table1[[#This Row],[Connection Type]]),"",INDEX(LookupConnectionType[Description],MATCH(Table1[[#This Row],[Connection Type]],LookupConnectionType[Connection Abbreviation])))</f>
        <v/>
      </c>
      <c r="X27" s="76"/>
      <c r="Z27" s="41" t="s">
        <v>574</v>
      </c>
      <c r="AA27" s="62"/>
      <c r="AB27" s="62"/>
      <c r="AC27" s="62"/>
      <c r="AD27" s="62"/>
      <c r="AE27" s="62"/>
      <c r="AF27" s="77"/>
      <c r="AG27" s="77"/>
      <c r="AH27" s="78"/>
      <c r="AI2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7" s="79" t="str">
        <f>IF(OR(Table1[[#This Row],[Apparent Power (kVA)]]="",Table1[[#This Row],[Elec - Diversity]]=""),"",Table1[[#This Row],[Apparent Power (kVA)]]*Table1[[#This Row],[Elec - Diversity]])</f>
        <v/>
      </c>
      <c r="AL27" s="62"/>
      <c r="AM27" s="62"/>
      <c r="AN27" s="62"/>
      <c r="AO27" s="62"/>
      <c r="AP27" s="62"/>
      <c r="AQ27" s="62"/>
      <c r="AR27" s="62"/>
      <c r="AS27" s="62"/>
      <c r="AT27" s="62" t="str" cm="1">
        <f t="array" ref="AT27">IF(ISBLANK(Table1[[#This Row],[Service]]),"N/A",INDEX(LookupService[Consumption Unit],MATCH(Table1[[#This Row],[Service]],LookupService[Service],0),0))</f>
        <v>N/A</v>
      </c>
      <c r="AU27" s="62"/>
      <c r="AV27" s="62"/>
      <c r="AW27" s="80" t="str" cm="1">
        <f t="array" ref="AW27">IF(ISBLANK(Table1[[#This Row],[Service]]),"N/A",INDEX(LookupService[Pressure Unit],MATCH(Table1[[#This Row],[Service]],LookupService[Service],0),0))</f>
        <v>N/A</v>
      </c>
      <c r="AX27" s="81"/>
      <c r="AY27" s="72" t="str">
        <f>IF(OR(Table1[[#This Row],[Flow]]="",Table1[[#This Row],[Mech - Diversity]]=""),"",Table1[[#This Row],[Flow]]*Table1[[#This Row],[Mech - Diversity]])</f>
        <v/>
      </c>
      <c r="AZ27" s="72"/>
      <c r="BA27" s="62"/>
      <c r="BB27" s="62"/>
      <c r="BC27" s="62"/>
      <c r="BD27" s="62"/>
      <c r="BE27" s="62"/>
      <c r="BF27" s="62"/>
      <c r="BG27" s="62"/>
      <c r="BH27" s="77"/>
      <c r="BI27" s="77"/>
      <c r="BJ2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7" s="72" t="s">
        <v>512</v>
      </c>
      <c r="BL27" s="72" t="b">
        <f>IF(ISBLANK(Table1[[#This Row],[Power Source (Control Panel)]]),FALSE,TRUE)</f>
        <v>0</v>
      </c>
    </row>
    <row r="28" spans="1:64" ht="30" customHeight="1" x14ac:dyDescent="0.3">
      <c r="A28" s="80" t="s">
        <v>577</v>
      </c>
      <c r="B28" s="62" t="s">
        <v>565</v>
      </c>
      <c r="C2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EL-C012</v>
      </c>
      <c r="D28" s="62" t="s">
        <v>516</v>
      </c>
      <c r="E28" s="62" t="s">
        <v>528</v>
      </c>
      <c r="F28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28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28" s="74">
        <v>12</v>
      </c>
      <c r="I28" s="75" t="str">
        <f>IF(Table1[[#This Row],[Connection ID]]&lt;&gt;"-",IF(COUNTIF(Table1[Connection ID],Table1[[#This Row],[Connection ID]])&gt;1,"Duplicate Tag",""),"")</f>
        <v/>
      </c>
      <c r="J2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8" s="62"/>
      <c r="M28" s="62"/>
      <c r="N28" s="72" t="str" cm="1">
        <f t="array" ref="N28">_xlfn._xlws.FILTER(LookupCostCode[Cost Code],LookupCostCode[Description]=Table1[[#This Row],[Equipment Type]],"Not Assigned")</f>
        <v>Not Assigned</v>
      </c>
      <c r="O28" s="72"/>
      <c r="P28" s="72"/>
      <c r="Q28" s="62" t="s">
        <v>9</v>
      </c>
      <c r="R28" s="62"/>
      <c r="S28" s="62" t="s">
        <v>10</v>
      </c>
      <c r="T28" s="62"/>
      <c r="U28" s="62"/>
      <c r="V28" s="62"/>
      <c r="W28" s="72" t="str">
        <f>IF(ISBLANK(Table1[[#This Row],[Connection Type]]),"",INDEX(LookupConnectionType[Description],MATCH(Table1[[#This Row],[Connection Type]],LookupConnectionType[Connection Abbreviation])))</f>
        <v/>
      </c>
      <c r="X28" s="76"/>
      <c r="AA28" s="62"/>
      <c r="AB28" s="62"/>
      <c r="AC28" s="62" t="s">
        <v>518</v>
      </c>
      <c r="AD28" s="62"/>
      <c r="AE28" s="62" t="s">
        <v>529</v>
      </c>
      <c r="AF28" s="77"/>
      <c r="AG28" s="77">
        <v>5</v>
      </c>
      <c r="AH28" s="78">
        <v>0.8</v>
      </c>
      <c r="AI28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28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28" s="79">
        <f>IF(OR(Table1[[#This Row],[Apparent Power (kVA)]]="",Table1[[#This Row],[Elec - Diversity]]=""),"",Table1[[#This Row],[Apparent Power (kVA)]]*Table1[[#This Row],[Elec - Diversity]])</f>
        <v>0.48</v>
      </c>
      <c r="AL28" s="62"/>
      <c r="AM28" s="62"/>
      <c r="AN28" s="62"/>
      <c r="AO28" s="62"/>
      <c r="AP28" s="62"/>
      <c r="AQ28" s="62"/>
      <c r="AR28" s="62"/>
      <c r="AS28" s="62"/>
      <c r="AT28" s="62" t="str" cm="1">
        <f t="array" ref="AT28">IF(ISBLANK(Table1[[#This Row],[Service]]),"N/A",INDEX(LookupService[Consumption Unit],MATCH(Table1[[#This Row],[Service]],LookupService[Service],0),0))</f>
        <v>N/A</v>
      </c>
      <c r="AU28" s="62"/>
      <c r="AV28" s="62"/>
      <c r="AW28" s="80" t="str" cm="1">
        <f t="array" ref="AW28">IF(ISBLANK(Table1[[#This Row],[Service]]),"N/A",INDEX(LookupService[Pressure Unit],MATCH(Table1[[#This Row],[Service]],LookupService[Service],0),0))</f>
        <v>N/A</v>
      </c>
      <c r="AX28" s="81"/>
      <c r="AY28" s="72" t="str">
        <f>IF(OR(Table1[[#This Row],[Flow]]="",Table1[[#This Row],[Mech - Diversity]]=""),"",Table1[[#This Row],[Flow]]*Table1[[#This Row],[Mech - Diversity]])</f>
        <v/>
      </c>
      <c r="AZ28" s="72"/>
      <c r="BA28" s="62"/>
      <c r="BB28" s="62"/>
      <c r="BC28" s="62"/>
      <c r="BD28" s="62"/>
      <c r="BE28" s="62"/>
      <c r="BF28" s="62"/>
      <c r="BG28" s="62"/>
      <c r="BH28" s="77"/>
      <c r="BI28" s="77"/>
      <c r="BJ28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28" s="72" t="s">
        <v>512</v>
      </c>
      <c r="BL28" s="72" t="b">
        <f>IF(ISBLANK(Table1[[#This Row],[Power Source (Control Panel)]]),FALSE,TRUE)</f>
        <v>0</v>
      </c>
    </row>
    <row r="29" spans="1:64" ht="30" customHeight="1" x14ac:dyDescent="0.3">
      <c r="A29" s="80" t="s">
        <v>578</v>
      </c>
      <c r="B29" s="62" t="s">
        <v>565</v>
      </c>
      <c r="C2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9" s="62" t="s">
        <v>509</v>
      </c>
      <c r="E29" s="62"/>
      <c r="F2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9" s="74"/>
      <c r="I29" s="75" t="str">
        <f>IF(Table1[[#This Row],[Connection ID]]&lt;&gt;"-",IF(COUNTIF(Table1[Connection ID],Table1[[#This Row],[Connection ID]])&gt;1,"Duplicate Tag",""),"")</f>
        <v/>
      </c>
      <c r="J2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9" s="62"/>
      <c r="M29" s="62" t="s">
        <v>510</v>
      </c>
      <c r="N29" s="72" t="str" cm="1">
        <f t="array" ref="N29">_xlfn._xlws.FILTER(LookupCostCode[Cost Code],LookupCostCode[Description]=Table1[[#This Row],[Equipment Type]],"Not Assigned")</f>
        <v>Not Assigned</v>
      </c>
      <c r="O29" s="72"/>
      <c r="P29" s="72"/>
      <c r="Q29" s="62" t="s">
        <v>9</v>
      </c>
      <c r="R29" s="62"/>
      <c r="S29" s="62" t="s">
        <v>10</v>
      </c>
      <c r="T29" s="62"/>
      <c r="U29" s="62"/>
      <c r="V29" s="62"/>
      <c r="W29" s="72" t="str">
        <f>IF(ISBLANK(Table1[[#This Row],[Connection Type]]),"",INDEX(LookupConnectionType[Description],MATCH(Table1[[#This Row],[Connection Type]],LookupConnectionType[Connection Abbreviation])))</f>
        <v/>
      </c>
      <c r="X29" s="76"/>
      <c r="Z29" s="41" t="s">
        <v>574</v>
      </c>
      <c r="AA29" s="62"/>
      <c r="AB29" s="62"/>
      <c r="AC29" s="62"/>
      <c r="AD29" s="62"/>
      <c r="AE29" s="62"/>
      <c r="AF29" s="77"/>
      <c r="AG29" s="77"/>
      <c r="AH29" s="78"/>
      <c r="AI2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9" s="79" t="str">
        <f>IF(OR(Table1[[#This Row],[Apparent Power (kVA)]]="",Table1[[#This Row],[Elec - Diversity]]=""),"",Table1[[#This Row],[Apparent Power (kVA)]]*Table1[[#This Row],[Elec - Diversity]])</f>
        <v/>
      </c>
      <c r="AL29" s="62"/>
      <c r="AM29" s="62"/>
      <c r="AN29" s="62"/>
      <c r="AO29" s="62"/>
      <c r="AP29" s="62"/>
      <c r="AQ29" s="62"/>
      <c r="AR29" s="62"/>
      <c r="AS29" s="62"/>
      <c r="AT29" s="62" t="str" cm="1">
        <f t="array" ref="AT29">IF(ISBLANK(Table1[[#This Row],[Service]]),"N/A",INDEX(LookupService[Consumption Unit],MATCH(Table1[[#This Row],[Service]],LookupService[Service],0),0))</f>
        <v>N/A</v>
      </c>
      <c r="AU29" s="62"/>
      <c r="AV29" s="62"/>
      <c r="AW29" s="80" t="str" cm="1">
        <f t="array" ref="AW29">IF(ISBLANK(Table1[[#This Row],[Service]]),"N/A",INDEX(LookupService[Pressure Unit],MATCH(Table1[[#This Row],[Service]],LookupService[Service],0),0))</f>
        <v>N/A</v>
      </c>
      <c r="AX29" s="81"/>
      <c r="AY29" s="72" t="str">
        <f>IF(OR(Table1[[#This Row],[Flow]]="",Table1[[#This Row],[Mech - Diversity]]=""),"",Table1[[#This Row],[Flow]]*Table1[[#This Row],[Mech - Diversity]])</f>
        <v/>
      </c>
      <c r="AZ29" s="72"/>
      <c r="BA29" s="62"/>
      <c r="BB29" s="62"/>
      <c r="BC29" s="62"/>
      <c r="BD29" s="62"/>
      <c r="BE29" s="62"/>
      <c r="BF29" s="62"/>
      <c r="BG29" s="62"/>
      <c r="BH29" s="77"/>
      <c r="BI29" s="77"/>
      <c r="BJ2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9" s="72" t="s">
        <v>512</v>
      </c>
      <c r="BL29" s="72" t="b">
        <f>IF(ISBLANK(Table1[[#This Row],[Power Source (Control Panel)]]),FALSE,TRUE)</f>
        <v>0</v>
      </c>
    </row>
    <row r="30" spans="1:64" ht="30" customHeight="1" x14ac:dyDescent="0.3">
      <c r="A30" s="80" t="s">
        <v>578</v>
      </c>
      <c r="B30" s="62" t="s">
        <v>565</v>
      </c>
      <c r="C3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EL-C013</v>
      </c>
      <c r="D30" s="62" t="s">
        <v>516</v>
      </c>
      <c r="E30" s="62" t="s">
        <v>528</v>
      </c>
      <c r="F30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30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30" s="74">
        <v>13</v>
      </c>
      <c r="I30" s="75" t="str">
        <f>IF(Table1[[#This Row],[Connection ID]]&lt;&gt;"-",IF(COUNTIF(Table1[Connection ID],Table1[[#This Row],[Connection ID]])&gt;1,"Duplicate Tag",""),"")</f>
        <v/>
      </c>
      <c r="J3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0" s="62"/>
      <c r="M30" s="62"/>
      <c r="N30" s="72" t="str" cm="1">
        <f t="array" ref="N30">_xlfn._xlws.FILTER(LookupCostCode[Cost Code],LookupCostCode[Description]=Table1[[#This Row],[Equipment Type]],"Not Assigned")</f>
        <v>Not Assigned</v>
      </c>
      <c r="O30" s="72"/>
      <c r="P30" s="72"/>
      <c r="Q30" s="62" t="s">
        <v>9</v>
      </c>
      <c r="R30" s="62"/>
      <c r="S30" s="62" t="s">
        <v>10</v>
      </c>
      <c r="T30" s="62"/>
      <c r="U30" s="62"/>
      <c r="V30" s="62"/>
      <c r="W30" s="72" t="str">
        <f>IF(ISBLANK(Table1[[#This Row],[Connection Type]]),"",INDEX(LookupConnectionType[Description],MATCH(Table1[[#This Row],[Connection Type]],LookupConnectionType[Connection Abbreviation])))</f>
        <v/>
      </c>
      <c r="X30" s="76"/>
      <c r="AA30" s="62"/>
      <c r="AB30" s="62"/>
      <c r="AC30" s="62" t="s">
        <v>518</v>
      </c>
      <c r="AD30" s="62"/>
      <c r="AE30" s="62" t="s">
        <v>529</v>
      </c>
      <c r="AF30" s="77"/>
      <c r="AG30" s="77">
        <v>5</v>
      </c>
      <c r="AH30" s="78">
        <v>0.8</v>
      </c>
      <c r="AI30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30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30" s="79">
        <f>IF(OR(Table1[[#This Row],[Apparent Power (kVA)]]="",Table1[[#This Row],[Elec - Diversity]]=""),"",Table1[[#This Row],[Apparent Power (kVA)]]*Table1[[#This Row],[Elec - Diversity]])</f>
        <v>0.48</v>
      </c>
      <c r="AL30" s="62"/>
      <c r="AM30" s="62"/>
      <c r="AN30" s="62"/>
      <c r="AO30" s="62"/>
      <c r="AP30" s="62"/>
      <c r="AQ30" s="62"/>
      <c r="AR30" s="62"/>
      <c r="AS30" s="62"/>
      <c r="AT30" s="62" t="str" cm="1">
        <f t="array" ref="AT30">IF(ISBLANK(Table1[[#This Row],[Service]]),"N/A",INDEX(LookupService[Consumption Unit],MATCH(Table1[[#This Row],[Service]],LookupService[Service],0),0))</f>
        <v>N/A</v>
      </c>
      <c r="AU30" s="62"/>
      <c r="AV30" s="62"/>
      <c r="AW30" s="80" t="str" cm="1">
        <f t="array" ref="AW30">IF(ISBLANK(Table1[[#This Row],[Service]]),"N/A",INDEX(LookupService[Pressure Unit],MATCH(Table1[[#This Row],[Service]],LookupService[Service],0),0))</f>
        <v>N/A</v>
      </c>
      <c r="AX30" s="81"/>
      <c r="AY30" s="72" t="str">
        <f>IF(OR(Table1[[#This Row],[Flow]]="",Table1[[#This Row],[Mech - Diversity]]=""),"",Table1[[#This Row],[Flow]]*Table1[[#This Row],[Mech - Diversity]])</f>
        <v/>
      </c>
      <c r="AZ30" s="72"/>
      <c r="BA30" s="62"/>
      <c r="BB30" s="62"/>
      <c r="BC30" s="62"/>
      <c r="BD30" s="62"/>
      <c r="BE30" s="62"/>
      <c r="BF30" s="62"/>
      <c r="BG30" s="62"/>
      <c r="BH30" s="77"/>
      <c r="BI30" s="77"/>
      <c r="BJ30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30" s="72" t="s">
        <v>512</v>
      </c>
      <c r="BL30" s="72" t="b">
        <f>IF(ISBLANK(Table1[[#This Row],[Power Source (Control Panel)]]),FALSE,TRUE)</f>
        <v>0</v>
      </c>
    </row>
    <row r="31" spans="1:64" ht="30" customHeight="1" x14ac:dyDescent="0.3">
      <c r="A31" s="80" t="s">
        <v>579</v>
      </c>
      <c r="B31" s="62" t="s">
        <v>565</v>
      </c>
      <c r="C3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1" s="62" t="s">
        <v>509</v>
      </c>
      <c r="E31" s="62"/>
      <c r="F3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1" s="74"/>
      <c r="I31" s="75" t="str">
        <f>IF(Table1[[#This Row],[Connection ID]]&lt;&gt;"-",IF(COUNTIF(Table1[Connection ID],Table1[[#This Row],[Connection ID]])&gt;1,"Duplicate Tag",""),"")</f>
        <v/>
      </c>
      <c r="J3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1" s="62"/>
      <c r="M31" s="62" t="s">
        <v>510</v>
      </c>
      <c r="N31" s="72" t="str" cm="1">
        <f t="array" ref="N31">_xlfn._xlws.FILTER(LookupCostCode[Cost Code],LookupCostCode[Description]=Table1[[#This Row],[Equipment Type]],"Not Assigned")</f>
        <v>Not Assigned</v>
      </c>
      <c r="O31" s="72"/>
      <c r="P31" s="72"/>
      <c r="Q31" s="62" t="s">
        <v>9</v>
      </c>
      <c r="R31" s="62"/>
      <c r="S31" s="62" t="s">
        <v>10</v>
      </c>
      <c r="T31" s="62"/>
      <c r="U31" s="62"/>
      <c r="V31" s="62"/>
      <c r="W31" s="72" t="str">
        <f>IF(ISBLANK(Table1[[#This Row],[Connection Type]]),"",INDEX(LookupConnectionType[Description],MATCH(Table1[[#This Row],[Connection Type]],LookupConnectionType[Connection Abbreviation])))</f>
        <v/>
      </c>
      <c r="X31" s="76"/>
      <c r="Z31" s="41" t="s">
        <v>574</v>
      </c>
      <c r="AA31" s="62"/>
      <c r="AB31" s="62"/>
      <c r="AC31" s="62"/>
      <c r="AD31" s="62"/>
      <c r="AE31" s="62"/>
      <c r="AF31" s="77"/>
      <c r="AG31" s="77"/>
      <c r="AH31" s="78"/>
      <c r="AI3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1" s="79" t="str">
        <f>IF(OR(Table1[[#This Row],[Apparent Power (kVA)]]="",Table1[[#This Row],[Elec - Diversity]]=""),"",Table1[[#This Row],[Apparent Power (kVA)]]*Table1[[#This Row],[Elec - Diversity]])</f>
        <v/>
      </c>
      <c r="AL31" s="62"/>
      <c r="AM31" s="62"/>
      <c r="AN31" s="62"/>
      <c r="AO31" s="62"/>
      <c r="AP31" s="62"/>
      <c r="AQ31" s="62"/>
      <c r="AR31" s="62"/>
      <c r="AS31" s="62"/>
      <c r="AT31" s="62" t="str" cm="1">
        <f t="array" ref="AT31">IF(ISBLANK(Table1[[#This Row],[Service]]),"N/A",INDEX(LookupService[Consumption Unit],MATCH(Table1[[#This Row],[Service]],LookupService[Service],0),0))</f>
        <v>N/A</v>
      </c>
      <c r="AU31" s="62"/>
      <c r="AV31" s="62"/>
      <c r="AW31" s="80" t="str" cm="1">
        <f t="array" ref="AW31">IF(ISBLANK(Table1[[#This Row],[Service]]),"N/A",INDEX(LookupService[Pressure Unit],MATCH(Table1[[#This Row],[Service]],LookupService[Service],0),0))</f>
        <v>N/A</v>
      </c>
      <c r="AX31" s="81"/>
      <c r="AY31" s="72" t="str">
        <f>IF(OR(Table1[[#This Row],[Flow]]="",Table1[[#This Row],[Mech - Diversity]]=""),"",Table1[[#This Row],[Flow]]*Table1[[#This Row],[Mech - Diversity]])</f>
        <v/>
      </c>
      <c r="AZ31" s="72"/>
      <c r="BA31" s="62"/>
      <c r="BB31" s="62"/>
      <c r="BC31" s="62"/>
      <c r="BD31" s="62"/>
      <c r="BE31" s="62"/>
      <c r="BF31" s="62"/>
      <c r="BG31" s="62"/>
      <c r="BH31" s="77"/>
      <c r="BI31" s="77"/>
      <c r="BJ3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1" s="72" t="s">
        <v>512</v>
      </c>
      <c r="BL31" s="72" t="b">
        <f>IF(ISBLANK(Table1[[#This Row],[Power Source (Control Panel)]]),FALSE,TRUE)</f>
        <v>0</v>
      </c>
    </row>
    <row r="32" spans="1:64" ht="30" customHeight="1" x14ac:dyDescent="0.3">
      <c r="A32" s="80" t="s">
        <v>579</v>
      </c>
      <c r="B32" s="62" t="s">
        <v>565</v>
      </c>
      <c r="C3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EL-C014</v>
      </c>
      <c r="D32" s="62" t="s">
        <v>516</v>
      </c>
      <c r="E32" s="62" t="s">
        <v>528</v>
      </c>
      <c r="F32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32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32" s="74">
        <v>14</v>
      </c>
      <c r="I32" s="75" t="str">
        <f>IF(Table1[[#This Row],[Connection ID]]&lt;&gt;"-",IF(COUNTIF(Table1[Connection ID],Table1[[#This Row],[Connection ID]])&gt;1,"Duplicate Tag",""),"")</f>
        <v/>
      </c>
      <c r="J3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2" s="62"/>
      <c r="M32" s="62"/>
      <c r="N32" s="72" t="str" cm="1">
        <f t="array" ref="N32">_xlfn._xlws.FILTER(LookupCostCode[Cost Code],LookupCostCode[Description]=Table1[[#This Row],[Equipment Type]],"Not Assigned")</f>
        <v>Not Assigned</v>
      </c>
      <c r="O32" s="72"/>
      <c r="P32" s="72"/>
      <c r="Q32" s="62" t="s">
        <v>9</v>
      </c>
      <c r="R32" s="62"/>
      <c r="S32" s="62" t="s">
        <v>10</v>
      </c>
      <c r="T32" s="62"/>
      <c r="U32" s="62"/>
      <c r="V32" s="62"/>
      <c r="W32" s="72" t="str">
        <f>IF(ISBLANK(Table1[[#This Row],[Connection Type]]),"",INDEX(LookupConnectionType[Description],MATCH(Table1[[#This Row],[Connection Type]],LookupConnectionType[Connection Abbreviation])))</f>
        <v/>
      </c>
      <c r="X32" s="76"/>
      <c r="AA32" s="62"/>
      <c r="AB32" s="62"/>
      <c r="AC32" s="62" t="s">
        <v>518</v>
      </c>
      <c r="AD32" s="62"/>
      <c r="AE32" s="62" t="s">
        <v>529</v>
      </c>
      <c r="AF32" s="77"/>
      <c r="AG32" s="77">
        <v>5</v>
      </c>
      <c r="AH32" s="78">
        <v>0.8</v>
      </c>
      <c r="AI32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32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32" s="79">
        <f>IF(OR(Table1[[#This Row],[Apparent Power (kVA)]]="",Table1[[#This Row],[Elec - Diversity]]=""),"",Table1[[#This Row],[Apparent Power (kVA)]]*Table1[[#This Row],[Elec - Diversity]])</f>
        <v>0.48</v>
      </c>
      <c r="AL32" s="62"/>
      <c r="AM32" s="62"/>
      <c r="AN32" s="62"/>
      <c r="AO32" s="62"/>
      <c r="AP32" s="62"/>
      <c r="AQ32" s="62"/>
      <c r="AR32" s="62"/>
      <c r="AS32" s="62"/>
      <c r="AT32" s="62" t="str" cm="1">
        <f t="array" ref="AT32">IF(ISBLANK(Table1[[#This Row],[Service]]),"N/A",INDEX(LookupService[Consumption Unit],MATCH(Table1[[#This Row],[Service]],LookupService[Service],0),0))</f>
        <v>N/A</v>
      </c>
      <c r="AU32" s="62"/>
      <c r="AV32" s="62"/>
      <c r="AW32" s="80" t="str" cm="1">
        <f t="array" ref="AW32">IF(ISBLANK(Table1[[#This Row],[Service]]),"N/A",INDEX(LookupService[Pressure Unit],MATCH(Table1[[#This Row],[Service]],LookupService[Service],0),0))</f>
        <v>N/A</v>
      </c>
      <c r="AX32" s="81"/>
      <c r="AY32" s="72" t="str">
        <f>IF(OR(Table1[[#This Row],[Flow]]="",Table1[[#This Row],[Mech - Diversity]]=""),"",Table1[[#This Row],[Flow]]*Table1[[#This Row],[Mech - Diversity]])</f>
        <v/>
      </c>
      <c r="AZ32" s="72"/>
      <c r="BA32" s="62"/>
      <c r="BB32" s="62"/>
      <c r="BC32" s="62"/>
      <c r="BD32" s="62"/>
      <c r="BE32" s="62"/>
      <c r="BF32" s="62"/>
      <c r="BG32" s="62"/>
      <c r="BH32" s="77"/>
      <c r="BI32" s="77"/>
      <c r="BJ32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32" s="72" t="s">
        <v>512</v>
      </c>
      <c r="BL32" s="72" t="b">
        <f>IF(ISBLANK(Table1[[#This Row],[Power Source (Control Panel)]]),FALSE,TRUE)</f>
        <v>0</v>
      </c>
    </row>
    <row r="33" spans="1:64" ht="30" customHeight="1" x14ac:dyDescent="0.3">
      <c r="A33" s="80" t="s">
        <v>580</v>
      </c>
      <c r="B33" s="62" t="s">
        <v>565</v>
      </c>
      <c r="C3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3" s="62" t="s">
        <v>509</v>
      </c>
      <c r="E33" s="62"/>
      <c r="F3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3" s="74"/>
      <c r="I33" s="75" t="str">
        <f>IF(Table1[[#This Row],[Connection ID]]&lt;&gt;"-",IF(COUNTIF(Table1[Connection ID],Table1[[#This Row],[Connection ID]])&gt;1,"Duplicate Tag",""),"")</f>
        <v/>
      </c>
      <c r="J3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3" s="62"/>
      <c r="M33" s="62" t="s">
        <v>510</v>
      </c>
      <c r="N33" s="72" t="str" cm="1">
        <f t="array" ref="N33">_xlfn._xlws.FILTER(LookupCostCode[Cost Code],LookupCostCode[Description]=Table1[[#This Row],[Equipment Type]],"Not Assigned")</f>
        <v>Not Assigned</v>
      </c>
      <c r="O33" s="72"/>
      <c r="P33" s="72"/>
      <c r="Q33" s="62" t="s">
        <v>9</v>
      </c>
      <c r="R33" s="62"/>
      <c r="S33" s="62" t="s">
        <v>10</v>
      </c>
      <c r="T33" s="62"/>
      <c r="U33" s="62"/>
      <c r="V33" s="62"/>
      <c r="W33" s="72" t="str">
        <f>IF(ISBLANK(Table1[[#This Row],[Connection Type]]),"",INDEX(LookupConnectionType[Description],MATCH(Table1[[#This Row],[Connection Type]],LookupConnectionType[Connection Abbreviation])))</f>
        <v/>
      </c>
      <c r="X33" s="76"/>
      <c r="Z33" s="41" t="s">
        <v>574</v>
      </c>
      <c r="AA33" s="62"/>
      <c r="AB33" s="62"/>
      <c r="AC33" s="62"/>
      <c r="AD33" s="62"/>
      <c r="AE33" s="62"/>
      <c r="AF33" s="77"/>
      <c r="AG33" s="77"/>
      <c r="AH33" s="78"/>
      <c r="AI3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3" s="79" t="str">
        <f>IF(OR(Table1[[#This Row],[Apparent Power (kVA)]]="",Table1[[#This Row],[Elec - Diversity]]=""),"",Table1[[#This Row],[Apparent Power (kVA)]]*Table1[[#This Row],[Elec - Diversity]])</f>
        <v/>
      </c>
      <c r="AL33" s="62"/>
      <c r="AM33" s="62"/>
      <c r="AN33" s="62"/>
      <c r="AO33" s="62"/>
      <c r="AP33" s="62"/>
      <c r="AQ33" s="62"/>
      <c r="AR33" s="62"/>
      <c r="AS33" s="62"/>
      <c r="AT33" s="62" t="str" cm="1">
        <f t="array" ref="AT33">IF(ISBLANK(Table1[[#This Row],[Service]]),"N/A",INDEX(LookupService[Consumption Unit],MATCH(Table1[[#This Row],[Service]],LookupService[Service],0),0))</f>
        <v>N/A</v>
      </c>
      <c r="AU33" s="62"/>
      <c r="AV33" s="62"/>
      <c r="AW33" s="80" t="str" cm="1">
        <f t="array" ref="AW33">IF(ISBLANK(Table1[[#This Row],[Service]]),"N/A",INDEX(LookupService[Pressure Unit],MATCH(Table1[[#This Row],[Service]],LookupService[Service],0),0))</f>
        <v>N/A</v>
      </c>
      <c r="AX33" s="81"/>
      <c r="AY33" s="72" t="str">
        <f>IF(OR(Table1[[#This Row],[Flow]]="",Table1[[#This Row],[Mech - Diversity]]=""),"",Table1[[#This Row],[Flow]]*Table1[[#This Row],[Mech - Diversity]])</f>
        <v/>
      </c>
      <c r="AZ33" s="72"/>
      <c r="BA33" s="62"/>
      <c r="BB33" s="62"/>
      <c r="BC33" s="62"/>
      <c r="BD33" s="62"/>
      <c r="BE33" s="62"/>
      <c r="BF33" s="62"/>
      <c r="BG33" s="62"/>
      <c r="BH33" s="77"/>
      <c r="BI33" s="77"/>
      <c r="BJ3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3" s="72" t="s">
        <v>512</v>
      </c>
      <c r="BL33" s="72" t="b">
        <f>IF(ISBLANK(Table1[[#This Row],[Power Source (Control Panel)]]),FALSE,TRUE)</f>
        <v>0</v>
      </c>
    </row>
    <row r="34" spans="1:64" ht="30" customHeight="1" x14ac:dyDescent="0.3">
      <c r="A34" s="80" t="s">
        <v>580</v>
      </c>
      <c r="B34" s="62" t="s">
        <v>565</v>
      </c>
      <c r="C3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EL-C015</v>
      </c>
      <c r="D34" s="62" t="s">
        <v>516</v>
      </c>
      <c r="E34" s="62" t="s">
        <v>528</v>
      </c>
      <c r="F34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34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34" s="74">
        <v>15</v>
      </c>
      <c r="I34" s="75" t="str">
        <f>IF(Table1[[#This Row],[Connection ID]]&lt;&gt;"-",IF(COUNTIF(Table1[Connection ID],Table1[[#This Row],[Connection ID]])&gt;1,"Duplicate Tag",""),"")</f>
        <v/>
      </c>
      <c r="J3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4" s="62"/>
      <c r="M34" s="62"/>
      <c r="N34" s="72" t="str" cm="1">
        <f t="array" ref="N34">_xlfn._xlws.FILTER(LookupCostCode[Cost Code],LookupCostCode[Description]=Table1[[#This Row],[Equipment Type]],"Not Assigned")</f>
        <v>Not Assigned</v>
      </c>
      <c r="O34" s="72"/>
      <c r="P34" s="72"/>
      <c r="Q34" s="62" t="s">
        <v>9</v>
      </c>
      <c r="R34" s="62"/>
      <c r="S34" s="62" t="s">
        <v>10</v>
      </c>
      <c r="T34" s="62"/>
      <c r="U34" s="62"/>
      <c r="V34" s="62"/>
      <c r="W34" s="72" t="str">
        <f>IF(ISBLANK(Table1[[#This Row],[Connection Type]]),"",INDEX(LookupConnectionType[Description],MATCH(Table1[[#This Row],[Connection Type]],LookupConnectionType[Connection Abbreviation])))</f>
        <v/>
      </c>
      <c r="X34" s="76"/>
      <c r="AA34" s="62"/>
      <c r="AB34" s="62"/>
      <c r="AC34" s="62" t="s">
        <v>518</v>
      </c>
      <c r="AD34" s="62"/>
      <c r="AE34" s="62" t="s">
        <v>529</v>
      </c>
      <c r="AF34" s="77"/>
      <c r="AG34" s="77">
        <v>5</v>
      </c>
      <c r="AH34" s="78">
        <v>0.8</v>
      </c>
      <c r="AI34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34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34" s="79">
        <f>IF(OR(Table1[[#This Row],[Apparent Power (kVA)]]="",Table1[[#This Row],[Elec - Diversity]]=""),"",Table1[[#This Row],[Apparent Power (kVA)]]*Table1[[#This Row],[Elec - Diversity]])</f>
        <v>0.48</v>
      </c>
      <c r="AL34" s="62"/>
      <c r="AM34" s="62"/>
      <c r="AN34" s="62"/>
      <c r="AO34" s="62"/>
      <c r="AP34" s="62"/>
      <c r="AQ34" s="62"/>
      <c r="AR34" s="62"/>
      <c r="AS34" s="62"/>
      <c r="AT34" s="62" t="str" cm="1">
        <f t="array" ref="AT34">IF(ISBLANK(Table1[[#This Row],[Service]]),"N/A",INDEX(LookupService[Consumption Unit],MATCH(Table1[[#This Row],[Service]],LookupService[Service],0),0))</f>
        <v>N/A</v>
      </c>
      <c r="AU34" s="62"/>
      <c r="AV34" s="62"/>
      <c r="AW34" s="80" t="str" cm="1">
        <f t="array" ref="AW34">IF(ISBLANK(Table1[[#This Row],[Service]]),"N/A",INDEX(LookupService[Pressure Unit],MATCH(Table1[[#This Row],[Service]],LookupService[Service],0),0))</f>
        <v>N/A</v>
      </c>
      <c r="AX34" s="81"/>
      <c r="AY34" s="72" t="str">
        <f>IF(OR(Table1[[#This Row],[Flow]]="",Table1[[#This Row],[Mech - Diversity]]=""),"",Table1[[#This Row],[Flow]]*Table1[[#This Row],[Mech - Diversity]])</f>
        <v/>
      </c>
      <c r="AZ34" s="72"/>
      <c r="BA34" s="62"/>
      <c r="BB34" s="62"/>
      <c r="BC34" s="62"/>
      <c r="BD34" s="62"/>
      <c r="BE34" s="62"/>
      <c r="BF34" s="62"/>
      <c r="BG34" s="62"/>
      <c r="BH34" s="77"/>
      <c r="BI34" s="77"/>
      <c r="BJ34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34" s="72" t="s">
        <v>512</v>
      </c>
      <c r="BL34" s="72" t="b">
        <f>IF(ISBLANK(Table1[[#This Row],[Power Source (Control Panel)]]),FALSE,TRUE)</f>
        <v>0</v>
      </c>
    </row>
    <row r="35" spans="1:64" ht="30" customHeight="1" x14ac:dyDescent="0.3">
      <c r="A35" s="80" t="s">
        <v>581</v>
      </c>
      <c r="B35" s="62" t="s">
        <v>565</v>
      </c>
      <c r="C3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5" s="62" t="s">
        <v>509</v>
      </c>
      <c r="E35" s="62"/>
      <c r="F3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5" s="74"/>
      <c r="I35" s="75" t="str">
        <f>IF(Table1[[#This Row],[Connection ID]]&lt;&gt;"-",IF(COUNTIF(Table1[Connection ID],Table1[[#This Row],[Connection ID]])&gt;1,"Duplicate Tag",""),"")</f>
        <v/>
      </c>
      <c r="J3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5" s="62"/>
      <c r="M35" s="62" t="s">
        <v>510</v>
      </c>
      <c r="N35" s="72" t="str" cm="1">
        <f t="array" ref="N35">_xlfn._xlws.FILTER(LookupCostCode[Cost Code],LookupCostCode[Description]=Table1[[#This Row],[Equipment Type]],"Not Assigned")</f>
        <v>Not Assigned</v>
      </c>
      <c r="O35" s="72"/>
      <c r="P35" s="72"/>
      <c r="Q35" s="62" t="s">
        <v>9</v>
      </c>
      <c r="R35" s="62"/>
      <c r="S35" s="62" t="s">
        <v>10</v>
      </c>
      <c r="T35" s="62"/>
      <c r="U35" s="62"/>
      <c r="V35" s="62"/>
      <c r="W35" s="72" t="str">
        <f>IF(ISBLANK(Table1[[#This Row],[Connection Type]]),"",INDEX(LookupConnectionType[Description],MATCH(Table1[[#This Row],[Connection Type]],LookupConnectionType[Connection Abbreviation])))</f>
        <v/>
      </c>
      <c r="X35" s="76"/>
      <c r="Z35" s="41" t="s">
        <v>574</v>
      </c>
      <c r="AA35" s="62"/>
      <c r="AB35" s="62"/>
      <c r="AC35" s="62"/>
      <c r="AD35" s="62"/>
      <c r="AE35" s="62"/>
      <c r="AF35" s="77"/>
      <c r="AG35" s="77"/>
      <c r="AH35" s="78"/>
      <c r="AI3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5" s="79" t="str">
        <f>IF(OR(Table1[[#This Row],[Apparent Power (kVA)]]="",Table1[[#This Row],[Elec - Diversity]]=""),"",Table1[[#This Row],[Apparent Power (kVA)]]*Table1[[#This Row],[Elec - Diversity]])</f>
        <v/>
      </c>
      <c r="AL35" s="62"/>
      <c r="AM35" s="62"/>
      <c r="AN35" s="62"/>
      <c r="AO35" s="62"/>
      <c r="AP35" s="62"/>
      <c r="AQ35" s="62"/>
      <c r="AR35" s="62"/>
      <c r="AS35" s="62"/>
      <c r="AT35" s="62" t="str" cm="1">
        <f t="array" ref="AT35">IF(ISBLANK(Table1[[#This Row],[Service]]),"N/A",INDEX(LookupService[Consumption Unit],MATCH(Table1[[#This Row],[Service]],LookupService[Service],0),0))</f>
        <v>N/A</v>
      </c>
      <c r="AU35" s="62"/>
      <c r="AV35" s="62"/>
      <c r="AW35" s="80" t="str" cm="1">
        <f t="array" ref="AW35">IF(ISBLANK(Table1[[#This Row],[Service]]),"N/A",INDEX(LookupService[Pressure Unit],MATCH(Table1[[#This Row],[Service]],LookupService[Service],0),0))</f>
        <v>N/A</v>
      </c>
      <c r="AX35" s="81"/>
      <c r="AY35" s="72" t="str">
        <f>IF(OR(Table1[[#This Row],[Flow]]="",Table1[[#This Row],[Mech - Diversity]]=""),"",Table1[[#This Row],[Flow]]*Table1[[#This Row],[Mech - Diversity]])</f>
        <v/>
      </c>
      <c r="AZ35" s="72"/>
      <c r="BA35" s="62"/>
      <c r="BB35" s="62"/>
      <c r="BC35" s="62"/>
      <c r="BD35" s="62"/>
      <c r="BE35" s="62"/>
      <c r="BF35" s="62"/>
      <c r="BG35" s="62"/>
      <c r="BH35" s="77"/>
      <c r="BI35" s="77"/>
      <c r="BJ3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5" s="72" t="s">
        <v>512</v>
      </c>
      <c r="BL35" s="72" t="b">
        <f>IF(ISBLANK(Table1[[#This Row],[Power Source (Control Panel)]]),FALSE,TRUE)</f>
        <v>0</v>
      </c>
    </row>
    <row r="36" spans="1:64" ht="30" customHeight="1" x14ac:dyDescent="0.3">
      <c r="A36" s="80" t="s">
        <v>581</v>
      </c>
      <c r="B36" s="62" t="s">
        <v>565</v>
      </c>
      <c r="C3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EL-C016</v>
      </c>
      <c r="D36" s="62" t="s">
        <v>516</v>
      </c>
      <c r="E36" s="62" t="s">
        <v>528</v>
      </c>
      <c r="F3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3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36" s="74">
        <v>16</v>
      </c>
      <c r="I36" s="75" t="str">
        <f>IF(Table1[[#This Row],[Connection ID]]&lt;&gt;"-",IF(COUNTIF(Table1[Connection ID],Table1[[#This Row],[Connection ID]])&gt;1,"Duplicate Tag",""),"")</f>
        <v/>
      </c>
      <c r="J3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6" s="62"/>
      <c r="M36" s="62"/>
      <c r="N36" s="72" t="str" cm="1">
        <f t="array" ref="N36">_xlfn._xlws.FILTER(LookupCostCode[Cost Code],LookupCostCode[Description]=Table1[[#This Row],[Equipment Type]],"Not Assigned")</f>
        <v>Not Assigned</v>
      </c>
      <c r="O36" s="72"/>
      <c r="P36" s="72"/>
      <c r="Q36" s="62" t="s">
        <v>9</v>
      </c>
      <c r="R36" s="62"/>
      <c r="S36" s="62" t="s">
        <v>10</v>
      </c>
      <c r="T36" s="62"/>
      <c r="U36" s="62"/>
      <c r="V36" s="62"/>
      <c r="W36" s="72" t="str">
        <f>IF(ISBLANK(Table1[[#This Row],[Connection Type]]),"",INDEX(LookupConnectionType[Description],MATCH(Table1[[#This Row],[Connection Type]],LookupConnectionType[Connection Abbreviation])))</f>
        <v/>
      </c>
      <c r="X36" s="76"/>
      <c r="AA36" s="62"/>
      <c r="AB36" s="62"/>
      <c r="AC36" s="62" t="s">
        <v>518</v>
      </c>
      <c r="AD36" s="62"/>
      <c r="AE36" s="62" t="s">
        <v>529</v>
      </c>
      <c r="AF36" s="77"/>
      <c r="AG36" s="77">
        <v>5</v>
      </c>
      <c r="AH36" s="78">
        <v>0.8</v>
      </c>
      <c r="AI3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36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36" s="79">
        <f>IF(OR(Table1[[#This Row],[Apparent Power (kVA)]]="",Table1[[#This Row],[Elec - Diversity]]=""),"",Table1[[#This Row],[Apparent Power (kVA)]]*Table1[[#This Row],[Elec - Diversity]])</f>
        <v>0.48</v>
      </c>
      <c r="AL36" s="62"/>
      <c r="AM36" s="62"/>
      <c r="AN36" s="62"/>
      <c r="AO36" s="62"/>
      <c r="AP36" s="62"/>
      <c r="AQ36" s="62"/>
      <c r="AR36" s="62"/>
      <c r="AS36" s="62"/>
      <c r="AT36" s="62" t="str" cm="1">
        <f t="array" ref="AT36">IF(ISBLANK(Table1[[#This Row],[Service]]),"N/A",INDEX(LookupService[Consumption Unit],MATCH(Table1[[#This Row],[Service]],LookupService[Service],0),0))</f>
        <v>N/A</v>
      </c>
      <c r="AU36" s="62"/>
      <c r="AV36" s="62"/>
      <c r="AW36" s="80" t="str" cm="1">
        <f t="array" ref="AW36">IF(ISBLANK(Table1[[#This Row],[Service]]),"N/A",INDEX(LookupService[Pressure Unit],MATCH(Table1[[#This Row],[Service]],LookupService[Service],0),0))</f>
        <v>N/A</v>
      </c>
      <c r="AX36" s="81"/>
      <c r="AY36" s="72" t="str">
        <f>IF(OR(Table1[[#This Row],[Flow]]="",Table1[[#This Row],[Mech - Diversity]]=""),"",Table1[[#This Row],[Flow]]*Table1[[#This Row],[Mech - Diversity]])</f>
        <v/>
      </c>
      <c r="AZ36" s="72"/>
      <c r="BA36" s="62"/>
      <c r="BB36" s="62"/>
      <c r="BC36" s="62"/>
      <c r="BD36" s="62"/>
      <c r="BE36" s="62"/>
      <c r="BF36" s="62"/>
      <c r="BG36" s="62"/>
      <c r="BH36" s="77"/>
      <c r="BI36" s="77"/>
      <c r="BJ3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36" s="72" t="s">
        <v>512</v>
      </c>
      <c r="BL36" s="72" t="b">
        <f>IF(ISBLANK(Table1[[#This Row],[Power Source (Control Panel)]]),FALSE,TRUE)</f>
        <v>0</v>
      </c>
    </row>
    <row r="37" spans="1:64" ht="30" customHeight="1" x14ac:dyDescent="0.3">
      <c r="A37" s="62" t="s">
        <v>731</v>
      </c>
      <c r="B37" s="62" t="s">
        <v>732</v>
      </c>
      <c r="C3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EL-C211</v>
      </c>
      <c r="D37" s="62" t="s">
        <v>516</v>
      </c>
      <c r="E37" s="62" t="s">
        <v>528</v>
      </c>
      <c r="F37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37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37" s="74">
        <v>211</v>
      </c>
      <c r="I37" s="75" t="str">
        <f>IF(Table1[[#This Row],[Connection ID]]&lt;&gt;"-",IF(COUNTIF(Table1[Connection ID],Table1[[#This Row],[Connection ID]])&gt;1,"Duplicate Tag",""),"")</f>
        <v/>
      </c>
      <c r="J3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7" s="62"/>
      <c r="M37" s="62" t="s">
        <v>7</v>
      </c>
      <c r="N37" s="72" t="str" cm="1">
        <f t="array" ref="N37">_xlfn._xlws.FILTER(LookupCostCode[Cost Code],LookupCostCode[Description]=Table1[[#This Row],[Equipment Type]],"Not Assigned")</f>
        <v>Not Assigned</v>
      </c>
      <c r="O37" s="62" t="s">
        <v>733</v>
      </c>
      <c r="P37" s="72"/>
      <c r="Q37" s="62" t="s">
        <v>11</v>
      </c>
      <c r="R37" s="62"/>
      <c r="S37" s="62"/>
      <c r="T37" s="62"/>
      <c r="U37" s="62"/>
      <c r="V37" s="62"/>
      <c r="W37" s="72" t="str">
        <f>IF(ISBLANK(Table1[[#This Row],[Connection Type]]),"",INDEX(LookupConnectionType[Description],MATCH(Table1[[#This Row],[Connection Type]],LookupConnectionType[Connection Abbreviation])))</f>
        <v/>
      </c>
      <c r="X37" s="76"/>
      <c r="AA37" s="62"/>
      <c r="AB37" s="62"/>
      <c r="AC37" s="62" t="s">
        <v>518</v>
      </c>
      <c r="AD37" s="62"/>
      <c r="AE37" s="62" t="s">
        <v>668</v>
      </c>
      <c r="AF37" s="77"/>
      <c r="AG37" s="77">
        <v>14</v>
      </c>
      <c r="AH37" s="78">
        <v>0.8</v>
      </c>
      <c r="AI37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11.639381426862855</v>
      </c>
      <c r="AJ37" s="79">
        <f>IF(OR(Table1[[#This Row],[Apparent Load (FLA)]]="",Table1[[#This Row],[Apparent Load (FLA)]]=0,Table1[[#This Row],[Elec - Diversity]]=""),"",Table1[[#This Row],[Apparent Load (FLA)]]*Table1[[#This Row],[Elec - Diversity]])</f>
        <v>11.200000000000001</v>
      </c>
      <c r="AK37" s="79">
        <f>IF(OR(Table1[[#This Row],[Apparent Power (kVA)]]="",Table1[[#This Row],[Elec - Diversity]]=""),"",Table1[[#This Row],[Apparent Power (kVA)]]*Table1[[#This Row],[Elec - Diversity]])</f>
        <v>9.3115051414902847</v>
      </c>
      <c r="AL37" s="62"/>
      <c r="AM37" s="62"/>
      <c r="AN37" s="62"/>
      <c r="AO37" s="62" t="s">
        <v>519</v>
      </c>
      <c r="AP37" s="62"/>
      <c r="AQ37" s="62"/>
      <c r="AR37" s="62"/>
      <c r="AS37" s="62"/>
      <c r="AT37" s="62" t="str" cm="1">
        <f t="array" ref="AT37">IF(ISBLANK(Table1[[#This Row],[Service]]),"N/A",INDEX(LookupService[Consumption Unit],MATCH(Table1[[#This Row],[Service]],LookupService[Service],0),0))</f>
        <v>N/A</v>
      </c>
      <c r="AU37" s="62"/>
      <c r="AV37" s="62"/>
      <c r="AW37" s="80" t="str" cm="1">
        <f t="array" ref="AW37">IF(ISBLANK(Table1[[#This Row],[Service]]),"N/A",INDEX(LookupService[Pressure Unit],MATCH(Table1[[#This Row],[Service]],LookupService[Service],0),0))</f>
        <v>N/A</v>
      </c>
      <c r="AX37" s="81"/>
      <c r="AY37" s="72" t="str">
        <f>IF(OR(Table1[[#This Row],[Flow]]="",Table1[[#This Row],[Mech - Diversity]]=""),"",Table1[[#This Row],[Flow]]*Table1[[#This Row],[Mech - Diversity]])</f>
        <v/>
      </c>
      <c r="AZ37" s="72"/>
      <c r="BA37" s="62"/>
      <c r="BB37" s="62"/>
      <c r="BC37" s="62"/>
      <c r="BD37" s="62"/>
      <c r="BE37" s="62"/>
      <c r="BF37" s="62"/>
      <c r="BG37" s="62"/>
      <c r="BH37" s="77"/>
      <c r="BI37" s="77"/>
      <c r="BJ37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37" s="72"/>
      <c r="BL37" s="72" t="b">
        <f>IF(ISBLANK(Table1[[#This Row],[Power Source (Control Panel)]]),FALSE,TRUE)</f>
        <v>0</v>
      </c>
    </row>
    <row r="38" spans="1:64" ht="30" customHeight="1" x14ac:dyDescent="0.3">
      <c r="A38" s="62" t="s">
        <v>731</v>
      </c>
      <c r="B38" s="62" t="s">
        <v>732</v>
      </c>
      <c r="C3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8" s="62" t="s">
        <v>509</v>
      </c>
      <c r="E38" s="62"/>
      <c r="F3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8" s="74"/>
      <c r="I38" s="75" t="str">
        <f>IF(Table1[[#This Row],[Connection ID]]&lt;&gt;"-",IF(COUNTIF(Table1[Connection ID],Table1[[#This Row],[Connection ID]])&gt;1,"Duplicate Tag",""),"")</f>
        <v/>
      </c>
      <c r="J3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8" s="62"/>
      <c r="M38" s="62" t="s">
        <v>7</v>
      </c>
      <c r="N38" s="72" t="str" cm="1">
        <f t="array" ref="N38">_xlfn._xlws.FILTER(LookupCostCode[Cost Code],LookupCostCode[Description]=Table1[[#This Row],[Equipment Type]],"Not Assigned")</f>
        <v>Not Assigned</v>
      </c>
      <c r="O38" s="62" t="s">
        <v>733</v>
      </c>
      <c r="P38" s="62"/>
      <c r="Q38" s="62" t="s">
        <v>11</v>
      </c>
      <c r="R38" s="62"/>
      <c r="S38" s="62"/>
      <c r="T38" s="62"/>
      <c r="U38" s="62"/>
      <c r="V38" s="62"/>
      <c r="W38" s="72" t="str">
        <f>IF(ISBLANK(Table1[[#This Row],[Connection Type]]),"",INDEX(LookupConnectionType[Description],MATCH(Table1[[#This Row],[Connection Type]],LookupConnectionType[Connection Abbreviation])))</f>
        <v/>
      </c>
      <c r="X38" s="76"/>
      <c r="AA38" s="62"/>
      <c r="AB38" s="62"/>
      <c r="AC38" s="62"/>
      <c r="AD38" s="62"/>
      <c r="AE38" s="62"/>
      <c r="AF38" s="77"/>
      <c r="AG38" s="77"/>
      <c r="AH38" s="78"/>
      <c r="AI3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8" s="79" t="str">
        <f>IF(OR(Table1[[#This Row],[Apparent Power (kVA)]]="",Table1[[#This Row],[Elec - Diversity]]=""),"",Table1[[#This Row],[Apparent Power (kVA)]]*Table1[[#This Row],[Elec - Diversity]])</f>
        <v/>
      </c>
      <c r="AL38" s="62"/>
      <c r="AM38" s="62"/>
      <c r="AN38" s="62"/>
      <c r="AO38" s="62"/>
      <c r="AP38" s="62"/>
      <c r="AQ38" s="62"/>
      <c r="AR38" s="62"/>
      <c r="AS38" s="62"/>
      <c r="AT38" s="62" t="str" cm="1">
        <f t="array" ref="AT38">IF(ISBLANK(Table1[[#This Row],[Service]]),"N/A",INDEX(LookupService[Consumption Unit],MATCH(Table1[[#This Row],[Service]],LookupService[Service],0),0))</f>
        <v>N/A</v>
      </c>
      <c r="AU38" s="62"/>
      <c r="AV38" s="62"/>
      <c r="AW38" s="80" t="str" cm="1">
        <f t="array" ref="AW38">IF(ISBLANK(Table1[[#This Row],[Service]]),"N/A",INDEX(LookupService[Pressure Unit],MATCH(Table1[[#This Row],[Service]],LookupService[Service],0),0))</f>
        <v>N/A</v>
      </c>
      <c r="AX38" s="81"/>
      <c r="AY38" s="72" t="str">
        <f>IF(OR(Table1[[#This Row],[Flow]]="",Table1[[#This Row],[Mech - Diversity]]=""),"",Table1[[#This Row],[Flow]]*Table1[[#This Row],[Mech - Diversity]])</f>
        <v/>
      </c>
      <c r="AZ38" s="72"/>
      <c r="BA38" s="62"/>
      <c r="BB38" s="62"/>
      <c r="BC38" s="62"/>
      <c r="BD38" s="62"/>
      <c r="BE38" s="62"/>
      <c r="BF38" s="62"/>
      <c r="BG38" s="62"/>
      <c r="BH38" s="77"/>
      <c r="BI38" s="77"/>
      <c r="BJ3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8" s="72"/>
      <c r="BL38" s="72" t="b">
        <f>IF(ISBLANK(Table1[[#This Row],[Power Source (Control Panel)]]),FALSE,TRUE)</f>
        <v>0</v>
      </c>
    </row>
    <row r="39" spans="1:64" ht="30" customHeight="1" x14ac:dyDescent="0.3">
      <c r="A39" s="62" t="s">
        <v>734</v>
      </c>
      <c r="B39" s="62" t="s">
        <v>735</v>
      </c>
      <c r="C3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EL-C212</v>
      </c>
      <c r="D39" s="62" t="s">
        <v>516</v>
      </c>
      <c r="E39" s="62" t="s">
        <v>528</v>
      </c>
      <c r="F39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39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39" s="74">
        <v>212</v>
      </c>
      <c r="I39" s="75" t="str">
        <f>IF(Table1[[#This Row],[Connection ID]]&lt;&gt;"-",IF(COUNTIF(Table1[Connection ID],Table1[[#This Row],[Connection ID]])&gt;1,"Duplicate Tag",""),"")</f>
        <v/>
      </c>
      <c r="J3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9" s="62"/>
      <c r="M39" s="62" t="s">
        <v>7</v>
      </c>
      <c r="N39" s="72" t="str" cm="1">
        <f t="array" ref="N39">_xlfn._xlws.FILTER(LookupCostCode[Cost Code],LookupCostCode[Description]=Table1[[#This Row],[Equipment Type]],"Not Assigned")</f>
        <v>Not Assigned</v>
      </c>
      <c r="O39" s="62" t="s">
        <v>733</v>
      </c>
      <c r="P39" s="62"/>
      <c r="Q39" s="62" t="s">
        <v>11</v>
      </c>
      <c r="R39" s="62"/>
      <c r="S39" s="62"/>
      <c r="T39" s="62"/>
      <c r="U39" s="62"/>
      <c r="V39" s="62"/>
      <c r="W39" s="72" t="str">
        <f>IF(ISBLANK(Table1[[#This Row],[Connection Type]]),"",INDEX(LookupConnectionType[Description],MATCH(Table1[[#This Row],[Connection Type]],LookupConnectionType[Connection Abbreviation])))</f>
        <v/>
      </c>
      <c r="X39" s="76"/>
      <c r="AA39" s="62"/>
      <c r="AB39" s="62"/>
      <c r="AC39" s="62" t="s">
        <v>518</v>
      </c>
      <c r="AD39" s="62"/>
      <c r="AE39" s="62" t="s">
        <v>668</v>
      </c>
      <c r="AF39" s="77"/>
      <c r="AG39" s="77">
        <v>14</v>
      </c>
      <c r="AH39" s="78">
        <v>0.8</v>
      </c>
      <c r="AI39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11.639381426862855</v>
      </c>
      <c r="AJ39" s="79">
        <f>IF(OR(Table1[[#This Row],[Apparent Load (FLA)]]="",Table1[[#This Row],[Apparent Load (FLA)]]=0,Table1[[#This Row],[Elec - Diversity]]=""),"",Table1[[#This Row],[Apparent Load (FLA)]]*Table1[[#This Row],[Elec - Diversity]])</f>
        <v>11.200000000000001</v>
      </c>
      <c r="AK39" s="79">
        <f>IF(OR(Table1[[#This Row],[Apparent Power (kVA)]]="",Table1[[#This Row],[Elec - Diversity]]=""),"",Table1[[#This Row],[Apparent Power (kVA)]]*Table1[[#This Row],[Elec - Diversity]])</f>
        <v>9.3115051414902847</v>
      </c>
      <c r="AL39" s="62"/>
      <c r="AM39" s="62"/>
      <c r="AN39" s="62"/>
      <c r="AO39" s="62" t="s">
        <v>519</v>
      </c>
      <c r="AP39" s="62"/>
      <c r="AQ39" s="62"/>
      <c r="AR39" s="62"/>
      <c r="AS39" s="62"/>
      <c r="AT39" s="62" t="str" cm="1">
        <f t="array" ref="AT39">IF(ISBLANK(Table1[[#This Row],[Service]]),"N/A",INDEX(LookupService[Consumption Unit],MATCH(Table1[[#This Row],[Service]],LookupService[Service],0),0))</f>
        <v>N/A</v>
      </c>
      <c r="AU39" s="62"/>
      <c r="AV39" s="62"/>
      <c r="AW39" s="80" t="str" cm="1">
        <f t="array" ref="AW39">IF(ISBLANK(Table1[[#This Row],[Service]]),"N/A",INDEX(LookupService[Pressure Unit],MATCH(Table1[[#This Row],[Service]],LookupService[Service],0),0))</f>
        <v>N/A</v>
      </c>
      <c r="AX39" s="81"/>
      <c r="AY39" s="72" t="str">
        <f>IF(OR(Table1[[#This Row],[Flow]]="",Table1[[#This Row],[Mech - Diversity]]=""),"",Table1[[#This Row],[Flow]]*Table1[[#This Row],[Mech - Diversity]])</f>
        <v/>
      </c>
      <c r="AZ39" s="72"/>
      <c r="BA39" s="62"/>
      <c r="BB39" s="62"/>
      <c r="BC39" s="62"/>
      <c r="BD39" s="62"/>
      <c r="BE39" s="62"/>
      <c r="BF39" s="62"/>
      <c r="BG39" s="62"/>
      <c r="BH39" s="77"/>
      <c r="BI39" s="77"/>
      <c r="BJ39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39" s="72"/>
      <c r="BL39" s="72" t="b">
        <f>IF(ISBLANK(Table1[[#This Row],[Power Source (Control Panel)]]),FALSE,TRUE)</f>
        <v>0</v>
      </c>
    </row>
    <row r="40" spans="1:64" ht="30" customHeight="1" x14ac:dyDescent="0.3">
      <c r="A40" s="62" t="s">
        <v>734</v>
      </c>
      <c r="B40" s="62" t="s">
        <v>735</v>
      </c>
      <c r="C4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0" s="62" t="s">
        <v>509</v>
      </c>
      <c r="E40" s="62"/>
      <c r="F4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0" s="74"/>
      <c r="I40" s="75" t="str">
        <f>IF(Table1[[#This Row],[Connection ID]]&lt;&gt;"-",IF(COUNTIF(Table1[Connection ID],Table1[[#This Row],[Connection ID]])&gt;1,"Duplicate Tag",""),"")</f>
        <v/>
      </c>
      <c r="J4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0" s="62"/>
      <c r="M40" s="62" t="s">
        <v>7</v>
      </c>
      <c r="N40" s="72" t="str" cm="1">
        <f t="array" ref="N40">_xlfn._xlws.FILTER(LookupCostCode[Cost Code],LookupCostCode[Description]=Table1[[#This Row],[Equipment Type]],"Not Assigned")</f>
        <v>Not Assigned</v>
      </c>
      <c r="O40" s="62" t="s">
        <v>733</v>
      </c>
      <c r="P40" s="62"/>
      <c r="Q40" s="62" t="s">
        <v>11</v>
      </c>
      <c r="R40" s="62"/>
      <c r="S40" s="62"/>
      <c r="T40" s="62"/>
      <c r="U40" s="62"/>
      <c r="V40" s="62"/>
      <c r="W40" s="72" t="str">
        <f>IF(ISBLANK(Table1[[#This Row],[Connection Type]]),"",INDEX(LookupConnectionType[Description],MATCH(Table1[[#This Row],[Connection Type]],LookupConnectionType[Connection Abbreviation])))</f>
        <v/>
      </c>
      <c r="X40" s="76"/>
      <c r="AA40" s="62"/>
      <c r="AB40" s="62"/>
      <c r="AC40" s="62"/>
      <c r="AD40" s="62"/>
      <c r="AE40" s="62"/>
      <c r="AF40" s="77"/>
      <c r="AG40" s="77"/>
      <c r="AH40" s="78"/>
      <c r="AI4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0" s="79" t="str">
        <f>IF(OR(Table1[[#This Row],[Apparent Power (kVA)]]="",Table1[[#This Row],[Elec - Diversity]]=""),"",Table1[[#This Row],[Apparent Power (kVA)]]*Table1[[#This Row],[Elec - Diversity]])</f>
        <v/>
      </c>
      <c r="AL40" s="62"/>
      <c r="AM40" s="62"/>
      <c r="AN40" s="62"/>
      <c r="AO40" s="62"/>
      <c r="AP40" s="62"/>
      <c r="AQ40" s="62"/>
      <c r="AR40" s="62"/>
      <c r="AS40" s="62"/>
      <c r="AT40" s="62" t="str" cm="1">
        <f t="array" ref="AT40">IF(ISBLANK(Table1[[#This Row],[Service]]),"N/A",INDEX(LookupService[Consumption Unit],MATCH(Table1[[#This Row],[Service]],LookupService[Service],0),0))</f>
        <v>N/A</v>
      </c>
      <c r="AU40" s="62"/>
      <c r="AV40" s="62"/>
      <c r="AW40" s="80" t="str" cm="1">
        <f t="array" ref="AW40">IF(ISBLANK(Table1[[#This Row],[Service]]),"N/A",INDEX(LookupService[Pressure Unit],MATCH(Table1[[#This Row],[Service]],LookupService[Service],0),0))</f>
        <v>N/A</v>
      </c>
      <c r="AX40" s="81"/>
      <c r="AY40" s="72" t="str">
        <f>IF(OR(Table1[[#This Row],[Flow]]="",Table1[[#This Row],[Mech - Diversity]]=""),"",Table1[[#This Row],[Flow]]*Table1[[#This Row],[Mech - Diversity]])</f>
        <v/>
      </c>
      <c r="AZ40" s="72"/>
      <c r="BA40" s="62"/>
      <c r="BB40" s="62"/>
      <c r="BC40" s="62"/>
      <c r="BD40" s="62"/>
      <c r="BE40" s="62"/>
      <c r="BF40" s="62"/>
      <c r="BG40" s="62"/>
      <c r="BH40" s="77"/>
      <c r="BI40" s="77"/>
      <c r="BJ4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0" s="72"/>
      <c r="BL40" s="72" t="b">
        <f>IF(ISBLANK(Table1[[#This Row],[Power Source (Control Panel)]]),FALSE,TRUE)</f>
        <v>0</v>
      </c>
    </row>
    <row r="41" spans="1:64" ht="30" customHeight="1" x14ac:dyDescent="0.3">
      <c r="A41" s="80" t="s">
        <v>507</v>
      </c>
      <c r="B41" s="62" t="s">
        <v>508</v>
      </c>
      <c r="C4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1" s="62" t="s">
        <v>509</v>
      </c>
      <c r="E41" s="62"/>
      <c r="F4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1" s="74"/>
      <c r="I41" s="75" t="str">
        <f>IF(Table1[[#This Row],[Connection ID]]&lt;&gt;"-",IF(COUNTIF(Table1[Connection ID],Table1[[#This Row],[Connection ID]])&gt;1,"Duplicate Tag",""),"")</f>
        <v/>
      </c>
      <c r="J4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1" s="62"/>
      <c r="M41" s="62" t="s">
        <v>510</v>
      </c>
      <c r="N41" s="72" t="str" cm="1">
        <f t="array" ref="N41">_xlfn._xlws.FILTER(LookupCostCode[Cost Code],LookupCostCode[Description]=Table1[[#This Row],[Equipment Type]],"Not Assigned")</f>
        <v>Not Assigned</v>
      </c>
      <c r="O41" s="72"/>
      <c r="P41" s="72"/>
      <c r="Q41" s="62" t="s">
        <v>9</v>
      </c>
      <c r="R41" s="62"/>
      <c r="S41" s="62" t="s">
        <v>6</v>
      </c>
      <c r="T41" s="62"/>
      <c r="U41" s="62"/>
      <c r="V41" s="62"/>
      <c r="W41" s="72" t="str">
        <f>IF(ISBLANK(Table1[[#This Row],[Connection Type]]),"",INDEX(LookupConnectionType[Description],MATCH(Table1[[#This Row],[Connection Type]],LookupConnectionType[Connection Abbreviation])))</f>
        <v/>
      </c>
      <c r="X41" s="76"/>
      <c r="Z41" s="41" t="s">
        <v>511</v>
      </c>
      <c r="AA41" s="62"/>
      <c r="AB41" s="62"/>
      <c r="AC41" s="62"/>
      <c r="AD41" s="62"/>
      <c r="AE41" s="62"/>
      <c r="AF41" s="77"/>
      <c r="AG41" s="77"/>
      <c r="AH41" s="78"/>
      <c r="AI4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1" s="79" t="str">
        <f>IF(OR(Table1[[#This Row],[Apparent Power (kVA)]]="",Table1[[#This Row],[Elec - Diversity]]=""),"",Table1[[#This Row],[Apparent Power (kVA)]]*Table1[[#This Row],[Elec - Diversity]])</f>
        <v/>
      </c>
      <c r="AL41" s="62"/>
      <c r="AM41" s="62"/>
      <c r="AN41" s="62"/>
      <c r="AO41" s="62"/>
      <c r="AP41" s="62"/>
      <c r="AQ41" s="62"/>
      <c r="AR41" s="62"/>
      <c r="AS41" s="62"/>
      <c r="AT41" s="62" t="str" cm="1">
        <f t="array" ref="AT41">IF(ISBLANK(Table1[[#This Row],[Service]]),"N/A",INDEX(LookupService[Consumption Unit],MATCH(Table1[[#This Row],[Service]],LookupService[Service],0),0))</f>
        <v>N/A</v>
      </c>
      <c r="AU41" s="62"/>
      <c r="AV41" s="62"/>
      <c r="AW41" s="80" t="str" cm="1">
        <f t="array" ref="AW41">IF(ISBLANK(Table1[[#This Row],[Service]]),"N/A",INDEX(LookupService[Pressure Unit],MATCH(Table1[[#This Row],[Service]],LookupService[Service],0),0))</f>
        <v>N/A</v>
      </c>
      <c r="AX41" s="81"/>
      <c r="AY41" s="72" t="str">
        <f>IF(OR(Table1[[#This Row],[Flow]]="",Table1[[#This Row],[Mech - Diversity]]=""),"",Table1[[#This Row],[Flow]]*Table1[[#This Row],[Mech - Diversity]])</f>
        <v/>
      </c>
      <c r="AZ41" s="72"/>
      <c r="BA41" s="62"/>
      <c r="BB41" s="62"/>
      <c r="BC41" s="62"/>
      <c r="BD41" s="62"/>
      <c r="BE41" s="62"/>
      <c r="BF41" s="62"/>
      <c r="BG41" s="62"/>
      <c r="BH41" s="77"/>
      <c r="BI41" s="77"/>
      <c r="BJ4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1" s="72" t="s">
        <v>512</v>
      </c>
      <c r="BL41" s="72" t="b">
        <f>IF(ISBLANK(Table1[[#This Row],[Power Source (Control Panel)]]),FALSE,TRUE)</f>
        <v>0</v>
      </c>
    </row>
    <row r="42" spans="1:64" ht="30" customHeight="1" x14ac:dyDescent="0.3">
      <c r="A42" s="80" t="s">
        <v>507</v>
      </c>
      <c r="B42" s="62" t="s">
        <v>508</v>
      </c>
      <c r="C4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EL-C017</v>
      </c>
      <c r="D42" s="62" t="s">
        <v>516</v>
      </c>
      <c r="E42" s="62" t="s">
        <v>528</v>
      </c>
      <c r="F42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2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2" s="74">
        <v>17</v>
      </c>
      <c r="I42" s="75" t="str">
        <f>IF(Table1[[#This Row],[Connection ID]]&lt;&gt;"-",IF(COUNTIF(Table1[Connection ID],Table1[[#This Row],[Connection ID]])&gt;1,"Duplicate Tag",""),"")</f>
        <v/>
      </c>
      <c r="J4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2" s="62"/>
      <c r="M42" s="62"/>
      <c r="N42" s="72" t="str" cm="1">
        <f t="array" ref="N42">_xlfn._xlws.FILTER(LookupCostCode[Cost Code],LookupCostCode[Description]=Table1[[#This Row],[Equipment Type]],"Not Assigned")</f>
        <v>Not Assigned</v>
      </c>
      <c r="O42" s="72"/>
      <c r="P42" s="72"/>
      <c r="Q42" s="62" t="s">
        <v>9</v>
      </c>
      <c r="R42" s="62"/>
      <c r="S42" s="62" t="s">
        <v>6</v>
      </c>
      <c r="T42" s="62"/>
      <c r="U42" s="62"/>
      <c r="V42" s="62"/>
      <c r="W42" s="72" t="str">
        <f>IF(ISBLANK(Table1[[#This Row],[Connection Type]]),"",INDEX(LookupConnectionType[Description],MATCH(Table1[[#This Row],[Connection Type]],LookupConnectionType[Connection Abbreviation])))</f>
        <v/>
      </c>
      <c r="X42" s="76"/>
      <c r="AA42" s="62"/>
      <c r="AB42" s="62"/>
      <c r="AC42" s="62" t="s">
        <v>518</v>
      </c>
      <c r="AD42" s="62"/>
      <c r="AE42" s="62" t="s">
        <v>668</v>
      </c>
      <c r="AF42" s="77">
        <v>15</v>
      </c>
      <c r="AG42" s="77">
        <v>21</v>
      </c>
      <c r="AH42" s="78">
        <v>0.8</v>
      </c>
      <c r="AI42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17.459072140294282</v>
      </c>
      <c r="AJ42" s="79">
        <f>IF(OR(Table1[[#This Row],[Apparent Load (FLA)]]="",Table1[[#This Row],[Apparent Load (FLA)]]=0,Table1[[#This Row],[Elec - Diversity]]=""),"",Table1[[#This Row],[Apparent Load (FLA)]]*Table1[[#This Row],[Elec - Diversity]])</f>
        <v>16.8</v>
      </c>
      <c r="AK42" s="79">
        <f>IF(OR(Table1[[#This Row],[Apparent Power (kVA)]]="",Table1[[#This Row],[Elec - Diversity]]=""),"",Table1[[#This Row],[Apparent Power (kVA)]]*Table1[[#This Row],[Elec - Diversity]])</f>
        <v>13.967257712235426</v>
      </c>
      <c r="AL42" s="62"/>
      <c r="AM42" s="62"/>
      <c r="AN42" s="62"/>
      <c r="AO42" s="62"/>
      <c r="AP42" s="62"/>
      <c r="AQ42" s="62"/>
      <c r="AR42" s="62"/>
      <c r="AS42" s="62"/>
      <c r="AT42" s="62" t="str" cm="1">
        <f t="array" ref="AT42">IF(ISBLANK(Table1[[#This Row],[Service]]),"N/A",INDEX(LookupService[Consumption Unit],MATCH(Table1[[#This Row],[Service]],LookupService[Service],0),0))</f>
        <v>N/A</v>
      </c>
      <c r="AU42" s="62"/>
      <c r="AV42" s="62"/>
      <c r="AW42" s="80" t="str" cm="1">
        <f t="array" ref="AW42">IF(ISBLANK(Table1[[#This Row],[Service]]),"N/A",INDEX(LookupService[Pressure Unit],MATCH(Table1[[#This Row],[Service]],LookupService[Service],0),0))</f>
        <v>N/A</v>
      </c>
      <c r="AX42" s="81"/>
      <c r="AY42" s="72" t="str">
        <f>IF(OR(Table1[[#This Row],[Flow]]="",Table1[[#This Row],[Mech - Diversity]]=""),"",Table1[[#This Row],[Flow]]*Table1[[#This Row],[Mech - Diversity]])</f>
        <v/>
      </c>
      <c r="AZ42" s="72"/>
      <c r="BA42" s="62"/>
      <c r="BB42" s="62"/>
      <c r="BC42" s="62"/>
      <c r="BD42" s="62"/>
      <c r="BE42" s="62"/>
      <c r="BF42" s="62"/>
      <c r="BG42" s="62"/>
      <c r="BH42" s="77"/>
      <c r="BI42" s="77"/>
      <c r="BJ42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2" s="72" t="s">
        <v>512</v>
      </c>
      <c r="BL42" s="72" t="b">
        <f>IF(ISBLANK(Table1[[#This Row],[Power Source (Control Panel)]]),FALSE,TRUE)</f>
        <v>0</v>
      </c>
    </row>
    <row r="43" spans="1:64" ht="30" customHeight="1" x14ac:dyDescent="0.3">
      <c r="A43" s="80" t="s">
        <v>507</v>
      </c>
      <c r="B43" s="62" t="s">
        <v>508</v>
      </c>
      <c r="C4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INT-C027</v>
      </c>
      <c r="D43" s="62" t="s">
        <v>516</v>
      </c>
      <c r="E43" s="62" t="s">
        <v>971</v>
      </c>
      <c r="F43" s="72" t="str">
        <f>IF(OR(Table1[[#This Row],[Equipment Level]] = "Equipment", Table1[[#This Row],[Equipment Level]] = "Control Panel"),"", INDEX(LookupService[Service Abbreviation],MATCH(Table1[[#This Row],[Service]],LookupService[Service],0),1))</f>
        <v>INT</v>
      </c>
      <c r="G43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43" s="74">
        <v>27</v>
      </c>
      <c r="I43" s="75" t="str">
        <f>IF(Table1[[#This Row],[Connection ID]]&lt;&gt;"-",IF(COUNTIF(Table1[Connection ID],Table1[[#This Row],[Connection ID]])&gt;1,"Duplicate Tag",""),"")</f>
        <v/>
      </c>
      <c r="J4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3" s="62"/>
      <c r="M43" s="62"/>
      <c r="N43" s="72" t="str" cm="1">
        <f t="array" ref="N43">_xlfn._xlws.FILTER(LookupCostCode[Cost Code],LookupCostCode[Description]=Table1[[#This Row],[Equipment Type]],"Not Assigned")</f>
        <v>Not Assigned</v>
      </c>
      <c r="O43" s="72"/>
      <c r="P43" s="72"/>
      <c r="Q43" s="62" t="s">
        <v>9</v>
      </c>
      <c r="R43" s="62"/>
      <c r="S43" s="62" t="s">
        <v>6</v>
      </c>
      <c r="T43" s="62"/>
      <c r="U43" s="62"/>
      <c r="V43" s="62"/>
      <c r="W43" s="72" t="str">
        <f>IF(ISBLANK(Table1[[#This Row],[Connection Type]]),"",INDEX(LookupConnectionType[Description],MATCH(Table1[[#This Row],[Connection Type]],LookupConnectionType[Connection Abbreviation])))</f>
        <v/>
      </c>
      <c r="X43" s="76"/>
      <c r="Z43" s="41" t="s">
        <v>511</v>
      </c>
      <c r="AA43" s="62"/>
      <c r="AB43" s="62"/>
      <c r="AC43" s="62" t="s">
        <v>518</v>
      </c>
      <c r="AD43" s="62"/>
      <c r="AE43" s="62"/>
      <c r="AF43" s="77"/>
      <c r="AG43" s="77"/>
      <c r="AH43" s="78"/>
      <c r="AI4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3" s="79" t="str">
        <f>IF(OR(Table1[[#This Row],[Apparent Power (kVA)]]="",Table1[[#This Row],[Elec - Diversity]]=""),"",Table1[[#This Row],[Apparent Power (kVA)]]*Table1[[#This Row],[Elec - Diversity]])</f>
        <v/>
      </c>
      <c r="AL43" s="62"/>
      <c r="AM43" s="62"/>
      <c r="AN43" s="62"/>
      <c r="AO43" s="62"/>
      <c r="AP43" s="62"/>
      <c r="AQ43" s="62"/>
      <c r="AR43" s="62"/>
      <c r="AS43" s="62">
        <v>750</v>
      </c>
      <c r="AT43" s="62" t="str" cm="1">
        <f t="array" ref="AT43">IF(ISBLANK(Table1[[#This Row],[Service]]),"N/A",INDEX(LookupService[Consumption Unit],MATCH(Table1[[#This Row],[Service]],LookupService[Service],0),0))</f>
        <v>SCFM</v>
      </c>
      <c r="AU43" s="62">
        <v>70</v>
      </c>
      <c r="AV43" s="62">
        <v>4</v>
      </c>
      <c r="AW43" s="80" t="str" cm="1">
        <f t="array" ref="AW43">IF(ISBLANK(Table1[[#This Row],[Service]]),"N/A",INDEX(LookupService[Pressure Unit],MATCH(Table1[[#This Row],[Service]],LookupService[Service],0),0))</f>
        <v>PSI</v>
      </c>
      <c r="AX43" s="81">
        <v>1</v>
      </c>
      <c r="AY43" s="72">
        <f>IF(OR(Table1[[#This Row],[Flow]]="",Table1[[#This Row],[Mech - Diversity]]=""),"",Table1[[#This Row],[Flow]]*Table1[[#This Row],[Mech - Diversity]])</f>
        <v>750</v>
      </c>
      <c r="AZ43" s="72"/>
      <c r="BA43" s="62"/>
      <c r="BB43" s="62"/>
      <c r="BC43" s="62"/>
      <c r="BD43" s="62" t="s">
        <v>1107</v>
      </c>
      <c r="BE43" s="62" t="s">
        <v>1108</v>
      </c>
      <c r="BF43" s="62" t="s">
        <v>975</v>
      </c>
      <c r="BG43" s="62"/>
      <c r="BH43" s="77"/>
      <c r="BI43" s="77"/>
      <c r="BJ43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43" s="72" t="s">
        <v>512</v>
      </c>
      <c r="BL43" s="72" t="b">
        <f>IF(ISBLANK(Table1[[#This Row],[Power Source (Control Panel)]]),FALSE,TRUE)</f>
        <v>0</v>
      </c>
    </row>
    <row r="44" spans="1:64" ht="30" customHeight="1" x14ac:dyDescent="0.3">
      <c r="A44" s="62" t="s">
        <v>736</v>
      </c>
      <c r="B44" s="62" t="s">
        <v>648</v>
      </c>
      <c r="C4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4" s="62" t="s">
        <v>509</v>
      </c>
      <c r="E44" s="62"/>
      <c r="F4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4" s="74"/>
      <c r="I44" s="75" t="str">
        <f>IF(Table1[[#This Row],[Connection ID]]&lt;&gt;"-",IF(COUNTIF(Table1[Connection ID],Table1[[#This Row],[Connection ID]])&gt;1,"Duplicate Tag",""),"")</f>
        <v/>
      </c>
      <c r="J4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4" s="62"/>
      <c r="M44" s="62" t="s">
        <v>7</v>
      </c>
      <c r="N44" s="72" t="str" cm="1">
        <f t="array" ref="N44">_xlfn._xlws.FILTER(LookupCostCode[Cost Code],LookupCostCode[Description]=Table1[[#This Row],[Equipment Type]],"Not Assigned")</f>
        <v>Not Assigned</v>
      </c>
      <c r="O44" s="72" t="s">
        <v>737</v>
      </c>
      <c r="P44" s="72"/>
      <c r="Q44" s="62" t="s">
        <v>9</v>
      </c>
      <c r="R44" s="62"/>
      <c r="S44" s="62" t="s">
        <v>6</v>
      </c>
      <c r="T44" s="62"/>
      <c r="U44" s="62"/>
      <c r="V44" s="62"/>
      <c r="W44" s="72" t="str">
        <f>IF(ISBLANK(Table1[[#This Row],[Connection Type]]),"",INDEX(LookupConnectionType[Description],MATCH(Table1[[#This Row],[Connection Type]],LookupConnectionType[Connection Abbreviation])))</f>
        <v/>
      </c>
      <c r="X44" s="76"/>
      <c r="AA44" s="62"/>
      <c r="AB44" s="62"/>
      <c r="AC44" s="62"/>
      <c r="AD44" s="62"/>
      <c r="AE44" s="62"/>
      <c r="AF44" s="77"/>
      <c r="AG44" s="77"/>
      <c r="AH44" s="78"/>
      <c r="AI4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4" s="79" t="str">
        <f>IF(OR(Table1[[#This Row],[Apparent Power (kVA)]]="",Table1[[#This Row],[Elec - Diversity]]=""),"",Table1[[#This Row],[Apparent Power (kVA)]]*Table1[[#This Row],[Elec - Diversity]])</f>
        <v/>
      </c>
      <c r="AL44" s="62" t="s">
        <v>738</v>
      </c>
      <c r="AM44" s="62"/>
      <c r="AN44" s="62"/>
      <c r="AO44" s="62"/>
      <c r="AP44" s="62"/>
      <c r="AQ44" s="62"/>
      <c r="AR44" s="62"/>
      <c r="AS44" s="62"/>
      <c r="AT44" s="62" t="str" cm="1">
        <f t="array" ref="AT44">IF(ISBLANK(Table1[[#This Row],[Service]]),"N/A",INDEX(LookupService[Consumption Unit],MATCH(Table1[[#This Row],[Service]],LookupService[Service],0),0))</f>
        <v>N/A</v>
      </c>
      <c r="AU44" s="62"/>
      <c r="AV44" s="62"/>
      <c r="AW44" s="80" t="str" cm="1">
        <f t="array" ref="AW44">IF(ISBLANK(Table1[[#This Row],[Service]]),"N/A",INDEX(LookupService[Pressure Unit],MATCH(Table1[[#This Row],[Service]],LookupService[Service],0),0))</f>
        <v>N/A</v>
      </c>
      <c r="AX44" s="81"/>
      <c r="AY44" s="72" t="str">
        <f>IF(OR(Table1[[#This Row],[Flow]]="",Table1[[#This Row],[Mech - Diversity]]=""),"",Table1[[#This Row],[Flow]]*Table1[[#This Row],[Mech - Diversity]])</f>
        <v/>
      </c>
      <c r="AZ44" s="72"/>
      <c r="BA44" s="62"/>
      <c r="BB44" s="62"/>
      <c r="BC44" s="62"/>
      <c r="BD44" s="62"/>
      <c r="BE44" s="62"/>
      <c r="BF44" s="62"/>
      <c r="BG44" s="62"/>
      <c r="BH44" s="77"/>
      <c r="BI44" s="77"/>
      <c r="BJ4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4" s="72"/>
      <c r="BL44" s="72" t="b">
        <f>IF(ISBLANK(Table1[[#This Row],[Power Source (Control Panel)]]),FALSE,TRUE)</f>
        <v>1</v>
      </c>
    </row>
    <row r="45" spans="1:64" ht="30" customHeight="1" x14ac:dyDescent="0.3">
      <c r="A45" s="62" t="s">
        <v>739</v>
      </c>
      <c r="B45" s="62" t="s">
        <v>648</v>
      </c>
      <c r="C4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5" s="62" t="s">
        <v>509</v>
      </c>
      <c r="E45" s="62"/>
      <c r="F4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5" s="74"/>
      <c r="I45" s="75" t="str">
        <f>IF(Table1[[#This Row],[Connection ID]]&lt;&gt;"-",IF(COUNTIF(Table1[Connection ID],Table1[[#This Row],[Connection ID]])&gt;1,"Duplicate Tag",""),"")</f>
        <v/>
      </c>
      <c r="J4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5" s="62"/>
      <c r="M45" s="62" t="s">
        <v>7</v>
      </c>
      <c r="N45" s="72" t="str" cm="1">
        <f t="array" ref="N45">_xlfn._xlws.FILTER(LookupCostCode[Cost Code],LookupCostCode[Description]=Table1[[#This Row],[Equipment Type]],"Not Assigned")</f>
        <v>Not Assigned</v>
      </c>
      <c r="O45" s="72" t="s">
        <v>737</v>
      </c>
      <c r="P45" s="72"/>
      <c r="Q45" s="62" t="s">
        <v>9</v>
      </c>
      <c r="R45" s="62"/>
      <c r="S45" s="62" t="s">
        <v>6</v>
      </c>
      <c r="T45" s="62"/>
      <c r="U45" s="62"/>
      <c r="V45" s="62"/>
      <c r="W45" s="72" t="str">
        <f>IF(ISBLANK(Table1[[#This Row],[Connection Type]]),"",INDEX(LookupConnectionType[Description],MATCH(Table1[[#This Row],[Connection Type]],LookupConnectionType[Connection Abbreviation])))</f>
        <v/>
      </c>
      <c r="X45" s="76"/>
      <c r="AA45" s="62"/>
      <c r="AB45" s="62"/>
      <c r="AC45" s="62"/>
      <c r="AD45" s="62"/>
      <c r="AE45" s="62"/>
      <c r="AF45" s="77"/>
      <c r="AG45" s="77"/>
      <c r="AH45" s="78"/>
      <c r="AI4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5" s="79" t="str">
        <f>IF(OR(Table1[[#This Row],[Apparent Power (kVA)]]="",Table1[[#This Row],[Elec - Diversity]]=""),"",Table1[[#This Row],[Apparent Power (kVA)]]*Table1[[#This Row],[Elec - Diversity]])</f>
        <v/>
      </c>
      <c r="AL45" s="62" t="s">
        <v>738</v>
      </c>
      <c r="AM45" s="62"/>
      <c r="AN45" s="62"/>
      <c r="AO45" s="62"/>
      <c r="AP45" s="62"/>
      <c r="AQ45" s="62"/>
      <c r="AR45" s="62"/>
      <c r="AS45" s="62"/>
      <c r="AT45" s="62" t="str" cm="1">
        <f t="array" ref="AT45">IF(ISBLANK(Table1[[#This Row],[Service]]),"N/A",INDEX(LookupService[Consumption Unit],MATCH(Table1[[#This Row],[Service]],LookupService[Service],0),0))</f>
        <v>N/A</v>
      </c>
      <c r="AU45" s="62"/>
      <c r="AV45" s="62"/>
      <c r="AW45" s="80" t="str" cm="1">
        <f t="array" ref="AW45">IF(ISBLANK(Table1[[#This Row],[Service]]),"N/A",INDEX(LookupService[Pressure Unit],MATCH(Table1[[#This Row],[Service]],LookupService[Service],0),0))</f>
        <v>N/A</v>
      </c>
      <c r="AX45" s="81"/>
      <c r="AY45" s="72" t="str">
        <f>IF(OR(Table1[[#This Row],[Flow]]="",Table1[[#This Row],[Mech - Diversity]]=""),"",Table1[[#This Row],[Flow]]*Table1[[#This Row],[Mech - Diversity]])</f>
        <v/>
      </c>
      <c r="AZ45" s="72"/>
      <c r="BA45" s="62"/>
      <c r="BB45" s="62"/>
      <c r="BC45" s="62"/>
      <c r="BD45" s="62"/>
      <c r="BE45" s="62"/>
      <c r="BF45" s="62"/>
      <c r="BG45" s="62"/>
      <c r="BH45" s="77"/>
      <c r="BI45" s="77"/>
      <c r="BJ4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5" s="72"/>
      <c r="BL45" s="72" t="b">
        <f>IF(ISBLANK(Table1[[#This Row],[Power Source (Control Panel)]]),FALSE,TRUE)</f>
        <v>1</v>
      </c>
    </row>
    <row r="46" spans="1:64" ht="30" customHeight="1" x14ac:dyDescent="0.3">
      <c r="A46" s="62" t="s">
        <v>740</v>
      </c>
      <c r="B46" s="62" t="s">
        <v>648</v>
      </c>
      <c r="C4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6" s="62" t="s">
        <v>509</v>
      </c>
      <c r="E46" s="62"/>
      <c r="F4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6" s="74"/>
      <c r="I46" s="75" t="str">
        <f>IF(Table1[[#This Row],[Connection ID]]&lt;&gt;"-",IF(COUNTIF(Table1[Connection ID],Table1[[#This Row],[Connection ID]])&gt;1,"Duplicate Tag",""),"")</f>
        <v/>
      </c>
      <c r="J4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6" s="62"/>
      <c r="M46" s="62" t="s">
        <v>7</v>
      </c>
      <c r="N46" s="72" t="str" cm="1">
        <f t="array" ref="N46">_xlfn._xlws.FILTER(LookupCostCode[Cost Code],LookupCostCode[Description]=Table1[[#This Row],[Equipment Type]],"Not Assigned")</f>
        <v>Not Assigned</v>
      </c>
      <c r="O46" s="72" t="s">
        <v>737</v>
      </c>
      <c r="P46" s="72"/>
      <c r="Q46" s="62" t="s">
        <v>9</v>
      </c>
      <c r="R46" s="62"/>
      <c r="S46" s="62" t="s">
        <v>6</v>
      </c>
      <c r="T46" s="62"/>
      <c r="U46" s="62"/>
      <c r="V46" s="62"/>
      <c r="W46" s="72" t="str">
        <f>IF(ISBLANK(Table1[[#This Row],[Connection Type]]),"",INDEX(LookupConnectionType[Description],MATCH(Table1[[#This Row],[Connection Type]],LookupConnectionType[Connection Abbreviation])))</f>
        <v/>
      </c>
      <c r="X46" s="76"/>
      <c r="AA46" s="62"/>
      <c r="AB46" s="62"/>
      <c r="AC46" s="62"/>
      <c r="AD46" s="62"/>
      <c r="AE46" s="62"/>
      <c r="AF46" s="77"/>
      <c r="AG46" s="77"/>
      <c r="AH46" s="78"/>
      <c r="AI4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6" s="79" t="str">
        <f>IF(OR(Table1[[#This Row],[Apparent Power (kVA)]]="",Table1[[#This Row],[Elec - Diversity]]=""),"",Table1[[#This Row],[Apparent Power (kVA)]]*Table1[[#This Row],[Elec - Diversity]])</f>
        <v/>
      </c>
      <c r="AL46" s="62" t="s">
        <v>738</v>
      </c>
      <c r="AM46" s="62"/>
      <c r="AN46" s="62"/>
      <c r="AO46" s="62"/>
      <c r="AP46" s="62"/>
      <c r="AQ46" s="62"/>
      <c r="AR46" s="62"/>
      <c r="AS46" s="62"/>
      <c r="AT46" s="62" t="str" cm="1">
        <f t="array" ref="AT46">IF(ISBLANK(Table1[[#This Row],[Service]]),"N/A",INDEX(LookupService[Consumption Unit],MATCH(Table1[[#This Row],[Service]],LookupService[Service],0),0))</f>
        <v>N/A</v>
      </c>
      <c r="AU46" s="62"/>
      <c r="AV46" s="62"/>
      <c r="AW46" s="80" t="str" cm="1">
        <f t="array" ref="AW46">IF(ISBLANK(Table1[[#This Row],[Service]]),"N/A",INDEX(LookupService[Pressure Unit],MATCH(Table1[[#This Row],[Service]],LookupService[Service],0),0))</f>
        <v>N/A</v>
      </c>
      <c r="AX46" s="81"/>
      <c r="AY46" s="72" t="str">
        <f>IF(OR(Table1[[#This Row],[Flow]]="",Table1[[#This Row],[Mech - Diversity]]=""),"",Table1[[#This Row],[Flow]]*Table1[[#This Row],[Mech - Diversity]])</f>
        <v/>
      </c>
      <c r="AZ46" s="72"/>
      <c r="BA46" s="62"/>
      <c r="BB46" s="62"/>
      <c r="BC46" s="62"/>
      <c r="BD46" s="62"/>
      <c r="BE46" s="62"/>
      <c r="BF46" s="62"/>
      <c r="BG46" s="62"/>
      <c r="BH46" s="77"/>
      <c r="BI46" s="77"/>
      <c r="BJ4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6" s="72"/>
      <c r="BL46" s="72" t="b">
        <f>IF(ISBLANK(Table1[[#This Row],[Power Source (Control Panel)]]),FALSE,TRUE)</f>
        <v>1</v>
      </c>
    </row>
    <row r="47" spans="1:64" ht="30" customHeight="1" x14ac:dyDescent="0.3">
      <c r="A47" s="62" t="s">
        <v>741</v>
      </c>
      <c r="B47" s="62" t="s">
        <v>648</v>
      </c>
      <c r="C4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7" s="62" t="s">
        <v>509</v>
      </c>
      <c r="E47" s="62"/>
      <c r="F4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7" s="74"/>
      <c r="I47" s="75" t="str">
        <f>IF(Table1[[#This Row],[Connection ID]]&lt;&gt;"-",IF(COUNTIF(Table1[Connection ID],Table1[[#This Row],[Connection ID]])&gt;1,"Duplicate Tag",""),"")</f>
        <v/>
      </c>
      <c r="J4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7" s="62"/>
      <c r="M47" s="62" t="s">
        <v>7</v>
      </c>
      <c r="N47" s="72" t="str" cm="1">
        <f t="array" ref="N47">_xlfn._xlws.FILTER(LookupCostCode[Cost Code],LookupCostCode[Description]=Table1[[#This Row],[Equipment Type]],"Not Assigned")</f>
        <v>Not Assigned</v>
      </c>
      <c r="O47" s="72" t="s">
        <v>737</v>
      </c>
      <c r="P47" s="72"/>
      <c r="Q47" s="62" t="s">
        <v>9</v>
      </c>
      <c r="R47" s="62"/>
      <c r="S47" s="62" t="s">
        <v>6</v>
      </c>
      <c r="T47" s="62"/>
      <c r="U47" s="62"/>
      <c r="V47" s="62"/>
      <c r="W47" s="72" t="str">
        <f>IF(ISBLANK(Table1[[#This Row],[Connection Type]]),"",INDEX(LookupConnectionType[Description],MATCH(Table1[[#This Row],[Connection Type]],LookupConnectionType[Connection Abbreviation])))</f>
        <v/>
      </c>
      <c r="X47" s="76"/>
      <c r="AA47" s="62"/>
      <c r="AB47" s="62"/>
      <c r="AC47" s="62"/>
      <c r="AD47" s="62"/>
      <c r="AE47" s="62"/>
      <c r="AF47" s="77"/>
      <c r="AG47" s="77"/>
      <c r="AH47" s="78"/>
      <c r="AI4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7" s="79" t="str">
        <f>IF(OR(Table1[[#This Row],[Apparent Power (kVA)]]="",Table1[[#This Row],[Elec - Diversity]]=""),"",Table1[[#This Row],[Apparent Power (kVA)]]*Table1[[#This Row],[Elec - Diversity]])</f>
        <v/>
      </c>
      <c r="AL47" s="62" t="s">
        <v>738</v>
      </c>
      <c r="AM47" s="62"/>
      <c r="AN47" s="62"/>
      <c r="AO47" s="62"/>
      <c r="AP47" s="62"/>
      <c r="AQ47" s="62"/>
      <c r="AR47" s="62"/>
      <c r="AS47" s="62"/>
      <c r="AT47" s="62" t="str" cm="1">
        <f t="array" ref="AT47">IF(ISBLANK(Table1[[#This Row],[Service]]),"N/A",INDEX(LookupService[Consumption Unit],MATCH(Table1[[#This Row],[Service]],LookupService[Service],0),0))</f>
        <v>N/A</v>
      </c>
      <c r="AU47" s="62"/>
      <c r="AV47" s="62"/>
      <c r="AW47" s="80" t="str" cm="1">
        <f t="array" ref="AW47">IF(ISBLANK(Table1[[#This Row],[Service]]),"N/A",INDEX(LookupService[Pressure Unit],MATCH(Table1[[#This Row],[Service]],LookupService[Service],0),0))</f>
        <v>N/A</v>
      </c>
      <c r="AX47" s="81"/>
      <c r="AY47" s="72" t="str">
        <f>IF(OR(Table1[[#This Row],[Flow]]="",Table1[[#This Row],[Mech - Diversity]]=""),"",Table1[[#This Row],[Flow]]*Table1[[#This Row],[Mech - Diversity]])</f>
        <v/>
      </c>
      <c r="AZ47" s="72"/>
      <c r="BA47" s="62"/>
      <c r="BB47" s="62"/>
      <c r="BC47" s="62"/>
      <c r="BD47" s="62"/>
      <c r="BE47" s="62"/>
      <c r="BF47" s="62"/>
      <c r="BG47" s="62"/>
      <c r="BH47" s="77"/>
      <c r="BI47" s="77"/>
      <c r="BJ4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7" s="72"/>
      <c r="BL47" s="72" t="b">
        <f>IF(ISBLANK(Table1[[#This Row],[Power Source (Control Panel)]]),FALSE,TRUE)</f>
        <v>1</v>
      </c>
    </row>
    <row r="48" spans="1:64" ht="30" customHeight="1" x14ac:dyDescent="0.3">
      <c r="A48" s="62" t="s">
        <v>742</v>
      </c>
      <c r="B48" s="62" t="s">
        <v>648</v>
      </c>
      <c r="C4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8" s="62" t="s">
        <v>509</v>
      </c>
      <c r="E48" s="62"/>
      <c r="F4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8" s="74"/>
      <c r="I48" s="75" t="str">
        <f>IF(Table1[[#This Row],[Connection ID]]&lt;&gt;"-",IF(COUNTIF(Table1[Connection ID],Table1[[#This Row],[Connection ID]])&gt;1,"Duplicate Tag",""),"")</f>
        <v/>
      </c>
      <c r="J4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8" s="62"/>
      <c r="M48" s="62" t="s">
        <v>7</v>
      </c>
      <c r="N48" s="72" t="str" cm="1">
        <f t="array" ref="N48">_xlfn._xlws.FILTER(LookupCostCode[Cost Code],LookupCostCode[Description]=Table1[[#This Row],[Equipment Type]],"Not Assigned")</f>
        <v>Not Assigned</v>
      </c>
      <c r="O48" s="72" t="s">
        <v>737</v>
      </c>
      <c r="P48" s="72"/>
      <c r="Q48" s="62" t="s">
        <v>9</v>
      </c>
      <c r="R48" s="62"/>
      <c r="S48" s="62" t="s">
        <v>6</v>
      </c>
      <c r="T48" s="62"/>
      <c r="U48" s="62"/>
      <c r="V48" s="62"/>
      <c r="W48" s="72" t="str">
        <f>IF(ISBLANK(Table1[[#This Row],[Connection Type]]),"",INDEX(LookupConnectionType[Description],MATCH(Table1[[#This Row],[Connection Type]],LookupConnectionType[Connection Abbreviation])))</f>
        <v/>
      </c>
      <c r="X48" s="76"/>
      <c r="AA48" s="62"/>
      <c r="AB48" s="62"/>
      <c r="AC48" s="62"/>
      <c r="AD48" s="62"/>
      <c r="AE48" s="62"/>
      <c r="AF48" s="77"/>
      <c r="AG48" s="77"/>
      <c r="AH48" s="78"/>
      <c r="AI4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8" s="79" t="str">
        <f>IF(OR(Table1[[#This Row],[Apparent Power (kVA)]]="",Table1[[#This Row],[Elec - Diversity]]=""),"",Table1[[#This Row],[Apparent Power (kVA)]]*Table1[[#This Row],[Elec - Diversity]])</f>
        <v/>
      </c>
      <c r="AL48" s="62" t="s">
        <v>738</v>
      </c>
      <c r="AM48" s="62"/>
      <c r="AN48" s="62"/>
      <c r="AO48" s="62"/>
      <c r="AP48" s="62"/>
      <c r="AQ48" s="62"/>
      <c r="AR48" s="62"/>
      <c r="AS48" s="62"/>
      <c r="AT48" s="62" t="str" cm="1">
        <f t="array" ref="AT48">IF(ISBLANK(Table1[[#This Row],[Service]]),"N/A",INDEX(LookupService[Consumption Unit],MATCH(Table1[[#This Row],[Service]],LookupService[Service],0),0))</f>
        <v>N/A</v>
      </c>
      <c r="AU48" s="62"/>
      <c r="AV48" s="62"/>
      <c r="AW48" s="80" t="str" cm="1">
        <f t="array" ref="AW48">IF(ISBLANK(Table1[[#This Row],[Service]]),"N/A",INDEX(LookupService[Pressure Unit],MATCH(Table1[[#This Row],[Service]],LookupService[Service],0),0))</f>
        <v>N/A</v>
      </c>
      <c r="AX48" s="81"/>
      <c r="AY48" s="72" t="str">
        <f>IF(OR(Table1[[#This Row],[Flow]]="",Table1[[#This Row],[Mech - Diversity]]=""),"",Table1[[#This Row],[Flow]]*Table1[[#This Row],[Mech - Diversity]])</f>
        <v/>
      </c>
      <c r="AZ48" s="72"/>
      <c r="BA48" s="62"/>
      <c r="BB48" s="62"/>
      <c r="BC48" s="62"/>
      <c r="BD48" s="62"/>
      <c r="BE48" s="62"/>
      <c r="BF48" s="62"/>
      <c r="BG48" s="62"/>
      <c r="BH48" s="77"/>
      <c r="BI48" s="77"/>
      <c r="BJ4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8" s="72"/>
      <c r="BL48" s="72" t="b">
        <f>IF(ISBLANK(Table1[[#This Row],[Power Source (Control Panel)]]),FALSE,TRUE)</f>
        <v>1</v>
      </c>
    </row>
    <row r="49" spans="1:64" ht="30" customHeight="1" x14ac:dyDescent="0.3">
      <c r="A49" s="62" t="s">
        <v>743</v>
      </c>
      <c r="B49" s="62" t="s">
        <v>648</v>
      </c>
      <c r="C4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9" s="62" t="s">
        <v>509</v>
      </c>
      <c r="E49" s="62"/>
      <c r="F4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9" s="74"/>
      <c r="I49" s="75" t="str">
        <f>IF(Table1[[#This Row],[Connection ID]]&lt;&gt;"-",IF(COUNTIF(Table1[Connection ID],Table1[[#This Row],[Connection ID]])&gt;1,"Duplicate Tag",""),"")</f>
        <v/>
      </c>
      <c r="J4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9" s="62"/>
      <c r="M49" s="62" t="s">
        <v>7</v>
      </c>
      <c r="N49" s="72" t="str" cm="1">
        <f t="array" ref="N49">_xlfn._xlws.FILTER(LookupCostCode[Cost Code],LookupCostCode[Description]=Table1[[#This Row],[Equipment Type]],"Not Assigned")</f>
        <v>Not Assigned</v>
      </c>
      <c r="O49" s="72" t="s">
        <v>737</v>
      </c>
      <c r="P49" s="72"/>
      <c r="Q49" s="62" t="s">
        <v>9</v>
      </c>
      <c r="R49" s="62"/>
      <c r="S49" s="62" t="s">
        <v>6</v>
      </c>
      <c r="T49" s="62"/>
      <c r="U49" s="62"/>
      <c r="V49" s="62"/>
      <c r="W49" s="72" t="str">
        <f>IF(ISBLANK(Table1[[#This Row],[Connection Type]]),"",INDEX(LookupConnectionType[Description],MATCH(Table1[[#This Row],[Connection Type]],LookupConnectionType[Connection Abbreviation])))</f>
        <v/>
      </c>
      <c r="X49" s="76"/>
      <c r="AA49" s="62"/>
      <c r="AB49" s="62"/>
      <c r="AC49" s="62"/>
      <c r="AD49" s="62"/>
      <c r="AE49" s="62"/>
      <c r="AF49" s="77"/>
      <c r="AG49" s="77"/>
      <c r="AH49" s="78"/>
      <c r="AI4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9" s="79" t="str">
        <f>IF(OR(Table1[[#This Row],[Apparent Power (kVA)]]="",Table1[[#This Row],[Elec - Diversity]]=""),"",Table1[[#This Row],[Apparent Power (kVA)]]*Table1[[#This Row],[Elec - Diversity]])</f>
        <v/>
      </c>
      <c r="AL49" s="62" t="s">
        <v>738</v>
      </c>
      <c r="AM49" s="62"/>
      <c r="AN49" s="62"/>
      <c r="AO49" s="62"/>
      <c r="AP49" s="62"/>
      <c r="AQ49" s="62"/>
      <c r="AR49" s="62"/>
      <c r="AS49" s="62"/>
      <c r="AT49" s="62" t="str" cm="1">
        <f t="array" ref="AT49">IF(ISBLANK(Table1[[#This Row],[Service]]),"N/A",INDEX(LookupService[Consumption Unit],MATCH(Table1[[#This Row],[Service]],LookupService[Service],0),0))</f>
        <v>N/A</v>
      </c>
      <c r="AU49" s="62"/>
      <c r="AV49" s="62"/>
      <c r="AW49" s="80" t="str" cm="1">
        <f t="array" ref="AW49">IF(ISBLANK(Table1[[#This Row],[Service]]),"N/A",INDEX(LookupService[Pressure Unit],MATCH(Table1[[#This Row],[Service]],LookupService[Service],0),0))</f>
        <v>N/A</v>
      </c>
      <c r="AX49" s="81"/>
      <c r="AY49" s="72" t="str">
        <f>IF(OR(Table1[[#This Row],[Flow]]="",Table1[[#This Row],[Mech - Diversity]]=""),"",Table1[[#This Row],[Flow]]*Table1[[#This Row],[Mech - Diversity]])</f>
        <v/>
      </c>
      <c r="AZ49" s="72"/>
      <c r="BA49" s="62"/>
      <c r="BB49" s="62"/>
      <c r="BC49" s="62"/>
      <c r="BD49" s="62"/>
      <c r="BE49" s="62"/>
      <c r="BF49" s="62"/>
      <c r="BG49" s="62"/>
      <c r="BH49" s="77"/>
      <c r="BI49" s="77"/>
      <c r="BJ4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9" s="72"/>
      <c r="BL49" s="72" t="b">
        <f>IF(ISBLANK(Table1[[#This Row],[Power Source (Control Panel)]]),FALSE,TRUE)</f>
        <v>1</v>
      </c>
    </row>
    <row r="50" spans="1:64" ht="30" customHeight="1" x14ac:dyDescent="0.3">
      <c r="A50" s="62" t="s">
        <v>744</v>
      </c>
      <c r="B50" s="62" t="s">
        <v>648</v>
      </c>
      <c r="C5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0" s="62" t="s">
        <v>509</v>
      </c>
      <c r="E50" s="62"/>
      <c r="F5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0" s="74"/>
      <c r="I50" s="75" t="str">
        <f>IF(Table1[[#This Row],[Connection ID]]&lt;&gt;"-",IF(COUNTIF(Table1[Connection ID],Table1[[#This Row],[Connection ID]])&gt;1,"Duplicate Tag",""),"")</f>
        <v/>
      </c>
      <c r="J5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0" s="62"/>
      <c r="M50" s="62" t="s">
        <v>7</v>
      </c>
      <c r="N50" s="72" t="str" cm="1">
        <f t="array" ref="N50">_xlfn._xlws.FILTER(LookupCostCode[Cost Code],LookupCostCode[Description]=Table1[[#This Row],[Equipment Type]],"Not Assigned")</f>
        <v>Not Assigned</v>
      </c>
      <c r="O50" s="72" t="s">
        <v>737</v>
      </c>
      <c r="P50" s="72"/>
      <c r="Q50" s="62" t="s">
        <v>9</v>
      </c>
      <c r="R50" s="62"/>
      <c r="S50" s="62" t="s">
        <v>6</v>
      </c>
      <c r="T50" s="62"/>
      <c r="U50" s="62"/>
      <c r="V50" s="62"/>
      <c r="W50" s="72" t="str">
        <f>IF(ISBLANK(Table1[[#This Row],[Connection Type]]),"",INDEX(LookupConnectionType[Description],MATCH(Table1[[#This Row],[Connection Type]],LookupConnectionType[Connection Abbreviation])))</f>
        <v/>
      </c>
      <c r="X50" s="76"/>
      <c r="AA50" s="62"/>
      <c r="AB50" s="62"/>
      <c r="AC50" s="62"/>
      <c r="AD50" s="62"/>
      <c r="AE50" s="62"/>
      <c r="AF50" s="77"/>
      <c r="AG50" s="77"/>
      <c r="AH50" s="78"/>
      <c r="AI5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0" s="79" t="str">
        <f>IF(OR(Table1[[#This Row],[Apparent Power (kVA)]]="",Table1[[#This Row],[Elec - Diversity]]=""),"",Table1[[#This Row],[Apparent Power (kVA)]]*Table1[[#This Row],[Elec - Diversity]])</f>
        <v/>
      </c>
      <c r="AL50" s="62" t="s">
        <v>738</v>
      </c>
      <c r="AM50" s="62"/>
      <c r="AN50" s="62"/>
      <c r="AO50" s="62"/>
      <c r="AP50" s="62"/>
      <c r="AQ50" s="62"/>
      <c r="AR50" s="62"/>
      <c r="AS50" s="62"/>
      <c r="AT50" s="62" t="str" cm="1">
        <f t="array" ref="AT50">IF(ISBLANK(Table1[[#This Row],[Service]]),"N/A",INDEX(LookupService[Consumption Unit],MATCH(Table1[[#This Row],[Service]],LookupService[Service],0),0))</f>
        <v>N/A</v>
      </c>
      <c r="AU50" s="62"/>
      <c r="AV50" s="62"/>
      <c r="AW50" s="80" t="str" cm="1">
        <f t="array" ref="AW50">IF(ISBLANK(Table1[[#This Row],[Service]]),"N/A",INDEX(LookupService[Pressure Unit],MATCH(Table1[[#This Row],[Service]],LookupService[Service],0),0))</f>
        <v>N/A</v>
      </c>
      <c r="AX50" s="81"/>
      <c r="AY50" s="72" t="str">
        <f>IF(OR(Table1[[#This Row],[Flow]]="",Table1[[#This Row],[Mech - Diversity]]=""),"",Table1[[#This Row],[Flow]]*Table1[[#This Row],[Mech - Diversity]])</f>
        <v/>
      </c>
      <c r="AZ50" s="72"/>
      <c r="BA50" s="62"/>
      <c r="BB50" s="62"/>
      <c r="BC50" s="62"/>
      <c r="BD50" s="62"/>
      <c r="BE50" s="62"/>
      <c r="BF50" s="62"/>
      <c r="BG50" s="62"/>
      <c r="BH50" s="77"/>
      <c r="BI50" s="77"/>
      <c r="BJ5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0" s="72"/>
      <c r="BL50" s="72" t="b">
        <f>IF(ISBLANK(Table1[[#This Row],[Power Source (Control Panel)]]),FALSE,TRUE)</f>
        <v>1</v>
      </c>
    </row>
    <row r="51" spans="1:64" ht="30" customHeight="1" x14ac:dyDescent="0.3">
      <c r="A51" s="62" t="s">
        <v>745</v>
      </c>
      <c r="B51" s="62" t="s">
        <v>648</v>
      </c>
      <c r="C5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1" s="62" t="s">
        <v>509</v>
      </c>
      <c r="E51" s="62"/>
      <c r="F5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1" s="74"/>
      <c r="I51" s="75" t="str">
        <f>IF(Table1[[#This Row],[Connection ID]]&lt;&gt;"-",IF(COUNTIF(Table1[Connection ID],Table1[[#This Row],[Connection ID]])&gt;1,"Duplicate Tag",""),"")</f>
        <v/>
      </c>
      <c r="J5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1" s="62"/>
      <c r="M51" s="62" t="s">
        <v>7</v>
      </c>
      <c r="N51" s="72" t="str" cm="1">
        <f t="array" ref="N51">_xlfn._xlws.FILTER(LookupCostCode[Cost Code],LookupCostCode[Description]=Table1[[#This Row],[Equipment Type]],"Not Assigned")</f>
        <v>Not Assigned</v>
      </c>
      <c r="O51" s="72" t="s">
        <v>737</v>
      </c>
      <c r="P51" s="72"/>
      <c r="Q51" s="62" t="s">
        <v>9</v>
      </c>
      <c r="R51" s="62"/>
      <c r="S51" s="62" t="s">
        <v>6</v>
      </c>
      <c r="T51" s="62"/>
      <c r="U51" s="62"/>
      <c r="V51" s="62"/>
      <c r="W51" s="72" t="str">
        <f>IF(ISBLANK(Table1[[#This Row],[Connection Type]]),"",INDEX(LookupConnectionType[Description],MATCH(Table1[[#This Row],[Connection Type]],LookupConnectionType[Connection Abbreviation])))</f>
        <v/>
      </c>
      <c r="X51" s="76"/>
      <c r="AA51" s="62"/>
      <c r="AB51" s="62"/>
      <c r="AC51" s="62"/>
      <c r="AD51" s="62"/>
      <c r="AE51" s="62"/>
      <c r="AF51" s="77"/>
      <c r="AG51" s="77"/>
      <c r="AH51" s="78"/>
      <c r="AI5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1" s="79" t="str">
        <f>IF(OR(Table1[[#This Row],[Apparent Power (kVA)]]="",Table1[[#This Row],[Elec - Diversity]]=""),"",Table1[[#This Row],[Apparent Power (kVA)]]*Table1[[#This Row],[Elec - Diversity]])</f>
        <v/>
      </c>
      <c r="AL51" s="62" t="s">
        <v>738</v>
      </c>
      <c r="AM51" s="62"/>
      <c r="AN51" s="62"/>
      <c r="AO51" s="62"/>
      <c r="AP51" s="62"/>
      <c r="AQ51" s="62"/>
      <c r="AR51" s="62"/>
      <c r="AS51" s="62"/>
      <c r="AT51" s="62" t="str" cm="1">
        <f t="array" ref="AT51">IF(ISBLANK(Table1[[#This Row],[Service]]),"N/A",INDEX(LookupService[Consumption Unit],MATCH(Table1[[#This Row],[Service]],LookupService[Service],0),0))</f>
        <v>N/A</v>
      </c>
      <c r="AU51" s="62"/>
      <c r="AV51" s="62"/>
      <c r="AW51" s="80" t="str" cm="1">
        <f t="array" ref="AW51">IF(ISBLANK(Table1[[#This Row],[Service]]),"N/A",INDEX(LookupService[Pressure Unit],MATCH(Table1[[#This Row],[Service]],LookupService[Service],0),0))</f>
        <v>N/A</v>
      </c>
      <c r="AX51" s="81"/>
      <c r="AY51" s="72" t="str">
        <f>IF(OR(Table1[[#This Row],[Flow]]="",Table1[[#This Row],[Mech - Diversity]]=""),"",Table1[[#This Row],[Flow]]*Table1[[#This Row],[Mech - Diversity]])</f>
        <v/>
      </c>
      <c r="AZ51" s="72"/>
      <c r="BA51" s="62"/>
      <c r="BB51" s="62"/>
      <c r="BC51" s="62"/>
      <c r="BD51" s="62"/>
      <c r="BE51" s="62"/>
      <c r="BF51" s="62"/>
      <c r="BG51" s="62"/>
      <c r="BH51" s="77"/>
      <c r="BI51" s="77"/>
      <c r="BJ5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1" s="72"/>
      <c r="BL51" s="72" t="b">
        <f>IF(ISBLANK(Table1[[#This Row],[Power Source (Control Panel)]]),FALSE,TRUE)</f>
        <v>1</v>
      </c>
    </row>
    <row r="52" spans="1:64" ht="30" customHeight="1" x14ac:dyDescent="0.3">
      <c r="A52" s="62" t="s">
        <v>746</v>
      </c>
      <c r="B52" s="62" t="s">
        <v>648</v>
      </c>
      <c r="C5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2" s="62" t="s">
        <v>509</v>
      </c>
      <c r="E52" s="62"/>
      <c r="F5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2" s="74"/>
      <c r="I52" s="75" t="str">
        <f>IF(Table1[[#This Row],[Connection ID]]&lt;&gt;"-",IF(COUNTIF(Table1[Connection ID],Table1[[#This Row],[Connection ID]])&gt;1,"Duplicate Tag",""),"")</f>
        <v/>
      </c>
      <c r="J5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2" s="62"/>
      <c r="M52" s="62" t="s">
        <v>7</v>
      </c>
      <c r="N52" s="72" t="str" cm="1">
        <f t="array" ref="N52">_xlfn._xlws.FILTER(LookupCostCode[Cost Code],LookupCostCode[Description]=Table1[[#This Row],[Equipment Type]],"Not Assigned")</f>
        <v>Not Assigned</v>
      </c>
      <c r="O52" s="72" t="s">
        <v>737</v>
      </c>
      <c r="P52" s="72"/>
      <c r="Q52" s="62" t="s">
        <v>9</v>
      </c>
      <c r="R52" s="62"/>
      <c r="S52" s="62" t="s">
        <v>6</v>
      </c>
      <c r="T52" s="62"/>
      <c r="U52" s="62"/>
      <c r="V52" s="62"/>
      <c r="W52" s="72" t="str">
        <f>IF(ISBLANK(Table1[[#This Row],[Connection Type]]),"",INDEX(LookupConnectionType[Description],MATCH(Table1[[#This Row],[Connection Type]],LookupConnectionType[Connection Abbreviation])))</f>
        <v/>
      </c>
      <c r="X52" s="76"/>
      <c r="AA52" s="62"/>
      <c r="AB52" s="62"/>
      <c r="AC52" s="62"/>
      <c r="AD52" s="62"/>
      <c r="AE52" s="62"/>
      <c r="AF52" s="77"/>
      <c r="AG52" s="77"/>
      <c r="AH52" s="78"/>
      <c r="AI5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2" s="79" t="str">
        <f>IF(OR(Table1[[#This Row],[Apparent Power (kVA)]]="",Table1[[#This Row],[Elec - Diversity]]=""),"",Table1[[#This Row],[Apparent Power (kVA)]]*Table1[[#This Row],[Elec - Diversity]])</f>
        <v/>
      </c>
      <c r="AL52" s="62" t="s">
        <v>738</v>
      </c>
      <c r="AM52" s="62"/>
      <c r="AN52" s="62"/>
      <c r="AO52" s="62"/>
      <c r="AP52" s="62"/>
      <c r="AQ52" s="62"/>
      <c r="AR52" s="62"/>
      <c r="AS52" s="62"/>
      <c r="AT52" s="62" t="str" cm="1">
        <f t="array" ref="AT52">IF(ISBLANK(Table1[[#This Row],[Service]]),"N/A",INDEX(LookupService[Consumption Unit],MATCH(Table1[[#This Row],[Service]],LookupService[Service],0),0))</f>
        <v>N/A</v>
      </c>
      <c r="AU52" s="62"/>
      <c r="AV52" s="62"/>
      <c r="AW52" s="80" t="str" cm="1">
        <f t="array" ref="AW52">IF(ISBLANK(Table1[[#This Row],[Service]]),"N/A",INDEX(LookupService[Pressure Unit],MATCH(Table1[[#This Row],[Service]],LookupService[Service],0),0))</f>
        <v>N/A</v>
      </c>
      <c r="AX52" s="81"/>
      <c r="AY52" s="72" t="str">
        <f>IF(OR(Table1[[#This Row],[Flow]]="",Table1[[#This Row],[Mech - Diversity]]=""),"",Table1[[#This Row],[Flow]]*Table1[[#This Row],[Mech - Diversity]])</f>
        <v/>
      </c>
      <c r="AZ52" s="72"/>
      <c r="BA52" s="62"/>
      <c r="BB52" s="62"/>
      <c r="BC52" s="62"/>
      <c r="BD52" s="62"/>
      <c r="BE52" s="62"/>
      <c r="BF52" s="62"/>
      <c r="BG52" s="62"/>
      <c r="BH52" s="77"/>
      <c r="BI52" s="77"/>
      <c r="BJ5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2" s="72"/>
      <c r="BL52" s="72" t="b">
        <f>IF(ISBLANK(Table1[[#This Row],[Power Source (Control Panel)]]),FALSE,TRUE)</f>
        <v>1</v>
      </c>
    </row>
    <row r="53" spans="1:64" ht="30" customHeight="1" x14ac:dyDescent="0.3">
      <c r="A53" s="62" t="s">
        <v>747</v>
      </c>
      <c r="B53" s="62" t="s">
        <v>648</v>
      </c>
      <c r="C5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3" s="62" t="s">
        <v>509</v>
      </c>
      <c r="E53" s="62"/>
      <c r="F5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3" s="74"/>
      <c r="I53" s="75" t="str">
        <f>IF(Table1[[#This Row],[Connection ID]]&lt;&gt;"-",IF(COUNTIF(Table1[Connection ID],Table1[[#This Row],[Connection ID]])&gt;1,"Duplicate Tag",""),"")</f>
        <v/>
      </c>
      <c r="J5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3" s="62"/>
      <c r="M53" s="62" t="s">
        <v>7</v>
      </c>
      <c r="N53" s="72" t="str" cm="1">
        <f t="array" ref="N53">_xlfn._xlws.FILTER(LookupCostCode[Cost Code],LookupCostCode[Description]=Table1[[#This Row],[Equipment Type]],"Not Assigned")</f>
        <v>Not Assigned</v>
      </c>
      <c r="O53" s="72" t="s">
        <v>737</v>
      </c>
      <c r="P53" s="72"/>
      <c r="Q53" s="62" t="s">
        <v>9</v>
      </c>
      <c r="R53" s="62"/>
      <c r="S53" s="62" t="s">
        <v>6</v>
      </c>
      <c r="T53" s="62"/>
      <c r="U53" s="62"/>
      <c r="V53" s="62"/>
      <c r="W53" s="72" t="str">
        <f>IF(ISBLANK(Table1[[#This Row],[Connection Type]]),"",INDEX(LookupConnectionType[Description],MATCH(Table1[[#This Row],[Connection Type]],LookupConnectionType[Connection Abbreviation])))</f>
        <v/>
      </c>
      <c r="X53" s="76"/>
      <c r="AA53" s="62"/>
      <c r="AB53" s="62"/>
      <c r="AC53" s="62"/>
      <c r="AD53" s="62"/>
      <c r="AE53" s="62"/>
      <c r="AF53" s="77"/>
      <c r="AG53" s="77"/>
      <c r="AH53" s="78"/>
      <c r="AI5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3" s="79" t="str">
        <f>IF(OR(Table1[[#This Row],[Apparent Power (kVA)]]="",Table1[[#This Row],[Elec - Diversity]]=""),"",Table1[[#This Row],[Apparent Power (kVA)]]*Table1[[#This Row],[Elec - Diversity]])</f>
        <v/>
      </c>
      <c r="AL53" s="62" t="s">
        <v>738</v>
      </c>
      <c r="AM53" s="62"/>
      <c r="AN53" s="62"/>
      <c r="AO53" s="62"/>
      <c r="AP53" s="62"/>
      <c r="AQ53" s="62"/>
      <c r="AR53" s="62"/>
      <c r="AS53" s="62"/>
      <c r="AT53" s="62" t="str" cm="1">
        <f t="array" ref="AT53">IF(ISBLANK(Table1[[#This Row],[Service]]),"N/A",INDEX(LookupService[Consumption Unit],MATCH(Table1[[#This Row],[Service]],LookupService[Service],0),0))</f>
        <v>N/A</v>
      </c>
      <c r="AU53" s="62"/>
      <c r="AV53" s="62"/>
      <c r="AW53" s="80" t="str" cm="1">
        <f t="array" ref="AW53">IF(ISBLANK(Table1[[#This Row],[Service]]),"N/A",INDEX(LookupService[Pressure Unit],MATCH(Table1[[#This Row],[Service]],LookupService[Service],0),0))</f>
        <v>N/A</v>
      </c>
      <c r="AX53" s="81"/>
      <c r="AY53" s="72" t="str">
        <f>IF(OR(Table1[[#This Row],[Flow]]="",Table1[[#This Row],[Mech - Diversity]]=""),"",Table1[[#This Row],[Flow]]*Table1[[#This Row],[Mech - Diversity]])</f>
        <v/>
      </c>
      <c r="AZ53" s="72"/>
      <c r="BA53" s="62"/>
      <c r="BB53" s="62"/>
      <c r="BC53" s="62"/>
      <c r="BD53" s="62"/>
      <c r="BE53" s="62"/>
      <c r="BF53" s="62"/>
      <c r="BG53" s="62"/>
      <c r="BH53" s="77"/>
      <c r="BI53" s="77"/>
      <c r="BJ5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3" s="72"/>
      <c r="BL53" s="72" t="b">
        <f>IF(ISBLANK(Table1[[#This Row],[Power Source (Control Panel)]]),FALSE,TRUE)</f>
        <v>1</v>
      </c>
    </row>
    <row r="54" spans="1:64" ht="30" customHeight="1" x14ac:dyDescent="0.3">
      <c r="A54" s="62" t="s">
        <v>748</v>
      </c>
      <c r="B54" s="62" t="s">
        <v>648</v>
      </c>
      <c r="C5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4" s="62" t="s">
        <v>509</v>
      </c>
      <c r="E54" s="62"/>
      <c r="F5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4" s="74"/>
      <c r="I54" s="75" t="str">
        <f>IF(Table1[[#This Row],[Connection ID]]&lt;&gt;"-",IF(COUNTIF(Table1[Connection ID],Table1[[#This Row],[Connection ID]])&gt;1,"Duplicate Tag",""),"")</f>
        <v/>
      </c>
      <c r="J5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4" s="62"/>
      <c r="M54" s="62" t="s">
        <v>7</v>
      </c>
      <c r="N54" s="72" t="str" cm="1">
        <f t="array" ref="N54">_xlfn._xlws.FILTER(LookupCostCode[Cost Code],LookupCostCode[Description]=Table1[[#This Row],[Equipment Type]],"Not Assigned")</f>
        <v>Not Assigned</v>
      </c>
      <c r="O54" s="72" t="s">
        <v>737</v>
      </c>
      <c r="P54" s="72"/>
      <c r="Q54" s="62" t="s">
        <v>9</v>
      </c>
      <c r="R54" s="62"/>
      <c r="S54" s="62" t="s">
        <v>6</v>
      </c>
      <c r="T54" s="62"/>
      <c r="U54" s="62"/>
      <c r="V54" s="62"/>
      <c r="W54" s="72" t="str">
        <f>IF(ISBLANK(Table1[[#This Row],[Connection Type]]),"",INDEX(LookupConnectionType[Description],MATCH(Table1[[#This Row],[Connection Type]],LookupConnectionType[Connection Abbreviation])))</f>
        <v/>
      </c>
      <c r="X54" s="76"/>
      <c r="AA54" s="62"/>
      <c r="AB54" s="62"/>
      <c r="AC54" s="62"/>
      <c r="AD54" s="62"/>
      <c r="AE54" s="62"/>
      <c r="AF54" s="77"/>
      <c r="AG54" s="77"/>
      <c r="AH54" s="78"/>
      <c r="AI5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4" s="79" t="str">
        <f>IF(OR(Table1[[#This Row],[Apparent Power (kVA)]]="",Table1[[#This Row],[Elec - Diversity]]=""),"",Table1[[#This Row],[Apparent Power (kVA)]]*Table1[[#This Row],[Elec - Diversity]])</f>
        <v/>
      </c>
      <c r="AL54" s="62" t="s">
        <v>738</v>
      </c>
      <c r="AM54" s="62"/>
      <c r="AN54" s="62"/>
      <c r="AO54" s="62"/>
      <c r="AP54" s="62"/>
      <c r="AQ54" s="62"/>
      <c r="AR54" s="62"/>
      <c r="AS54" s="62"/>
      <c r="AT54" s="62" t="str" cm="1">
        <f t="array" ref="AT54">IF(ISBLANK(Table1[[#This Row],[Service]]),"N/A",INDEX(LookupService[Consumption Unit],MATCH(Table1[[#This Row],[Service]],LookupService[Service],0),0))</f>
        <v>N/A</v>
      </c>
      <c r="AU54" s="62"/>
      <c r="AV54" s="62"/>
      <c r="AW54" s="80" t="str" cm="1">
        <f t="array" ref="AW54">IF(ISBLANK(Table1[[#This Row],[Service]]),"N/A",INDEX(LookupService[Pressure Unit],MATCH(Table1[[#This Row],[Service]],LookupService[Service],0),0))</f>
        <v>N/A</v>
      </c>
      <c r="AX54" s="81"/>
      <c r="AY54" s="72" t="str">
        <f>IF(OR(Table1[[#This Row],[Flow]]="",Table1[[#This Row],[Mech - Diversity]]=""),"",Table1[[#This Row],[Flow]]*Table1[[#This Row],[Mech - Diversity]])</f>
        <v/>
      </c>
      <c r="AZ54" s="72"/>
      <c r="BA54" s="62"/>
      <c r="BB54" s="62"/>
      <c r="BC54" s="62"/>
      <c r="BD54" s="62"/>
      <c r="BE54" s="62"/>
      <c r="BF54" s="62"/>
      <c r="BG54" s="62"/>
      <c r="BH54" s="77"/>
      <c r="BI54" s="77"/>
      <c r="BJ5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4" s="72"/>
      <c r="BL54" s="72" t="b">
        <f>IF(ISBLANK(Table1[[#This Row],[Power Source (Control Panel)]]),FALSE,TRUE)</f>
        <v>1</v>
      </c>
    </row>
    <row r="55" spans="1:64" ht="30" customHeight="1" x14ac:dyDescent="0.3">
      <c r="A55" s="62" t="s">
        <v>749</v>
      </c>
      <c r="B55" s="62" t="s">
        <v>648</v>
      </c>
      <c r="C5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5" s="62" t="s">
        <v>509</v>
      </c>
      <c r="E55" s="62"/>
      <c r="F5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5" s="74"/>
      <c r="I55" s="75" t="str">
        <f>IF(Table1[[#This Row],[Connection ID]]&lt;&gt;"-",IF(COUNTIF(Table1[Connection ID],Table1[[#This Row],[Connection ID]])&gt;1,"Duplicate Tag",""),"")</f>
        <v/>
      </c>
      <c r="J5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5" s="62"/>
      <c r="M55" s="62" t="s">
        <v>7</v>
      </c>
      <c r="N55" s="72" t="str" cm="1">
        <f t="array" ref="N55">_xlfn._xlws.FILTER(LookupCostCode[Cost Code],LookupCostCode[Description]=Table1[[#This Row],[Equipment Type]],"Not Assigned")</f>
        <v>Not Assigned</v>
      </c>
      <c r="O55" s="72" t="s">
        <v>737</v>
      </c>
      <c r="P55" s="72"/>
      <c r="Q55" s="62" t="s">
        <v>9</v>
      </c>
      <c r="R55" s="62"/>
      <c r="S55" s="62" t="s">
        <v>6</v>
      </c>
      <c r="T55" s="62"/>
      <c r="U55" s="62"/>
      <c r="V55" s="62"/>
      <c r="W55" s="72" t="str">
        <f>IF(ISBLANK(Table1[[#This Row],[Connection Type]]),"",INDEX(LookupConnectionType[Description],MATCH(Table1[[#This Row],[Connection Type]],LookupConnectionType[Connection Abbreviation])))</f>
        <v/>
      </c>
      <c r="X55" s="76"/>
      <c r="AA55" s="62"/>
      <c r="AB55" s="62"/>
      <c r="AC55" s="62"/>
      <c r="AD55" s="62"/>
      <c r="AE55" s="62"/>
      <c r="AF55" s="77"/>
      <c r="AG55" s="77"/>
      <c r="AH55" s="78"/>
      <c r="AI5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5" s="79" t="str">
        <f>IF(OR(Table1[[#This Row],[Apparent Power (kVA)]]="",Table1[[#This Row],[Elec - Diversity]]=""),"",Table1[[#This Row],[Apparent Power (kVA)]]*Table1[[#This Row],[Elec - Diversity]])</f>
        <v/>
      </c>
      <c r="AL55" s="62" t="s">
        <v>738</v>
      </c>
      <c r="AM55" s="62"/>
      <c r="AN55" s="62"/>
      <c r="AO55" s="62"/>
      <c r="AP55" s="62"/>
      <c r="AQ55" s="62"/>
      <c r="AR55" s="62"/>
      <c r="AS55" s="62"/>
      <c r="AT55" s="62" t="str" cm="1">
        <f t="array" ref="AT55">IF(ISBLANK(Table1[[#This Row],[Service]]),"N/A",INDEX(LookupService[Consumption Unit],MATCH(Table1[[#This Row],[Service]],LookupService[Service],0),0))</f>
        <v>N/A</v>
      </c>
      <c r="AU55" s="62"/>
      <c r="AV55" s="62"/>
      <c r="AW55" s="80" t="str" cm="1">
        <f t="array" ref="AW55">IF(ISBLANK(Table1[[#This Row],[Service]]),"N/A",INDEX(LookupService[Pressure Unit],MATCH(Table1[[#This Row],[Service]],LookupService[Service],0),0))</f>
        <v>N/A</v>
      </c>
      <c r="AX55" s="81"/>
      <c r="AY55" s="72" t="str">
        <f>IF(OR(Table1[[#This Row],[Flow]]="",Table1[[#This Row],[Mech - Diversity]]=""),"",Table1[[#This Row],[Flow]]*Table1[[#This Row],[Mech - Diversity]])</f>
        <v/>
      </c>
      <c r="AZ55" s="72"/>
      <c r="BA55" s="62"/>
      <c r="BB55" s="62"/>
      <c r="BC55" s="62"/>
      <c r="BD55" s="62"/>
      <c r="BE55" s="62"/>
      <c r="BF55" s="62"/>
      <c r="BG55" s="62"/>
      <c r="BH55" s="77"/>
      <c r="BI55" s="77"/>
      <c r="BJ5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5" s="72"/>
      <c r="BL55" s="72" t="b">
        <f>IF(ISBLANK(Table1[[#This Row],[Power Source (Control Panel)]]),FALSE,TRUE)</f>
        <v>1</v>
      </c>
    </row>
    <row r="56" spans="1:64" ht="30" customHeight="1" x14ac:dyDescent="0.3">
      <c r="A56" s="80" t="s">
        <v>513</v>
      </c>
      <c r="B56" s="62" t="s">
        <v>508</v>
      </c>
      <c r="C5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6" s="62" t="s">
        <v>509</v>
      </c>
      <c r="E56" s="62"/>
      <c r="F5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6" s="74"/>
      <c r="I56" s="75" t="str">
        <f>IF(Table1[[#This Row],[Connection ID]]&lt;&gt;"-",IF(COUNTIF(Table1[Connection ID],Table1[[#This Row],[Connection ID]])&gt;1,"Duplicate Tag",""),"")</f>
        <v/>
      </c>
      <c r="J5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6" s="62"/>
      <c r="M56" s="62" t="s">
        <v>510</v>
      </c>
      <c r="N56" s="72" t="str" cm="1">
        <f t="array" ref="N56">_xlfn._xlws.FILTER(LookupCostCode[Cost Code],LookupCostCode[Description]=Table1[[#This Row],[Equipment Type]],"Not Assigned")</f>
        <v>Not Assigned</v>
      </c>
      <c r="O56" s="72"/>
      <c r="P56" s="72"/>
      <c r="Q56" s="62" t="s">
        <v>9</v>
      </c>
      <c r="R56" s="62"/>
      <c r="S56" s="62" t="s">
        <v>10</v>
      </c>
      <c r="T56" s="62"/>
      <c r="U56" s="62"/>
      <c r="V56" s="62"/>
      <c r="W56" s="72" t="str">
        <f>IF(ISBLANK(Table1[[#This Row],[Connection Type]]),"",INDEX(LookupConnectionType[Description],MATCH(Table1[[#This Row],[Connection Type]],LookupConnectionType[Connection Abbreviation])))</f>
        <v/>
      </c>
      <c r="X56" s="76"/>
      <c r="Z56" s="41" t="s">
        <v>511</v>
      </c>
      <c r="AA56" s="62"/>
      <c r="AB56" s="62"/>
      <c r="AC56" s="62"/>
      <c r="AD56" s="62"/>
      <c r="AE56" s="62"/>
      <c r="AF56" s="77"/>
      <c r="AG56" s="77"/>
      <c r="AH56" s="78"/>
      <c r="AI5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6" s="79" t="str">
        <f>IF(OR(Table1[[#This Row],[Apparent Power (kVA)]]="",Table1[[#This Row],[Elec - Diversity]]=""),"",Table1[[#This Row],[Apparent Power (kVA)]]*Table1[[#This Row],[Elec - Diversity]])</f>
        <v/>
      </c>
      <c r="AL56" s="62"/>
      <c r="AM56" s="62"/>
      <c r="AN56" s="62"/>
      <c r="AO56" s="62"/>
      <c r="AP56" s="62"/>
      <c r="AQ56" s="62"/>
      <c r="AR56" s="62"/>
      <c r="AS56" s="62"/>
      <c r="AT56" s="62" t="str" cm="1">
        <f t="array" ref="AT56">IF(ISBLANK(Table1[[#This Row],[Service]]),"N/A",INDEX(LookupService[Consumption Unit],MATCH(Table1[[#This Row],[Service]],LookupService[Service],0),0))</f>
        <v>N/A</v>
      </c>
      <c r="AU56" s="62"/>
      <c r="AV56" s="62"/>
      <c r="AW56" s="80" t="str" cm="1">
        <f t="array" ref="AW56">IF(ISBLANK(Table1[[#This Row],[Service]]),"N/A",INDEX(LookupService[Pressure Unit],MATCH(Table1[[#This Row],[Service]],LookupService[Service],0),0))</f>
        <v>N/A</v>
      </c>
      <c r="AX56" s="81"/>
      <c r="AY56" s="72" t="str">
        <f>IF(OR(Table1[[#This Row],[Flow]]="",Table1[[#This Row],[Mech - Diversity]]=""),"",Table1[[#This Row],[Flow]]*Table1[[#This Row],[Mech - Diversity]])</f>
        <v/>
      </c>
      <c r="AZ56" s="72"/>
      <c r="BA56" s="62"/>
      <c r="BB56" s="62"/>
      <c r="BC56" s="62"/>
      <c r="BD56" s="62"/>
      <c r="BE56" s="62"/>
      <c r="BF56" s="62"/>
      <c r="BG56" s="62"/>
      <c r="BH56" s="77"/>
      <c r="BI56" s="77"/>
      <c r="BJ5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6" s="72" t="s">
        <v>512</v>
      </c>
      <c r="BL56" s="72" t="b">
        <f>IF(ISBLANK(Table1[[#This Row],[Power Source (Control Panel)]]),FALSE,TRUE)</f>
        <v>0</v>
      </c>
    </row>
    <row r="57" spans="1:64" ht="30" customHeight="1" x14ac:dyDescent="0.3">
      <c r="A57" s="80" t="s">
        <v>513</v>
      </c>
      <c r="B57" s="62" t="s">
        <v>508</v>
      </c>
      <c r="C5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EL-C018</v>
      </c>
      <c r="D57" s="62" t="s">
        <v>516</v>
      </c>
      <c r="E57" s="62" t="s">
        <v>528</v>
      </c>
      <c r="F57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7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7" s="74">
        <v>18</v>
      </c>
      <c r="I57" s="75" t="str">
        <f>IF(Table1[[#This Row],[Connection ID]]&lt;&gt;"-",IF(COUNTIF(Table1[Connection ID],Table1[[#This Row],[Connection ID]])&gt;1,"Duplicate Tag",""),"")</f>
        <v/>
      </c>
      <c r="J5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7" s="62"/>
      <c r="M57" s="62"/>
      <c r="N57" s="72" t="str" cm="1">
        <f t="array" ref="N57">_xlfn._xlws.FILTER(LookupCostCode[Cost Code],LookupCostCode[Description]=Table1[[#This Row],[Equipment Type]],"Not Assigned")</f>
        <v>Not Assigned</v>
      </c>
      <c r="O57" s="72"/>
      <c r="P57" s="72"/>
      <c r="Q57" s="62" t="s">
        <v>9</v>
      </c>
      <c r="R57" s="62"/>
      <c r="S57" s="62" t="s">
        <v>10</v>
      </c>
      <c r="T57" s="62"/>
      <c r="U57" s="62"/>
      <c r="V57" s="62"/>
      <c r="W57" s="72" t="str">
        <f>IF(ISBLANK(Table1[[#This Row],[Connection Type]]),"",INDEX(LookupConnectionType[Description],MATCH(Table1[[#This Row],[Connection Type]],LookupConnectionType[Connection Abbreviation])))</f>
        <v/>
      </c>
      <c r="X57" s="76"/>
      <c r="AA57" s="62"/>
      <c r="AB57" s="62"/>
      <c r="AC57" s="62" t="s">
        <v>518</v>
      </c>
      <c r="AD57" s="62"/>
      <c r="AE57" s="62" t="s">
        <v>668</v>
      </c>
      <c r="AF57" s="77">
        <v>15</v>
      </c>
      <c r="AG57" s="77">
        <v>21</v>
      </c>
      <c r="AH57" s="78">
        <v>0.8</v>
      </c>
      <c r="AI57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17.459072140294282</v>
      </c>
      <c r="AJ57" s="79">
        <f>IF(OR(Table1[[#This Row],[Apparent Load (FLA)]]="",Table1[[#This Row],[Apparent Load (FLA)]]=0,Table1[[#This Row],[Elec - Diversity]]=""),"",Table1[[#This Row],[Apparent Load (FLA)]]*Table1[[#This Row],[Elec - Diversity]])</f>
        <v>16.8</v>
      </c>
      <c r="AK57" s="79">
        <f>IF(OR(Table1[[#This Row],[Apparent Power (kVA)]]="",Table1[[#This Row],[Elec - Diversity]]=""),"",Table1[[#This Row],[Apparent Power (kVA)]]*Table1[[#This Row],[Elec - Diversity]])</f>
        <v>13.967257712235426</v>
      </c>
      <c r="AL57" s="62"/>
      <c r="AM57" s="62"/>
      <c r="AN57" s="62"/>
      <c r="AO57" s="62"/>
      <c r="AP57" s="62"/>
      <c r="AQ57" s="62"/>
      <c r="AR57" s="62"/>
      <c r="AS57" s="62"/>
      <c r="AT57" s="62" t="str" cm="1">
        <f t="array" ref="AT57">IF(ISBLANK(Table1[[#This Row],[Service]]),"N/A",INDEX(LookupService[Consumption Unit],MATCH(Table1[[#This Row],[Service]],LookupService[Service],0),0))</f>
        <v>N/A</v>
      </c>
      <c r="AU57" s="62"/>
      <c r="AV57" s="62"/>
      <c r="AW57" s="80" t="str" cm="1">
        <f t="array" ref="AW57">IF(ISBLANK(Table1[[#This Row],[Service]]),"N/A",INDEX(LookupService[Pressure Unit],MATCH(Table1[[#This Row],[Service]],LookupService[Service],0),0))</f>
        <v>N/A</v>
      </c>
      <c r="AX57" s="81"/>
      <c r="AY57" s="72" t="str">
        <f>IF(OR(Table1[[#This Row],[Flow]]="",Table1[[#This Row],[Mech - Diversity]]=""),"",Table1[[#This Row],[Flow]]*Table1[[#This Row],[Mech - Diversity]])</f>
        <v/>
      </c>
      <c r="AZ57" s="72"/>
      <c r="BA57" s="62"/>
      <c r="BB57" s="62"/>
      <c r="BC57" s="62"/>
      <c r="BD57" s="62"/>
      <c r="BE57" s="62"/>
      <c r="BF57" s="62"/>
      <c r="BG57" s="62"/>
      <c r="BH57" s="77"/>
      <c r="BI57" s="77"/>
      <c r="BJ57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7" s="72" t="s">
        <v>512</v>
      </c>
      <c r="BL57" s="72" t="b">
        <f>IF(ISBLANK(Table1[[#This Row],[Power Source (Control Panel)]]),FALSE,TRUE)</f>
        <v>0</v>
      </c>
    </row>
    <row r="58" spans="1:64" ht="30" customHeight="1" x14ac:dyDescent="0.3">
      <c r="A58" s="80" t="s">
        <v>513</v>
      </c>
      <c r="B58" s="62" t="s">
        <v>508</v>
      </c>
      <c r="C5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INT-C028</v>
      </c>
      <c r="D58" s="62" t="s">
        <v>516</v>
      </c>
      <c r="E58" s="62" t="s">
        <v>971</v>
      </c>
      <c r="F58" s="72" t="str">
        <f>IF(OR(Table1[[#This Row],[Equipment Level]] = "Equipment", Table1[[#This Row],[Equipment Level]] = "Control Panel"),"", INDEX(LookupService[Service Abbreviation],MATCH(Table1[[#This Row],[Service]],LookupService[Service],0),1))</f>
        <v>INT</v>
      </c>
      <c r="G58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58" s="74">
        <v>28</v>
      </c>
      <c r="I58" s="75" t="str">
        <f>IF(Table1[[#This Row],[Connection ID]]&lt;&gt;"-",IF(COUNTIF(Table1[Connection ID],Table1[[#This Row],[Connection ID]])&gt;1,"Duplicate Tag",""),"")</f>
        <v/>
      </c>
      <c r="J5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8" s="62"/>
      <c r="M58" s="62"/>
      <c r="N58" s="72" t="str" cm="1">
        <f t="array" ref="N58">_xlfn._xlws.FILTER(LookupCostCode[Cost Code],LookupCostCode[Description]=Table1[[#This Row],[Equipment Type]],"Not Assigned")</f>
        <v>Not Assigned</v>
      </c>
      <c r="O58" s="72"/>
      <c r="P58" s="72"/>
      <c r="Q58" s="62" t="s">
        <v>9</v>
      </c>
      <c r="R58" s="62"/>
      <c r="S58" s="62" t="s">
        <v>10</v>
      </c>
      <c r="T58" s="62"/>
      <c r="U58" s="62"/>
      <c r="V58" s="62"/>
      <c r="W58" s="72" t="str">
        <f>IF(ISBLANK(Table1[[#This Row],[Connection Type]]),"",INDEX(LookupConnectionType[Description],MATCH(Table1[[#This Row],[Connection Type]],LookupConnectionType[Connection Abbreviation])))</f>
        <v/>
      </c>
      <c r="X58" s="76"/>
      <c r="Z58" s="41" t="s">
        <v>511</v>
      </c>
      <c r="AA58" s="62"/>
      <c r="AB58" s="62"/>
      <c r="AC58" s="62" t="s">
        <v>518</v>
      </c>
      <c r="AD58" s="62"/>
      <c r="AE58" s="62"/>
      <c r="AF58" s="77"/>
      <c r="AG58" s="77"/>
      <c r="AH58" s="78"/>
      <c r="AI5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8" s="79" t="str">
        <f>IF(OR(Table1[[#This Row],[Apparent Power (kVA)]]="",Table1[[#This Row],[Elec - Diversity]]=""),"",Table1[[#This Row],[Apparent Power (kVA)]]*Table1[[#This Row],[Elec - Diversity]])</f>
        <v/>
      </c>
      <c r="AL58" s="62"/>
      <c r="AM58" s="62"/>
      <c r="AN58" s="62"/>
      <c r="AO58" s="62"/>
      <c r="AP58" s="62"/>
      <c r="AQ58" s="62"/>
      <c r="AR58" s="62"/>
      <c r="AS58" s="62">
        <v>750</v>
      </c>
      <c r="AT58" s="62" t="str" cm="1">
        <f t="array" ref="AT58">IF(ISBLANK(Table1[[#This Row],[Service]]),"N/A",INDEX(LookupService[Consumption Unit],MATCH(Table1[[#This Row],[Service]],LookupService[Service],0),0))</f>
        <v>SCFM</v>
      </c>
      <c r="AU58" s="62">
        <v>70</v>
      </c>
      <c r="AV58" s="62">
        <v>4</v>
      </c>
      <c r="AW58" s="80" t="str" cm="1">
        <f t="array" ref="AW58">IF(ISBLANK(Table1[[#This Row],[Service]]),"N/A",INDEX(LookupService[Pressure Unit],MATCH(Table1[[#This Row],[Service]],LookupService[Service],0),0))</f>
        <v>PSI</v>
      </c>
      <c r="AX58" s="81">
        <v>1</v>
      </c>
      <c r="AY58" s="72">
        <f>IF(OR(Table1[[#This Row],[Flow]]="",Table1[[#This Row],[Mech - Diversity]]=""),"",Table1[[#This Row],[Flow]]*Table1[[#This Row],[Mech - Diversity]])</f>
        <v>750</v>
      </c>
      <c r="AZ58" s="72"/>
      <c r="BA58" s="62"/>
      <c r="BB58" s="62"/>
      <c r="BC58" s="62"/>
      <c r="BD58" s="62" t="s">
        <v>1113</v>
      </c>
      <c r="BE58" s="62" t="s">
        <v>1114</v>
      </c>
      <c r="BF58" s="62" t="s">
        <v>975</v>
      </c>
      <c r="BG58" s="62"/>
      <c r="BH58" s="77"/>
      <c r="BI58" s="77"/>
      <c r="BJ58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58" s="72" t="s">
        <v>512</v>
      </c>
      <c r="BL58" s="72" t="b">
        <f>IF(ISBLANK(Table1[[#This Row],[Power Source (Control Panel)]]),FALSE,TRUE)</f>
        <v>0</v>
      </c>
    </row>
    <row r="59" spans="1:64" ht="30" customHeight="1" x14ac:dyDescent="0.3">
      <c r="A59" s="62" t="s">
        <v>750</v>
      </c>
      <c r="B59" s="62" t="s">
        <v>648</v>
      </c>
      <c r="C5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9" s="62" t="s">
        <v>509</v>
      </c>
      <c r="E59" s="62"/>
      <c r="F5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9" s="74"/>
      <c r="I59" s="75" t="str">
        <f>IF(Table1[[#This Row],[Connection ID]]&lt;&gt;"-",IF(COUNTIF(Table1[Connection ID],Table1[[#This Row],[Connection ID]])&gt;1,"Duplicate Tag",""),"")</f>
        <v/>
      </c>
      <c r="J5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9" s="62"/>
      <c r="M59" s="62" t="s">
        <v>751</v>
      </c>
      <c r="N59" s="72" t="str" cm="1">
        <f t="array" ref="N59">_xlfn._xlws.FILTER(LookupCostCode[Cost Code],LookupCostCode[Description]=Table1[[#This Row],[Equipment Type]],"Not Assigned")</f>
        <v>Not Assigned</v>
      </c>
      <c r="O59" s="72" t="s">
        <v>737</v>
      </c>
      <c r="P59" s="72"/>
      <c r="Q59" s="62" t="s">
        <v>9</v>
      </c>
      <c r="R59" s="62"/>
      <c r="S59" s="62" t="s">
        <v>10</v>
      </c>
      <c r="T59" s="62"/>
      <c r="U59" s="62"/>
      <c r="V59" s="62"/>
      <c r="W59" s="72" t="str">
        <f>IF(ISBLANK(Table1[[#This Row],[Connection Type]]),"",INDEX(LookupConnectionType[Description],MATCH(Table1[[#This Row],[Connection Type]],LookupConnectionType[Connection Abbreviation])))</f>
        <v/>
      </c>
      <c r="X59" s="76"/>
      <c r="AA59" s="62"/>
      <c r="AB59" s="62"/>
      <c r="AC59" s="62"/>
      <c r="AD59" s="62"/>
      <c r="AE59" s="62"/>
      <c r="AF59" s="77"/>
      <c r="AG59" s="77"/>
      <c r="AH59" s="78"/>
      <c r="AI5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9" s="79" t="str">
        <f>IF(OR(Table1[[#This Row],[Apparent Power (kVA)]]="",Table1[[#This Row],[Elec - Diversity]]=""),"",Table1[[#This Row],[Apparent Power (kVA)]]*Table1[[#This Row],[Elec - Diversity]])</f>
        <v/>
      </c>
      <c r="AL59" s="62" t="s">
        <v>752</v>
      </c>
      <c r="AM59" s="62"/>
      <c r="AN59" s="62"/>
      <c r="AO59" s="62"/>
      <c r="AP59" s="62"/>
      <c r="AQ59" s="62"/>
      <c r="AR59" s="62"/>
      <c r="AS59" s="62"/>
      <c r="AT59" s="62" t="str" cm="1">
        <f t="array" ref="AT59">IF(ISBLANK(Table1[[#This Row],[Service]]),"N/A",INDEX(LookupService[Consumption Unit],MATCH(Table1[[#This Row],[Service]],LookupService[Service],0),0))</f>
        <v>N/A</v>
      </c>
      <c r="AU59" s="62"/>
      <c r="AV59" s="62"/>
      <c r="AW59" s="80" t="str" cm="1">
        <f t="array" ref="AW59">IF(ISBLANK(Table1[[#This Row],[Service]]),"N/A",INDEX(LookupService[Pressure Unit],MATCH(Table1[[#This Row],[Service]],LookupService[Service],0),0))</f>
        <v>N/A</v>
      </c>
      <c r="AX59" s="81"/>
      <c r="AY59" s="72" t="str">
        <f>IF(OR(Table1[[#This Row],[Flow]]="",Table1[[#This Row],[Mech - Diversity]]=""),"",Table1[[#This Row],[Flow]]*Table1[[#This Row],[Mech - Diversity]])</f>
        <v/>
      </c>
      <c r="AZ59" s="72"/>
      <c r="BA59" s="62"/>
      <c r="BB59" s="62"/>
      <c r="BC59" s="62"/>
      <c r="BD59" s="62"/>
      <c r="BE59" s="62"/>
      <c r="BF59" s="62"/>
      <c r="BG59" s="62"/>
      <c r="BH59" s="77"/>
      <c r="BI59" s="77"/>
      <c r="BJ5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9" s="72"/>
      <c r="BL59" s="72" t="b">
        <f>IF(ISBLANK(Table1[[#This Row],[Power Source (Control Panel)]]),FALSE,TRUE)</f>
        <v>1</v>
      </c>
    </row>
    <row r="60" spans="1:64" ht="30" customHeight="1" x14ac:dyDescent="0.3">
      <c r="A60" s="62" t="s">
        <v>753</v>
      </c>
      <c r="B60" s="62" t="s">
        <v>648</v>
      </c>
      <c r="C6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0" s="62" t="s">
        <v>509</v>
      </c>
      <c r="E60" s="62"/>
      <c r="F6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0" s="74"/>
      <c r="I60" s="75" t="str">
        <f>IF(Table1[[#This Row],[Connection ID]]&lt;&gt;"-",IF(COUNTIF(Table1[Connection ID],Table1[[#This Row],[Connection ID]])&gt;1,"Duplicate Tag",""),"")</f>
        <v/>
      </c>
      <c r="J6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0" s="62"/>
      <c r="M60" s="62" t="s">
        <v>751</v>
      </c>
      <c r="N60" s="72" t="str" cm="1">
        <f t="array" ref="N60">_xlfn._xlws.FILTER(LookupCostCode[Cost Code],LookupCostCode[Description]=Table1[[#This Row],[Equipment Type]],"Not Assigned")</f>
        <v>Not Assigned</v>
      </c>
      <c r="O60" s="72" t="s">
        <v>737</v>
      </c>
      <c r="P60" s="72"/>
      <c r="Q60" s="62" t="s">
        <v>9</v>
      </c>
      <c r="R60" s="62"/>
      <c r="S60" s="62" t="s">
        <v>10</v>
      </c>
      <c r="T60" s="62"/>
      <c r="U60" s="62"/>
      <c r="V60" s="62"/>
      <c r="W60" s="72" t="str">
        <f>IF(ISBLANK(Table1[[#This Row],[Connection Type]]),"",INDEX(LookupConnectionType[Description],MATCH(Table1[[#This Row],[Connection Type]],LookupConnectionType[Connection Abbreviation])))</f>
        <v/>
      </c>
      <c r="X60" s="76"/>
      <c r="AA60" s="62"/>
      <c r="AB60" s="62"/>
      <c r="AC60" s="62"/>
      <c r="AD60" s="62"/>
      <c r="AE60" s="62"/>
      <c r="AF60" s="77"/>
      <c r="AG60" s="77"/>
      <c r="AH60" s="78"/>
      <c r="AI6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0" s="79" t="str">
        <f>IF(OR(Table1[[#This Row],[Apparent Power (kVA)]]="",Table1[[#This Row],[Elec - Diversity]]=""),"",Table1[[#This Row],[Apparent Power (kVA)]]*Table1[[#This Row],[Elec - Diversity]])</f>
        <v/>
      </c>
      <c r="AL60" s="62" t="s">
        <v>752</v>
      </c>
      <c r="AM60" s="62"/>
      <c r="AN60" s="62"/>
      <c r="AO60" s="62"/>
      <c r="AP60" s="62"/>
      <c r="AQ60" s="62"/>
      <c r="AR60" s="62"/>
      <c r="AS60" s="62"/>
      <c r="AT60" s="62" t="str" cm="1">
        <f t="array" ref="AT60">IF(ISBLANK(Table1[[#This Row],[Service]]),"N/A",INDEX(LookupService[Consumption Unit],MATCH(Table1[[#This Row],[Service]],LookupService[Service],0),0))</f>
        <v>N/A</v>
      </c>
      <c r="AU60" s="62"/>
      <c r="AV60" s="62"/>
      <c r="AW60" s="80" t="str" cm="1">
        <f t="array" ref="AW60">IF(ISBLANK(Table1[[#This Row],[Service]]),"N/A",INDEX(LookupService[Pressure Unit],MATCH(Table1[[#This Row],[Service]],LookupService[Service],0),0))</f>
        <v>N/A</v>
      </c>
      <c r="AX60" s="81"/>
      <c r="AY60" s="72" t="str">
        <f>IF(OR(Table1[[#This Row],[Flow]]="",Table1[[#This Row],[Mech - Diversity]]=""),"",Table1[[#This Row],[Flow]]*Table1[[#This Row],[Mech - Diversity]])</f>
        <v/>
      </c>
      <c r="AZ60" s="72"/>
      <c r="BA60" s="62"/>
      <c r="BB60" s="62"/>
      <c r="BC60" s="62"/>
      <c r="BD60" s="62"/>
      <c r="BE60" s="62"/>
      <c r="BF60" s="62"/>
      <c r="BG60" s="62"/>
      <c r="BH60" s="77"/>
      <c r="BI60" s="77"/>
      <c r="BJ6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0" s="72"/>
      <c r="BL60" s="72" t="b">
        <f>IF(ISBLANK(Table1[[#This Row],[Power Source (Control Panel)]]),FALSE,TRUE)</f>
        <v>1</v>
      </c>
    </row>
    <row r="61" spans="1:64" ht="30" customHeight="1" x14ac:dyDescent="0.3">
      <c r="A61" s="62" t="s">
        <v>754</v>
      </c>
      <c r="B61" s="62" t="s">
        <v>648</v>
      </c>
      <c r="C6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1" s="62" t="s">
        <v>509</v>
      </c>
      <c r="E61" s="62"/>
      <c r="F6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1" s="74"/>
      <c r="I61" s="75" t="str">
        <f>IF(Table1[[#This Row],[Connection ID]]&lt;&gt;"-",IF(COUNTIF(Table1[Connection ID],Table1[[#This Row],[Connection ID]])&gt;1,"Duplicate Tag",""),"")</f>
        <v/>
      </c>
      <c r="J6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1" s="62"/>
      <c r="M61" s="62" t="s">
        <v>751</v>
      </c>
      <c r="N61" s="72" t="str" cm="1">
        <f t="array" ref="N61">_xlfn._xlws.FILTER(LookupCostCode[Cost Code],LookupCostCode[Description]=Table1[[#This Row],[Equipment Type]],"Not Assigned")</f>
        <v>Not Assigned</v>
      </c>
      <c r="O61" s="72" t="s">
        <v>737</v>
      </c>
      <c r="P61" s="72"/>
      <c r="Q61" s="62" t="s">
        <v>9</v>
      </c>
      <c r="R61" s="62"/>
      <c r="S61" s="62" t="s">
        <v>10</v>
      </c>
      <c r="T61" s="62"/>
      <c r="U61" s="62"/>
      <c r="V61" s="62"/>
      <c r="W61" s="72" t="str">
        <f>IF(ISBLANK(Table1[[#This Row],[Connection Type]]),"",INDEX(LookupConnectionType[Description],MATCH(Table1[[#This Row],[Connection Type]],LookupConnectionType[Connection Abbreviation])))</f>
        <v/>
      </c>
      <c r="X61" s="76"/>
      <c r="AA61" s="62"/>
      <c r="AB61" s="62"/>
      <c r="AC61" s="62"/>
      <c r="AD61" s="62"/>
      <c r="AE61" s="62"/>
      <c r="AF61" s="77"/>
      <c r="AG61" s="77"/>
      <c r="AH61" s="78"/>
      <c r="AI6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1" s="79" t="str">
        <f>IF(OR(Table1[[#This Row],[Apparent Power (kVA)]]="",Table1[[#This Row],[Elec - Diversity]]=""),"",Table1[[#This Row],[Apparent Power (kVA)]]*Table1[[#This Row],[Elec - Diversity]])</f>
        <v/>
      </c>
      <c r="AL61" s="62" t="s">
        <v>752</v>
      </c>
      <c r="AM61" s="62"/>
      <c r="AN61" s="62"/>
      <c r="AO61" s="62"/>
      <c r="AP61" s="62"/>
      <c r="AQ61" s="62"/>
      <c r="AR61" s="62"/>
      <c r="AS61" s="62"/>
      <c r="AT61" s="62" t="str" cm="1">
        <f t="array" ref="AT61">IF(ISBLANK(Table1[[#This Row],[Service]]),"N/A",INDEX(LookupService[Consumption Unit],MATCH(Table1[[#This Row],[Service]],LookupService[Service],0),0))</f>
        <v>N/A</v>
      </c>
      <c r="AU61" s="62"/>
      <c r="AV61" s="62"/>
      <c r="AW61" s="80" t="str" cm="1">
        <f t="array" ref="AW61">IF(ISBLANK(Table1[[#This Row],[Service]]),"N/A",INDEX(LookupService[Pressure Unit],MATCH(Table1[[#This Row],[Service]],LookupService[Service],0),0))</f>
        <v>N/A</v>
      </c>
      <c r="AX61" s="81"/>
      <c r="AY61" s="72" t="str">
        <f>IF(OR(Table1[[#This Row],[Flow]]="",Table1[[#This Row],[Mech - Diversity]]=""),"",Table1[[#This Row],[Flow]]*Table1[[#This Row],[Mech - Diversity]])</f>
        <v/>
      </c>
      <c r="AZ61" s="72"/>
      <c r="BA61" s="62"/>
      <c r="BB61" s="62"/>
      <c r="BC61" s="62"/>
      <c r="BD61" s="62"/>
      <c r="BE61" s="62"/>
      <c r="BF61" s="62"/>
      <c r="BG61" s="62"/>
      <c r="BH61" s="77"/>
      <c r="BI61" s="77"/>
      <c r="BJ6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1" s="72"/>
      <c r="BL61" s="72" t="b">
        <f>IF(ISBLANK(Table1[[#This Row],[Power Source (Control Panel)]]),FALSE,TRUE)</f>
        <v>1</v>
      </c>
    </row>
    <row r="62" spans="1:64" ht="30" customHeight="1" x14ac:dyDescent="0.3">
      <c r="A62" s="62" t="s">
        <v>755</v>
      </c>
      <c r="B62" s="62" t="s">
        <v>648</v>
      </c>
      <c r="C6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2" s="62" t="s">
        <v>509</v>
      </c>
      <c r="E62" s="62"/>
      <c r="F6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2" s="74"/>
      <c r="I62" s="75" t="str">
        <f>IF(Table1[[#This Row],[Connection ID]]&lt;&gt;"-",IF(COUNTIF(Table1[Connection ID],Table1[[#This Row],[Connection ID]])&gt;1,"Duplicate Tag",""),"")</f>
        <v/>
      </c>
      <c r="J6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2" s="62"/>
      <c r="M62" s="62" t="s">
        <v>751</v>
      </c>
      <c r="N62" s="72" t="str" cm="1">
        <f t="array" ref="N62">_xlfn._xlws.FILTER(LookupCostCode[Cost Code],LookupCostCode[Description]=Table1[[#This Row],[Equipment Type]],"Not Assigned")</f>
        <v>Not Assigned</v>
      </c>
      <c r="O62" s="72" t="s">
        <v>737</v>
      </c>
      <c r="P62" s="72"/>
      <c r="Q62" s="62" t="s">
        <v>9</v>
      </c>
      <c r="R62" s="62"/>
      <c r="S62" s="62" t="s">
        <v>10</v>
      </c>
      <c r="T62" s="62"/>
      <c r="U62" s="62"/>
      <c r="V62" s="62"/>
      <c r="W62" s="72" t="str">
        <f>IF(ISBLANK(Table1[[#This Row],[Connection Type]]),"",INDEX(LookupConnectionType[Description],MATCH(Table1[[#This Row],[Connection Type]],LookupConnectionType[Connection Abbreviation])))</f>
        <v/>
      </c>
      <c r="X62" s="76"/>
      <c r="AA62" s="62"/>
      <c r="AB62" s="62"/>
      <c r="AC62" s="62"/>
      <c r="AD62" s="62"/>
      <c r="AE62" s="62"/>
      <c r="AF62" s="77"/>
      <c r="AG62" s="77"/>
      <c r="AH62" s="78"/>
      <c r="AI6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2" s="79" t="str">
        <f>IF(OR(Table1[[#This Row],[Apparent Power (kVA)]]="",Table1[[#This Row],[Elec - Diversity]]=""),"",Table1[[#This Row],[Apparent Power (kVA)]]*Table1[[#This Row],[Elec - Diversity]])</f>
        <v/>
      </c>
      <c r="AL62" s="62" t="s">
        <v>752</v>
      </c>
      <c r="AM62" s="62"/>
      <c r="AN62" s="62"/>
      <c r="AO62" s="62"/>
      <c r="AP62" s="62"/>
      <c r="AQ62" s="62"/>
      <c r="AR62" s="62"/>
      <c r="AS62" s="62"/>
      <c r="AT62" s="62" t="str" cm="1">
        <f t="array" ref="AT62">IF(ISBLANK(Table1[[#This Row],[Service]]),"N/A",INDEX(LookupService[Consumption Unit],MATCH(Table1[[#This Row],[Service]],LookupService[Service],0),0))</f>
        <v>N/A</v>
      </c>
      <c r="AU62" s="62"/>
      <c r="AV62" s="62"/>
      <c r="AW62" s="80" t="str" cm="1">
        <f t="array" ref="AW62">IF(ISBLANK(Table1[[#This Row],[Service]]),"N/A",INDEX(LookupService[Pressure Unit],MATCH(Table1[[#This Row],[Service]],LookupService[Service],0),0))</f>
        <v>N/A</v>
      </c>
      <c r="AX62" s="81"/>
      <c r="AY62" s="72" t="str">
        <f>IF(OR(Table1[[#This Row],[Flow]]="",Table1[[#This Row],[Mech - Diversity]]=""),"",Table1[[#This Row],[Flow]]*Table1[[#This Row],[Mech - Diversity]])</f>
        <v/>
      </c>
      <c r="AZ62" s="72"/>
      <c r="BA62" s="62"/>
      <c r="BB62" s="62"/>
      <c r="BC62" s="62"/>
      <c r="BD62" s="62"/>
      <c r="BE62" s="62"/>
      <c r="BF62" s="62"/>
      <c r="BG62" s="62"/>
      <c r="BH62" s="77"/>
      <c r="BI62" s="77"/>
      <c r="BJ6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2" s="72"/>
      <c r="BL62" s="72" t="b">
        <f>IF(ISBLANK(Table1[[#This Row],[Power Source (Control Panel)]]),FALSE,TRUE)</f>
        <v>1</v>
      </c>
    </row>
    <row r="63" spans="1:64" ht="30" customHeight="1" x14ac:dyDescent="0.3">
      <c r="A63" s="62" t="s">
        <v>757</v>
      </c>
      <c r="B63" s="62" t="s">
        <v>648</v>
      </c>
      <c r="C6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3" s="62" t="s">
        <v>509</v>
      </c>
      <c r="E63" s="62"/>
      <c r="F6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3" s="74"/>
      <c r="I63" s="75" t="str">
        <f>IF(Table1[[#This Row],[Connection ID]]&lt;&gt;"-",IF(COUNTIF(Table1[Connection ID],Table1[[#This Row],[Connection ID]])&gt;1,"Duplicate Tag",""),"")</f>
        <v/>
      </c>
      <c r="J6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3" s="62"/>
      <c r="M63" s="62" t="s">
        <v>751</v>
      </c>
      <c r="N63" s="72" t="str" cm="1">
        <f t="array" ref="N63">_xlfn._xlws.FILTER(LookupCostCode[Cost Code],LookupCostCode[Description]=Table1[[#This Row],[Equipment Type]],"Not Assigned")</f>
        <v>Not Assigned</v>
      </c>
      <c r="O63" s="72" t="s">
        <v>737</v>
      </c>
      <c r="P63" s="72"/>
      <c r="Q63" s="62" t="s">
        <v>9</v>
      </c>
      <c r="R63" s="62"/>
      <c r="S63" s="62" t="s">
        <v>10</v>
      </c>
      <c r="T63" s="62"/>
      <c r="U63" s="62"/>
      <c r="V63" s="62"/>
      <c r="W63" s="72" t="str">
        <f>IF(ISBLANK(Table1[[#This Row],[Connection Type]]),"",INDEX(LookupConnectionType[Description],MATCH(Table1[[#This Row],[Connection Type]],LookupConnectionType[Connection Abbreviation])))</f>
        <v/>
      </c>
      <c r="X63" s="76"/>
      <c r="AA63" s="62"/>
      <c r="AB63" s="62"/>
      <c r="AC63" s="62"/>
      <c r="AD63" s="62"/>
      <c r="AE63" s="62"/>
      <c r="AF63" s="77"/>
      <c r="AG63" s="77"/>
      <c r="AH63" s="78"/>
      <c r="AI6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3" s="79" t="str">
        <f>IF(OR(Table1[[#This Row],[Apparent Power (kVA)]]="",Table1[[#This Row],[Elec - Diversity]]=""),"",Table1[[#This Row],[Apparent Power (kVA)]]*Table1[[#This Row],[Elec - Diversity]])</f>
        <v/>
      </c>
      <c r="AL63" s="62" t="s">
        <v>752</v>
      </c>
      <c r="AM63" s="62"/>
      <c r="AN63" s="62"/>
      <c r="AO63" s="62"/>
      <c r="AP63" s="62"/>
      <c r="AQ63" s="62"/>
      <c r="AR63" s="62"/>
      <c r="AS63" s="62"/>
      <c r="AT63" s="62" t="str" cm="1">
        <f t="array" ref="AT63">IF(ISBLANK(Table1[[#This Row],[Service]]),"N/A",INDEX(LookupService[Consumption Unit],MATCH(Table1[[#This Row],[Service]],LookupService[Service],0),0))</f>
        <v>N/A</v>
      </c>
      <c r="AU63" s="62"/>
      <c r="AV63" s="62"/>
      <c r="AW63" s="80" t="str" cm="1">
        <f t="array" ref="AW63">IF(ISBLANK(Table1[[#This Row],[Service]]),"N/A",INDEX(LookupService[Pressure Unit],MATCH(Table1[[#This Row],[Service]],LookupService[Service],0),0))</f>
        <v>N/A</v>
      </c>
      <c r="AX63" s="81"/>
      <c r="AY63" s="72" t="str">
        <f>IF(OR(Table1[[#This Row],[Flow]]="",Table1[[#This Row],[Mech - Diversity]]=""),"",Table1[[#This Row],[Flow]]*Table1[[#This Row],[Mech - Diversity]])</f>
        <v/>
      </c>
      <c r="AZ63" s="72"/>
      <c r="BA63" s="62"/>
      <c r="BB63" s="62"/>
      <c r="BC63" s="62"/>
      <c r="BD63" s="62"/>
      <c r="BE63" s="62"/>
      <c r="BF63" s="62"/>
      <c r="BG63" s="62"/>
      <c r="BH63" s="77"/>
      <c r="BI63" s="77"/>
      <c r="BJ6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3" s="72"/>
      <c r="BL63" s="72" t="b">
        <f>IF(ISBLANK(Table1[[#This Row],[Power Source (Control Panel)]]),FALSE,TRUE)</f>
        <v>1</v>
      </c>
    </row>
    <row r="64" spans="1:64" ht="30" customHeight="1" x14ac:dyDescent="0.3">
      <c r="A64" s="62" t="s">
        <v>758</v>
      </c>
      <c r="B64" s="62" t="s">
        <v>648</v>
      </c>
      <c r="C6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4" s="62" t="s">
        <v>509</v>
      </c>
      <c r="E64" s="62"/>
      <c r="F6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4" s="74"/>
      <c r="I64" s="75" t="str">
        <f>IF(Table1[[#This Row],[Connection ID]]&lt;&gt;"-",IF(COUNTIF(Table1[Connection ID],Table1[[#This Row],[Connection ID]])&gt;1,"Duplicate Tag",""),"")</f>
        <v/>
      </c>
      <c r="J6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4" s="62"/>
      <c r="M64" s="62" t="s">
        <v>751</v>
      </c>
      <c r="N64" s="72" t="str" cm="1">
        <f t="array" ref="N64">_xlfn._xlws.FILTER(LookupCostCode[Cost Code],LookupCostCode[Description]=Table1[[#This Row],[Equipment Type]],"Not Assigned")</f>
        <v>Not Assigned</v>
      </c>
      <c r="O64" s="72" t="s">
        <v>737</v>
      </c>
      <c r="P64" s="72"/>
      <c r="Q64" s="62" t="s">
        <v>9</v>
      </c>
      <c r="R64" s="62"/>
      <c r="S64" s="62" t="s">
        <v>10</v>
      </c>
      <c r="T64" s="62"/>
      <c r="U64" s="62"/>
      <c r="V64" s="62"/>
      <c r="W64" s="72" t="str">
        <f>IF(ISBLANK(Table1[[#This Row],[Connection Type]]),"",INDEX(LookupConnectionType[Description],MATCH(Table1[[#This Row],[Connection Type]],LookupConnectionType[Connection Abbreviation])))</f>
        <v/>
      </c>
      <c r="X64" s="76"/>
      <c r="AA64" s="62"/>
      <c r="AB64" s="62"/>
      <c r="AC64" s="62"/>
      <c r="AD64" s="62"/>
      <c r="AE64" s="62"/>
      <c r="AF64" s="77"/>
      <c r="AG64" s="77"/>
      <c r="AH64" s="78"/>
      <c r="AI6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4" s="79" t="str">
        <f>IF(OR(Table1[[#This Row],[Apparent Power (kVA)]]="",Table1[[#This Row],[Elec - Diversity]]=""),"",Table1[[#This Row],[Apparent Power (kVA)]]*Table1[[#This Row],[Elec - Diversity]])</f>
        <v/>
      </c>
      <c r="AL64" s="62" t="s">
        <v>752</v>
      </c>
      <c r="AM64" s="62"/>
      <c r="AN64" s="62"/>
      <c r="AO64" s="62"/>
      <c r="AP64" s="62"/>
      <c r="AQ64" s="62"/>
      <c r="AR64" s="62"/>
      <c r="AS64" s="62"/>
      <c r="AT64" s="62" t="str" cm="1">
        <f t="array" ref="AT64">IF(ISBLANK(Table1[[#This Row],[Service]]),"N/A",INDEX(LookupService[Consumption Unit],MATCH(Table1[[#This Row],[Service]],LookupService[Service],0),0))</f>
        <v>N/A</v>
      </c>
      <c r="AU64" s="62"/>
      <c r="AV64" s="62"/>
      <c r="AW64" s="80" t="str" cm="1">
        <f t="array" ref="AW64">IF(ISBLANK(Table1[[#This Row],[Service]]),"N/A",INDEX(LookupService[Pressure Unit],MATCH(Table1[[#This Row],[Service]],LookupService[Service],0),0))</f>
        <v>N/A</v>
      </c>
      <c r="AX64" s="81"/>
      <c r="AY64" s="72" t="str">
        <f>IF(OR(Table1[[#This Row],[Flow]]="",Table1[[#This Row],[Mech - Diversity]]=""),"",Table1[[#This Row],[Flow]]*Table1[[#This Row],[Mech - Diversity]])</f>
        <v/>
      </c>
      <c r="AZ64" s="72"/>
      <c r="BA64" s="62"/>
      <c r="BB64" s="62"/>
      <c r="BC64" s="62"/>
      <c r="BD64" s="62"/>
      <c r="BE64" s="62"/>
      <c r="BF64" s="62"/>
      <c r="BG64" s="62"/>
      <c r="BH64" s="77"/>
      <c r="BI64" s="77"/>
      <c r="BJ6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4" s="72"/>
      <c r="BL64" s="72" t="b">
        <f>IF(ISBLANK(Table1[[#This Row],[Power Source (Control Panel)]]),FALSE,TRUE)</f>
        <v>1</v>
      </c>
    </row>
    <row r="65" spans="1:64" ht="30" customHeight="1" x14ac:dyDescent="0.3">
      <c r="A65" s="62" t="s">
        <v>760</v>
      </c>
      <c r="B65" s="62" t="s">
        <v>648</v>
      </c>
      <c r="C6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5" s="62" t="s">
        <v>509</v>
      </c>
      <c r="E65" s="62"/>
      <c r="F6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5" s="74"/>
      <c r="I65" s="75" t="str">
        <f>IF(Table1[[#This Row],[Connection ID]]&lt;&gt;"-",IF(COUNTIF(Table1[Connection ID],Table1[[#This Row],[Connection ID]])&gt;1,"Duplicate Tag",""),"")</f>
        <v/>
      </c>
      <c r="J6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5" s="62"/>
      <c r="M65" s="62" t="s">
        <v>751</v>
      </c>
      <c r="N65" s="72" t="str" cm="1">
        <f t="array" ref="N65">_xlfn._xlws.FILTER(LookupCostCode[Cost Code],LookupCostCode[Description]=Table1[[#This Row],[Equipment Type]],"Not Assigned")</f>
        <v>Not Assigned</v>
      </c>
      <c r="O65" s="72" t="s">
        <v>737</v>
      </c>
      <c r="P65" s="72"/>
      <c r="Q65" s="62" t="s">
        <v>9</v>
      </c>
      <c r="R65" s="62"/>
      <c r="S65" s="62" t="s">
        <v>10</v>
      </c>
      <c r="T65" s="62"/>
      <c r="U65" s="62"/>
      <c r="V65" s="62"/>
      <c r="W65" s="72" t="str">
        <f>IF(ISBLANK(Table1[[#This Row],[Connection Type]]),"",INDEX(LookupConnectionType[Description],MATCH(Table1[[#This Row],[Connection Type]],LookupConnectionType[Connection Abbreviation])))</f>
        <v/>
      </c>
      <c r="X65" s="76"/>
      <c r="AA65" s="62"/>
      <c r="AB65" s="62"/>
      <c r="AC65" s="62"/>
      <c r="AD65" s="62"/>
      <c r="AE65" s="62"/>
      <c r="AF65" s="77"/>
      <c r="AG65" s="77"/>
      <c r="AH65" s="78"/>
      <c r="AI6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5" s="79" t="str">
        <f>IF(OR(Table1[[#This Row],[Apparent Power (kVA)]]="",Table1[[#This Row],[Elec - Diversity]]=""),"",Table1[[#This Row],[Apparent Power (kVA)]]*Table1[[#This Row],[Elec - Diversity]])</f>
        <v/>
      </c>
      <c r="AL65" s="62" t="s">
        <v>752</v>
      </c>
      <c r="AM65" s="62"/>
      <c r="AN65" s="62"/>
      <c r="AO65" s="62"/>
      <c r="AP65" s="62"/>
      <c r="AQ65" s="62"/>
      <c r="AR65" s="62"/>
      <c r="AS65" s="62"/>
      <c r="AT65" s="62" t="str" cm="1">
        <f t="array" ref="AT65">IF(ISBLANK(Table1[[#This Row],[Service]]),"N/A",INDEX(LookupService[Consumption Unit],MATCH(Table1[[#This Row],[Service]],LookupService[Service],0),0))</f>
        <v>N/A</v>
      </c>
      <c r="AU65" s="62"/>
      <c r="AV65" s="62"/>
      <c r="AW65" s="80" t="str" cm="1">
        <f t="array" ref="AW65">IF(ISBLANK(Table1[[#This Row],[Service]]),"N/A",INDEX(LookupService[Pressure Unit],MATCH(Table1[[#This Row],[Service]],LookupService[Service],0),0))</f>
        <v>N/A</v>
      </c>
      <c r="AX65" s="81"/>
      <c r="AY65" s="72" t="str">
        <f>IF(OR(Table1[[#This Row],[Flow]]="",Table1[[#This Row],[Mech - Diversity]]=""),"",Table1[[#This Row],[Flow]]*Table1[[#This Row],[Mech - Diversity]])</f>
        <v/>
      </c>
      <c r="AZ65" s="72"/>
      <c r="BA65" s="62"/>
      <c r="BB65" s="62"/>
      <c r="BC65" s="62"/>
      <c r="BD65" s="62"/>
      <c r="BE65" s="62"/>
      <c r="BF65" s="62"/>
      <c r="BG65" s="62"/>
      <c r="BH65" s="77"/>
      <c r="BI65" s="77"/>
      <c r="BJ6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5" s="72"/>
      <c r="BL65" s="72" t="b">
        <f>IF(ISBLANK(Table1[[#This Row],[Power Source (Control Panel)]]),FALSE,TRUE)</f>
        <v>1</v>
      </c>
    </row>
    <row r="66" spans="1:64" ht="30" customHeight="1" x14ac:dyDescent="0.3">
      <c r="A66" s="62" t="s">
        <v>761</v>
      </c>
      <c r="B66" s="62" t="s">
        <v>648</v>
      </c>
      <c r="C6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6" s="62" t="s">
        <v>509</v>
      </c>
      <c r="E66" s="62"/>
      <c r="F6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6" s="74"/>
      <c r="I66" s="75" t="str">
        <f>IF(Table1[[#This Row],[Connection ID]]&lt;&gt;"-",IF(COUNTIF(Table1[Connection ID],Table1[[#This Row],[Connection ID]])&gt;1,"Duplicate Tag",""),"")</f>
        <v/>
      </c>
      <c r="J6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6" s="62"/>
      <c r="M66" s="62" t="s">
        <v>751</v>
      </c>
      <c r="N66" s="72" t="str" cm="1">
        <f t="array" ref="N66">_xlfn._xlws.FILTER(LookupCostCode[Cost Code],LookupCostCode[Description]=Table1[[#This Row],[Equipment Type]],"Not Assigned")</f>
        <v>Not Assigned</v>
      </c>
      <c r="O66" s="72" t="s">
        <v>737</v>
      </c>
      <c r="P66" s="72"/>
      <c r="Q66" s="62" t="s">
        <v>9</v>
      </c>
      <c r="R66" s="62"/>
      <c r="S66" s="62" t="s">
        <v>10</v>
      </c>
      <c r="T66" s="62"/>
      <c r="U66" s="62"/>
      <c r="V66" s="62"/>
      <c r="W66" s="72" t="str">
        <f>IF(ISBLANK(Table1[[#This Row],[Connection Type]]),"",INDEX(LookupConnectionType[Description],MATCH(Table1[[#This Row],[Connection Type]],LookupConnectionType[Connection Abbreviation])))</f>
        <v/>
      </c>
      <c r="X66" s="76"/>
      <c r="AA66" s="62"/>
      <c r="AB66" s="62"/>
      <c r="AC66" s="62"/>
      <c r="AD66" s="62"/>
      <c r="AE66" s="62"/>
      <c r="AF66" s="77"/>
      <c r="AG66" s="77"/>
      <c r="AH66" s="78"/>
      <c r="AI6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6" s="79" t="str">
        <f>IF(OR(Table1[[#This Row],[Apparent Power (kVA)]]="",Table1[[#This Row],[Elec - Diversity]]=""),"",Table1[[#This Row],[Apparent Power (kVA)]]*Table1[[#This Row],[Elec - Diversity]])</f>
        <v/>
      </c>
      <c r="AL66" s="62" t="s">
        <v>752</v>
      </c>
      <c r="AM66" s="62"/>
      <c r="AN66" s="62"/>
      <c r="AO66" s="62"/>
      <c r="AP66" s="62"/>
      <c r="AQ66" s="62"/>
      <c r="AR66" s="62"/>
      <c r="AS66" s="62"/>
      <c r="AT66" s="62" t="str" cm="1">
        <f t="array" ref="AT66">IF(ISBLANK(Table1[[#This Row],[Service]]),"N/A",INDEX(LookupService[Consumption Unit],MATCH(Table1[[#This Row],[Service]],LookupService[Service],0),0))</f>
        <v>N/A</v>
      </c>
      <c r="AU66" s="62"/>
      <c r="AV66" s="62"/>
      <c r="AW66" s="80" t="str" cm="1">
        <f t="array" ref="AW66">IF(ISBLANK(Table1[[#This Row],[Service]]),"N/A",INDEX(LookupService[Pressure Unit],MATCH(Table1[[#This Row],[Service]],LookupService[Service],0),0))</f>
        <v>N/A</v>
      </c>
      <c r="AX66" s="81"/>
      <c r="AY66" s="72" t="str">
        <f>IF(OR(Table1[[#This Row],[Flow]]="",Table1[[#This Row],[Mech - Diversity]]=""),"",Table1[[#This Row],[Flow]]*Table1[[#This Row],[Mech - Diversity]])</f>
        <v/>
      </c>
      <c r="AZ66" s="72"/>
      <c r="BA66" s="62"/>
      <c r="BB66" s="62"/>
      <c r="BC66" s="62"/>
      <c r="BD66" s="62"/>
      <c r="BE66" s="62"/>
      <c r="BF66" s="62"/>
      <c r="BG66" s="62"/>
      <c r="BH66" s="77"/>
      <c r="BI66" s="77"/>
      <c r="BJ6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6" s="72"/>
      <c r="BL66" s="72" t="b">
        <f>IF(ISBLANK(Table1[[#This Row],[Power Source (Control Panel)]]),FALSE,TRUE)</f>
        <v>1</v>
      </c>
    </row>
    <row r="67" spans="1:64" ht="30" customHeight="1" x14ac:dyDescent="0.3">
      <c r="A67" s="62" t="s">
        <v>762</v>
      </c>
      <c r="B67" s="62" t="s">
        <v>648</v>
      </c>
      <c r="C6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7" s="62" t="s">
        <v>509</v>
      </c>
      <c r="E67" s="62"/>
      <c r="F6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7" s="74"/>
      <c r="I67" s="75" t="str">
        <f>IF(Table1[[#This Row],[Connection ID]]&lt;&gt;"-",IF(COUNTIF(Table1[Connection ID],Table1[[#This Row],[Connection ID]])&gt;1,"Duplicate Tag",""),"")</f>
        <v/>
      </c>
      <c r="J6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7" s="62"/>
      <c r="M67" s="62" t="s">
        <v>751</v>
      </c>
      <c r="N67" s="72" t="str" cm="1">
        <f t="array" ref="N67">_xlfn._xlws.FILTER(LookupCostCode[Cost Code],LookupCostCode[Description]=Table1[[#This Row],[Equipment Type]],"Not Assigned")</f>
        <v>Not Assigned</v>
      </c>
      <c r="O67" s="72" t="s">
        <v>737</v>
      </c>
      <c r="P67" s="72"/>
      <c r="Q67" s="62" t="s">
        <v>9</v>
      </c>
      <c r="R67" s="62"/>
      <c r="S67" s="62" t="s">
        <v>10</v>
      </c>
      <c r="T67" s="62"/>
      <c r="U67" s="62"/>
      <c r="V67" s="62"/>
      <c r="W67" s="72" t="str">
        <f>IF(ISBLANK(Table1[[#This Row],[Connection Type]]),"",INDEX(LookupConnectionType[Description],MATCH(Table1[[#This Row],[Connection Type]],LookupConnectionType[Connection Abbreviation])))</f>
        <v/>
      </c>
      <c r="X67" s="76"/>
      <c r="AA67" s="62"/>
      <c r="AB67" s="62"/>
      <c r="AC67" s="62"/>
      <c r="AD67" s="62"/>
      <c r="AE67" s="62"/>
      <c r="AF67" s="77"/>
      <c r="AG67" s="77"/>
      <c r="AH67" s="78"/>
      <c r="AI6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7" s="79" t="str">
        <f>IF(OR(Table1[[#This Row],[Apparent Power (kVA)]]="",Table1[[#This Row],[Elec - Diversity]]=""),"",Table1[[#This Row],[Apparent Power (kVA)]]*Table1[[#This Row],[Elec - Diversity]])</f>
        <v/>
      </c>
      <c r="AL67" s="62" t="s">
        <v>752</v>
      </c>
      <c r="AM67" s="62"/>
      <c r="AN67" s="62"/>
      <c r="AO67" s="62"/>
      <c r="AP67" s="62"/>
      <c r="AQ67" s="62"/>
      <c r="AR67" s="62"/>
      <c r="AS67" s="62"/>
      <c r="AT67" s="62" t="str" cm="1">
        <f t="array" ref="AT67">IF(ISBLANK(Table1[[#This Row],[Service]]),"N/A",INDEX(LookupService[Consumption Unit],MATCH(Table1[[#This Row],[Service]],LookupService[Service],0),0))</f>
        <v>N/A</v>
      </c>
      <c r="AU67" s="62"/>
      <c r="AV67" s="62"/>
      <c r="AW67" s="80" t="str" cm="1">
        <f t="array" ref="AW67">IF(ISBLANK(Table1[[#This Row],[Service]]),"N/A",INDEX(LookupService[Pressure Unit],MATCH(Table1[[#This Row],[Service]],LookupService[Service],0),0))</f>
        <v>N/A</v>
      </c>
      <c r="AX67" s="81"/>
      <c r="AY67" s="72" t="str">
        <f>IF(OR(Table1[[#This Row],[Flow]]="",Table1[[#This Row],[Mech - Diversity]]=""),"",Table1[[#This Row],[Flow]]*Table1[[#This Row],[Mech - Diversity]])</f>
        <v/>
      </c>
      <c r="AZ67" s="72"/>
      <c r="BA67" s="62"/>
      <c r="BB67" s="62"/>
      <c r="BC67" s="62"/>
      <c r="BD67" s="62"/>
      <c r="BE67" s="62"/>
      <c r="BF67" s="62"/>
      <c r="BG67" s="62"/>
      <c r="BH67" s="77"/>
      <c r="BI67" s="77"/>
      <c r="BJ6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7" s="72"/>
      <c r="BL67" s="72" t="b">
        <f>IF(ISBLANK(Table1[[#This Row],[Power Source (Control Panel)]]),FALSE,TRUE)</f>
        <v>1</v>
      </c>
    </row>
    <row r="68" spans="1:64" ht="30" customHeight="1" x14ac:dyDescent="0.3">
      <c r="A68" s="62" t="s">
        <v>763</v>
      </c>
      <c r="B68" s="62" t="s">
        <v>648</v>
      </c>
      <c r="C6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8" s="62" t="s">
        <v>509</v>
      </c>
      <c r="E68" s="62"/>
      <c r="F6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8" s="74"/>
      <c r="I68" s="75" t="str">
        <f>IF(Table1[[#This Row],[Connection ID]]&lt;&gt;"-",IF(COUNTIF(Table1[Connection ID],Table1[[#This Row],[Connection ID]])&gt;1,"Duplicate Tag",""),"")</f>
        <v/>
      </c>
      <c r="J6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8" s="62"/>
      <c r="M68" s="62" t="s">
        <v>751</v>
      </c>
      <c r="N68" s="72" t="str" cm="1">
        <f t="array" ref="N68">_xlfn._xlws.FILTER(LookupCostCode[Cost Code],LookupCostCode[Description]=Table1[[#This Row],[Equipment Type]],"Not Assigned")</f>
        <v>Not Assigned</v>
      </c>
      <c r="O68" s="72" t="s">
        <v>737</v>
      </c>
      <c r="P68" s="72"/>
      <c r="Q68" s="62" t="s">
        <v>9</v>
      </c>
      <c r="R68" s="62"/>
      <c r="S68" s="62" t="s">
        <v>10</v>
      </c>
      <c r="T68" s="62"/>
      <c r="U68" s="62"/>
      <c r="V68" s="62"/>
      <c r="W68" s="72" t="str">
        <f>IF(ISBLANK(Table1[[#This Row],[Connection Type]]),"",INDEX(LookupConnectionType[Description],MATCH(Table1[[#This Row],[Connection Type]],LookupConnectionType[Connection Abbreviation])))</f>
        <v/>
      </c>
      <c r="X68" s="76"/>
      <c r="AA68" s="62"/>
      <c r="AB68" s="62"/>
      <c r="AC68" s="62"/>
      <c r="AD68" s="62"/>
      <c r="AE68" s="62"/>
      <c r="AF68" s="77"/>
      <c r="AG68" s="77"/>
      <c r="AH68" s="78"/>
      <c r="AI6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8" s="79" t="str">
        <f>IF(OR(Table1[[#This Row],[Apparent Power (kVA)]]="",Table1[[#This Row],[Elec - Diversity]]=""),"",Table1[[#This Row],[Apparent Power (kVA)]]*Table1[[#This Row],[Elec - Diversity]])</f>
        <v/>
      </c>
      <c r="AL68" s="62" t="s">
        <v>752</v>
      </c>
      <c r="AM68" s="62"/>
      <c r="AN68" s="62"/>
      <c r="AO68" s="62"/>
      <c r="AP68" s="62"/>
      <c r="AQ68" s="62"/>
      <c r="AR68" s="62"/>
      <c r="AS68" s="62"/>
      <c r="AT68" s="62" t="str" cm="1">
        <f t="array" ref="AT68">IF(ISBLANK(Table1[[#This Row],[Service]]),"N/A",INDEX(LookupService[Consumption Unit],MATCH(Table1[[#This Row],[Service]],LookupService[Service],0),0))</f>
        <v>N/A</v>
      </c>
      <c r="AU68" s="62"/>
      <c r="AV68" s="62"/>
      <c r="AW68" s="80" t="str" cm="1">
        <f t="array" ref="AW68">IF(ISBLANK(Table1[[#This Row],[Service]]),"N/A",INDEX(LookupService[Pressure Unit],MATCH(Table1[[#This Row],[Service]],LookupService[Service],0),0))</f>
        <v>N/A</v>
      </c>
      <c r="AX68" s="81"/>
      <c r="AY68" s="72" t="str">
        <f>IF(OR(Table1[[#This Row],[Flow]]="",Table1[[#This Row],[Mech - Diversity]]=""),"",Table1[[#This Row],[Flow]]*Table1[[#This Row],[Mech - Diversity]])</f>
        <v/>
      </c>
      <c r="AZ68" s="72"/>
      <c r="BA68" s="62"/>
      <c r="BB68" s="62"/>
      <c r="BC68" s="62"/>
      <c r="BD68" s="62"/>
      <c r="BE68" s="62"/>
      <c r="BF68" s="62"/>
      <c r="BG68" s="62"/>
      <c r="BH68" s="77"/>
      <c r="BI68" s="77"/>
      <c r="BJ6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8" s="72"/>
      <c r="BL68" s="72" t="b">
        <f>IF(ISBLANK(Table1[[#This Row],[Power Source (Control Panel)]]),FALSE,TRUE)</f>
        <v>1</v>
      </c>
    </row>
    <row r="69" spans="1:64" ht="30" customHeight="1" x14ac:dyDescent="0.3">
      <c r="A69" s="62" t="s">
        <v>764</v>
      </c>
      <c r="B69" s="62" t="s">
        <v>648</v>
      </c>
      <c r="C6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9" s="62" t="s">
        <v>509</v>
      </c>
      <c r="E69" s="62"/>
      <c r="F6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9" s="74"/>
      <c r="I69" s="75" t="str">
        <f>IF(Table1[[#This Row],[Connection ID]]&lt;&gt;"-",IF(COUNTIF(Table1[Connection ID],Table1[[#This Row],[Connection ID]])&gt;1,"Duplicate Tag",""),"")</f>
        <v/>
      </c>
      <c r="J6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9" s="62"/>
      <c r="M69" s="62" t="s">
        <v>751</v>
      </c>
      <c r="N69" s="72" t="str" cm="1">
        <f t="array" ref="N69">_xlfn._xlws.FILTER(LookupCostCode[Cost Code],LookupCostCode[Description]=Table1[[#This Row],[Equipment Type]],"Not Assigned")</f>
        <v>Not Assigned</v>
      </c>
      <c r="O69" s="72" t="s">
        <v>737</v>
      </c>
      <c r="P69" s="72"/>
      <c r="Q69" s="62" t="s">
        <v>9</v>
      </c>
      <c r="R69" s="62"/>
      <c r="S69" s="62" t="s">
        <v>10</v>
      </c>
      <c r="T69" s="62"/>
      <c r="U69" s="62"/>
      <c r="V69" s="62"/>
      <c r="W69" s="72" t="str">
        <f>IF(ISBLANK(Table1[[#This Row],[Connection Type]]),"",INDEX(LookupConnectionType[Description],MATCH(Table1[[#This Row],[Connection Type]],LookupConnectionType[Connection Abbreviation])))</f>
        <v/>
      </c>
      <c r="X69" s="76"/>
      <c r="AA69" s="62"/>
      <c r="AB69" s="62"/>
      <c r="AC69" s="62"/>
      <c r="AD69" s="62"/>
      <c r="AE69" s="62"/>
      <c r="AF69" s="77"/>
      <c r="AG69" s="77"/>
      <c r="AH69" s="78"/>
      <c r="AI6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9" s="79" t="str">
        <f>IF(OR(Table1[[#This Row],[Apparent Power (kVA)]]="",Table1[[#This Row],[Elec - Diversity]]=""),"",Table1[[#This Row],[Apparent Power (kVA)]]*Table1[[#This Row],[Elec - Diversity]])</f>
        <v/>
      </c>
      <c r="AL69" s="62" t="s">
        <v>752</v>
      </c>
      <c r="AM69" s="62"/>
      <c r="AN69" s="62"/>
      <c r="AO69" s="62"/>
      <c r="AP69" s="62"/>
      <c r="AQ69" s="62"/>
      <c r="AR69" s="62"/>
      <c r="AS69" s="62"/>
      <c r="AT69" s="62" t="str" cm="1">
        <f t="array" ref="AT69">IF(ISBLANK(Table1[[#This Row],[Service]]),"N/A",INDEX(LookupService[Consumption Unit],MATCH(Table1[[#This Row],[Service]],LookupService[Service],0),0))</f>
        <v>N/A</v>
      </c>
      <c r="AU69" s="62"/>
      <c r="AV69" s="62"/>
      <c r="AW69" s="80" t="str" cm="1">
        <f t="array" ref="AW69">IF(ISBLANK(Table1[[#This Row],[Service]]),"N/A",INDEX(LookupService[Pressure Unit],MATCH(Table1[[#This Row],[Service]],LookupService[Service],0),0))</f>
        <v>N/A</v>
      </c>
      <c r="AX69" s="81"/>
      <c r="AY69" s="72" t="str">
        <f>IF(OR(Table1[[#This Row],[Flow]]="",Table1[[#This Row],[Mech - Diversity]]=""),"",Table1[[#This Row],[Flow]]*Table1[[#This Row],[Mech - Diversity]])</f>
        <v/>
      </c>
      <c r="AZ69" s="72"/>
      <c r="BA69" s="62"/>
      <c r="BB69" s="62"/>
      <c r="BC69" s="62"/>
      <c r="BD69" s="62"/>
      <c r="BE69" s="62"/>
      <c r="BF69" s="62"/>
      <c r="BG69" s="62"/>
      <c r="BH69" s="77"/>
      <c r="BI69" s="77"/>
      <c r="BJ6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9" s="72"/>
      <c r="BL69" s="72" t="b">
        <f>IF(ISBLANK(Table1[[#This Row],[Power Source (Control Panel)]]),FALSE,TRUE)</f>
        <v>1</v>
      </c>
    </row>
    <row r="70" spans="1:64" ht="30" customHeight="1" x14ac:dyDescent="0.3">
      <c r="A70" s="62" t="s">
        <v>765</v>
      </c>
      <c r="B70" s="62" t="s">
        <v>648</v>
      </c>
      <c r="C7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0" s="62" t="s">
        <v>509</v>
      </c>
      <c r="E70" s="62"/>
      <c r="F7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0" s="74"/>
      <c r="I70" s="75" t="str">
        <f>IF(Table1[[#This Row],[Connection ID]]&lt;&gt;"-",IF(COUNTIF(Table1[Connection ID],Table1[[#This Row],[Connection ID]])&gt;1,"Duplicate Tag",""),"")</f>
        <v/>
      </c>
      <c r="J7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0" s="62"/>
      <c r="M70" s="62" t="s">
        <v>751</v>
      </c>
      <c r="N70" s="72" t="str" cm="1">
        <f t="array" ref="N70">_xlfn._xlws.FILTER(LookupCostCode[Cost Code],LookupCostCode[Description]=Table1[[#This Row],[Equipment Type]],"Not Assigned")</f>
        <v>Not Assigned</v>
      </c>
      <c r="O70" s="72" t="s">
        <v>737</v>
      </c>
      <c r="P70" s="72"/>
      <c r="Q70" s="62" t="s">
        <v>9</v>
      </c>
      <c r="R70" s="62"/>
      <c r="S70" s="62" t="s">
        <v>10</v>
      </c>
      <c r="T70" s="62"/>
      <c r="U70" s="62"/>
      <c r="V70" s="62"/>
      <c r="W70" s="72" t="str">
        <f>IF(ISBLANK(Table1[[#This Row],[Connection Type]]),"",INDEX(LookupConnectionType[Description],MATCH(Table1[[#This Row],[Connection Type]],LookupConnectionType[Connection Abbreviation])))</f>
        <v/>
      </c>
      <c r="X70" s="76"/>
      <c r="AA70" s="62"/>
      <c r="AB70" s="62"/>
      <c r="AC70" s="62"/>
      <c r="AD70" s="62"/>
      <c r="AE70" s="62"/>
      <c r="AF70" s="77"/>
      <c r="AG70" s="77"/>
      <c r="AH70" s="78"/>
      <c r="AI7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0" s="79" t="str">
        <f>IF(OR(Table1[[#This Row],[Apparent Power (kVA)]]="",Table1[[#This Row],[Elec - Diversity]]=""),"",Table1[[#This Row],[Apparent Power (kVA)]]*Table1[[#This Row],[Elec - Diversity]])</f>
        <v/>
      </c>
      <c r="AL70" s="62" t="s">
        <v>752</v>
      </c>
      <c r="AM70" s="62"/>
      <c r="AN70" s="62"/>
      <c r="AO70" s="62"/>
      <c r="AP70" s="62"/>
      <c r="AQ70" s="62"/>
      <c r="AR70" s="62"/>
      <c r="AS70" s="62"/>
      <c r="AT70" s="62" t="str" cm="1">
        <f t="array" ref="AT70">IF(ISBLANK(Table1[[#This Row],[Service]]),"N/A",INDEX(LookupService[Consumption Unit],MATCH(Table1[[#This Row],[Service]],LookupService[Service],0),0))</f>
        <v>N/A</v>
      </c>
      <c r="AU70" s="62"/>
      <c r="AV70" s="62"/>
      <c r="AW70" s="80" t="str" cm="1">
        <f t="array" ref="AW70">IF(ISBLANK(Table1[[#This Row],[Service]]),"N/A",INDEX(LookupService[Pressure Unit],MATCH(Table1[[#This Row],[Service]],LookupService[Service],0),0))</f>
        <v>N/A</v>
      </c>
      <c r="AX70" s="81"/>
      <c r="AY70" s="72" t="str">
        <f>IF(OR(Table1[[#This Row],[Flow]]="",Table1[[#This Row],[Mech - Diversity]]=""),"",Table1[[#This Row],[Flow]]*Table1[[#This Row],[Mech - Diversity]])</f>
        <v/>
      </c>
      <c r="AZ70" s="72"/>
      <c r="BA70" s="62"/>
      <c r="BB70" s="62"/>
      <c r="BC70" s="62"/>
      <c r="BD70" s="62"/>
      <c r="BE70" s="62"/>
      <c r="BF70" s="62"/>
      <c r="BG70" s="62"/>
      <c r="BH70" s="77"/>
      <c r="BI70" s="77"/>
      <c r="BJ7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0" s="72"/>
      <c r="BL70" s="72" t="b">
        <f>IF(ISBLANK(Table1[[#This Row],[Power Source (Control Panel)]]),FALSE,TRUE)</f>
        <v>1</v>
      </c>
    </row>
    <row r="71" spans="1:64" ht="30" customHeight="1" x14ac:dyDescent="0.3">
      <c r="A71" s="80" t="s">
        <v>647</v>
      </c>
      <c r="B71" s="62" t="s">
        <v>648</v>
      </c>
      <c r="C7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1" s="62" t="s">
        <v>509</v>
      </c>
      <c r="E71" s="62"/>
      <c r="F7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1" s="74"/>
      <c r="I71" s="75" t="str">
        <f>IF(Table1[[#This Row],[Connection ID]]&lt;&gt;"-",IF(COUNTIF(Table1[Connection ID],Table1[[#This Row],[Connection ID]])&gt;1,"Duplicate Tag",""),"")</f>
        <v/>
      </c>
      <c r="J7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1" s="62"/>
      <c r="M71" s="62" t="s">
        <v>510</v>
      </c>
      <c r="N71" s="72" t="str" cm="1">
        <f t="array" ref="N71">_xlfn._xlws.FILTER(LookupCostCode[Cost Code],LookupCostCode[Description]=Table1[[#This Row],[Equipment Type]],"Not Assigned")</f>
        <v>Not Assigned</v>
      </c>
      <c r="O71" s="72" t="s">
        <v>649</v>
      </c>
      <c r="P71" s="72"/>
      <c r="Q71" s="62" t="s">
        <v>13</v>
      </c>
      <c r="R71" s="62"/>
      <c r="S71" s="62"/>
      <c r="T71" s="62"/>
      <c r="U71" s="62"/>
      <c r="V71" s="62"/>
      <c r="W71" s="72" t="str">
        <f>IF(ISBLANK(Table1[[#This Row],[Connection Type]]),"",INDEX(LookupConnectionType[Description],MATCH(Table1[[#This Row],[Connection Type]],LookupConnectionType[Connection Abbreviation])))</f>
        <v/>
      </c>
      <c r="X71" s="76"/>
      <c r="AA71" s="62"/>
      <c r="AB71" s="62"/>
      <c r="AC71" s="62"/>
      <c r="AD71" s="62"/>
      <c r="AE71" s="62"/>
      <c r="AF71" s="77"/>
      <c r="AG71" s="77"/>
      <c r="AH71" s="78"/>
      <c r="AI7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1" s="79" t="str">
        <f>IF(OR(Table1[[#This Row],[Apparent Power (kVA)]]="",Table1[[#This Row],[Elec - Diversity]]=""),"",Table1[[#This Row],[Apparent Power (kVA)]]*Table1[[#This Row],[Elec - Diversity]])</f>
        <v/>
      </c>
      <c r="AL71" s="62"/>
      <c r="AM71" s="62"/>
      <c r="AN71" s="62"/>
      <c r="AO71" s="62"/>
      <c r="AP71" s="62"/>
      <c r="AQ71" s="62"/>
      <c r="AR71" s="62"/>
      <c r="AS71" s="62"/>
      <c r="AT71" s="62" t="str" cm="1">
        <f t="array" ref="AT71">IF(ISBLANK(Table1[[#This Row],[Service]]),"N/A",INDEX(LookupService[Consumption Unit],MATCH(Table1[[#This Row],[Service]],LookupService[Service],0),0))</f>
        <v>N/A</v>
      </c>
      <c r="AU71" s="62"/>
      <c r="AV71" s="62"/>
      <c r="AW71" s="80" t="str" cm="1">
        <f t="array" ref="AW71">IF(ISBLANK(Table1[[#This Row],[Service]]),"N/A",INDEX(LookupService[Pressure Unit],MATCH(Table1[[#This Row],[Service]],LookupService[Service],0),0))</f>
        <v>N/A</v>
      </c>
      <c r="AX71" s="81"/>
      <c r="AY71" s="72" t="str">
        <f>IF(OR(Table1[[#This Row],[Flow]]="",Table1[[#This Row],[Mech - Diversity]]=""),"",Table1[[#This Row],[Flow]]*Table1[[#This Row],[Mech - Diversity]])</f>
        <v/>
      </c>
      <c r="AZ71" s="72"/>
      <c r="BA71" s="62"/>
      <c r="BB71" s="62"/>
      <c r="BC71" s="62"/>
      <c r="BD71" s="62"/>
      <c r="BE71" s="62"/>
      <c r="BF71" s="62"/>
      <c r="BG71" s="62"/>
      <c r="BH71" s="77"/>
      <c r="BI71" s="77"/>
      <c r="BJ7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1" s="72" t="s">
        <v>512</v>
      </c>
      <c r="BL71" s="72" t="b">
        <f>IF(ISBLANK(Table1[[#This Row],[Power Source (Control Panel)]]),FALSE,TRUE)</f>
        <v>0</v>
      </c>
    </row>
    <row r="72" spans="1:64" ht="30" customHeight="1" x14ac:dyDescent="0.3">
      <c r="A72" s="80" t="s">
        <v>650</v>
      </c>
      <c r="B72" s="62" t="s">
        <v>648</v>
      </c>
      <c r="C7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2" s="62" t="s">
        <v>509</v>
      </c>
      <c r="E72" s="62"/>
      <c r="F7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2" s="74"/>
      <c r="I72" s="75" t="str">
        <f>IF(Table1[[#This Row],[Connection ID]]&lt;&gt;"-",IF(COUNTIF(Table1[Connection ID],Table1[[#This Row],[Connection ID]])&gt;1,"Duplicate Tag",""),"")</f>
        <v/>
      </c>
      <c r="J7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2" s="62"/>
      <c r="M72" s="62" t="s">
        <v>510</v>
      </c>
      <c r="N72" s="72" t="str" cm="1">
        <f t="array" ref="N72">_xlfn._xlws.FILTER(LookupCostCode[Cost Code],LookupCostCode[Description]=Table1[[#This Row],[Equipment Type]],"Not Assigned")</f>
        <v>Not Assigned</v>
      </c>
      <c r="O72" s="72" t="s">
        <v>649</v>
      </c>
      <c r="P72" s="72"/>
      <c r="Q72" s="62" t="s">
        <v>13</v>
      </c>
      <c r="R72" s="62"/>
      <c r="S72" s="62"/>
      <c r="T72" s="62"/>
      <c r="U72" s="62"/>
      <c r="V72" s="62"/>
      <c r="W72" s="72" t="str">
        <f>IF(ISBLANK(Table1[[#This Row],[Connection Type]]),"",INDEX(LookupConnectionType[Description],MATCH(Table1[[#This Row],[Connection Type]],LookupConnectionType[Connection Abbreviation])))</f>
        <v/>
      </c>
      <c r="X72" s="76"/>
      <c r="AA72" s="62"/>
      <c r="AB72" s="62"/>
      <c r="AC72" s="62"/>
      <c r="AD72" s="62"/>
      <c r="AE72" s="62"/>
      <c r="AF72" s="77"/>
      <c r="AG72" s="77"/>
      <c r="AH72" s="78"/>
      <c r="AI7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2" s="79" t="str">
        <f>IF(OR(Table1[[#This Row],[Apparent Power (kVA)]]="",Table1[[#This Row],[Elec - Diversity]]=""),"",Table1[[#This Row],[Apparent Power (kVA)]]*Table1[[#This Row],[Elec - Diversity]])</f>
        <v/>
      </c>
      <c r="AL72" s="62"/>
      <c r="AM72" s="62"/>
      <c r="AN72" s="62"/>
      <c r="AO72" s="62"/>
      <c r="AP72" s="62"/>
      <c r="AQ72" s="62"/>
      <c r="AR72" s="62"/>
      <c r="AS72" s="62"/>
      <c r="AT72" s="62" t="str" cm="1">
        <f t="array" ref="AT72">IF(ISBLANK(Table1[[#This Row],[Service]]),"N/A",INDEX(LookupService[Consumption Unit],MATCH(Table1[[#This Row],[Service]],LookupService[Service],0),0))</f>
        <v>N/A</v>
      </c>
      <c r="AU72" s="62"/>
      <c r="AV72" s="62"/>
      <c r="AW72" s="80" t="str" cm="1">
        <f t="array" ref="AW72">IF(ISBLANK(Table1[[#This Row],[Service]]),"N/A",INDEX(LookupService[Pressure Unit],MATCH(Table1[[#This Row],[Service]],LookupService[Service],0),0))</f>
        <v>N/A</v>
      </c>
      <c r="AX72" s="81"/>
      <c r="AY72" s="72" t="str">
        <f>IF(OR(Table1[[#This Row],[Flow]]="",Table1[[#This Row],[Mech - Diversity]]=""),"",Table1[[#This Row],[Flow]]*Table1[[#This Row],[Mech - Diversity]])</f>
        <v/>
      </c>
      <c r="AZ72" s="72"/>
      <c r="BA72" s="62"/>
      <c r="BB72" s="62"/>
      <c r="BC72" s="62"/>
      <c r="BD72" s="62"/>
      <c r="BE72" s="62"/>
      <c r="BF72" s="62"/>
      <c r="BG72" s="62"/>
      <c r="BH72" s="77"/>
      <c r="BI72" s="77"/>
      <c r="BJ7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2" s="72" t="s">
        <v>512</v>
      </c>
      <c r="BL72" s="72" t="b">
        <f>IF(ISBLANK(Table1[[#This Row],[Power Source (Control Panel)]]),FALSE,TRUE)</f>
        <v>0</v>
      </c>
    </row>
    <row r="73" spans="1:64" ht="30" customHeight="1" x14ac:dyDescent="0.3">
      <c r="A73" s="80" t="s">
        <v>651</v>
      </c>
      <c r="B73" s="62" t="s">
        <v>648</v>
      </c>
      <c r="C7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3" s="62" t="s">
        <v>509</v>
      </c>
      <c r="E73" s="62"/>
      <c r="F7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3" s="74"/>
      <c r="I73" s="75" t="str">
        <f>IF(Table1[[#This Row],[Connection ID]]&lt;&gt;"-",IF(COUNTIF(Table1[Connection ID],Table1[[#This Row],[Connection ID]])&gt;1,"Duplicate Tag",""),"")</f>
        <v/>
      </c>
      <c r="J7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3" s="62"/>
      <c r="M73" s="62" t="s">
        <v>510</v>
      </c>
      <c r="N73" s="72" t="str" cm="1">
        <f t="array" ref="N73">_xlfn._xlws.FILTER(LookupCostCode[Cost Code],LookupCostCode[Description]=Table1[[#This Row],[Equipment Type]],"Not Assigned")</f>
        <v>Not Assigned</v>
      </c>
      <c r="O73" s="72" t="s">
        <v>649</v>
      </c>
      <c r="P73" s="72"/>
      <c r="Q73" s="62" t="s">
        <v>13</v>
      </c>
      <c r="R73" s="62"/>
      <c r="S73" s="62"/>
      <c r="T73" s="62"/>
      <c r="U73" s="62"/>
      <c r="V73" s="62"/>
      <c r="W73" s="72" t="str">
        <f>IF(ISBLANK(Table1[[#This Row],[Connection Type]]),"",INDEX(LookupConnectionType[Description],MATCH(Table1[[#This Row],[Connection Type]],LookupConnectionType[Connection Abbreviation])))</f>
        <v/>
      </c>
      <c r="X73" s="76"/>
      <c r="AA73" s="62"/>
      <c r="AB73" s="62"/>
      <c r="AC73" s="62"/>
      <c r="AD73" s="62"/>
      <c r="AE73" s="62"/>
      <c r="AF73" s="77"/>
      <c r="AG73" s="77"/>
      <c r="AH73" s="78"/>
      <c r="AI7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3" s="79" t="str">
        <f>IF(OR(Table1[[#This Row],[Apparent Power (kVA)]]="",Table1[[#This Row],[Elec - Diversity]]=""),"",Table1[[#This Row],[Apparent Power (kVA)]]*Table1[[#This Row],[Elec - Diversity]])</f>
        <v/>
      </c>
      <c r="AL73" s="62"/>
      <c r="AM73" s="62"/>
      <c r="AN73" s="62"/>
      <c r="AO73" s="62"/>
      <c r="AP73" s="62"/>
      <c r="AQ73" s="62"/>
      <c r="AR73" s="62"/>
      <c r="AS73" s="62"/>
      <c r="AT73" s="62" t="str" cm="1">
        <f t="array" ref="AT73">IF(ISBLANK(Table1[[#This Row],[Service]]),"N/A",INDEX(LookupService[Consumption Unit],MATCH(Table1[[#This Row],[Service]],LookupService[Service],0),0))</f>
        <v>N/A</v>
      </c>
      <c r="AU73" s="62"/>
      <c r="AV73" s="62"/>
      <c r="AW73" s="80" t="str" cm="1">
        <f t="array" ref="AW73">IF(ISBLANK(Table1[[#This Row],[Service]]),"N/A",INDEX(LookupService[Pressure Unit],MATCH(Table1[[#This Row],[Service]],LookupService[Service],0),0))</f>
        <v>N/A</v>
      </c>
      <c r="AX73" s="81"/>
      <c r="AY73" s="72" t="str">
        <f>IF(OR(Table1[[#This Row],[Flow]]="",Table1[[#This Row],[Mech - Diversity]]=""),"",Table1[[#This Row],[Flow]]*Table1[[#This Row],[Mech - Diversity]])</f>
        <v/>
      </c>
      <c r="AZ73" s="72"/>
      <c r="BA73" s="62"/>
      <c r="BB73" s="62"/>
      <c r="BC73" s="62"/>
      <c r="BD73" s="62"/>
      <c r="BE73" s="62"/>
      <c r="BF73" s="62"/>
      <c r="BG73" s="62"/>
      <c r="BH73" s="77"/>
      <c r="BI73" s="77"/>
      <c r="BJ7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3" s="72" t="s">
        <v>512</v>
      </c>
      <c r="BL73" s="72" t="b">
        <f>IF(ISBLANK(Table1[[#This Row],[Power Source (Control Panel)]]),FALSE,TRUE)</f>
        <v>0</v>
      </c>
    </row>
    <row r="74" spans="1:64" ht="30" customHeight="1" x14ac:dyDescent="0.3">
      <c r="A74" s="80" t="s">
        <v>652</v>
      </c>
      <c r="B74" s="62" t="s">
        <v>648</v>
      </c>
      <c r="C7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4" s="62" t="s">
        <v>509</v>
      </c>
      <c r="E74" s="62"/>
      <c r="F7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4" s="74"/>
      <c r="I74" s="75" t="str">
        <f>IF(Table1[[#This Row],[Connection ID]]&lt;&gt;"-",IF(COUNTIF(Table1[Connection ID],Table1[[#This Row],[Connection ID]])&gt;1,"Duplicate Tag",""),"")</f>
        <v/>
      </c>
      <c r="J7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4" s="62"/>
      <c r="M74" s="62" t="s">
        <v>510</v>
      </c>
      <c r="N74" s="72" t="str" cm="1">
        <f t="array" ref="N74">_xlfn._xlws.FILTER(LookupCostCode[Cost Code],LookupCostCode[Description]=Table1[[#This Row],[Equipment Type]],"Not Assigned")</f>
        <v>Not Assigned</v>
      </c>
      <c r="O74" s="72" t="s">
        <v>649</v>
      </c>
      <c r="P74" s="72"/>
      <c r="Q74" s="62" t="s">
        <v>13</v>
      </c>
      <c r="R74" s="62"/>
      <c r="S74" s="62"/>
      <c r="T74" s="62"/>
      <c r="U74" s="62"/>
      <c r="V74" s="62"/>
      <c r="W74" s="72" t="str">
        <f>IF(ISBLANK(Table1[[#This Row],[Connection Type]]),"",INDEX(LookupConnectionType[Description],MATCH(Table1[[#This Row],[Connection Type]],LookupConnectionType[Connection Abbreviation])))</f>
        <v/>
      </c>
      <c r="X74" s="76"/>
      <c r="AA74" s="62"/>
      <c r="AB74" s="62"/>
      <c r="AC74" s="62"/>
      <c r="AD74" s="62"/>
      <c r="AE74" s="62"/>
      <c r="AF74" s="77"/>
      <c r="AG74" s="77"/>
      <c r="AH74" s="78"/>
      <c r="AI7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4" s="79" t="str">
        <f>IF(OR(Table1[[#This Row],[Apparent Power (kVA)]]="",Table1[[#This Row],[Elec - Diversity]]=""),"",Table1[[#This Row],[Apparent Power (kVA)]]*Table1[[#This Row],[Elec - Diversity]])</f>
        <v/>
      </c>
      <c r="AL74" s="62"/>
      <c r="AM74" s="62"/>
      <c r="AN74" s="62"/>
      <c r="AO74" s="62"/>
      <c r="AP74" s="62"/>
      <c r="AQ74" s="62"/>
      <c r="AR74" s="62"/>
      <c r="AS74" s="62"/>
      <c r="AT74" s="62" t="str" cm="1">
        <f t="array" ref="AT74">IF(ISBLANK(Table1[[#This Row],[Service]]),"N/A",INDEX(LookupService[Consumption Unit],MATCH(Table1[[#This Row],[Service]],LookupService[Service],0),0))</f>
        <v>N/A</v>
      </c>
      <c r="AU74" s="62"/>
      <c r="AV74" s="62"/>
      <c r="AW74" s="80" t="str" cm="1">
        <f t="array" ref="AW74">IF(ISBLANK(Table1[[#This Row],[Service]]),"N/A",INDEX(LookupService[Pressure Unit],MATCH(Table1[[#This Row],[Service]],LookupService[Service],0),0))</f>
        <v>N/A</v>
      </c>
      <c r="AX74" s="81"/>
      <c r="AY74" s="72" t="str">
        <f>IF(OR(Table1[[#This Row],[Flow]]="",Table1[[#This Row],[Mech - Diversity]]=""),"",Table1[[#This Row],[Flow]]*Table1[[#This Row],[Mech - Diversity]])</f>
        <v/>
      </c>
      <c r="AZ74" s="72"/>
      <c r="BA74" s="62"/>
      <c r="BB74" s="62"/>
      <c r="BC74" s="62"/>
      <c r="BD74" s="62"/>
      <c r="BE74" s="62"/>
      <c r="BF74" s="62"/>
      <c r="BG74" s="62"/>
      <c r="BH74" s="77"/>
      <c r="BI74" s="77"/>
      <c r="BJ7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4" s="72" t="s">
        <v>512</v>
      </c>
      <c r="BL74" s="72" t="b">
        <f>IF(ISBLANK(Table1[[#This Row],[Power Source (Control Panel)]]),FALSE,TRUE)</f>
        <v>0</v>
      </c>
    </row>
    <row r="75" spans="1:64" ht="30" customHeight="1" x14ac:dyDescent="0.3">
      <c r="A75" s="80" t="s">
        <v>653</v>
      </c>
      <c r="B75" s="62" t="s">
        <v>648</v>
      </c>
      <c r="C7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5" s="62" t="s">
        <v>509</v>
      </c>
      <c r="E75" s="62"/>
      <c r="F7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5" s="74"/>
      <c r="I75" s="75" t="str">
        <f>IF(Table1[[#This Row],[Connection ID]]&lt;&gt;"-",IF(COUNTIF(Table1[Connection ID],Table1[[#This Row],[Connection ID]])&gt;1,"Duplicate Tag",""),"")</f>
        <v/>
      </c>
      <c r="J7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5" s="62"/>
      <c r="M75" s="62" t="s">
        <v>510</v>
      </c>
      <c r="N75" s="72" t="str" cm="1">
        <f t="array" ref="N75">_xlfn._xlws.FILTER(LookupCostCode[Cost Code],LookupCostCode[Description]=Table1[[#This Row],[Equipment Type]],"Not Assigned")</f>
        <v>Not Assigned</v>
      </c>
      <c r="O75" s="72" t="s">
        <v>649</v>
      </c>
      <c r="P75" s="72"/>
      <c r="Q75" s="62" t="s">
        <v>13</v>
      </c>
      <c r="R75" s="62"/>
      <c r="S75" s="62"/>
      <c r="T75" s="62"/>
      <c r="U75" s="62"/>
      <c r="V75" s="62"/>
      <c r="W75" s="72" t="str">
        <f>IF(ISBLANK(Table1[[#This Row],[Connection Type]]),"",INDEX(LookupConnectionType[Description],MATCH(Table1[[#This Row],[Connection Type]],LookupConnectionType[Connection Abbreviation])))</f>
        <v/>
      </c>
      <c r="X75" s="76"/>
      <c r="AA75" s="62"/>
      <c r="AB75" s="62"/>
      <c r="AC75" s="62"/>
      <c r="AD75" s="62"/>
      <c r="AE75" s="62"/>
      <c r="AF75" s="77"/>
      <c r="AG75" s="77"/>
      <c r="AH75" s="78"/>
      <c r="AI7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5" s="79" t="str">
        <f>IF(OR(Table1[[#This Row],[Apparent Power (kVA)]]="",Table1[[#This Row],[Elec - Diversity]]=""),"",Table1[[#This Row],[Apparent Power (kVA)]]*Table1[[#This Row],[Elec - Diversity]])</f>
        <v/>
      </c>
      <c r="AL75" s="62"/>
      <c r="AM75" s="62"/>
      <c r="AN75" s="62"/>
      <c r="AO75" s="62"/>
      <c r="AP75" s="62"/>
      <c r="AQ75" s="62"/>
      <c r="AR75" s="62"/>
      <c r="AS75" s="62"/>
      <c r="AT75" s="62" t="str" cm="1">
        <f t="array" ref="AT75">IF(ISBLANK(Table1[[#This Row],[Service]]),"N/A",INDEX(LookupService[Consumption Unit],MATCH(Table1[[#This Row],[Service]],LookupService[Service],0),0))</f>
        <v>N/A</v>
      </c>
      <c r="AU75" s="62"/>
      <c r="AV75" s="62"/>
      <c r="AW75" s="80" t="str" cm="1">
        <f t="array" ref="AW75">IF(ISBLANK(Table1[[#This Row],[Service]]),"N/A",INDEX(LookupService[Pressure Unit],MATCH(Table1[[#This Row],[Service]],LookupService[Service],0),0))</f>
        <v>N/A</v>
      </c>
      <c r="AX75" s="81"/>
      <c r="AY75" s="72" t="str">
        <f>IF(OR(Table1[[#This Row],[Flow]]="",Table1[[#This Row],[Mech - Diversity]]=""),"",Table1[[#This Row],[Flow]]*Table1[[#This Row],[Mech - Diversity]])</f>
        <v/>
      </c>
      <c r="AZ75" s="72"/>
      <c r="BA75" s="62"/>
      <c r="BB75" s="62"/>
      <c r="BC75" s="62"/>
      <c r="BD75" s="62"/>
      <c r="BE75" s="62"/>
      <c r="BF75" s="62"/>
      <c r="BG75" s="62"/>
      <c r="BH75" s="77"/>
      <c r="BI75" s="77"/>
      <c r="BJ7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5" s="72" t="s">
        <v>512</v>
      </c>
      <c r="BL75" s="72" t="b">
        <f>IF(ISBLANK(Table1[[#This Row],[Power Source (Control Panel)]]),FALSE,TRUE)</f>
        <v>0</v>
      </c>
    </row>
    <row r="76" spans="1:64" ht="30" customHeight="1" x14ac:dyDescent="0.3">
      <c r="A76" s="80" t="s">
        <v>654</v>
      </c>
      <c r="B76" s="62" t="s">
        <v>648</v>
      </c>
      <c r="C7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6" s="62" t="s">
        <v>509</v>
      </c>
      <c r="E76" s="62"/>
      <c r="F7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6" s="74"/>
      <c r="I76" s="75" t="str">
        <f>IF(Table1[[#This Row],[Connection ID]]&lt;&gt;"-",IF(COUNTIF(Table1[Connection ID],Table1[[#This Row],[Connection ID]])&gt;1,"Duplicate Tag",""),"")</f>
        <v/>
      </c>
      <c r="J7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6" s="62"/>
      <c r="M76" s="62" t="s">
        <v>510</v>
      </c>
      <c r="N76" s="72" t="str" cm="1">
        <f t="array" ref="N76">_xlfn._xlws.FILTER(LookupCostCode[Cost Code],LookupCostCode[Description]=Table1[[#This Row],[Equipment Type]],"Not Assigned")</f>
        <v>Not Assigned</v>
      </c>
      <c r="O76" s="72" t="s">
        <v>649</v>
      </c>
      <c r="P76" s="72"/>
      <c r="Q76" s="62" t="s">
        <v>13</v>
      </c>
      <c r="R76" s="62"/>
      <c r="S76" s="62"/>
      <c r="T76" s="62"/>
      <c r="U76" s="62"/>
      <c r="V76" s="62"/>
      <c r="W76" s="72" t="str">
        <f>IF(ISBLANK(Table1[[#This Row],[Connection Type]]),"",INDEX(LookupConnectionType[Description],MATCH(Table1[[#This Row],[Connection Type]],LookupConnectionType[Connection Abbreviation])))</f>
        <v/>
      </c>
      <c r="X76" s="76"/>
      <c r="AA76" s="62"/>
      <c r="AB76" s="62"/>
      <c r="AC76" s="62"/>
      <c r="AD76" s="62"/>
      <c r="AE76" s="62"/>
      <c r="AF76" s="77"/>
      <c r="AG76" s="77"/>
      <c r="AH76" s="78"/>
      <c r="AI7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6" s="79" t="str">
        <f>IF(OR(Table1[[#This Row],[Apparent Power (kVA)]]="",Table1[[#This Row],[Elec - Diversity]]=""),"",Table1[[#This Row],[Apparent Power (kVA)]]*Table1[[#This Row],[Elec - Diversity]])</f>
        <v/>
      </c>
      <c r="AL76" s="62"/>
      <c r="AM76" s="62"/>
      <c r="AN76" s="62"/>
      <c r="AO76" s="62"/>
      <c r="AP76" s="62"/>
      <c r="AQ76" s="62"/>
      <c r="AR76" s="62"/>
      <c r="AS76" s="62"/>
      <c r="AT76" s="62" t="str" cm="1">
        <f t="array" ref="AT76">IF(ISBLANK(Table1[[#This Row],[Service]]),"N/A",INDEX(LookupService[Consumption Unit],MATCH(Table1[[#This Row],[Service]],LookupService[Service],0),0))</f>
        <v>N/A</v>
      </c>
      <c r="AU76" s="62"/>
      <c r="AV76" s="62"/>
      <c r="AW76" s="80" t="str" cm="1">
        <f t="array" ref="AW76">IF(ISBLANK(Table1[[#This Row],[Service]]),"N/A",INDEX(LookupService[Pressure Unit],MATCH(Table1[[#This Row],[Service]],LookupService[Service],0),0))</f>
        <v>N/A</v>
      </c>
      <c r="AX76" s="81"/>
      <c r="AY76" s="72" t="str">
        <f>IF(OR(Table1[[#This Row],[Flow]]="",Table1[[#This Row],[Mech - Diversity]]=""),"",Table1[[#This Row],[Flow]]*Table1[[#This Row],[Mech - Diversity]])</f>
        <v/>
      </c>
      <c r="AZ76" s="72"/>
      <c r="BA76" s="62"/>
      <c r="BB76" s="62"/>
      <c r="BC76" s="62"/>
      <c r="BD76" s="62"/>
      <c r="BE76" s="62"/>
      <c r="BF76" s="62"/>
      <c r="BG76" s="62"/>
      <c r="BH76" s="77"/>
      <c r="BI76" s="77"/>
      <c r="BJ7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6" s="72" t="s">
        <v>512</v>
      </c>
      <c r="BL76" s="72" t="b">
        <f>IF(ISBLANK(Table1[[#This Row],[Power Source (Control Panel)]]),FALSE,TRUE)</f>
        <v>0</v>
      </c>
    </row>
    <row r="77" spans="1:64" ht="30" customHeight="1" x14ac:dyDescent="0.3">
      <c r="A77" s="62" t="s">
        <v>766</v>
      </c>
      <c r="B77" s="62" t="s">
        <v>648</v>
      </c>
      <c r="C7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7" s="62" t="s">
        <v>509</v>
      </c>
      <c r="E77" s="62"/>
      <c r="F7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7" s="74"/>
      <c r="I77" s="75" t="str">
        <f>IF(Table1[[#This Row],[Connection ID]]&lt;&gt;"-",IF(COUNTIF(Table1[Connection ID],Table1[[#This Row],[Connection ID]])&gt;1,"Duplicate Tag",""),"")</f>
        <v/>
      </c>
      <c r="J7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7" s="62"/>
      <c r="M77" s="62" t="s">
        <v>7</v>
      </c>
      <c r="N77" s="72" t="str" cm="1">
        <f t="array" ref="N77">_xlfn._xlws.FILTER(LookupCostCode[Cost Code],LookupCostCode[Description]=Table1[[#This Row],[Equipment Type]],"Not Assigned")</f>
        <v>Not Assigned</v>
      </c>
      <c r="O77" s="72" t="s">
        <v>767</v>
      </c>
      <c r="P77" s="72"/>
      <c r="Q77" s="62" t="s">
        <v>13</v>
      </c>
      <c r="R77" s="62"/>
      <c r="S77" s="62"/>
      <c r="T77" s="62"/>
      <c r="U77" s="62"/>
      <c r="V77" s="62"/>
      <c r="W77" s="72" t="str">
        <f>IF(ISBLANK(Table1[[#This Row],[Connection Type]]),"",INDEX(LookupConnectionType[Description],MATCH(Table1[[#This Row],[Connection Type]],LookupConnectionType[Connection Abbreviation])))</f>
        <v/>
      </c>
      <c r="X77" s="76"/>
      <c r="AA77" s="62"/>
      <c r="AB77" s="62"/>
      <c r="AC77" s="62"/>
      <c r="AD77" s="62"/>
      <c r="AE77" s="62"/>
      <c r="AF77" s="77"/>
      <c r="AG77" s="77"/>
      <c r="AH77" s="78"/>
      <c r="AI7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7" s="79" t="str">
        <f>IF(OR(Table1[[#This Row],[Apparent Power (kVA)]]="",Table1[[#This Row],[Elec - Diversity]]=""),"",Table1[[#This Row],[Apparent Power (kVA)]]*Table1[[#This Row],[Elec - Diversity]])</f>
        <v/>
      </c>
      <c r="AL77" s="62"/>
      <c r="AM77" s="62"/>
      <c r="AN77" s="62"/>
      <c r="AO77" s="62"/>
      <c r="AP77" s="62"/>
      <c r="AQ77" s="62"/>
      <c r="AR77" s="62"/>
      <c r="AS77" s="62"/>
      <c r="AT77" s="62" t="str" cm="1">
        <f t="array" ref="AT77">IF(ISBLANK(Table1[[#This Row],[Service]]),"N/A",INDEX(LookupService[Consumption Unit],MATCH(Table1[[#This Row],[Service]],LookupService[Service],0),0))</f>
        <v>N/A</v>
      </c>
      <c r="AU77" s="62"/>
      <c r="AV77" s="62"/>
      <c r="AW77" s="80" t="str" cm="1">
        <f t="array" ref="AW77">IF(ISBLANK(Table1[[#This Row],[Service]]),"N/A",INDEX(LookupService[Pressure Unit],MATCH(Table1[[#This Row],[Service]],LookupService[Service],0),0))</f>
        <v>N/A</v>
      </c>
      <c r="AX77" s="81"/>
      <c r="AY77" s="72" t="str">
        <f>IF(OR(Table1[[#This Row],[Flow]]="",Table1[[#This Row],[Mech - Diversity]]=""),"",Table1[[#This Row],[Flow]]*Table1[[#This Row],[Mech - Diversity]])</f>
        <v/>
      </c>
      <c r="AZ77" s="72"/>
      <c r="BA77" s="62"/>
      <c r="BB77" s="62"/>
      <c r="BC77" s="62"/>
      <c r="BD77" s="62"/>
      <c r="BE77" s="62"/>
      <c r="BF77" s="62"/>
      <c r="BG77" s="62"/>
      <c r="BH77" s="77"/>
      <c r="BI77" s="77"/>
      <c r="BJ7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7" s="72"/>
      <c r="BL77" s="72" t="b">
        <f>IF(ISBLANK(Table1[[#This Row],[Power Source (Control Panel)]]),FALSE,TRUE)</f>
        <v>0</v>
      </c>
    </row>
    <row r="78" spans="1:64" ht="30" customHeight="1" x14ac:dyDescent="0.3">
      <c r="A78" s="62" t="s">
        <v>768</v>
      </c>
      <c r="B78" s="62" t="s">
        <v>648</v>
      </c>
      <c r="C7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8" s="62" t="s">
        <v>509</v>
      </c>
      <c r="E78" s="62"/>
      <c r="F7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8" s="74"/>
      <c r="I78" s="75" t="str">
        <f>IF(Table1[[#This Row],[Connection ID]]&lt;&gt;"-",IF(COUNTIF(Table1[Connection ID],Table1[[#This Row],[Connection ID]])&gt;1,"Duplicate Tag",""),"")</f>
        <v/>
      </c>
      <c r="J7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8" s="62"/>
      <c r="M78" s="62" t="s">
        <v>7</v>
      </c>
      <c r="N78" s="72" t="str" cm="1">
        <f t="array" ref="N78">_xlfn._xlws.FILTER(LookupCostCode[Cost Code],LookupCostCode[Description]=Table1[[#This Row],[Equipment Type]],"Not Assigned")</f>
        <v>Not Assigned</v>
      </c>
      <c r="O78" s="72" t="s">
        <v>767</v>
      </c>
      <c r="P78" s="72"/>
      <c r="Q78" s="62" t="s">
        <v>13</v>
      </c>
      <c r="R78" s="62"/>
      <c r="S78" s="62"/>
      <c r="T78" s="62"/>
      <c r="U78" s="62"/>
      <c r="V78" s="62"/>
      <c r="W78" s="72" t="str">
        <f>IF(ISBLANK(Table1[[#This Row],[Connection Type]]),"",INDEX(LookupConnectionType[Description],MATCH(Table1[[#This Row],[Connection Type]],LookupConnectionType[Connection Abbreviation])))</f>
        <v/>
      </c>
      <c r="X78" s="76"/>
      <c r="AA78" s="62"/>
      <c r="AB78" s="62"/>
      <c r="AC78" s="62"/>
      <c r="AD78" s="62"/>
      <c r="AE78" s="62"/>
      <c r="AF78" s="77"/>
      <c r="AG78" s="77"/>
      <c r="AH78" s="78"/>
      <c r="AI7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8" s="79" t="str">
        <f>IF(OR(Table1[[#This Row],[Apparent Power (kVA)]]="",Table1[[#This Row],[Elec - Diversity]]=""),"",Table1[[#This Row],[Apparent Power (kVA)]]*Table1[[#This Row],[Elec - Diversity]])</f>
        <v/>
      </c>
      <c r="AL78" s="62"/>
      <c r="AM78" s="62"/>
      <c r="AN78" s="62"/>
      <c r="AO78" s="62"/>
      <c r="AP78" s="62"/>
      <c r="AQ78" s="62"/>
      <c r="AR78" s="62"/>
      <c r="AS78" s="62"/>
      <c r="AT78" s="62" t="str" cm="1">
        <f t="array" ref="AT78">IF(ISBLANK(Table1[[#This Row],[Service]]),"N/A",INDEX(LookupService[Consumption Unit],MATCH(Table1[[#This Row],[Service]],LookupService[Service],0),0))</f>
        <v>N/A</v>
      </c>
      <c r="AU78" s="62"/>
      <c r="AV78" s="62"/>
      <c r="AW78" s="80" t="str" cm="1">
        <f t="array" ref="AW78">IF(ISBLANK(Table1[[#This Row],[Service]]),"N/A",INDEX(LookupService[Pressure Unit],MATCH(Table1[[#This Row],[Service]],LookupService[Service],0),0))</f>
        <v>N/A</v>
      </c>
      <c r="AX78" s="81"/>
      <c r="AY78" s="72" t="str">
        <f>IF(OR(Table1[[#This Row],[Flow]]="",Table1[[#This Row],[Mech - Diversity]]=""),"",Table1[[#This Row],[Flow]]*Table1[[#This Row],[Mech - Diversity]])</f>
        <v/>
      </c>
      <c r="AZ78" s="72"/>
      <c r="BA78" s="62"/>
      <c r="BB78" s="62"/>
      <c r="BC78" s="62"/>
      <c r="BD78" s="62"/>
      <c r="BE78" s="62"/>
      <c r="BF78" s="62"/>
      <c r="BG78" s="62"/>
      <c r="BH78" s="77"/>
      <c r="BI78" s="77"/>
      <c r="BJ7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8" s="72"/>
      <c r="BL78" s="72" t="b">
        <f>IF(ISBLANK(Table1[[#This Row],[Power Source (Control Panel)]]),FALSE,TRUE)</f>
        <v>0</v>
      </c>
    </row>
    <row r="79" spans="1:64" ht="30" customHeight="1" x14ac:dyDescent="0.3">
      <c r="A79" s="62" t="s">
        <v>769</v>
      </c>
      <c r="B79" s="62" t="s">
        <v>770</v>
      </c>
      <c r="C7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9" s="62" t="s">
        <v>509</v>
      </c>
      <c r="E79" s="62"/>
      <c r="F7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9" s="74"/>
      <c r="I79" s="75" t="str">
        <f>IF(Table1[[#This Row],[Connection ID]]&lt;&gt;"-",IF(COUNTIF(Table1[Connection ID],Table1[[#This Row],[Connection ID]])&gt;1,"Duplicate Tag",""),"")</f>
        <v/>
      </c>
      <c r="J7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9" s="62"/>
      <c r="M79" s="62" t="s">
        <v>7</v>
      </c>
      <c r="N79" s="72" t="str" cm="1">
        <f t="array" ref="N79">_xlfn._xlws.FILTER(LookupCostCode[Cost Code],LookupCostCode[Description]=Table1[[#This Row],[Equipment Type]],"Not Assigned")</f>
        <v>Not Assigned</v>
      </c>
      <c r="O79" s="72" t="s">
        <v>771</v>
      </c>
      <c r="P79" s="72"/>
      <c r="Q79" s="62" t="s">
        <v>5</v>
      </c>
      <c r="R79" s="62"/>
      <c r="S79" s="62"/>
      <c r="T79" s="62"/>
      <c r="U79" s="62"/>
      <c r="V79" s="62"/>
      <c r="W79" s="72" t="str">
        <f>IF(ISBLANK(Table1[[#This Row],[Connection Type]]),"",INDEX(LookupConnectionType[Description],MATCH(Table1[[#This Row],[Connection Type]],LookupConnectionType[Connection Abbreviation])))</f>
        <v/>
      </c>
      <c r="X79" s="76"/>
      <c r="Z79" s="82" t="s">
        <v>772</v>
      </c>
      <c r="AA79" s="62"/>
      <c r="AB79" s="62"/>
      <c r="AC79" s="62"/>
      <c r="AD79" s="62"/>
      <c r="AE79" s="62"/>
      <c r="AF79" s="77"/>
      <c r="AG79" s="77"/>
      <c r="AH79" s="78"/>
      <c r="AI7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9" s="79" t="str">
        <f>IF(OR(Table1[[#This Row],[Apparent Power (kVA)]]="",Table1[[#This Row],[Elec - Diversity]]=""),"",Table1[[#This Row],[Apparent Power (kVA)]]*Table1[[#This Row],[Elec - Diversity]])</f>
        <v/>
      </c>
      <c r="AL79" s="62"/>
      <c r="AM79" s="62"/>
      <c r="AN79" s="62"/>
      <c r="AO79" s="62"/>
      <c r="AP79" s="62"/>
      <c r="AQ79" s="62"/>
      <c r="AR79" s="62"/>
      <c r="AS79" s="62"/>
      <c r="AT79" s="62" t="str" cm="1">
        <f t="array" ref="AT79">IF(ISBLANK(Table1[[#This Row],[Service]]),"N/A",INDEX(LookupService[Consumption Unit],MATCH(Table1[[#This Row],[Service]],LookupService[Service],0),0))</f>
        <v>N/A</v>
      </c>
      <c r="AU79" s="62"/>
      <c r="AV79" s="62"/>
      <c r="AW79" s="80" t="str" cm="1">
        <f t="array" ref="AW79">IF(ISBLANK(Table1[[#This Row],[Service]]),"N/A",INDEX(LookupService[Pressure Unit],MATCH(Table1[[#This Row],[Service]],LookupService[Service],0),0))</f>
        <v>N/A</v>
      </c>
      <c r="AX79" s="81"/>
      <c r="AY79" s="72" t="str">
        <f>IF(OR(Table1[[#This Row],[Flow]]="",Table1[[#This Row],[Mech - Diversity]]=""),"",Table1[[#This Row],[Flow]]*Table1[[#This Row],[Mech - Diversity]])</f>
        <v/>
      </c>
      <c r="AZ79" s="72"/>
      <c r="BA79" s="62"/>
      <c r="BB79" s="62"/>
      <c r="BC79" s="62"/>
      <c r="BD79" s="62"/>
      <c r="BE79" s="62"/>
      <c r="BF79" s="62"/>
      <c r="BG79" s="62"/>
      <c r="BH79" s="77"/>
      <c r="BI79" s="77"/>
      <c r="BJ7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9" s="72"/>
      <c r="BL79" s="72" t="b">
        <f>IF(ISBLANK(Table1[[#This Row],[Power Source (Control Panel)]]),FALSE,TRUE)</f>
        <v>0</v>
      </c>
    </row>
    <row r="80" spans="1:64" ht="30" customHeight="1" x14ac:dyDescent="0.3">
      <c r="A80" s="62" t="s">
        <v>773</v>
      </c>
      <c r="B80" s="62" t="s">
        <v>770</v>
      </c>
      <c r="C8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0" s="62" t="s">
        <v>509</v>
      </c>
      <c r="E80" s="62"/>
      <c r="F8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0" s="74"/>
      <c r="I80" s="75" t="str">
        <f>IF(Table1[[#This Row],[Connection ID]]&lt;&gt;"-",IF(COUNTIF(Table1[Connection ID],Table1[[#This Row],[Connection ID]])&gt;1,"Duplicate Tag",""),"")</f>
        <v/>
      </c>
      <c r="J8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0" s="62"/>
      <c r="M80" s="62" t="s">
        <v>7</v>
      </c>
      <c r="N80" s="72" t="str" cm="1">
        <f t="array" ref="N80">_xlfn._xlws.FILTER(LookupCostCode[Cost Code],LookupCostCode[Description]=Table1[[#This Row],[Equipment Type]],"Not Assigned")</f>
        <v>Not Assigned</v>
      </c>
      <c r="O80" s="72" t="s">
        <v>771</v>
      </c>
      <c r="P80" s="72"/>
      <c r="Q80" s="62" t="s">
        <v>5</v>
      </c>
      <c r="R80" s="62"/>
      <c r="S80" s="62"/>
      <c r="T80" s="62"/>
      <c r="U80" s="62"/>
      <c r="V80" s="62"/>
      <c r="W80" s="72" t="str">
        <f>IF(ISBLANK(Table1[[#This Row],[Connection Type]]),"",INDEX(LookupConnectionType[Description],MATCH(Table1[[#This Row],[Connection Type]],LookupConnectionType[Connection Abbreviation])))</f>
        <v/>
      </c>
      <c r="X80" s="76"/>
      <c r="Z80" s="82" t="s">
        <v>772</v>
      </c>
      <c r="AA80" s="62"/>
      <c r="AB80" s="62"/>
      <c r="AC80" s="62"/>
      <c r="AD80" s="62"/>
      <c r="AE80" s="62"/>
      <c r="AF80" s="77"/>
      <c r="AG80" s="77"/>
      <c r="AH80" s="78"/>
      <c r="AI8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0" s="79" t="str">
        <f>IF(OR(Table1[[#This Row],[Apparent Power (kVA)]]="",Table1[[#This Row],[Elec - Diversity]]=""),"",Table1[[#This Row],[Apparent Power (kVA)]]*Table1[[#This Row],[Elec - Diversity]])</f>
        <v/>
      </c>
      <c r="AL80" s="62"/>
      <c r="AM80" s="62"/>
      <c r="AN80" s="62"/>
      <c r="AO80" s="62"/>
      <c r="AP80" s="62"/>
      <c r="AQ80" s="62"/>
      <c r="AR80" s="62"/>
      <c r="AS80" s="62"/>
      <c r="AT80" s="62" t="str" cm="1">
        <f t="array" ref="AT80">IF(ISBLANK(Table1[[#This Row],[Service]]),"N/A",INDEX(LookupService[Consumption Unit],MATCH(Table1[[#This Row],[Service]],LookupService[Service],0),0))</f>
        <v>N/A</v>
      </c>
      <c r="AU80" s="62"/>
      <c r="AV80" s="62"/>
      <c r="AW80" s="80" t="str" cm="1">
        <f t="array" ref="AW80">IF(ISBLANK(Table1[[#This Row],[Service]]),"N/A",INDEX(LookupService[Pressure Unit],MATCH(Table1[[#This Row],[Service]],LookupService[Service],0),0))</f>
        <v>N/A</v>
      </c>
      <c r="AX80" s="81"/>
      <c r="AY80" s="72" t="str">
        <f>IF(OR(Table1[[#This Row],[Flow]]="",Table1[[#This Row],[Mech - Diversity]]=""),"",Table1[[#This Row],[Flow]]*Table1[[#This Row],[Mech - Diversity]])</f>
        <v/>
      </c>
      <c r="AZ80" s="72"/>
      <c r="BA80" s="62"/>
      <c r="BB80" s="62"/>
      <c r="BC80" s="62"/>
      <c r="BD80" s="62"/>
      <c r="BE80" s="62"/>
      <c r="BF80" s="62"/>
      <c r="BG80" s="62"/>
      <c r="BH80" s="77"/>
      <c r="BI80" s="77"/>
      <c r="BJ8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0" s="72"/>
      <c r="BL80" s="72" t="b">
        <f>IF(ISBLANK(Table1[[#This Row],[Power Source (Control Panel)]]),FALSE,TRUE)</f>
        <v>0</v>
      </c>
    </row>
    <row r="81" spans="1:64" ht="30" customHeight="1" x14ac:dyDescent="0.3">
      <c r="A81" s="62" t="s">
        <v>774</v>
      </c>
      <c r="B81" s="62" t="s">
        <v>770</v>
      </c>
      <c r="C8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1" s="62" t="s">
        <v>509</v>
      </c>
      <c r="E81" s="62"/>
      <c r="F8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1" s="74"/>
      <c r="I81" s="75" t="str">
        <f>IF(Table1[[#This Row],[Connection ID]]&lt;&gt;"-",IF(COUNTIF(Table1[Connection ID],Table1[[#This Row],[Connection ID]])&gt;1,"Duplicate Tag",""),"")</f>
        <v/>
      </c>
      <c r="J8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1" s="62"/>
      <c r="M81" s="62" t="s">
        <v>7</v>
      </c>
      <c r="N81" s="72" t="str" cm="1">
        <f t="array" ref="N81">_xlfn._xlws.FILTER(LookupCostCode[Cost Code],LookupCostCode[Description]=Table1[[#This Row],[Equipment Type]],"Not Assigned")</f>
        <v>Not Assigned</v>
      </c>
      <c r="O81" s="72" t="s">
        <v>771</v>
      </c>
      <c r="P81" s="72"/>
      <c r="Q81" s="62" t="s">
        <v>5</v>
      </c>
      <c r="R81" s="62"/>
      <c r="S81" s="62"/>
      <c r="T81" s="62"/>
      <c r="U81" s="62"/>
      <c r="V81" s="62"/>
      <c r="W81" s="72" t="str">
        <f>IF(ISBLANK(Table1[[#This Row],[Connection Type]]),"",INDEX(LookupConnectionType[Description],MATCH(Table1[[#This Row],[Connection Type]],LookupConnectionType[Connection Abbreviation])))</f>
        <v/>
      </c>
      <c r="X81" s="76"/>
      <c r="Z81" s="82" t="s">
        <v>772</v>
      </c>
      <c r="AA81" s="62"/>
      <c r="AB81" s="62"/>
      <c r="AC81" s="62"/>
      <c r="AD81" s="62"/>
      <c r="AE81" s="62"/>
      <c r="AF81" s="77"/>
      <c r="AG81" s="77"/>
      <c r="AH81" s="78"/>
      <c r="AI8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1" s="79" t="str">
        <f>IF(OR(Table1[[#This Row],[Apparent Power (kVA)]]="",Table1[[#This Row],[Elec - Diversity]]=""),"",Table1[[#This Row],[Apparent Power (kVA)]]*Table1[[#This Row],[Elec - Diversity]])</f>
        <v/>
      </c>
      <c r="AL81" s="62"/>
      <c r="AM81" s="62"/>
      <c r="AN81" s="62"/>
      <c r="AO81" s="62"/>
      <c r="AP81" s="62"/>
      <c r="AQ81" s="62"/>
      <c r="AR81" s="62"/>
      <c r="AS81" s="62"/>
      <c r="AT81" s="62" t="str" cm="1">
        <f t="array" ref="AT81">IF(ISBLANK(Table1[[#This Row],[Service]]),"N/A",INDEX(LookupService[Consumption Unit],MATCH(Table1[[#This Row],[Service]],LookupService[Service],0),0))</f>
        <v>N/A</v>
      </c>
      <c r="AU81" s="62"/>
      <c r="AV81" s="62"/>
      <c r="AW81" s="80" t="str" cm="1">
        <f t="array" ref="AW81">IF(ISBLANK(Table1[[#This Row],[Service]]),"N/A",INDEX(LookupService[Pressure Unit],MATCH(Table1[[#This Row],[Service]],LookupService[Service],0),0))</f>
        <v>N/A</v>
      </c>
      <c r="AX81" s="81"/>
      <c r="AY81" s="72" t="str">
        <f>IF(OR(Table1[[#This Row],[Flow]]="",Table1[[#This Row],[Mech - Diversity]]=""),"",Table1[[#This Row],[Flow]]*Table1[[#This Row],[Mech - Diversity]])</f>
        <v/>
      </c>
      <c r="AZ81" s="72"/>
      <c r="BA81" s="62"/>
      <c r="BB81" s="62"/>
      <c r="BC81" s="62"/>
      <c r="BD81" s="62"/>
      <c r="BE81" s="62"/>
      <c r="BF81" s="62"/>
      <c r="BG81" s="62"/>
      <c r="BH81" s="77"/>
      <c r="BI81" s="77"/>
      <c r="BJ8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1" s="72"/>
      <c r="BL81" s="72" t="b">
        <f>IF(ISBLANK(Table1[[#This Row],[Power Source (Control Panel)]]),FALSE,TRUE)</f>
        <v>0</v>
      </c>
    </row>
    <row r="82" spans="1:64" ht="30" customHeight="1" x14ac:dyDescent="0.3">
      <c r="A82" s="62" t="s">
        <v>775</v>
      </c>
      <c r="B82" s="62" t="s">
        <v>770</v>
      </c>
      <c r="C8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2" s="62" t="s">
        <v>509</v>
      </c>
      <c r="E82" s="62"/>
      <c r="F8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2" s="74"/>
      <c r="I82" s="75" t="str">
        <f>IF(Table1[[#This Row],[Connection ID]]&lt;&gt;"-",IF(COUNTIF(Table1[Connection ID],Table1[[#This Row],[Connection ID]])&gt;1,"Duplicate Tag",""),"")</f>
        <v/>
      </c>
      <c r="J8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2" s="62"/>
      <c r="M82" s="62" t="s">
        <v>7</v>
      </c>
      <c r="N82" s="72" t="str" cm="1">
        <f t="array" ref="N82">_xlfn._xlws.FILTER(LookupCostCode[Cost Code],LookupCostCode[Description]=Table1[[#This Row],[Equipment Type]],"Not Assigned")</f>
        <v>Not Assigned</v>
      </c>
      <c r="O82" s="72" t="s">
        <v>771</v>
      </c>
      <c r="P82" s="72"/>
      <c r="Q82" s="62" t="s">
        <v>9</v>
      </c>
      <c r="R82" s="62"/>
      <c r="S82" s="62"/>
      <c r="T82" s="62"/>
      <c r="U82" s="62"/>
      <c r="V82" s="62"/>
      <c r="W82" s="72" t="str">
        <f>IF(ISBLANK(Table1[[#This Row],[Connection Type]]),"",INDEX(LookupConnectionType[Description],MATCH(Table1[[#This Row],[Connection Type]],LookupConnectionType[Connection Abbreviation])))</f>
        <v/>
      </c>
      <c r="X82" s="76"/>
      <c r="Z82" s="82" t="s">
        <v>772</v>
      </c>
      <c r="AA82" s="62"/>
      <c r="AB82" s="62"/>
      <c r="AC82" s="62"/>
      <c r="AD82" s="62"/>
      <c r="AE82" s="62"/>
      <c r="AF82" s="77"/>
      <c r="AG82" s="77"/>
      <c r="AH82" s="78"/>
      <c r="AI8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2" s="79" t="str">
        <f>IF(OR(Table1[[#This Row],[Apparent Power (kVA)]]="",Table1[[#This Row],[Elec - Diversity]]=""),"",Table1[[#This Row],[Apparent Power (kVA)]]*Table1[[#This Row],[Elec - Diversity]])</f>
        <v/>
      </c>
      <c r="AL82" s="62"/>
      <c r="AM82" s="62"/>
      <c r="AN82" s="62"/>
      <c r="AO82" s="62"/>
      <c r="AP82" s="62"/>
      <c r="AQ82" s="62"/>
      <c r="AR82" s="62"/>
      <c r="AS82" s="62"/>
      <c r="AT82" s="62" t="str" cm="1">
        <f t="array" ref="AT82">IF(ISBLANK(Table1[[#This Row],[Service]]),"N/A",INDEX(LookupService[Consumption Unit],MATCH(Table1[[#This Row],[Service]],LookupService[Service],0),0))</f>
        <v>N/A</v>
      </c>
      <c r="AU82" s="62"/>
      <c r="AV82" s="62"/>
      <c r="AW82" s="80" t="str" cm="1">
        <f t="array" ref="AW82">IF(ISBLANK(Table1[[#This Row],[Service]]),"N/A",INDEX(LookupService[Pressure Unit],MATCH(Table1[[#This Row],[Service]],LookupService[Service],0),0))</f>
        <v>N/A</v>
      </c>
      <c r="AX82" s="81"/>
      <c r="AY82" s="72" t="str">
        <f>IF(OR(Table1[[#This Row],[Flow]]="",Table1[[#This Row],[Mech - Diversity]]=""),"",Table1[[#This Row],[Flow]]*Table1[[#This Row],[Mech - Diversity]])</f>
        <v/>
      </c>
      <c r="AZ82" s="72"/>
      <c r="BA82" s="62"/>
      <c r="BB82" s="62"/>
      <c r="BC82" s="62"/>
      <c r="BD82" s="62"/>
      <c r="BE82" s="62"/>
      <c r="BF82" s="62"/>
      <c r="BG82" s="62"/>
      <c r="BH82" s="77"/>
      <c r="BI82" s="77"/>
      <c r="BJ8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2" s="72"/>
      <c r="BL82" s="72" t="b">
        <f>IF(ISBLANK(Table1[[#This Row],[Power Source (Control Panel)]]),FALSE,TRUE)</f>
        <v>0</v>
      </c>
    </row>
    <row r="83" spans="1:64" ht="30" customHeight="1" x14ac:dyDescent="0.3">
      <c r="A83" s="62" t="s">
        <v>776</v>
      </c>
      <c r="B83" s="62" t="s">
        <v>770</v>
      </c>
      <c r="C8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3" s="62" t="s">
        <v>509</v>
      </c>
      <c r="E83" s="62"/>
      <c r="F8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3" s="74"/>
      <c r="I83" s="75" t="str">
        <f>IF(Table1[[#This Row],[Connection ID]]&lt;&gt;"-",IF(COUNTIF(Table1[Connection ID],Table1[[#This Row],[Connection ID]])&gt;1,"Duplicate Tag",""),"")</f>
        <v/>
      </c>
      <c r="J8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3" s="62"/>
      <c r="M83" s="62" t="s">
        <v>7</v>
      </c>
      <c r="N83" s="72" t="str" cm="1">
        <f t="array" ref="N83">_xlfn._xlws.FILTER(LookupCostCode[Cost Code],LookupCostCode[Description]=Table1[[#This Row],[Equipment Type]],"Not Assigned")</f>
        <v>Not Assigned</v>
      </c>
      <c r="O83" s="72" t="s">
        <v>771</v>
      </c>
      <c r="P83" s="72"/>
      <c r="Q83" s="62" t="s">
        <v>9</v>
      </c>
      <c r="R83" s="62"/>
      <c r="S83" s="62"/>
      <c r="T83" s="62"/>
      <c r="U83" s="62"/>
      <c r="V83" s="62"/>
      <c r="W83" s="72" t="str">
        <f>IF(ISBLANK(Table1[[#This Row],[Connection Type]]),"",INDEX(LookupConnectionType[Description],MATCH(Table1[[#This Row],[Connection Type]],LookupConnectionType[Connection Abbreviation])))</f>
        <v/>
      </c>
      <c r="X83" s="76"/>
      <c r="Z83" s="82" t="s">
        <v>772</v>
      </c>
      <c r="AA83" s="62"/>
      <c r="AB83" s="62"/>
      <c r="AC83" s="62"/>
      <c r="AD83" s="62"/>
      <c r="AE83" s="62"/>
      <c r="AF83" s="77"/>
      <c r="AG83" s="77"/>
      <c r="AH83" s="78"/>
      <c r="AI8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3" s="79" t="str">
        <f>IF(OR(Table1[[#This Row],[Apparent Power (kVA)]]="",Table1[[#This Row],[Elec - Diversity]]=""),"",Table1[[#This Row],[Apparent Power (kVA)]]*Table1[[#This Row],[Elec - Diversity]])</f>
        <v/>
      </c>
      <c r="AL83" s="62"/>
      <c r="AM83" s="62"/>
      <c r="AN83" s="62"/>
      <c r="AO83" s="62"/>
      <c r="AP83" s="62"/>
      <c r="AQ83" s="62"/>
      <c r="AR83" s="62"/>
      <c r="AS83" s="62"/>
      <c r="AT83" s="62" t="str" cm="1">
        <f t="array" ref="AT83">IF(ISBLANK(Table1[[#This Row],[Service]]),"N/A",INDEX(LookupService[Consumption Unit],MATCH(Table1[[#This Row],[Service]],LookupService[Service],0),0))</f>
        <v>N/A</v>
      </c>
      <c r="AU83" s="62"/>
      <c r="AV83" s="62"/>
      <c r="AW83" s="80" t="str" cm="1">
        <f t="array" ref="AW83">IF(ISBLANK(Table1[[#This Row],[Service]]),"N/A",INDEX(LookupService[Pressure Unit],MATCH(Table1[[#This Row],[Service]],LookupService[Service],0),0))</f>
        <v>N/A</v>
      </c>
      <c r="AX83" s="81"/>
      <c r="AY83" s="72" t="str">
        <f>IF(OR(Table1[[#This Row],[Flow]]="",Table1[[#This Row],[Mech - Diversity]]=""),"",Table1[[#This Row],[Flow]]*Table1[[#This Row],[Mech - Diversity]])</f>
        <v/>
      </c>
      <c r="AZ83" s="72"/>
      <c r="BA83" s="62"/>
      <c r="BB83" s="62"/>
      <c r="BC83" s="62"/>
      <c r="BD83" s="62"/>
      <c r="BE83" s="62"/>
      <c r="BF83" s="62"/>
      <c r="BG83" s="62"/>
      <c r="BH83" s="77"/>
      <c r="BI83" s="77"/>
      <c r="BJ8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3" s="72"/>
      <c r="BL83" s="72" t="b">
        <f>IF(ISBLANK(Table1[[#This Row],[Power Source (Control Panel)]]),FALSE,TRUE)</f>
        <v>0</v>
      </c>
    </row>
    <row r="84" spans="1:64" ht="29.4" customHeight="1" x14ac:dyDescent="0.3">
      <c r="A84" s="62" t="s">
        <v>777</v>
      </c>
      <c r="B84" s="62" t="s">
        <v>770</v>
      </c>
      <c r="C8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4" s="62" t="s">
        <v>509</v>
      </c>
      <c r="E84" s="62"/>
      <c r="F8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4" s="74"/>
      <c r="I84" s="75" t="str">
        <f>IF(Table1[[#This Row],[Connection ID]]&lt;&gt;"-",IF(COUNTIF(Table1[Connection ID],Table1[[#This Row],[Connection ID]])&gt;1,"Duplicate Tag",""),"")</f>
        <v/>
      </c>
      <c r="J8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4" s="62"/>
      <c r="M84" s="62" t="s">
        <v>7</v>
      </c>
      <c r="N84" s="72" t="str" cm="1">
        <f t="array" ref="N84">_xlfn._xlws.FILTER(LookupCostCode[Cost Code],LookupCostCode[Description]=Table1[[#This Row],[Equipment Type]],"Not Assigned")</f>
        <v>Not Assigned</v>
      </c>
      <c r="O84" s="72" t="s">
        <v>771</v>
      </c>
      <c r="P84" s="72"/>
      <c r="Q84" s="62" t="s">
        <v>9</v>
      </c>
      <c r="R84" s="62"/>
      <c r="S84" s="62"/>
      <c r="T84" s="62"/>
      <c r="U84" s="62"/>
      <c r="V84" s="62"/>
      <c r="W84" s="72" t="str">
        <f>IF(ISBLANK(Table1[[#This Row],[Connection Type]]),"",INDEX(LookupConnectionType[Description],MATCH(Table1[[#This Row],[Connection Type]],LookupConnectionType[Connection Abbreviation])))</f>
        <v/>
      </c>
      <c r="X84" s="76"/>
      <c r="Z84" s="82" t="s">
        <v>772</v>
      </c>
      <c r="AA84" s="62"/>
      <c r="AB84" s="62"/>
      <c r="AC84" s="62"/>
      <c r="AD84" s="62"/>
      <c r="AE84" s="62"/>
      <c r="AF84" s="77"/>
      <c r="AG84" s="77"/>
      <c r="AH84" s="78"/>
      <c r="AI8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4" s="79" t="str">
        <f>IF(OR(Table1[[#This Row],[Apparent Power (kVA)]]="",Table1[[#This Row],[Elec - Diversity]]=""),"",Table1[[#This Row],[Apparent Power (kVA)]]*Table1[[#This Row],[Elec - Diversity]])</f>
        <v/>
      </c>
      <c r="AL84" s="62"/>
      <c r="AM84" s="62"/>
      <c r="AN84" s="62"/>
      <c r="AO84" s="62"/>
      <c r="AP84" s="62"/>
      <c r="AQ84" s="62"/>
      <c r="AR84" s="62"/>
      <c r="AS84" s="62"/>
      <c r="AT84" s="62" t="str" cm="1">
        <f t="array" ref="AT84">IF(ISBLANK(Table1[[#This Row],[Service]]),"N/A",INDEX(LookupService[Consumption Unit],MATCH(Table1[[#This Row],[Service]],LookupService[Service],0),0))</f>
        <v>N/A</v>
      </c>
      <c r="AU84" s="62"/>
      <c r="AV84" s="62"/>
      <c r="AW84" s="80" t="str" cm="1">
        <f t="array" ref="AW84">IF(ISBLANK(Table1[[#This Row],[Service]]),"N/A",INDEX(LookupService[Pressure Unit],MATCH(Table1[[#This Row],[Service]],LookupService[Service],0),0))</f>
        <v>N/A</v>
      </c>
      <c r="AX84" s="81"/>
      <c r="AY84" s="72" t="str">
        <f>IF(OR(Table1[[#This Row],[Flow]]="",Table1[[#This Row],[Mech - Diversity]]=""),"",Table1[[#This Row],[Flow]]*Table1[[#This Row],[Mech - Diversity]])</f>
        <v/>
      </c>
      <c r="AZ84" s="72"/>
      <c r="BA84" s="62"/>
      <c r="BB84" s="62"/>
      <c r="BC84" s="62"/>
      <c r="BD84" s="62"/>
      <c r="BE84" s="62"/>
      <c r="BF84" s="62"/>
      <c r="BG84" s="62"/>
      <c r="BH84" s="77"/>
      <c r="BI84" s="77"/>
      <c r="BJ8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4" s="72"/>
      <c r="BL84" s="72" t="b">
        <f>IF(ISBLANK(Table1[[#This Row],[Power Source (Control Panel)]]),FALSE,TRUE)</f>
        <v>0</v>
      </c>
    </row>
    <row r="85" spans="1:64" ht="29.4" customHeight="1" x14ac:dyDescent="0.3">
      <c r="A85" s="62" t="s">
        <v>778</v>
      </c>
      <c r="B85" s="62" t="s">
        <v>770</v>
      </c>
      <c r="C8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5" s="62" t="s">
        <v>509</v>
      </c>
      <c r="E85" s="62"/>
      <c r="F8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5" s="74"/>
      <c r="I85" s="75" t="str">
        <f>IF(Table1[[#This Row],[Connection ID]]&lt;&gt;"-",IF(COUNTIF(Table1[Connection ID],Table1[[#This Row],[Connection ID]])&gt;1,"Duplicate Tag",""),"")</f>
        <v/>
      </c>
      <c r="J8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5" s="62"/>
      <c r="M85" s="62" t="s">
        <v>7</v>
      </c>
      <c r="N85" s="72" t="str" cm="1">
        <f t="array" ref="N85">_xlfn._xlws.FILTER(LookupCostCode[Cost Code],LookupCostCode[Description]=Table1[[#This Row],[Equipment Type]],"Not Assigned")</f>
        <v>Not Assigned</v>
      </c>
      <c r="O85" s="72" t="s">
        <v>771</v>
      </c>
      <c r="P85" s="72"/>
      <c r="Q85" s="62" t="s">
        <v>11</v>
      </c>
      <c r="R85" s="62"/>
      <c r="S85" s="62"/>
      <c r="T85" s="62"/>
      <c r="U85" s="62"/>
      <c r="V85" s="62"/>
      <c r="W85" s="72" t="str">
        <f>IF(ISBLANK(Table1[[#This Row],[Connection Type]]),"",INDEX(LookupConnectionType[Description],MATCH(Table1[[#This Row],[Connection Type]],LookupConnectionType[Connection Abbreviation])))</f>
        <v/>
      </c>
      <c r="X85" s="76"/>
      <c r="Z85" s="82" t="s">
        <v>772</v>
      </c>
      <c r="AA85" s="62"/>
      <c r="AB85" s="62"/>
      <c r="AC85" s="62"/>
      <c r="AD85" s="62"/>
      <c r="AE85" s="62"/>
      <c r="AF85" s="77"/>
      <c r="AG85" s="77"/>
      <c r="AH85" s="78"/>
      <c r="AI8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5" s="79" t="str">
        <f>IF(OR(Table1[[#This Row],[Apparent Power (kVA)]]="",Table1[[#This Row],[Elec - Diversity]]=""),"",Table1[[#This Row],[Apparent Power (kVA)]]*Table1[[#This Row],[Elec - Diversity]])</f>
        <v/>
      </c>
      <c r="AL85" s="62"/>
      <c r="AM85" s="62"/>
      <c r="AN85" s="62"/>
      <c r="AO85" s="62"/>
      <c r="AP85" s="62"/>
      <c r="AQ85" s="62"/>
      <c r="AR85" s="62"/>
      <c r="AS85" s="62"/>
      <c r="AT85" s="62" t="str" cm="1">
        <f t="array" ref="AT85">IF(ISBLANK(Table1[[#This Row],[Service]]),"N/A",INDEX(LookupService[Consumption Unit],MATCH(Table1[[#This Row],[Service]],LookupService[Service],0),0))</f>
        <v>N/A</v>
      </c>
      <c r="AU85" s="62"/>
      <c r="AV85" s="62"/>
      <c r="AW85" s="80" t="str" cm="1">
        <f t="array" ref="AW85">IF(ISBLANK(Table1[[#This Row],[Service]]),"N/A",INDEX(LookupService[Pressure Unit],MATCH(Table1[[#This Row],[Service]],LookupService[Service],0),0))</f>
        <v>N/A</v>
      </c>
      <c r="AX85" s="81"/>
      <c r="AY85" s="72" t="str">
        <f>IF(OR(Table1[[#This Row],[Flow]]="",Table1[[#This Row],[Mech - Diversity]]=""),"",Table1[[#This Row],[Flow]]*Table1[[#This Row],[Mech - Diversity]])</f>
        <v/>
      </c>
      <c r="AZ85" s="72"/>
      <c r="BA85" s="62"/>
      <c r="BB85" s="62"/>
      <c r="BC85" s="62"/>
      <c r="BD85" s="62"/>
      <c r="BE85" s="62"/>
      <c r="BF85" s="62"/>
      <c r="BG85" s="62"/>
      <c r="BH85" s="77"/>
      <c r="BI85" s="77"/>
      <c r="BJ8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5" s="72"/>
      <c r="BL85" s="72" t="b">
        <f>IF(ISBLANK(Table1[[#This Row],[Power Source (Control Panel)]]),FALSE,TRUE)</f>
        <v>0</v>
      </c>
    </row>
    <row r="86" spans="1:64" ht="29.4" customHeight="1" x14ac:dyDescent="0.3">
      <c r="A86" s="62" t="s">
        <v>779</v>
      </c>
      <c r="B86" s="62" t="s">
        <v>770</v>
      </c>
      <c r="C8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6" s="62" t="s">
        <v>509</v>
      </c>
      <c r="E86" s="62"/>
      <c r="F8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6" s="74"/>
      <c r="I86" s="75" t="str">
        <f>IF(Table1[[#This Row],[Connection ID]]&lt;&gt;"-",IF(COUNTIF(Table1[Connection ID],Table1[[#This Row],[Connection ID]])&gt;1,"Duplicate Tag",""),"")</f>
        <v/>
      </c>
      <c r="J8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6" s="62"/>
      <c r="M86" s="62" t="s">
        <v>7</v>
      </c>
      <c r="N86" s="72" t="str" cm="1">
        <f t="array" ref="N86">_xlfn._xlws.FILTER(LookupCostCode[Cost Code],LookupCostCode[Description]=Table1[[#This Row],[Equipment Type]],"Not Assigned")</f>
        <v>Not Assigned</v>
      </c>
      <c r="O86" s="72" t="s">
        <v>771</v>
      </c>
      <c r="P86" s="72"/>
      <c r="Q86" s="62" t="s">
        <v>11</v>
      </c>
      <c r="R86" s="62"/>
      <c r="S86" s="62"/>
      <c r="T86" s="62"/>
      <c r="U86" s="62"/>
      <c r="V86" s="62"/>
      <c r="W86" s="72" t="str">
        <f>IF(ISBLANK(Table1[[#This Row],[Connection Type]]),"",INDEX(LookupConnectionType[Description],MATCH(Table1[[#This Row],[Connection Type]],LookupConnectionType[Connection Abbreviation])))</f>
        <v/>
      </c>
      <c r="X86" s="76"/>
      <c r="Z86" s="82" t="s">
        <v>772</v>
      </c>
      <c r="AA86" s="62"/>
      <c r="AB86" s="62"/>
      <c r="AC86" s="62"/>
      <c r="AD86" s="62"/>
      <c r="AE86" s="62"/>
      <c r="AF86" s="77"/>
      <c r="AG86" s="77"/>
      <c r="AH86" s="78"/>
      <c r="AI8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6" s="79" t="str">
        <f>IF(OR(Table1[[#This Row],[Apparent Power (kVA)]]="",Table1[[#This Row],[Elec - Diversity]]=""),"",Table1[[#This Row],[Apparent Power (kVA)]]*Table1[[#This Row],[Elec - Diversity]])</f>
        <v/>
      </c>
      <c r="AL86" s="62"/>
      <c r="AM86" s="62"/>
      <c r="AN86" s="62"/>
      <c r="AO86" s="62"/>
      <c r="AP86" s="62"/>
      <c r="AQ86" s="62"/>
      <c r="AR86" s="62"/>
      <c r="AS86" s="62"/>
      <c r="AT86" s="62" t="str" cm="1">
        <f t="array" ref="AT86">IF(ISBLANK(Table1[[#This Row],[Service]]),"N/A",INDEX(LookupService[Consumption Unit],MATCH(Table1[[#This Row],[Service]],LookupService[Service],0),0))</f>
        <v>N/A</v>
      </c>
      <c r="AU86" s="62"/>
      <c r="AV86" s="62"/>
      <c r="AW86" s="80" t="str" cm="1">
        <f t="array" ref="AW86">IF(ISBLANK(Table1[[#This Row],[Service]]),"N/A",INDEX(LookupService[Pressure Unit],MATCH(Table1[[#This Row],[Service]],LookupService[Service],0),0))</f>
        <v>N/A</v>
      </c>
      <c r="AX86" s="81"/>
      <c r="AY86" s="72" t="str">
        <f>IF(OR(Table1[[#This Row],[Flow]]="",Table1[[#This Row],[Mech - Diversity]]=""),"",Table1[[#This Row],[Flow]]*Table1[[#This Row],[Mech - Diversity]])</f>
        <v/>
      </c>
      <c r="AZ86" s="72"/>
      <c r="BA86" s="62"/>
      <c r="BB86" s="62"/>
      <c r="BC86" s="62"/>
      <c r="BD86" s="62"/>
      <c r="BE86" s="62"/>
      <c r="BF86" s="62"/>
      <c r="BG86" s="62"/>
      <c r="BH86" s="77"/>
      <c r="BI86" s="77"/>
      <c r="BJ8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6" s="72"/>
      <c r="BL86" s="72" t="b">
        <f>IF(ISBLANK(Table1[[#This Row],[Power Source (Control Panel)]]),FALSE,TRUE)</f>
        <v>0</v>
      </c>
    </row>
    <row r="87" spans="1:64" ht="29.4" customHeight="1" x14ac:dyDescent="0.3">
      <c r="A87" s="62" t="s">
        <v>780</v>
      </c>
      <c r="B87" s="62" t="s">
        <v>770</v>
      </c>
      <c r="C8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7" s="62" t="s">
        <v>509</v>
      </c>
      <c r="E87" s="62"/>
      <c r="F8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7" s="74"/>
      <c r="I87" s="75" t="str">
        <f>IF(Table1[[#This Row],[Connection ID]]&lt;&gt;"-",IF(COUNTIF(Table1[Connection ID],Table1[[#This Row],[Connection ID]])&gt;1,"Duplicate Tag",""),"")</f>
        <v/>
      </c>
      <c r="J8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7" s="62"/>
      <c r="M87" s="62" t="s">
        <v>7</v>
      </c>
      <c r="N87" s="72" t="str" cm="1">
        <f t="array" ref="N87">_xlfn._xlws.FILTER(LookupCostCode[Cost Code],LookupCostCode[Description]=Table1[[#This Row],[Equipment Type]],"Not Assigned")</f>
        <v>Not Assigned</v>
      </c>
      <c r="O87" s="72" t="s">
        <v>771</v>
      </c>
      <c r="P87" s="72"/>
      <c r="Q87" s="62" t="s">
        <v>12</v>
      </c>
      <c r="R87" s="62"/>
      <c r="S87" s="62"/>
      <c r="T87" s="62"/>
      <c r="U87" s="62"/>
      <c r="V87" s="62"/>
      <c r="W87" s="72" t="str">
        <f>IF(ISBLANK(Table1[[#This Row],[Connection Type]]),"",INDEX(LookupConnectionType[Description],MATCH(Table1[[#This Row],[Connection Type]],LookupConnectionType[Connection Abbreviation])))</f>
        <v/>
      </c>
      <c r="X87" s="76"/>
      <c r="Z87" s="82" t="s">
        <v>772</v>
      </c>
      <c r="AA87" s="62"/>
      <c r="AB87" s="62"/>
      <c r="AC87" s="62"/>
      <c r="AD87" s="62"/>
      <c r="AE87" s="62"/>
      <c r="AF87" s="77"/>
      <c r="AG87" s="77"/>
      <c r="AH87" s="78"/>
      <c r="AI8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7" s="79" t="str">
        <f>IF(OR(Table1[[#This Row],[Apparent Power (kVA)]]="",Table1[[#This Row],[Elec - Diversity]]=""),"",Table1[[#This Row],[Apparent Power (kVA)]]*Table1[[#This Row],[Elec - Diversity]])</f>
        <v/>
      </c>
      <c r="AL87" s="62"/>
      <c r="AM87" s="62"/>
      <c r="AN87" s="62"/>
      <c r="AO87" s="62"/>
      <c r="AP87" s="62"/>
      <c r="AQ87" s="62"/>
      <c r="AR87" s="62"/>
      <c r="AS87" s="62"/>
      <c r="AT87" s="62" t="str" cm="1">
        <f t="array" ref="AT87">IF(ISBLANK(Table1[[#This Row],[Service]]),"N/A",INDEX(LookupService[Consumption Unit],MATCH(Table1[[#This Row],[Service]],LookupService[Service],0),0))</f>
        <v>N/A</v>
      </c>
      <c r="AU87" s="62"/>
      <c r="AV87" s="62"/>
      <c r="AW87" s="80" t="str" cm="1">
        <f t="array" ref="AW87">IF(ISBLANK(Table1[[#This Row],[Service]]),"N/A",INDEX(LookupService[Pressure Unit],MATCH(Table1[[#This Row],[Service]],LookupService[Service],0),0))</f>
        <v>N/A</v>
      </c>
      <c r="AX87" s="81"/>
      <c r="AY87" s="72" t="str">
        <f>IF(OR(Table1[[#This Row],[Flow]]="",Table1[[#This Row],[Mech - Diversity]]=""),"",Table1[[#This Row],[Flow]]*Table1[[#This Row],[Mech - Diversity]])</f>
        <v/>
      </c>
      <c r="AZ87" s="72"/>
      <c r="BA87" s="62"/>
      <c r="BB87" s="62"/>
      <c r="BC87" s="62"/>
      <c r="BD87" s="62"/>
      <c r="BE87" s="62"/>
      <c r="BF87" s="62"/>
      <c r="BG87" s="62"/>
      <c r="BH87" s="77"/>
      <c r="BI87" s="77"/>
      <c r="BJ8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7" s="72"/>
      <c r="BL87" s="72" t="b">
        <f>IF(ISBLANK(Table1[[#This Row],[Power Source (Control Panel)]]),FALSE,TRUE)</f>
        <v>0</v>
      </c>
    </row>
    <row r="88" spans="1:64" ht="29.4" customHeight="1" x14ac:dyDescent="0.3">
      <c r="A88" s="62" t="s">
        <v>781</v>
      </c>
      <c r="B88" s="62" t="s">
        <v>770</v>
      </c>
      <c r="C8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8" s="62" t="s">
        <v>509</v>
      </c>
      <c r="E88" s="62"/>
      <c r="F8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8" s="74"/>
      <c r="I88" s="75" t="str">
        <f>IF(Table1[[#This Row],[Connection ID]]&lt;&gt;"-",IF(COUNTIF(Table1[Connection ID],Table1[[#This Row],[Connection ID]])&gt;1,"Duplicate Tag",""),"")</f>
        <v/>
      </c>
      <c r="J8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8" s="62"/>
      <c r="M88" s="62" t="s">
        <v>7</v>
      </c>
      <c r="N88" s="72" t="str" cm="1">
        <f t="array" ref="N88">_xlfn._xlws.FILTER(LookupCostCode[Cost Code],LookupCostCode[Description]=Table1[[#This Row],[Equipment Type]],"Not Assigned")</f>
        <v>Not Assigned</v>
      </c>
      <c r="O88" s="72" t="s">
        <v>771</v>
      </c>
      <c r="P88" s="72"/>
      <c r="Q88" s="62" t="s">
        <v>12</v>
      </c>
      <c r="R88" s="62"/>
      <c r="S88" s="62"/>
      <c r="T88" s="62"/>
      <c r="U88" s="62"/>
      <c r="V88" s="62"/>
      <c r="W88" s="72" t="str">
        <f>IF(ISBLANK(Table1[[#This Row],[Connection Type]]),"",INDEX(LookupConnectionType[Description],MATCH(Table1[[#This Row],[Connection Type]],LookupConnectionType[Connection Abbreviation])))</f>
        <v/>
      </c>
      <c r="X88" s="76"/>
      <c r="Z88" s="82" t="s">
        <v>772</v>
      </c>
      <c r="AA88" s="62"/>
      <c r="AB88" s="62"/>
      <c r="AC88" s="62"/>
      <c r="AD88" s="62"/>
      <c r="AE88" s="62"/>
      <c r="AF88" s="77"/>
      <c r="AG88" s="77"/>
      <c r="AH88" s="78"/>
      <c r="AI8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8" s="79" t="str">
        <f>IF(OR(Table1[[#This Row],[Apparent Power (kVA)]]="",Table1[[#This Row],[Elec - Diversity]]=""),"",Table1[[#This Row],[Apparent Power (kVA)]]*Table1[[#This Row],[Elec - Diversity]])</f>
        <v/>
      </c>
      <c r="AL88" s="62"/>
      <c r="AM88" s="62"/>
      <c r="AN88" s="62"/>
      <c r="AO88" s="62"/>
      <c r="AP88" s="62"/>
      <c r="AQ88" s="62"/>
      <c r="AR88" s="62"/>
      <c r="AS88" s="62"/>
      <c r="AT88" s="62" t="str" cm="1">
        <f t="array" ref="AT88">IF(ISBLANK(Table1[[#This Row],[Service]]),"N/A",INDEX(LookupService[Consumption Unit],MATCH(Table1[[#This Row],[Service]],LookupService[Service],0),0))</f>
        <v>N/A</v>
      </c>
      <c r="AU88" s="62"/>
      <c r="AV88" s="62"/>
      <c r="AW88" s="80" t="str" cm="1">
        <f t="array" ref="AW88">IF(ISBLANK(Table1[[#This Row],[Service]]),"N/A",INDEX(LookupService[Pressure Unit],MATCH(Table1[[#This Row],[Service]],LookupService[Service],0),0))</f>
        <v>N/A</v>
      </c>
      <c r="AX88" s="81"/>
      <c r="AY88" s="72" t="str">
        <f>IF(OR(Table1[[#This Row],[Flow]]="",Table1[[#This Row],[Mech - Diversity]]=""),"",Table1[[#This Row],[Flow]]*Table1[[#This Row],[Mech - Diversity]])</f>
        <v/>
      </c>
      <c r="AZ88" s="72"/>
      <c r="BA88" s="62"/>
      <c r="BB88" s="62"/>
      <c r="BC88" s="62"/>
      <c r="BD88" s="62"/>
      <c r="BE88" s="62"/>
      <c r="BF88" s="62"/>
      <c r="BG88" s="62"/>
      <c r="BH88" s="77"/>
      <c r="BI88" s="77"/>
      <c r="BJ8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8" s="72"/>
      <c r="BL88" s="72" t="b">
        <f>IF(ISBLANK(Table1[[#This Row],[Power Source (Control Panel)]]),FALSE,TRUE)</f>
        <v>0</v>
      </c>
    </row>
    <row r="89" spans="1:64" ht="29.4" customHeight="1" x14ac:dyDescent="0.3">
      <c r="A89" s="62" t="s">
        <v>782</v>
      </c>
      <c r="B89" s="62" t="s">
        <v>770</v>
      </c>
      <c r="C8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9" s="62" t="s">
        <v>509</v>
      </c>
      <c r="E89" s="62"/>
      <c r="F8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9" s="74"/>
      <c r="I89" s="75" t="str">
        <f>IF(Table1[[#This Row],[Connection ID]]&lt;&gt;"-",IF(COUNTIF(Table1[Connection ID],Table1[[#This Row],[Connection ID]])&gt;1,"Duplicate Tag",""),"")</f>
        <v/>
      </c>
      <c r="J8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9" s="62"/>
      <c r="M89" s="62" t="s">
        <v>7</v>
      </c>
      <c r="N89" s="72" t="str" cm="1">
        <f t="array" ref="N89">_xlfn._xlws.FILTER(LookupCostCode[Cost Code],LookupCostCode[Description]=Table1[[#This Row],[Equipment Type]],"Not Assigned")</f>
        <v>Not Assigned</v>
      </c>
      <c r="O89" s="72" t="s">
        <v>771</v>
      </c>
      <c r="P89" s="72"/>
      <c r="Q89" s="62" t="s">
        <v>12</v>
      </c>
      <c r="R89" s="62"/>
      <c r="S89" s="62"/>
      <c r="T89" s="62"/>
      <c r="U89" s="62"/>
      <c r="V89" s="62"/>
      <c r="W89" s="72" t="str">
        <f>IF(ISBLANK(Table1[[#This Row],[Connection Type]]),"",INDEX(LookupConnectionType[Description],MATCH(Table1[[#This Row],[Connection Type]],LookupConnectionType[Connection Abbreviation])))</f>
        <v/>
      </c>
      <c r="X89" s="76"/>
      <c r="Z89" s="82" t="s">
        <v>772</v>
      </c>
      <c r="AA89" s="62"/>
      <c r="AB89" s="62"/>
      <c r="AC89" s="62"/>
      <c r="AD89" s="62"/>
      <c r="AE89" s="62"/>
      <c r="AF89" s="77"/>
      <c r="AG89" s="77"/>
      <c r="AH89" s="78"/>
      <c r="AI8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9" s="79" t="str">
        <f>IF(OR(Table1[[#This Row],[Apparent Power (kVA)]]="",Table1[[#This Row],[Elec - Diversity]]=""),"",Table1[[#This Row],[Apparent Power (kVA)]]*Table1[[#This Row],[Elec - Diversity]])</f>
        <v/>
      </c>
      <c r="AL89" s="62"/>
      <c r="AM89" s="62"/>
      <c r="AN89" s="62"/>
      <c r="AO89" s="62"/>
      <c r="AP89" s="62"/>
      <c r="AQ89" s="62"/>
      <c r="AR89" s="62"/>
      <c r="AS89" s="62"/>
      <c r="AT89" s="62" t="str" cm="1">
        <f t="array" ref="AT89">IF(ISBLANK(Table1[[#This Row],[Service]]),"N/A",INDEX(LookupService[Consumption Unit],MATCH(Table1[[#This Row],[Service]],LookupService[Service],0),0))</f>
        <v>N/A</v>
      </c>
      <c r="AU89" s="62"/>
      <c r="AV89" s="62"/>
      <c r="AW89" s="80" t="str" cm="1">
        <f t="array" ref="AW89">IF(ISBLANK(Table1[[#This Row],[Service]]),"N/A",INDEX(LookupService[Pressure Unit],MATCH(Table1[[#This Row],[Service]],LookupService[Service],0),0))</f>
        <v>N/A</v>
      </c>
      <c r="AX89" s="81"/>
      <c r="AY89" s="72" t="str">
        <f>IF(OR(Table1[[#This Row],[Flow]]="",Table1[[#This Row],[Mech - Diversity]]=""),"",Table1[[#This Row],[Flow]]*Table1[[#This Row],[Mech - Diversity]])</f>
        <v/>
      </c>
      <c r="AZ89" s="72"/>
      <c r="BA89" s="62"/>
      <c r="BB89" s="62"/>
      <c r="BC89" s="62"/>
      <c r="BD89" s="62"/>
      <c r="BE89" s="62"/>
      <c r="BF89" s="62"/>
      <c r="BG89" s="62"/>
      <c r="BH89" s="77"/>
      <c r="BI89" s="77"/>
      <c r="BJ8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9" s="72"/>
      <c r="BL89" s="72" t="b">
        <f>IF(ISBLANK(Table1[[#This Row],[Power Source (Control Panel)]]),FALSE,TRUE)</f>
        <v>0</v>
      </c>
    </row>
    <row r="90" spans="1:64" ht="29.4" customHeight="1" x14ac:dyDescent="0.3">
      <c r="A90" s="62" t="s">
        <v>783</v>
      </c>
      <c r="B90" s="62" t="s">
        <v>770</v>
      </c>
      <c r="C9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0" s="62" t="s">
        <v>509</v>
      </c>
      <c r="E90" s="62"/>
      <c r="F9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0" s="74"/>
      <c r="I90" s="75" t="str">
        <f>IF(Table1[[#This Row],[Connection ID]]&lt;&gt;"-",IF(COUNTIF(Table1[Connection ID],Table1[[#This Row],[Connection ID]])&gt;1,"Duplicate Tag",""),"")</f>
        <v/>
      </c>
      <c r="J9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0" s="62"/>
      <c r="M90" s="62" t="s">
        <v>7</v>
      </c>
      <c r="N90" s="72" t="str" cm="1">
        <f t="array" ref="N90">_xlfn._xlws.FILTER(LookupCostCode[Cost Code],LookupCostCode[Description]=Table1[[#This Row],[Equipment Type]],"Not Assigned")</f>
        <v>Not Assigned</v>
      </c>
      <c r="O90" s="72" t="s">
        <v>771</v>
      </c>
      <c r="P90" s="72"/>
      <c r="Q90" s="62" t="s">
        <v>12</v>
      </c>
      <c r="R90" s="62"/>
      <c r="S90" s="62"/>
      <c r="T90" s="62"/>
      <c r="U90" s="62"/>
      <c r="V90" s="62"/>
      <c r="W90" s="72" t="str">
        <f>IF(ISBLANK(Table1[[#This Row],[Connection Type]]),"",INDEX(LookupConnectionType[Description],MATCH(Table1[[#This Row],[Connection Type]],LookupConnectionType[Connection Abbreviation])))</f>
        <v/>
      </c>
      <c r="X90" s="76"/>
      <c r="Z90" s="82" t="s">
        <v>772</v>
      </c>
      <c r="AA90" s="62"/>
      <c r="AB90" s="62"/>
      <c r="AC90" s="62"/>
      <c r="AD90" s="62"/>
      <c r="AE90" s="62"/>
      <c r="AF90" s="77"/>
      <c r="AG90" s="77"/>
      <c r="AH90" s="78"/>
      <c r="AI9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0" s="79" t="str">
        <f>IF(OR(Table1[[#This Row],[Apparent Power (kVA)]]="",Table1[[#This Row],[Elec - Diversity]]=""),"",Table1[[#This Row],[Apparent Power (kVA)]]*Table1[[#This Row],[Elec - Diversity]])</f>
        <v/>
      </c>
      <c r="AL90" s="62"/>
      <c r="AM90" s="62"/>
      <c r="AN90" s="62"/>
      <c r="AO90" s="62"/>
      <c r="AP90" s="62"/>
      <c r="AQ90" s="62"/>
      <c r="AR90" s="62"/>
      <c r="AS90" s="62"/>
      <c r="AT90" s="62" t="str" cm="1">
        <f t="array" ref="AT90">IF(ISBLANK(Table1[[#This Row],[Service]]),"N/A",INDEX(LookupService[Consumption Unit],MATCH(Table1[[#This Row],[Service]],LookupService[Service],0),0))</f>
        <v>N/A</v>
      </c>
      <c r="AU90" s="62"/>
      <c r="AV90" s="62"/>
      <c r="AW90" s="80" t="str" cm="1">
        <f t="array" ref="AW90">IF(ISBLANK(Table1[[#This Row],[Service]]),"N/A",INDEX(LookupService[Pressure Unit],MATCH(Table1[[#This Row],[Service]],LookupService[Service],0),0))</f>
        <v>N/A</v>
      </c>
      <c r="AX90" s="81"/>
      <c r="AY90" s="72" t="str">
        <f>IF(OR(Table1[[#This Row],[Flow]]="",Table1[[#This Row],[Mech - Diversity]]=""),"",Table1[[#This Row],[Flow]]*Table1[[#This Row],[Mech - Diversity]])</f>
        <v/>
      </c>
      <c r="AZ90" s="72"/>
      <c r="BA90" s="62"/>
      <c r="BB90" s="62"/>
      <c r="BC90" s="62"/>
      <c r="BD90" s="62"/>
      <c r="BE90" s="62"/>
      <c r="BF90" s="62"/>
      <c r="BG90" s="62"/>
      <c r="BH90" s="77"/>
      <c r="BI90" s="77"/>
      <c r="BJ9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0" s="72"/>
      <c r="BL90" s="72" t="b">
        <f>IF(ISBLANK(Table1[[#This Row],[Power Source (Control Panel)]]),FALSE,TRUE)</f>
        <v>0</v>
      </c>
    </row>
    <row r="91" spans="1:64" ht="29.4" customHeight="1" x14ac:dyDescent="0.3">
      <c r="A91" s="62" t="s">
        <v>784</v>
      </c>
      <c r="B91" s="62" t="s">
        <v>770</v>
      </c>
      <c r="C9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1" s="62" t="s">
        <v>509</v>
      </c>
      <c r="E91" s="62"/>
      <c r="F9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1" s="74"/>
      <c r="I91" s="75" t="str">
        <f>IF(Table1[[#This Row],[Connection ID]]&lt;&gt;"-",IF(COUNTIF(Table1[Connection ID],Table1[[#This Row],[Connection ID]])&gt;1,"Duplicate Tag",""),"")</f>
        <v/>
      </c>
      <c r="J9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1" s="62"/>
      <c r="M91" s="62" t="s">
        <v>7</v>
      </c>
      <c r="N91" s="72" t="str" cm="1">
        <f t="array" ref="N91">_xlfn._xlws.FILTER(LookupCostCode[Cost Code],LookupCostCode[Description]=Table1[[#This Row],[Equipment Type]],"Not Assigned")</f>
        <v>Not Assigned</v>
      </c>
      <c r="O91" s="72" t="s">
        <v>771</v>
      </c>
      <c r="P91" s="72"/>
      <c r="Q91" s="62" t="s">
        <v>12</v>
      </c>
      <c r="R91" s="62"/>
      <c r="S91" s="62"/>
      <c r="T91" s="62"/>
      <c r="U91" s="62"/>
      <c r="V91" s="62"/>
      <c r="W91" s="72" t="str">
        <f>IF(ISBLANK(Table1[[#This Row],[Connection Type]]),"",INDEX(LookupConnectionType[Description],MATCH(Table1[[#This Row],[Connection Type]],LookupConnectionType[Connection Abbreviation])))</f>
        <v/>
      </c>
      <c r="X91" s="76"/>
      <c r="Z91" s="82" t="s">
        <v>772</v>
      </c>
      <c r="AA91" s="62"/>
      <c r="AB91" s="62"/>
      <c r="AC91" s="62"/>
      <c r="AD91" s="62"/>
      <c r="AE91" s="62"/>
      <c r="AF91" s="77"/>
      <c r="AG91" s="77"/>
      <c r="AH91" s="78"/>
      <c r="AI9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1" s="79" t="str">
        <f>IF(OR(Table1[[#This Row],[Apparent Power (kVA)]]="",Table1[[#This Row],[Elec - Diversity]]=""),"",Table1[[#This Row],[Apparent Power (kVA)]]*Table1[[#This Row],[Elec - Diversity]])</f>
        <v/>
      </c>
      <c r="AL91" s="62"/>
      <c r="AM91" s="62"/>
      <c r="AN91" s="62"/>
      <c r="AO91" s="62"/>
      <c r="AP91" s="62"/>
      <c r="AQ91" s="62"/>
      <c r="AR91" s="62"/>
      <c r="AS91" s="62"/>
      <c r="AT91" s="62" t="str" cm="1">
        <f t="array" ref="AT91">IF(ISBLANK(Table1[[#This Row],[Service]]),"N/A",INDEX(LookupService[Consumption Unit],MATCH(Table1[[#This Row],[Service]],LookupService[Service],0),0))</f>
        <v>N/A</v>
      </c>
      <c r="AU91" s="62"/>
      <c r="AV91" s="62"/>
      <c r="AW91" s="80" t="str" cm="1">
        <f t="array" ref="AW91">IF(ISBLANK(Table1[[#This Row],[Service]]),"N/A",INDEX(LookupService[Pressure Unit],MATCH(Table1[[#This Row],[Service]],LookupService[Service],0),0))</f>
        <v>N/A</v>
      </c>
      <c r="AX91" s="81"/>
      <c r="AY91" s="72" t="str">
        <f>IF(OR(Table1[[#This Row],[Flow]]="",Table1[[#This Row],[Mech - Diversity]]=""),"",Table1[[#This Row],[Flow]]*Table1[[#This Row],[Mech - Diversity]])</f>
        <v/>
      </c>
      <c r="AZ91" s="72"/>
      <c r="BA91" s="62"/>
      <c r="BB91" s="62"/>
      <c r="BC91" s="62"/>
      <c r="BD91" s="62"/>
      <c r="BE91" s="62"/>
      <c r="BF91" s="62"/>
      <c r="BG91" s="62"/>
      <c r="BH91" s="77"/>
      <c r="BI91" s="77"/>
      <c r="BJ9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1" s="72"/>
      <c r="BL91" s="72" t="b">
        <f>IF(ISBLANK(Table1[[#This Row],[Power Source (Control Panel)]]),FALSE,TRUE)</f>
        <v>0</v>
      </c>
    </row>
    <row r="92" spans="1:64" ht="29.4" customHeight="1" x14ac:dyDescent="0.3">
      <c r="A92" s="62" t="s">
        <v>785</v>
      </c>
      <c r="B92" s="62" t="s">
        <v>770</v>
      </c>
      <c r="C9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2" s="62" t="s">
        <v>509</v>
      </c>
      <c r="E92" s="62"/>
      <c r="F9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2" s="74"/>
      <c r="I92" s="75" t="str">
        <f>IF(Table1[[#This Row],[Connection ID]]&lt;&gt;"-",IF(COUNTIF(Table1[Connection ID],Table1[[#This Row],[Connection ID]])&gt;1,"Duplicate Tag",""),"")</f>
        <v/>
      </c>
      <c r="J9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2" s="62"/>
      <c r="M92" s="62" t="s">
        <v>7</v>
      </c>
      <c r="N92" s="72" t="str" cm="1">
        <f t="array" ref="N92">_xlfn._xlws.FILTER(LookupCostCode[Cost Code],LookupCostCode[Description]=Table1[[#This Row],[Equipment Type]],"Not Assigned")</f>
        <v>Not Assigned</v>
      </c>
      <c r="O92" s="72" t="s">
        <v>771</v>
      </c>
      <c r="P92" s="72"/>
      <c r="Q92" s="62" t="s">
        <v>12</v>
      </c>
      <c r="R92" s="62"/>
      <c r="S92" s="62"/>
      <c r="T92" s="62"/>
      <c r="U92" s="62"/>
      <c r="V92" s="62"/>
      <c r="W92" s="72" t="str">
        <f>IF(ISBLANK(Table1[[#This Row],[Connection Type]]),"",INDEX(LookupConnectionType[Description],MATCH(Table1[[#This Row],[Connection Type]],LookupConnectionType[Connection Abbreviation])))</f>
        <v/>
      </c>
      <c r="X92" s="76"/>
      <c r="Z92" s="82" t="s">
        <v>772</v>
      </c>
      <c r="AA92" s="62"/>
      <c r="AB92" s="62"/>
      <c r="AC92" s="62"/>
      <c r="AD92" s="62"/>
      <c r="AE92" s="62"/>
      <c r="AF92" s="77"/>
      <c r="AG92" s="77"/>
      <c r="AH92" s="78"/>
      <c r="AI9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2" s="79" t="str">
        <f>IF(OR(Table1[[#This Row],[Apparent Power (kVA)]]="",Table1[[#This Row],[Elec - Diversity]]=""),"",Table1[[#This Row],[Apparent Power (kVA)]]*Table1[[#This Row],[Elec - Diversity]])</f>
        <v/>
      </c>
      <c r="AL92" s="62"/>
      <c r="AM92" s="62"/>
      <c r="AN92" s="62"/>
      <c r="AO92" s="62"/>
      <c r="AP92" s="62"/>
      <c r="AQ92" s="62"/>
      <c r="AR92" s="62"/>
      <c r="AS92" s="62"/>
      <c r="AT92" s="62" t="str" cm="1">
        <f t="array" ref="AT92">IF(ISBLANK(Table1[[#This Row],[Service]]),"N/A",INDEX(LookupService[Consumption Unit],MATCH(Table1[[#This Row],[Service]],LookupService[Service],0),0))</f>
        <v>N/A</v>
      </c>
      <c r="AU92" s="62"/>
      <c r="AV92" s="62"/>
      <c r="AW92" s="80" t="str" cm="1">
        <f t="array" ref="AW92">IF(ISBLANK(Table1[[#This Row],[Service]]),"N/A",INDEX(LookupService[Pressure Unit],MATCH(Table1[[#This Row],[Service]],LookupService[Service],0),0))</f>
        <v>N/A</v>
      </c>
      <c r="AX92" s="81"/>
      <c r="AY92" s="72" t="str">
        <f>IF(OR(Table1[[#This Row],[Flow]]="",Table1[[#This Row],[Mech - Diversity]]=""),"",Table1[[#This Row],[Flow]]*Table1[[#This Row],[Mech - Diversity]])</f>
        <v/>
      </c>
      <c r="AZ92" s="72"/>
      <c r="BA92" s="62"/>
      <c r="BB92" s="62"/>
      <c r="BC92" s="62"/>
      <c r="BD92" s="62"/>
      <c r="BE92" s="62"/>
      <c r="BF92" s="62"/>
      <c r="BG92" s="62"/>
      <c r="BH92" s="77"/>
      <c r="BI92" s="77"/>
      <c r="BJ9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2" s="72"/>
      <c r="BL92" s="72" t="b">
        <f>IF(ISBLANK(Table1[[#This Row],[Power Source (Control Panel)]]),FALSE,TRUE)</f>
        <v>0</v>
      </c>
    </row>
    <row r="93" spans="1:64" ht="29.4" customHeight="1" x14ac:dyDescent="0.3">
      <c r="A93" s="62" t="s">
        <v>786</v>
      </c>
      <c r="B93" s="62" t="s">
        <v>770</v>
      </c>
      <c r="C9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3" s="62" t="s">
        <v>509</v>
      </c>
      <c r="E93" s="62"/>
      <c r="F9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3" s="74"/>
      <c r="I93" s="75" t="str">
        <f>IF(Table1[[#This Row],[Connection ID]]&lt;&gt;"-",IF(COUNTIF(Table1[Connection ID],Table1[[#This Row],[Connection ID]])&gt;1,"Duplicate Tag",""),"")</f>
        <v/>
      </c>
      <c r="J9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3" s="62"/>
      <c r="M93" s="62" t="s">
        <v>7</v>
      </c>
      <c r="N93" s="72" t="str" cm="1">
        <f t="array" ref="N93">_xlfn._xlws.FILTER(LookupCostCode[Cost Code],LookupCostCode[Description]=Table1[[#This Row],[Equipment Type]],"Not Assigned")</f>
        <v>Not Assigned</v>
      </c>
      <c r="O93" s="72" t="s">
        <v>771</v>
      </c>
      <c r="P93" s="72"/>
      <c r="Q93" s="62" t="s">
        <v>12</v>
      </c>
      <c r="R93" s="62"/>
      <c r="S93" s="62"/>
      <c r="T93" s="62"/>
      <c r="U93" s="62"/>
      <c r="V93" s="62"/>
      <c r="W93" s="72" t="str">
        <f>IF(ISBLANK(Table1[[#This Row],[Connection Type]]),"",INDEX(LookupConnectionType[Description],MATCH(Table1[[#This Row],[Connection Type]],LookupConnectionType[Connection Abbreviation])))</f>
        <v/>
      </c>
      <c r="X93" s="76"/>
      <c r="Z93" s="82" t="s">
        <v>772</v>
      </c>
      <c r="AA93" s="62"/>
      <c r="AB93" s="62"/>
      <c r="AC93" s="62"/>
      <c r="AD93" s="62"/>
      <c r="AE93" s="62"/>
      <c r="AF93" s="77"/>
      <c r="AG93" s="77"/>
      <c r="AH93" s="78"/>
      <c r="AI9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3" s="79" t="str">
        <f>IF(OR(Table1[[#This Row],[Apparent Power (kVA)]]="",Table1[[#This Row],[Elec - Diversity]]=""),"",Table1[[#This Row],[Apparent Power (kVA)]]*Table1[[#This Row],[Elec - Diversity]])</f>
        <v/>
      </c>
      <c r="AL93" s="62"/>
      <c r="AM93" s="62"/>
      <c r="AN93" s="62"/>
      <c r="AO93" s="62"/>
      <c r="AP93" s="62"/>
      <c r="AQ93" s="62"/>
      <c r="AR93" s="62"/>
      <c r="AS93" s="62"/>
      <c r="AT93" s="62" t="str" cm="1">
        <f t="array" ref="AT93">IF(ISBLANK(Table1[[#This Row],[Service]]),"N/A",INDEX(LookupService[Consumption Unit],MATCH(Table1[[#This Row],[Service]],LookupService[Service],0),0))</f>
        <v>N/A</v>
      </c>
      <c r="AU93" s="62"/>
      <c r="AV93" s="62"/>
      <c r="AW93" s="80" t="str" cm="1">
        <f t="array" ref="AW93">IF(ISBLANK(Table1[[#This Row],[Service]]),"N/A",INDEX(LookupService[Pressure Unit],MATCH(Table1[[#This Row],[Service]],LookupService[Service],0),0))</f>
        <v>N/A</v>
      </c>
      <c r="AX93" s="81"/>
      <c r="AY93" s="72" t="str">
        <f>IF(OR(Table1[[#This Row],[Flow]]="",Table1[[#This Row],[Mech - Diversity]]=""),"",Table1[[#This Row],[Flow]]*Table1[[#This Row],[Mech - Diversity]])</f>
        <v/>
      </c>
      <c r="AZ93" s="72"/>
      <c r="BA93" s="62"/>
      <c r="BB93" s="62"/>
      <c r="BC93" s="62"/>
      <c r="BD93" s="62"/>
      <c r="BE93" s="62"/>
      <c r="BF93" s="62"/>
      <c r="BG93" s="62"/>
      <c r="BH93" s="77"/>
      <c r="BI93" s="77"/>
      <c r="BJ9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3" s="72"/>
      <c r="BL93" s="72" t="b">
        <f>IF(ISBLANK(Table1[[#This Row],[Power Source (Control Panel)]]),FALSE,TRUE)</f>
        <v>0</v>
      </c>
    </row>
    <row r="94" spans="1:64" ht="29.4" customHeight="1" x14ac:dyDescent="0.3">
      <c r="A94" s="62" t="s">
        <v>787</v>
      </c>
      <c r="B94" s="62" t="s">
        <v>770</v>
      </c>
      <c r="C9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4" s="62" t="s">
        <v>509</v>
      </c>
      <c r="E94" s="62"/>
      <c r="F9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4" s="74"/>
      <c r="I94" s="75" t="str">
        <f>IF(Table1[[#This Row],[Connection ID]]&lt;&gt;"-",IF(COUNTIF(Table1[Connection ID],Table1[[#This Row],[Connection ID]])&gt;1,"Duplicate Tag",""),"")</f>
        <v/>
      </c>
      <c r="J9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4" s="62"/>
      <c r="M94" s="62" t="s">
        <v>7</v>
      </c>
      <c r="N94" s="72" t="str" cm="1">
        <f t="array" ref="N94">_xlfn._xlws.FILTER(LookupCostCode[Cost Code],LookupCostCode[Description]=Table1[[#This Row],[Equipment Type]],"Not Assigned")</f>
        <v>Not Assigned</v>
      </c>
      <c r="O94" s="72" t="s">
        <v>771</v>
      </c>
      <c r="P94" s="72"/>
      <c r="Q94" s="62" t="s">
        <v>12</v>
      </c>
      <c r="R94" s="62"/>
      <c r="S94" s="62"/>
      <c r="T94" s="62"/>
      <c r="U94" s="62"/>
      <c r="V94" s="62"/>
      <c r="W94" s="72" t="str">
        <f>IF(ISBLANK(Table1[[#This Row],[Connection Type]]),"",INDEX(LookupConnectionType[Description],MATCH(Table1[[#This Row],[Connection Type]],LookupConnectionType[Connection Abbreviation])))</f>
        <v/>
      </c>
      <c r="X94" s="76"/>
      <c r="Z94" s="82" t="s">
        <v>772</v>
      </c>
      <c r="AA94" s="62"/>
      <c r="AB94" s="62"/>
      <c r="AC94" s="62"/>
      <c r="AD94" s="62"/>
      <c r="AE94" s="62"/>
      <c r="AF94" s="77"/>
      <c r="AG94" s="77"/>
      <c r="AH94" s="78"/>
      <c r="AI9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4" s="79" t="str">
        <f>IF(OR(Table1[[#This Row],[Apparent Power (kVA)]]="",Table1[[#This Row],[Elec - Diversity]]=""),"",Table1[[#This Row],[Apparent Power (kVA)]]*Table1[[#This Row],[Elec - Diversity]])</f>
        <v/>
      </c>
      <c r="AL94" s="62"/>
      <c r="AM94" s="62"/>
      <c r="AN94" s="62"/>
      <c r="AO94" s="62"/>
      <c r="AP94" s="62"/>
      <c r="AQ94" s="62"/>
      <c r="AR94" s="62"/>
      <c r="AS94" s="62"/>
      <c r="AT94" s="62" t="str" cm="1">
        <f t="array" ref="AT94">IF(ISBLANK(Table1[[#This Row],[Service]]),"N/A",INDEX(LookupService[Consumption Unit],MATCH(Table1[[#This Row],[Service]],LookupService[Service],0),0))</f>
        <v>N/A</v>
      </c>
      <c r="AU94" s="62"/>
      <c r="AV94" s="62"/>
      <c r="AW94" s="80" t="str" cm="1">
        <f t="array" ref="AW94">IF(ISBLANK(Table1[[#This Row],[Service]]),"N/A",INDEX(LookupService[Pressure Unit],MATCH(Table1[[#This Row],[Service]],LookupService[Service],0),0))</f>
        <v>N/A</v>
      </c>
      <c r="AX94" s="81"/>
      <c r="AY94" s="72" t="str">
        <f>IF(OR(Table1[[#This Row],[Flow]]="",Table1[[#This Row],[Mech - Diversity]]=""),"",Table1[[#This Row],[Flow]]*Table1[[#This Row],[Mech - Diversity]])</f>
        <v/>
      </c>
      <c r="AZ94" s="72"/>
      <c r="BA94" s="62"/>
      <c r="BB94" s="62"/>
      <c r="BC94" s="62"/>
      <c r="BD94" s="62"/>
      <c r="BE94" s="62"/>
      <c r="BF94" s="62"/>
      <c r="BG94" s="62"/>
      <c r="BH94" s="77"/>
      <c r="BI94" s="77"/>
      <c r="BJ9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4" s="72"/>
      <c r="BL94" s="72" t="b">
        <f>IF(ISBLANK(Table1[[#This Row],[Power Source (Control Panel)]]),FALSE,TRUE)</f>
        <v>0</v>
      </c>
    </row>
    <row r="95" spans="1:64" ht="29.4" customHeight="1" x14ac:dyDescent="0.3">
      <c r="A95" s="62" t="s">
        <v>788</v>
      </c>
      <c r="B95" s="62" t="s">
        <v>770</v>
      </c>
      <c r="C9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5" s="62" t="s">
        <v>509</v>
      </c>
      <c r="E95" s="62"/>
      <c r="F9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5" s="74"/>
      <c r="I95" s="75" t="str">
        <f>IF(Table1[[#This Row],[Connection ID]]&lt;&gt;"-",IF(COUNTIF(Table1[Connection ID],Table1[[#This Row],[Connection ID]])&gt;1,"Duplicate Tag",""),"")</f>
        <v/>
      </c>
      <c r="J9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5" s="62"/>
      <c r="M95" s="62" t="s">
        <v>7</v>
      </c>
      <c r="N95" s="72" t="str" cm="1">
        <f t="array" ref="N95">_xlfn._xlws.FILTER(LookupCostCode[Cost Code],LookupCostCode[Description]=Table1[[#This Row],[Equipment Type]],"Not Assigned")</f>
        <v>Not Assigned</v>
      </c>
      <c r="O95" s="72" t="s">
        <v>771</v>
      </c>
      <c r="P95" s="72"/>
      <c r="Q95" s="62" t="s">
        <v>13</v>
      </c>
      <c r="R95" s="62"/>
      <c r="S95" s="62"/>
      <c r="T95" s="62"/>
      <c r="U95" s="62"/>
      <c r="V95" s="62"/>
      <c r="W95" s="72" t="str">
        <f>IF(ISBLANK(Table1[[#This Row],[Connection Type]]),"",INDEX(LookupConnectionType[Description],MATCH(Table1[[#This Row],[Connection Type]],LookupConnectionType[Connection Abbreviation])))</f>
        <v/>
      </c>
      <c r="X95" s="76"/>
      <c r="Z95" s="82" t="s">
        <v>772</v>
      </c>
      <c r="AA95" s="62"/>
      <c r="AB95" s="62"/>
      <c r="AC95" s="62"/>
      <c r="AD95" s="62"/>
      <c r="AE95" s="62"/>
      <c r="AF95" s="77"/>
      <c r="AG95" s="77"/>
      <c r="AH95" s="78"/>
      <c r="AI9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5" s="79" t="str">
        <f>IF(OR(Table1[[#This Row],[Apparent Power (kVA)]]="",Table1[[#This Row],[Elec - Diversity]]=""),"",Table1[[#This Row],[Apparent Power (kVA)]]*Table1[[#This Row],[Elec - Diversity]])</f>
        <v/>
      </c>
      <c r="AL95" s="62"/>
      <c r="AM95" s="62"/>
      <c r="AN95" s="62"/>
      <c r="AO95" s="62"/>
      <c r="AP95" s="62"/>
      <c r="AQ95" s="62"/>
      <c r="AR95" s="62"/>
      <c r="AS95" s="62"/>
      <c r="AT95" s="62" t="str" cm="1">
        <f t="array" ref="AT95">IF(ISBLANK(Table1[[#This Row],[Service]]),"N/A",INDEX(LookupService[Consumption Unit],MATCH(Table1[[#This Row],[Service]],LookupService[Service],0),0))</f>
        <v>N/A</v>
      </c>
      <c r="AU95" s="62"/>
      <c r="AV95" s="62"/>
      <c r="AW95" s="80" t="str" cm="1">
        <f t="array" ref="AW95">IF(ISBLANK(Table1[[#This Row],[Service]]),"N/A",INDEX(LookupService[Pressure Unit],MATCH(Table1[[#This Row],[Service]],LookupService[Service],0),0))</f>
        <v>N/A</v>
      </c>
      <c r="AX95" s="81"/>
      <c r="AY95" s="72" t="str">
        <f>IF(OR(Table1[[#This Row],[Flow]]="",Table1[[#This Row],[Mech - Diversity]]=""),"",Table1[[#This Row],[Flow]]*Table1[[#This Row],[Mech - Diversity]])</f>
        <v/>
      </c>
      <c r="AZ95" s="72"/>
      <c r="BA95" s="62"/>
      <c r="BB95" s="62"/>
      <c r="BC95" s="62"/>
      <c r="BD95" s="62"/>
      <c r="BE95" s="62"/>
      <c r="BF95" s="62"/>
      <c r="BG95" s="62"/>
      <c r="BH95" s="77"/>
      <c r="BI95" s="77"/>
      <c r="BJ9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5" s="72"/>
      <c r="BL95" s="72" t="b">
        <f>IF(ISBLANK(Table1[[#This Row],[Power Source (Control Panel)]]),FALSE,TRUE)</f>
        <v>0</v>
      </c>
    </row>
    <row r="96" spans="1:64" ht="29.4" customHeight="1" x14ac:dyDescent="0.3">
      <c r="A96" s="62" t="s">
        <v>789</v>
      </c>
      <c r="B96" s="62" t="s">
        <v>770</v>
      </c>
      <c r="C9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6" s="62" t="s">
        <v>509</v>
      </c>
      <c r="E96" s="62"/>
      <c r="F9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6" s="74"/>
      <c r="I96" s="75" t="str">
        <f>IF(Table1[[#This Row],[Connection ID]]&lt;&gt;"-",IF(COUNTIF(Table1[Connection ID],Table1[[#This Row],[Connection ID]])&gt;1,"Duplicate Tag",""),"")</f>
        <v/>
      </c>
      <c r="J9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6" s="62"/>
      <c r="M96" s="62" t="s">
        <v>7</v>
      </c>
      <c r="N96" s="72" t="str" cm="1">
        <f t="array" ref="N96">_xlfn._xlws.FILTER(LookupCostCode[Cost Code],LookupCostCode[Description]=Table1[[#This Row],[Equipment Type]],"Not Assigned")</f>
        <v>Not Assigned</v>
      </c>
      <c r="O96" s="72" t="s">
        <v>771</v>
      </c>
      <c r="P96" s="72"/>
      <c r="Q96" s="62" t="s">
        <v>13</v>
      </c>
      <c r="R96" s="62"/>
      <c r="S96" s="62"/>
      <c r="T96" s="62"/>
      <c r="U96" s="62"/>
      <c r="V96" s="62"/>
      <c r="W96" s="72" t="str">
        <f>IF(ISBLANK(Table1[[#This Row],[Connection Type]]),"",INDEX(LookupConnectionType[Description],MATCH(Table1[[#This Row],[Connection Type]],LookupConnectionType[Connection Abbreviation])))</f>
        <v/>
      </c>
      <c r="X96" s="76"/>
      <c r="Z96" s="82" t="s">
        <v>772</v>
      </c>
      <c r="AA96" s="62"/>
      <c r="AB96" s="62"/>
      <c r="AC96" s="62"/>
      <c r="AD96" s="62"/>
      <c r="AE96" s="62"/>
      <c r="AF96" s="77"/>
      <c r="AG96" s="77"/>
      <c r="AH96" s="78"/>
      <c r="AI9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6" s="79" t="str">
        <f>IF(OR(Table1[[#This Row],[Apparent Power (kVA)]]="",Table1[[#This Row],[Elec - Diversity]]=""),"",Table1[[#This Row],[Apparent Power (kVA)]]*Table1[[#This Row],[Elec - Diversity]])</f>
        <v/>
      </c>
      <c r="AL96" s="62"/>
      <c r="AM96" s="62"/>
      <c r="AN96" s="62"/>
      <c r="AO96" s="62"/>
      <c r="AP96" s="62"/>
      <c r="AQ96" s="62"/>
      <c r="AR96" s="62"/>
      <c r="AS96" s="62"/>
      <c r="AT96" s="62" t="str" cm="1">
        <f t="array" ref="AT96">IF(ISBLANK(Table1[[#This Row],[Service]]),"N/A",INDEX(LookupService[Consumption Unit],MATCH(Table1[[#This Row],[Service]],LookupService[Service],0),0))</f>
        <v>N/A</v>
      </c>
      <c r="AU96" s="62"/>
      <c r="AV96" s="62"/>
      <c r="AW96" s="80" t="str" cm="1">
        <f t="array" ref="AW96">IF(ISBLANK(Table1[[#This Row],[Service]]),"N/A",INDEX(LookupService[Pressure Unit],MATCH(Table1[[#This Row],[Service]],LookupService[Service],0),0))</f>
        <v>N/A</v>
      </c>
      <c r="AX96" s="81"/>
      <c r="AY96" s="72" t="str">
        <f>IF(OR(Table1[[#This Row],[Flow]]="",Table1[[#This Row],[Mech - Diversity]]=""),"",Table1[[#This Row],[Flow]]*Table1[[#This Row],[Mech - Diversity]])</f>
        <v/>
      </c>
      <c r="AZ96" s="72"/>
      <c r="BA96" s="62"/>
      <c r="BB96" s="62"/>
      <c r="BC96" s="62"/>
      <c r="BD96" s="62"/>
      <c r="BE96" s="62"/>
      <c r="BF96" s="62"/>
      <c r="BG96" s="62"/>
      <c r="BH96" s="77"/>
      <c r="BI96" s="77"/>
      <c r="BJ9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6" s="72"/>
      <c r="BL96" s="72" t="b">
        <f>IF(ISBLANK(Table1[[#This Row],[Power Source (Control Panel)]]),FALSE,TRUE)</f>
        <v>0</v>
      </c>
    </row>
    <row r="97" spans="1:64" ht="29.4" customHeight="1" x14ac:dyDescent="0.3">
      <c r="A97" s="62" t="s">
        <v>790</v>
      </c>
      <c r="B97" s="62" t="s">
        <v>770</v>
      </c>
      <c r="C9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7" s="62" t="s">
        <v>509</v>
      </c>
      <c r="E97" s="62"/>
      <c r="F9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7" s="74"/>
      <c r="I97" s="75" t="str">
        <f>IF(Table1[[#This Row],[Connection ID]]&lt;&gt;"-",IF(COUNTIF(Table1[Connection ID],Table1[[#This Row],[Connection ID]])&gt;1,"Duplicate Tag",""),"")</f>
        <v/>
      </c>
      <c r="J9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7" s="62"/>
      <c r="M97" s="62" t="s">
        <v>7</v>
      </c>
      <c r="N97" s="72" t="str" cm="1">
        <f t="array" ref="N97">_xlfn._xlws.FILTER(LookupCostCode[Cost Code],LookupCostCode[Description]=Table1[[#This Row],[Equipment Type]],"Not Assigned")</f>
        <v>Not Assigned</v>
      </c>
      <c r="O97" s="72" t="s">
        <v>771</v>
      </c>
      <c r="P97" s="72"/>
      <c r="Q97" s="62" t="s">
        <v>13</v>
      </c>
      <c r="R97" s="62"/>
      <c r="S97" s="62"/>
      <c r="T97" s="62"/>
      <c r="U97" s="62"/>
      <c r="V97" s="62"/>
      <c r="W97" s="72" t="str">
        <f>IF(ISBLANK(Table1[[#This Row],[Connection Type]]),"",INDEX(LookupConnectionType[Description],MATCH(Table1[[#This Row],[Connection Type]],LookupConnectionType[Connection Abbreviation])))</f>
        <v/>
      </c>
      <c r="X97" s="76"/>
      <c r="Z97" s="82" t="s">
        <v>772</v>
      </c>
      <c r="AA97" s="62"/>
      <c r="AB97" s="62"/>
      <c r="AC97" s="62"/>
      <c r="AD97" s="62"/>
      <c r="AE97" s="62"/>
      <c r="AF97" s="77"/>
      <c r="AG97" s="77"/>
      <c r="AH97" s="78"/>
      <c r="AI9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7" s="79" t="str">
        <f>IF(OR(Table1[[#This Row],[Apparent Power (kVA)]]="",Table1[[#This Row],[Elec - Diversity]]=""),"",Table1[[#This Row],[Apparent Power (kVA)]]*Table1[[#This Row],[Elec - Diversity]])</f>
        <v/>
      </c>
      <c r="AL97" s="62"/>
      <c r="AM97" s="62"/>
      <c r="AN97" s="62"/>
      <c r="AO97" s="62"/>
      <c r="AP97" s="62"/>
      <c r="AQ97" s="62"/>
      <c r="AR97" s="62"/>
      <c r="AS97" s="62"/>
      <c r="AT97" s="62" t="str" cm="1">
        <f t="array" ref="AT97">IF(ISBLANK(Table1[[#This Row],[Service]]),"N/A",INDEX(LookupService[Consumption Unit],MATCH(Table1[[#This Row],[Service]],LookupService[Service],0),0))</f>
        <v>N/A</v>
      </c>
      <c r="AU97" s="62"/>
      <c r="AV97" s="62"/>
      <c r="AW97" s="80" t="str" cm="1">
        <f t="array" ref="AW97">IF(ISBLANK(Table1[[#This Row],[Service]]),"N/A",INDEX(LookupService[Pressure Unit],MATCH(Table1[[#This Row],[Service]],LookupService[Service],0),0))</f>
        <v>N/A</v>
      </c>
      <c r="AX97" s="81"/>
      <c r="AY97" s="72" t="str">
        <f>IF(OR(Table1[[#This Row],[Flow]]="",Table1[[#This Row],[Mech - Diversity]]=""),"",Table1[[#This Row],[Flow]]*Table1[[#This Row],[Mech - Diversity]])</f>
        <v/>
      </c>
      <c r="AZ97" s="72"/>
      <c r="BA97" s="62"/>
      <c r="BB97" s="62"/>
      <c r="BC97" s="62"/>
      <c r="BD97" s="62"/>
      <c r="BE97" s="62"/>
      <c r="BF97" s="62"/>
      <c r="BG97" s="62"/>
      <c r="BH97" s="77"/>
      <c r="BI97" s="77"/>
      <c r="BJ9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7" s="72"/>
      <c r="BL97" s="72" t="b">
        <f>IF(ISBLANK(Table1[[#This Row],[Power Source (Control Panel)]]),FALSE,TRUE)</f>
        <v>0</v>
      </c>
    </row>
    <row r="98" spans="1:64" ht="30" customHeight="1" x14ac:dyDescent="0.3">
      <c r="A98" s="86" t="s">
        <v>791</v>
      </c>
      <c r="B98" s="62" t="s">
        <v>792</v>
      </c>
      <c r="C9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CA-C006</v>
      </c>
      <c r="D98" s="62" t="s">
        <v>516</v>
      </c>
      <c r="E98" s="62" t="s">
        <v>517</v>
      </c>
      <c r="F98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98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98" s="74">
        <v>6</v>
      </c>
      <c r="I98" s="75" t="str">
        <f>IF(Table1[[#This Row],[Connection ID]]&lt;&gt;"-",IF(COUNTIF(Table1[Connection ID],Table1[[#This Row],[Connection ID]])&gt;1,"Duplicate Tag",""),"")</f>
        <v/>
      </c>
      <c r="J9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8" s="62"/>
      <c r="M98" s="62" t="s">
        <v>751</v>
      </c>
      <c r="N98" s="72" t="str" cm="1">
        <f t="array" ref="N98">_xlfn._xlws.FILTER(LookupCostCode[Cost Code],LookupCostCode[Description]=Table1[[#This Row],[Equipment Type]],"Not Assigned")</f>
        <v>Not Assigned</v>
      </c>
      <c r="O98" s="72" t="s">
        <v>594</v>
      </c>
      <c r="P98" s="62"/>
      <c r="Q98" s="62" t="s">
        <v>9</v>
      </c>
      <c r="R98" s="62"/>
      <c r="S98" s="62" t="s">
        <v>10</v>
      </c>
      <c r="T98" s="62"/>
      <c r="U98" s="62"/>
      <c r="V98" s="62"/>
      <c r="W98" s="72" t="str">
        <f>IF(ISBLANK(Table1[[#This Row],[Connection Type]]),"",INDEX(LookupConnectionType[Description],MATCH(Table1[[#This Row],[Connection Type]],LookupConnectionType[Connection Abbreviation])))</f>
        <v/>
      </c>
      <c r="X98" s="76"/>
      <c r="AA98" s="62"/>
      <c r="AB98" s="62"/>
      <c r="AC98" s="62" t="s">
        <v>665</v>
      </c>
      <c r="AD98" s="62"/>
      <c r="AE98" s="62"/>
      <c r="AF98" s="77"/>
      <c r="AG98" s="77"/>
      <c r="AH98" s="78"/>
      <c r="AI9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8" s="79" t="str">
        <f>IF(OR(Table1[[#This Row],[Apparent Power (kVA)]]="",Table1[[#This Row],[Elec - Diversity]]=""),"",Table1[[#This Row],[Apparent Power (kVA)]]*Table1[[#This Row],[Elec - Diversity]])</f>
        <v/>
      </c>
      <c r="AL98" s="62"/>
      <c r="AM98" s="62"/>
      <c r="AN98" s="62"/>
      <c r="AO98" s="62"/>
      <c r="AP98" s="62"/>
      <c r="AQ98" s="62"/>
      <c r="AR98" s="62"/>
      <c r="AS98" s="62">
        <v>12</v>
      </c>
      <c r="AT98" s="62" t="str" cm="1">
        <f t="array" ref="AT98">IF(ISBLANK(Table1[[#This Row],[Service]]),"N/A",INDEX(LookupService[Consumption Unit],MATCH(Table1[[#This Row],[Service]],LookupService[Service],0),0))</f>
        <v>SCFM</v>
      </c>
      <c r="AU98" s="62"/>
      <c r="AV98" s="62">
        <v>90</v>
      </c>
      <c r="AW98" s="80" t="str" cm="1">
        <f t="array" ref="AW98">IF(ISBLANK(Table1[[#This Row],[Service]]),"N/A",INDEX(LookupService[Pressure Unit],MATCH(Table1[[#This Row],[Service]],LookupService[Service],0),0))</f>
        <v>PSI</v>
      </c>
      <c r="AX98" s="81">
        <v>0.75</v>
      </c>
      <c r="AY98" s="72">
        <f>IF(OR(Table1[[#This Row],[Flow]]="",Table1[[#This Row],[Mech - Diversity]]=""),"",Table1[[#This Row],[Flow]]*Table1[[#This Row],[Mech - Diversity]])</f>
        <v>9</v>
      </c>
      <c r="AZ98" s="72"/>
      <c r="BA98" s="62" t="s">
        <v>519</v>
      </c>
      <c r="BB98" s="62" t="s">
        <v>796</v>
      </c>
      <c r="BC98" s="62"/>
      <c r="BD98" s="62"/>
      <c r="BE98" s="62"/>
      <c r="BF98" s="62"/>
      <c r="BG98" s="62"/>
      <c r="BH98" s="77"/>
      <c r="BI98" s="77"/>
      <c r="BJ98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98" s="72"/>
      <c r="BL98" s="72" t="b">
        <f>IF(ISBLANK(Table1[[#This Row],[Power Source (Control Panel)]]),FALSE,TRUE)</f>
        <v>0</v>
      </c>
    </row>
    <row r="99" spans="1:64" ht="30" customHeight="1" x14ac:dyDescent="0.3">
      <c r="A99" s="62" t="s">
        <v>791</v>
      </c>
      <c r="B99" s="62" t="s">
        <v>792</v>
      </c>
      <c r="C9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EL-C019</v>
      </c>
      <c r="D99" s="62" t="s">
        <v>516</v>
      </c>
      <c r="E99" s="62" t="s">
        <v>528</v>
      </c>
      <c r="F99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99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99" s="74">
        <v>19</v>
      </c>
      <c r="I99" s="75" t="str">
        <f>IF(Table1[[#This Row],[Connection ID]]&lt;&gt;"-",IF(COUNTIF(Table1[Connection ID],Table1[[#This Row],[Connection ID]])&gt;1,"Duplicate Tag",""),"")</f>
        <v/>
      </c>
      <c r="J9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9" s="62"/>
      <c r="M99" s="62" t="s">
        <v>7</v>
      </c>
      <c r="N99" s="72" t="str" cm="1">
        <f t="array" ref="N99">_xlfn._xlws.FILTER(LookupCostCode[Cost Code],LookupCostCode[Description]=Table1[[#This Row],[Equipment Type]],"Not Assigned")</f>
        <v>Not Assigned</v>
      </c>
      <c r="O99" s="72" t="s">
        <v>594</v>
      </c>
      <c r="P99" s="72"/>
      <c r="Q99" s="62" t="s">
        <v>9</v>
      </c>
      <c r="R99" s="62"/>
      <c r="S99" s="62" t="s">
        <v>6</v>
      </c>
      <c r="T99" s="62"/>
      <c r="U99" s="62"/>
      <c r="V99" s="62"/>
      <c r="W99" s="72" t="str">
        <f>IF(ISBLANK(Table1[[#This Row],[Connection Type]]),"",INDEX(LookupConnectionType[Description],MATCH(Table1[[#This Row],[Connection Type]],LookupConnectionType[Connection Abbreviation])))</f>
        <v/>
      </c>
      <c r="X99" s="76"/>
      <c r="AA99" s="62"/>
      <c r="AB99" s="62"/>
      <c r="AC99" s="62" t="s">
        <v>665</v>
      </c>
      <c r="AD99" s="62"/>
      <c r="AE99" s="62" t="s">
        <v>657</v>
      </c>
      <c r="AF99" s="77"/>
      <c r="AG99" s="77">
        <v>24</v>
      </c>
      <c r="AH99" s="78">
        <v>0.8</v>
      </c>
      <c r="AI99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8.6463976313838362</v>
      </c>
      <c r="AJ99" s="79">
        <f>IF(OR(Table1[[#This Row],[Apparent Load (FLA)]]="",Table1[[#This Row],[Apparent Load (FLA)]]=0,Table1[[#This Row],[Elec - Diversity]]=""),"",Table1[[#This Row],[Apparent Load (FLA)]]*Table1[[#This Row],[Elec - Diversity]])</f>
        <v>19.200000000000003</v>
      </c>
      <c r="AK99" s="79">
        <f>IF(OR(Table1[[#This Row],[Apparent Power (kVA)]]="",Table1[[#This Row],[Elec - Diversity]]=""),"",Table1[[#This Row],[Apparent Power (kVA)]]*Table1[[#This Row],[Elec - Diversity]])</f>
        <v>6.9171181051070691</v>
      </c>
      <c r="AL99" s="62"/>
      <c r="AM99" s="62"/>
      <c r="AN99" s="62"/>
      <c r="AO99" s="62" t="s">
        <v>793</v>
      </c>
      <c r="AP99" s="62"/>
      <c r="AQ99" s="62"/>
      <c r="AR99" s="62"/>
      <c r="AS99" s="62"/>
      <c r="AT99" s="62" t="str" cm="1">
        <f t="array" ref="AT99">IF(ISBLANK(Table1[[#This Row],[Service]]),"N/A",INDEX(LookupService[Consumption Unit],MATCH(Table1[[#This Row],[Service]],LookupService[Service],0),0))</f>
        <v>N/A</v>
      </c>
      <c r="AU99" s="62"/>
      <c r="AV99" s="62"/>
      <c r="AW99" s="80" t="str" cm="1">
        <f t="array" ref="AW99">IF(ISBLANK(Table1[[#This Row],[Service]]),"N/A",INDEX(LookupService[Pressure Unit],MATCH(Table1[[#This Row],[Service]],LookupService[Service],0),0))</f>
        <v>N/A</v>
      </c>
      <c r="AX99" s="81"/>
      <c r="AY99" s="72" t="str">
        <f>IF(OR(Table1[[#This Row],[Flow]]="",Table1[[#This Row],[Mech - Diversity]]=""),"",Table1[[#This Row],[Flow]]*Table1[[#This Row],[Mech - Diversity]])</f>
        <v/>
      </c>
      <c r="AZ99" s="72"/>
      <c r="BA99" s="62"/>
      <c r="BB99" s="62"/>
      <c r="BC99" s="62"/>
      <c r="BD99" s="62"/>
      <c r="BE99" s="62"/>
      <c r="BF99" s="62"/>
      <c r="BG99" s="62"/>
      <c r="BH99" s="77"/>
      <c r="BI99" s="77"/>
      <c r="BJ99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99" s="72"/>
      <c r="BL99" s="72" t="b">
        <f>IF(ISBLANK(Table1[[#This Row],[Power Source (Control Panel)]]),FALSE,TRUE)</f>
        <v>0</v>
      </c>
    </row>
    <row r="100" spans="1:64" ht="30" customHeight="1" x14ac:dyDescent="0.3">
      <c r="A100" s="62" t="s">
        <v>791</v>
      </c>
      <c r="B100" s="62" t="s">
        <v>792</v>
      </c>
      <c r="C10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TD-C100</v>
      </c>
      <c r="D100" s="62" t="s">
        <v>516</v>
      </c>
      <c r="E100" s="62" t="s">
        <v>794</v>
      </c>
      <c r="F100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00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00" s="74">
        <v>100</v>
      </c>
      <c r="I100" s="75" t="str">
        <f>IF(Table1[[#This Row],[Connection ID]]&lt;&gt;"-",IF(COUNTIF(Table1[Connection ID],Table1[[#This Row],[Connection ID]])&gt;1,"Duplicate Tag",""),"")</f>
        <v/>
      </c>
      <c r="J10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0" s="62"/>
      <c r="M100" s="62" t="s">
        <v>7</v>
      </c>
      <c r="N100" s="72" t="str" cm="1">
        <f t="array" ref="N100">_xlfn._xlws.FILTER(LookupCostCode[Cost Code],LookupCostCode[Description]=Table1[[#This Row],[Equipment Type]],"Not Assigned")</f>
        <v>Not Assigned</v>
      </c>
      <c r="O100" s="72" t="s">
        <v>594</v>
      </c>
      <c r="P100" s="72"/>
      <c r="Q100" s="62" t="s">
        <v>9</v>
      </c>
      <c r="R100" s="62"/>
      <c r="S100" s="62" t="s">
        <v>6</v>
      </c>
      <c r="T100" s="62"/>
      <c r="U100" s="62"/>
      <c r="V100" s="62"/>
      <c r="W100" s="72" t="str">
        <f>IF(ISBLANK(Table1[[#This Row],[Connection Type]]),"",INDEX(LookupConnectionType[Description],MATCH(Table1[[#This Row],[Connection Type]],LookupConnectionType[Connection Abbreviation])))</f>
        <v/>
      </c>
      <c r="X100" s="76"/>
      <c r="AA100" s="62"/>
      <c r="AB100" s="62"/>
      <c r="AC100" s="62"/>
      <c r="AD100" s="62"/>
      <c r="AE100" s="62"/>
      <c r="AF100" s="77"/>
      <c r="AG100" s="77"/>
      <c r="AH100" s="78"/>
      <c r="AI10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0" s="79" t="str">
        <f>IF(OR(Table1[[#This Row],[Apparent Power (kVA)]]="",Table1[[#This Row],[Elec - Diversity]]=""),"",Table1[[#This Row],[Apparent Power (kVA)]]*Table1[[#This Row],[Elec - Diversity]])</f>
        <v/>
      </c>
      <c r="AL100" s="62"/>
      <c r="AM100" s="62"/>
      <c r="AN100" s="62"/>
      <c r="AO100" s="62"/>
      <c r="AP100" s="62"/>
      <c r="AQ100" s="62"/>
      <c r="AR100" s="62"/>
      <c r="AS100" s="62"/>
      <c r="AT100" s="62" t="str" cm="1">
        <f t="array" ref="AT100">IF(ISBLANK(Table1[[#This Row],[Service]]),"N/A",INDEX(LookupService[Consumption Unit],MATCH(Table1[[#This Row],[Service]],LookupService[Service],0),0))</f>
        <v>N/A</v>
      </c>
      <c r="AU100" s="62"/>
      <c r="AV100" s="62"/>
      <c r="AW100" s="80" t="str" cm="1">
        <f t="array" ref="AW100">IF(ISBLANK(Table1[[#This Row],[Service]]),"N/A",INDEX(LookupService[Pressure Unit],MATCH(Table1[[#This Row],[Service]],LookupService[Service],0),0))</f>
        <v>N/A</v>
      </c>
      <c r="AX100" s="81"/>
      <c r="AY100" s="72" t="str">
        <f>IF(OR(Table1[[#This Row],[Flow]]="",Table1[[#This Row],[Mech - Diversity]]=""),"",Table1[[#This Row],[Flow]]*Table1[[#This Row],[Mech - Diversity]])</f>
        <v/>
      </c>
      <c r="AZ100" s="72"/>
      <c r="BA100" s="62"/>
      <c r="BB100" s="62"/>
      <c r="BC100" s="62"/>
      <c r="BD100" s="62"/>
      <c r="BE100" s="62"/>
      <c r="BF100" s="62"/>
      <c r="BG100" s="62"/>
      <c r="BH100" s="77"/>
      <c r="BI100" s="77"/>
      <c r="BJ100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00" s="72"/>
      <c r="BL100" s="72" t="b">
        <f>IF(ISBLANK(Table1[[#This Row],[Power Source (Control Panel)]]),FALSE,TRUE)</f>
        <v>0</v>
      </c>
    </row>
    <row r="101" spans="1:64" ht="30" customHeight="1" x14ac:dyDescent="0.3">
      <c r="A101" s="62" t="s">
        <v>791</v>
      </c>
      <c r="B101" s="62" t="s">
        <v>792</v>
      </c>
      <c r="C10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1" s="62" t="s">
        <v>509</v>
      </c>
      <c r="E101" s="62"/>
      <c r="F10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1" s="74"/>
      <c r="I101" s="75" t="str">
        <f>IF(Table1[[#This Row],[Connection ID]]&lt;&gt;"-",IF(COUNTIF(Table1[Connection ID],Table1[[#This Row],[Connection ID]])&gt;1,"Duplicate Tag",""),"")</f>
        <v/>
      </c>
      <c r="J10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1" s="62"/>
      <c r="M101" s="62" t="s">
        <v>7</v>
      </c>
      <c r="N101" s="72" t="str" cm="1">
        <f t="array" ref="N101">_xlfn._xlws.FILTER(LookupCostCode[Cost Code],LookupCostCode[Description]=Table1[[#This Row],[Equipment Type]],"Not Assigned")</f>
        <v>Not Assigned</v>
      </c>
      <c r="O101" s="72" t="s">
        <v>594</v>
      </c>
      <c r="P101" s="72"/>
      <c r="Q101" s="62" t="s">
        <v>9</v>
      </c>
      <c r="R101" s="62"/>
      <c r="S101" s="62" t="s">
        <v>6</v>
      </c>
      <c r="T101" s="62"/>
      <c r="U101" s="62"/>
      <c r="V101" s="62"/>
      <c r="W101" s="72" t="str">
        <f>IF(ISBLANK(Table1[[#This Row],[Connection Type]]),"",INDEX(LookupConnectionType[Description],MATCH(Table1[[#This Row],[Connection Type]],LookupConnectionType[Connection Abbreviation])))</f>
        <v/>
      </c>
      <c r="X101" s="76"/>
      <c r="AA101" s="62"/>
      <c r="AB101" s="62"/>
      <c r="AC101" s="62"/>
      <c r="AD101" s="62"/>
      <c r="AE101" s="62"/>
      <c r="AF101" s="77"/>
      <c r="AG101" s="77"/>
      <c r="AH101" s="78"/>
      <c r="AI10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1" s="79" t="str">
        <f>IF(OR(Table1[[#This Row],[Apparent Power (kVA)]]="",Table1[[#This Row],[Elec - Diversity]]=""),"",Table1[[#This Row],[Apparent Power (kVA)]]*Table1[[#This Row],[Elec - Diversity]])</f>
        <v/>
      </c>
      <c r="AL101" s="62"/>
      <c r="AM101" s="62"/>
      <c r="AN101" s="62"/>
      <c r="AO101" s="62"/>
      <c r="AP101" s="62"/>
      <c r="AQ101" s="62"/>
      <c r="AR101" s="62"/>
      <c r="AS101" s="62"/>
      <c r="AT101" s="62" t="str" cm="1">
        <f t="array" ref="AT101">IF(ISBLANK(Table1[[#This Row],[Service]]),"N/A",INDEX(LookupService[Consumption Unit],MATCH(Table1[[#This Row],[Service]],LookupService[Service],0),0))</f>
        <v>N/A</v>
      </c>
      <c r="AU101" s="62"/>
      <c r="AV101" s="62"/>
      <c r="AW101" s="80" t="str" cm="1">
        <f t="array" ref="AW101">IF(ISBLANK(Table1[[#This Row],[Service]]),"N/A",INDEX(LookupService[Pressure Unit],MATCH(Table1[[#This Row],[Service]],LookupService[Service],0),0))</f>
        <v>N/A</v>
      </c>
      <c r="AX101" s="81"/>
      <c r="AY101" s="72" t="str">
        <f>IF(OR(Table1[[#This Row],[Flow]]="",Table1[[#This Row],[Mech - Diversity]]=""),"",Table1[[#This Row],[Flow]]*Table1[[#This Row],[Mech - Diversity]])</f>
        <v/>
      </c>
      <c r="AZ101" s="72"/>
      <c r="BA101" s="62"/>
      <c r="BB101" s="62"/>
      <c r="BC101" s="62"/>
      <c r="BD101" s="62"/>
      <c r="BE101" s="62"/>
      <c r="BF101" s="62"/>
      <c r="BG101" s="62"/>
      <c r="BH101" s="77"/>
      <c r="BI101" s="77"/>
      <c r="BJ10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1" s="72"/>
      <c r="BL101" s="72" t="b">
        <f>IF(ISBLANK(Table1[[#This Row],[Power Source (Control Panel)]]),FALSE,TRUE)</f>
        <v>0</v>
      </c>
    </row>
    <row r="102" spans="1:64" ht="30" customHeight="1" x14ac:dyDescent="0.3">
      <c r="A102" s="62" t="s">
        <v>795</v>
      </c>
      <c r="B102" s="62" t="s">
        <v>792</v>
      </c>
      <c r="C10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CA-C007</v>
      </c>
      <c r="D102" s="62" t="s">
        <v>516</v>
      </c>
      <c r="E102" s="62" t="s">
        <v>517</v>
      </c>
      <c r="F102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02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02" s="74">
        <v>7</v>
      </c>
      <c r="I102" s="75" t="str">
        <f>IF(Table1[[#This Row],[Connection ID]]&lt;&gt;"-",IF(COUNTIF(Table1[Connection ID],Table1[[#This Row],[Connection ID]])&gt;1,"Duplicate Tag",""),"")</f>
        <v/>
      </c>
      <c r="J10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2" s="62"/>
      <c r="M102" s="62" t="s">
        <v>7</v>
      </c>
      <c r="N102" s="72" t="str" cm="1">
        <f t="array" ref="N102">_xlfn._xlws.FILTER(LookupCostCode[Cost Code],LookupCostCode[Description]=Table1[[#This Row],[Equipment Type]],"Not Assigned")</f>
        <v>Not Assigned</v>
      </c>
      <c r="O102" s="72" t="s">
        <v>594</v>
      </c>
      <c r="P102" s="62"/>
      <c r="Q102" s="62" t="s">
        <v>9</v>
      </c>
      <c r="R102" s="62"/>
      <c r="S102" s="62" t="s">
        <v>6</v>
      </c>
      <c r="T102" s="62"/>
      <c r="U102" s="62"/>
      <c r="V102" s="62"/>
      <c r="W102" s="72" t="str">
        <f>IF(ISBLANK(Table1[[#This Row],[Connection Type]]),"",INDEX(LookupConnectionType[Description],MATCH(Table1[[#This Row],[Connection Type]],LookupConnectionType[Connection Abbreviation])))</f>
        <v/>
      </c>
      <c r="X102" s="76"/>
      <c r="AA102" s="62"/>
      <c r="AB102" s="62"/>
      <c r="AC102" s="62" t="s">
        <v>665</v>
      </c>
      <c r="AD102" s="62"/>
      <c r="AE102" s="62"/>
      <c r="AF102" s="77"/>
      <c r="AG102" s="77"/>
      <c r="AH102" s="78"/>
      <c r="AI10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2" s="79" t="str">
        <f>IF(OR(Table1[[#This Row],[Apparent Power (kVA)]]="",Table1[[#This Row],[Elec - Diversity]]=""),"",Table1[[#This Row],[Apparent Power (kVA)]]*Table1[[#This Row],[Elec - Diversity]])</f>
        <v/>
      </c>
      <c r="AL102" s="62"/>
      <c r="AM102" s="62"/>
      <c r="AN102" s="62"/>
      <c r="AO102" s="62"/>
      <c r="AP102" s="62"/>
      <c r="AQ102" s="62"/>
      <c r="AR102" s="62"/>
      <c r="AS102" s="62">
        <v>12</v>
      </c>
      <c r="AT102" s="62" t="str" cm="1">
        <f t="array" ref="AT102">IF(ISBLANK(Table1[[#This Row],[Service]]),"N/A",INDEX(LookupService[Consumption Unit],MATCH(Table1[[#This Row],[Service]],LookupService[Service],0),0))</f>
        <v>SCFM</v>
      </c>
      <c r="AU102" s="62"/>
      <c r="AV102" s="62">
        <v>90</v>
      </c>
      <c r="AW102" s="80" t="str" cm="1">
        <f t="array" ref="AW102">IF(ISBLANK(Table1[[#This Row],[Service]]),"N/A",INDEX(LookupService[Pressure Unit],MATCH(Table1[[#This Row],[Service]],LookupService[Service],0),0))</f>
        <v>PSI</v>
      </c>
      <c r="AX102" s="81">
        <v>0.75</v>
      </c>
      <c r="AY102" s="72">
        <f>IF(OR(Table1[[#This Row],[Flow]]="",Table1[[#This Row],[Mech - Diversity]]=""),"",Table1[[#This Row],[Flow]]*Table1[[#This Row],[Mech - Diversity]])</f>
        <v>9</v>
      </c>
      <c r="AZ102" s="72"/>
      <c r="BA102" s="62" t="s">
        <v>519</v>
      </c>
      <c r="BB102" s="62" t="s">
        <v>796</v>
      </c>
      <c r="BC102" s="62"/>
      <c r="BD102" s="62"/>
      <c r="BE102" s="62"/>
      <c r="BF102" s="62"/>
      <c r="BG102" s="62"/>
      <c r="BH102" s="77"/>
      <c r="BI102" s="77"/>
      <c r="BJ102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02" s="72"/>
      <c r="BL102" s="72" t="b">
        <f>IF(ISBLANK(Table1[[#This Row],[Power Source (Control Panel)]]),FALSE,TRUE)</f>
        <v>0</v>
      </c>
    </row>
    <row r="103" spans="1:64" ht="30" customHeight="1" x14ac:dyDescent="0.3">
      <c r="A103" s="62" t="s">
        <v>795</v>
      </c>
      <c r="B103" s="62" t="s">
        <v>792</v>
      </c>
      <c r="C10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EL-C020</v>
      </c>
      <c r="D103" s="62" t="s">
        <v>516</v>
      </c>
      <c r="E103" s="62" t="s">
        <v>528</v>
      </c>
      <c r="F103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03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03" s="74">
        <v>20</v>
      </c>
      <c r="I103" s="75" t="str">
        <f>IF(Table1[[#This Row],[Connection ID]]&lt;&gt;"-",IF(COUNTIF(Table1[Connection ID],Table1[[#This Row],[Connection ID]])&gt;1,"Duplicate Tag",""),"")</f>
        <v/>
      </c>
      <c r="J10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3" s="62"/>
      <c r="M103" s="62" t="s">
        <v>7</v>
      </c>
      <c r="N103" s="72" t="str" cm="1">
        <f t="array" ref="N103">_xlfn._xlws.FILTER(LookupCostCode[Cost Code],LookupCostCode[Description]=Table1[[#This Row],[Equipment Type]],"Not Assigned")</f>
        <v>Not Assigned</v>
      </c>
      <c r="O103" s="72" t="s">
        <v>594</v>
      </c>
      <c r="P103" s="72"/>
      <c r="Q103" s="62" t="s">
        <v>9</v>
      </c>
      <c r="R103" s="62"/>
      <c r="S103" s="62" t="s">
        <v>6</v>
      </c>
      <c r="T103" s="62"/>
      <c r="U103" s="62"/>
      <c r="V103" s="62"/>
      <c r="W103" s="72" t="str">
        <f>IF(ISBLANK(Table1[[#This Row],[Connection Type]]),"",INDEX(LookupConnectionType[Description],MATCH(Table1[[#This Row],[Connection Type]],LookupConnectionType[Connection Abbreviation])))</f>
        <v/>
      </c>
      <c r="X103" s="76"/>
      <c r="AA103" s="62"/>
      <c r="AB103" s="62"/>
      <c r="AC103" s="62" t="s">
        <v>665</v>
      </c>
      <c r="AD103" s="62"/>
      <c r="AE103" s="62" t="s">
        <v>657</v>
      </c>
      <c r="AF103" s="77"/>
      <c r="AG103" s="77">
        <v>24</v>
      </c>
      <c r="AH103" s="78">
        <v>0.8</v>
      </c>
      <c r="AI103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8.6463976313838362</v>
      </c>
      <c r="AJ103" s="79">
        <f>IF(OR(Table1[[#This Row],[Apparent Load (FLA)]]="",Table1[[#This Row],[Apparent Load (FLA)]]=0,Table1[[#This Row],[Elec - Diversity]]=""),"",Table1[[#This Row],[Apparent Load (FLA)]]*Table1[[#This Row],[Elec - Diversity]])</f>
        <v>19.200000000000003</v>
      </c>
      <c r="AK103" s="79">
        <f>IF(OR(Table1[[#This Row],[Apparent Power (kVA)]]="",Table1[[#This Row],[Elec - Diversity]]=""),"",Table1[[#This Row],[Apparent Power (kVA)]]*Table1[[#This Row],[Elec - Diversity]])</f>
        <v>6.9171181051070691</v>
      </c>
      <c r="AL103" s="62"/>
      <c r="AM103" s="62"/>
      <c r="AN103" s="62"/>
      <c r="AO103" s="62" t="s">
        <v>793</v>
      </c>
      <c r="AP103" s="62"/>
      <c r="AQ103" s="62"/>
      <c r="AR103" s="62"/>
      <c r="AS103" s="62"/>
      <c r="AT103" s="62" t="str" cm="1">
        <f t="array" ref="AT103">IF(ISBLANK(Table1[[#This Row],[Service]]),"N/A",INDEX(LookupService[Consumption Unit],MATCH(Table1[[#This Row],[Service]],LookupService[Service],0),0))</f>
        <v>N/A</v>
      </c>
      <c r="AU103" s="62"/>
      <c r="AV103" s="62"/>
      <c r="AW103" s="80" t="str" cm="1">
        <f t="array" ref="AW103">IF(ISBLANK(Table1[[#This Row],[Service]]),"N/A",INDEX(LookupService[Pressure Unit],MATCH(Table1[[#This Row],[Service]],LookupService[Service],0),0))</f>
        <v>N/A</v>
      </c>
      <c r="AX103" s="81"/>
      <c r="AY103" s="72" t="str">
        <f>IF(OR(Table1[[#This Row],[Flow]]="",Table1[[#This Row],[Mech - Diversity]]=""),"",Table1[[#This Row],[Flow]]*Table1[[#This Row],[Mech - Diversity]])</f>
        <v/>
      </c>
      <c r="AZ103" s="72"/>
      <c r="BA103" s="62"/>
      <c r="BB103" s="62"/>
      <c r="BC103" s="62"/>
      <c r="BD103" s="62"/>
      <c r="BE103" s="62"/>
      <c r="BF103" s="62"/>
      <c r="BG103" s="62"/>
      <c r="BH103" s="77"/>
      <c r="BI103" s="77"/>
      <c r="BJ103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03" s="72"/>
      <c r="BL103" s="72" t="b">
        <f>IF(ISBLANK(Table1[[#This Row],[Power Source (Control Panel)]]),FALSE,TRUE)</f>
        <v>0</v>
      </c>
    </row>
    <row r="104" spans="1:64" ht="30" customHeight="1" x14ac:dyDescent="0.3">
      <c r="A104" s="62" t="s">
        <v>795</v>
      </c>
      <c r="B104" s="62" t="s">
        <v>792</v>
      </c>
      <c r="C10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TD-C101</v>
      </c>
      <c r="D104" s="62" t="s">
        <v>516</v>
      </c>
      <c r="E104" s="62" t="s">
        <v>794</v>
      </c>
      <c r="F104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04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04" s="74">
        <v>101</v>
      </c>
      <c r="I104" s="75" t="str">
        <f>IF(Table1[[#This Row],[Connection ID]]&lt;&gt;"-",IF(COUNTIF(Table1[Connection ID],Table1[[#This Row],[Connection ID]])&gt;1,"Duplicate Tag",""),"")</f>
        <v/>
      </c>
      <c r="J10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4" s="62"/>
      <c r="M104" s="62" t="s">
        <v>7</v>
      </c>
      <c r="N104" s="72" t="str" cm="1">
        <f t="array" ref="N104">_xlfn._xlws.FILTER(LookupCostCode[Cost Code],LookupCostCode[Description]=Table1[[#This Row],[Equipment Type]],"Not Assigned")</f>
        <v>Not Assigned</v>
      </c>
      <c r="O104" s="72" t="s">
        <v>594</v>
      </c>
      <c r="P104" s="72"/>
      <c r="Q104" s="62" t="s">
        <v>9</v>
      </c>
      <c r="R104" s="62"/>
      <c r="S104" s="62" t="s">
        <v>6</v>
      </c>
      <c r="T104" s="62"/>
      <c r="U104" s="62"/>
      <c r="V104" s="62"/>
      <c r="W104" s="72" t="str">
        <f>IF(ISBLANK(Table1[[#This Row],[Connection Type]]),"",INDEX(LookupConnectionType[Description],MATCH(Table1[[#This Row],[Connection Type]],LookupConnectionType[Connection Abbreviation])))</f>
        <v/>
      </c>
      <c r="X104" s="76"/>
      <c r="AA104" s="62"/>
      <c r="AB104" s="62"/>
      <c r="AC104" s="62"/>
      <c r="AD104" s="62"/>
      <c r="AE104" s="62"/>
      <c r="AF104" s="77"/>
      <c r="AG104" s="77"/>
      <c r="AH104" s="78"/>
      <c r="AI10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4" s="79" t="str">
        <f>IF(OR(Table1[[#This Row],[Apparent Power (kVA)]]="",Table1[[#This Row],[Elec - Diversity]]=""),"",Table1[[#This Row],[Apparent Power (kVA)]]*Table1[[#This Row],[Elec - Diversity]])</f>
        <v/>
      </c>
      <c r="AL104" s="62"/>
      <c r="AM104" s="62"/>
      <c r="AN104" s="62"/>
      <c r="AO104" s="62"/>
      <c r="AP104" s="62"/>
      <c r="AQ104" s="62"/>
      <c r="AR104" s="62"/>
      <c r="AS104" s="62"/>
      <c r="AT104" s="62" t="str" cm="1">
        <f t="array" ref="AT104">IF(ISBLANK(Table1[[#This Row],[Service]]),"N/A",INDEX(LookupService[Consumption Unit],MATCH(Table1[[#This Row],[Service]],LookupService[Service],0),0))</f>
        <v>N/A</v>
      </c>
      <c r="AU104" s="62"/>
      <c r="AV104" s="62"/>
      <c r="AW104" s="80" t="str" cm="1">
        <f t="array" ref="AW104">IF(ISBLANK(Table1[[#This Row],[Service]]),"N/A",INDEX(LookupService[Pressure Unit],MATCH(Table1[[#This Row],[Service]],LookupService[Service],0),0))</f>
        <v>N/A</v>
      </c>
      <c r="AX104" s="81"/>
      <c r="AY104" s="72" t="str">
        <f>IF(OR(Table1[[#This Row],[Flow]]="",Table1[[#This Row],[Mech - Diversity]]=""),"",Table1[[#This Row],[Flow]]*Table1[[#This Row],[Mech - Diversity]])</f>
        <v/>
      </c>
      <c r="AZ104" s="72"/>
      <c r="BA104" s="62"/>
      <c r="BB104" s="62"/>
      <c r="BC104" s="62"/>
      <c r="BD104" s="62"/>
      <c r="BE104" s="62"/>
      <c r="BF104" s="62"/>
      <c r="BG104" s="62"/>
      <c r="BH104" s="77"/>
      <c r="BI104" s="77"/>
      <c r="BJ104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04" s="72"/>
      <c r="BL104" s="72" t="b">
        <f>IF(ISBLANK(Table1[[#This Row],[Power Source (Control Panel)]]),FALSE,TRUE)</f>
        <v>0</v>
      </c>
    </row>
    <row r="105" spans="1:64" ht="30" customHeight="1" x14ac:dyDescent="0.3">
      <c r="A105" s="62" t="s">
        <v>795</v>
      </c>
      <c r="B105" s="62" t="s">
        <v>792</v>
      </c>
      <c r="C10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5" s="62" t="s">
        <v>509</v>
      </c>
      <c r="E105" s="62"/>
      <c r="F10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5" s="74"/>
      <c r="I105" s="75" t="str">
        <f>IF(Table1[[#This Row],[Connection ID]]&lt;&gt;"-",IF(COUNTIF(Table1[Connection ID],Table1[[#This Row],[Connection ID]])&gt;1,"Duplicate Tag",""),"")</f>
        <v/>
      </c>
      <c r="J10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5" s="62"/>
      <c r="M105" s="62" t="s">
        <v>7</v>
      </c>
      <c r="N105" s="72" t="str" cm="1">
        <f t="array" ref="N105">_xlfn._xlws.FILTER(LookupCostCode[Cost Code],LookupCostCode[Description]=Table1[[#This Row],[Equipment Type]],"Not Assigned")</f>
        <v>Not Assigned</v>
      </c>
      <c r="O105" s="72" t="s">
        <v>594</v>
      </c>
      <c r="P105" s="72"/>
      <c r="Q105" s="62" t="s">
        <v>9</v>
      </c>
      <c r="R105" s="62"/>
      <c r="S105" s="62" t="s">
        <v>6</v>
      </c>
      <c r="T105" s="62"/>
      <c r="U105" s="62"/>
      <c r="V105" s="62"/>
      <c r="W105" s="72" t="str">
        <f>IF(ISBLANK(Table1[[#This Row],[Connection Type]]),"",INDEX(LookupConnectionType[Description],MATCH(Table1[[#This Row],[Connection Type]],LookupConnectionType[Connection Abbreviation])))</f>
        <v/>
      </c>
      <c r="X105" s="76"/>
      <c r="AA105" s="62"/>
      <c r="AB105" s="62"/>
      <c r="AC105" s="62"/>
      <c r="AD105" s="62"/>
      <c r="AE105" s="62"/>
      <c r="AF105" s="77"/>
      <c r="AG105" s="77"/>
      <c r="AH105" s="78"/>
      <c r="AI10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5" s="79" t="str">
        <f>IF(OR(Table1[[#This Row],[Apparent Power (kVA)]]="",Table1[[#This Row],[Elec - Diversity]]=""),"",Table1[[#This Row],[Apparent Power (kVA)]]*Table1[[#This Row],[Elec - Diversity]])</f>
        <v/>
      </c>
      <c r="AL105" s="62"/>
      <c r="AM105" s="62"/>
      <c r="AN105" s="62"/>
      <c r="AO105" s="62"/>
      <c r="AP105" s="62"/>
      <c r="AQ105" s="62"/>
      <c r="AR105" s="62"/>
      <c r="AS105" s="62"/>
      <c r="AT105" s="62" t="str" cm="1">
        <f t="array" ref="AT105">IF(ISBLANK(Table1[[#This Row],[Service]]),"N/A",INDEX(LookupService[Consumption Unit],MATCH(Table1[[#This Row],[Service]],LookupService[Service],0),0))</f>
        <v>N/A</v>
      </c>
      <c r="AU105" s="62"/>
      <c r="AV105" s="62"/>
      <c r="AW105" s="80" t="str" cm="1">
        <f t="array" ref="AW105">IF(ISBLANK(Table1[[#This Row],[Service]]),"N/A",INDEX(LookupService[Pressure Unit],MATCH(Table1[[#This Row],[Service]],LookupService[Service],0),0))</f>
        <v>N/A</v>
      </c>
      <c r="AX105" s="81"/>
      <c r="AY105" s="72" t="str">
        <f>IF(OR(Table1[[#This Row],[Flow]]="",Table1[[#This Row],[Mech - Diversity]]=""),"",Table1[[#This Row],[Flow]]*Table1[[#This Row],[Mech - Diversity]])</f>
        <v/>
      </c>
      <c r="AZ105" s="72"/>
      <c r="BA105" s="62"/>
      <c r="BB105" s="62"/>
      <c r="BC105" s="62"/>
      <c r="BD105" s="62"/>
      <c r="BE105" s="62"/>
      <c r="BF105" s="62"/>
      <c r="BG105" s="62"/>
      <c r="BH105" s="77"/>
      <c r="BI105" s="77"/>
      <c r="BJ10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5" s="72"/>
      <c r="BL105" s="72" t="b">
        <f>IF(ISBLANK(Table1[[#This Row],[Power Source (Control Panel)]]),FALSE,TRUE)</f>
        <v>0</v>
      </c>
    </row>
    <row r="106" spans="1:64" ht="30" customHeight="1" x14ac:dyDescent="0.3">
      <c r="A106" s="62" t="s">
        <v>797</v>
      </c>
      <c r="B106" s="62" t="s">
        <v>792</v>
      </c>
      <c r="C10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CA-C008</v>
      </c>
      <c r="D106" s="62" t="s">
        <v>516</v>
      </c>
      <c r="E106" s="62" t="s">
        <v>517</v>
      </c>
      <c r="F106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06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06" s="74">
        <v>8</v>
      </c>
      <c r="I106" s="75" t="str">
        <f>IF(Table1[[#This Row],[Connection ID]]&lt;&gt;"-",IF(COUNTIF(Table1[Connection ID],Table1[[#This Row],[Connection ID]])&gt;1,"Duplicate Tag",""),"")</f>
        <v/>
      </c>
      <c r="J10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6" s="62"/>
      <c r="M106" s="62" t="s">
        <v>7</v>
      </c>
      <c r="N106" s="72" t="str" cm="1">
        <f t="array" ref="N106">_xlfn._xlws.FILTER(LookupCostCode[Cost Code],LookupCostCode[Description]=Table1[[#This Row],[Equipment Type]],"Not Assigned")</f>
        <v>Not Assigned</v>
      </c>
      <c r="O106" s="72" t="s">
        <v>594</v>
      </c>
      <c r="P106" s="62"/>
      <c r="Q106" s="62" t="s">
        <v>9</v>
      </c>
      <c r="R106" s="62"/>
      <c r="S106" s="62" t="s">
        <v>6</v>
      </c>
      <c r="T106" s="62"/>
      <c r="U106" s="62"/>
      <c r="V106" s="62"/>
      <c r="W106" s="72" t="str">
        <f>IF(ISBLANK(Table1[[#This Row],[Connection Type]]),"",INDEX(LookupConnectionType[Description],MATCH(Table1[[#This Row],[Connection Type]],LookupConnectionType[Connection Abbreviation])))</f>
        <v/>
      </c>
      <c r="X106" s="76"/>
      <c r="AA106" s="62"/>
      <c r="AB106" s="62"/>
      <c r="AC106" s="62" t="s">
        <v>665</v>
      </c>
      <c r="AD106" s="62"/>
      <c r="AE106" s="62"/>
      <c r="AF106" s="77"/>
      <c r="AG106" s="77"/>
      <c r="AH106" s="78"/>
      <c r="AI10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6" s="79" t="str">
        <f>IF(OR(Table1[[#This Row],[Apparent Power (kVA)]]="",Table1[[#This Row],[Elec - Diversity]]=""),"",Table1[[#This Row],[Apparent Power (kVA)]]*Table1[[#This Row],[Elec - Diversity]])</f>
        <v/>
      </c>
      <c r="AL106" s="62"/>
      <c r="AM106" s="62"/>
      <c r="AN106" s="62"/>
      <c r="AO106" s="62"/>
      <c r="AP106" s="62"/>
      <c r="AQ106" s="62"/>
      <c r="AR106" s="62"/>
      <c r="AS106" s="62">
        <v>12</v>
      </c>
      <c r="AT106" s="62" t="str" cm="1">
        <f t="array" ref="AT106">IF(ISBLANK(Table1[[#This Row],[Service]]),"N/A",INDEX(LookupService[Consumption Unit],MATCH(Table1[[#This Row],[Service]],LookupService[Service],0),0))</f>
        <v>SCFM</v>
      </c>
      <c r="AU106" s="62"/>
      <c r="AV106" s="62">
        <v>90</v>
      </c>
      <c r="AW106" s="80" t="str" cm="1">
        <f t="array" ref="AW106">IF(ISBLANK(Table1[[#This Row],[Service]]),"N/A",INDEX(LookupService[Pressure Unit],MATCH(Table1[[#This Row],[Service]],LookupService[Service],0),0))</f>
        <v>PSI</v>
      </c>
      <c r="AX106" s="81">
        <v>0.75</v>
      </c>
      <c r="AY106" s="72">
        <f>IF(OR(Table1[[#This Row],[Flow]]="",Table1[[#This Row],[Mech - Diversity]]=""),"",Table1[[#This Row],[Flow]]*Table1[[#This Row],[Mech - Diversity]])</f>
        <v>9</v>
      </c>
      <c r="AZ106" s="72"/>
      <c r="BA106" s="62" t="s">
        <v>519</v>
      </c>
      <c r="BB106" s="62" t="s">
        <v>796</v>
      </c>
      <c r="BC106" s="62"/>
      <c r="BD106" s="62"/>
      <c r="BE106" s="62"/>
      <c r="BF106" s="62"/>
      <c r="BG106" s="62"/>
      <c r="BH106" s="77"/>
      <c r="BI106" s="77"/>
      <c r="BJ106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06" s="72"/>
      <c r="BL106" s="72" t="b">
        <f>IF(ISBLANK(Table1[[#This Row],[Power Source (Control Panel)]]),FALSE,TRUE)</f>
        <v>0</v>
      </c>
    </row>
    <row r="107" spans="1:64" ht="30" customHeight="1" x14ac:dyDescent="0.3">
      <c r="A107" s="62" t="s">
        <v>797</v>
      </c>
      <c r="B107" s="62" t="s">
        <v>792</v>
      </c>
      <c r="C10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EL-C021</v>
      </c>
      <c r="D107" s="62" t="s">
        <v>516</v>
      </c>
      <c r="E107" s="62" t="s">
        <v>528</v>
      </c>
      <c r="F107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07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07" s="74">
        <v>21</v>
      </c>
      <c r="I107" s="75" t="str">
        <f>IF(Table1[[#This Row],[Connection ID]]&lt;&gt;"-",IF(COUNTIF(Table1[Connection ID],Table1[[#This Row],[Connection ID]])&gt;1,"Duplicate Tag",""),"")</f>
        <v/>
      </c>
      <c r="J10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7" s="62"/>
      <c r="M107" s="62" t="s">
        <v>7</v>
      </c>
      <c r="N107" s="72" t="str" cm="1">
        <f t="array" ref="N107">_xlfn._xlws.FILTER(LookupCostCode[Cost Code],LookupCostCode[Description]=Table1[[#This Row],[Equipment Type]],"Not Assigned")</f>
        <v>Not Assigned</v>
      </c>
      <c r="O107" s="72" t="s">
        <v>594</v>
      </c>
      <c r="P107" s="72"/>
      <c r="Q107" s="62" t="s">
        <v>9</v>
      </c>
      <c r="R107" s="62"/>
      <c r="S107" s="62" t="s">
        <v>6</v>
      </c>
      <c r="T107" s="62"/>
      <c r="U107" s="62"/>
      <c r="V107" s="62"/>
      <c r="W107" s="72" t="str">
        <f>IF(ISBLANK(Table1[[#This Row],[Connection Type]]),"",INDEX(LookupConnectionType[Description],MATCH(Table1[[#This Row],[Connection Type]],LookupConnectionType[Connection Abbreviation])))</f>
        <v/>
      </c>
      <c r="X107" s="76"/>
      <c r="AA107" s="62"/>
      <c r="AB107" s="62"/>
      <c r="AC107" s="62" t="s">
        <v>665</v>
      </c>
      <c r="AD107" s="62"/>
      <c r="AE107" s="62" t="s">
        <v>657</v>
      </c>
      <c r="AF107" s="77"/>
      <c r="AG107" s="77">
        <v>24</v>
      </c>
      <c r="AH107" s="78">
        <v>0.8</v>
      </c>
      <c r="AI107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8.6463976313838362</v>
      </c>
      <c r="AJ107" s="79">
        <f>IF(OR(Table1[[#This Row],[Apparent Load (FLA)]]="",Table1[[#This Row],[Apparent Load (FLA)]]=0,Table1[[#This Row],[Elec - Diversity]]=""),"",Table1[[#This Row],[Apparent Load (FLA)]]*Table1[[#This Row],[Elec - Diversity]])</f>
        <v>19.200000000000003</v>
      </c>
      <c r="AK107" s="79">
        <f>IF(OR(Table1[[#This Row],[Apparent Power (kVA)]]="",Table1[[#This Row],[Elec - Diversity]]=""),"",Table1[[#This Row],[Apparent Power (kVA)]]*Table1[[#This Row],[Elec - Diversity]])</f>
        <v>6.9171181051070691</v>
      </c>
      <c r="AL107" s="62"/>
      <c r="AM107" s="62"/>
      <c r="AN107" s="62"/>
      <c r="AO107" s="62" t="s">
        <v>793</v>
      </c>
      <c r="AP107" s="62"/>
      <c r="AQ107" s="62"/>
      <c r="AR107" s="62"/>
      <c r="AS107" s="62"/>
      <c r="AT107" s="62" t="str" cm="1">
        <f t="array" ref="AT107">IF(ISBLANK(Table1[[#This Row],[Service]]),"N/A",INDEX(LookupService[Consumption Unit],MATCH(Table1[[#This Row],[Service]],LookupService[Service],0),0))</f>
        <v>N/A</v>
      </c>
      <c r="AU107" s="62"/>
      <c r="AV107" s="62"/>
      <c r="AW107" s="80" t="str" cm="1">
        <f t="array" ref="AW107">IF(ISBLANK(Table1[[#This Row],[Service]]),"N/A",INDEX(LookupService[Pressure Unit],MATCH(Table1[[#This Row],[Service]],LookupService[Service],0),0))</f>
        <v>N/A</v>
      </c>
      <c r="AX107" s="81"/>
      <c r="AY107" s="72" t="str">
        <f>IF(OR(Table1[[#This Row],[Flow]]="",Table1[[#This Row],[Mech - Diversity]]=""),"",Table1[[#This Row],[Flow]]*Table1[[#This Row],[Mech - Diversity]])</f>
        <v/>
      </c>
      <c r="AZ107" s="72"/>
      <c r="BA107" s="62"/>
      <c r="BB107" s="62"/>
      <c r="BC107" s="62"/>
      <c r="BD107" s="62"/>
      <c r="BE107" s="62"/>
      <c r="BF107" s="62"/>
      <c r="BG107" s="62"/>
      <c r="BH107" s="77"/>
      <c r="BI107" s="77"/>
      <c r="BJ107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07" s="72"/>
      <c r="BL107" s="72" t="b">
        <f>IF(ISBLANK(Table1[[#This Row],[Power Source (Control Panel)]]),FALSE,TRUE)</f>
        <v>0</v>
      </c>
    </row>
    <row r="108" spans="1:64" ht="30" customHeight="1" x14ac:dyDescent="0.3">
      <c r="A108" s="62" t="s">
        <v>797</v>
      </c>
      <c r="B108" s="62" t="s">
        <v>792</v>
      </c>
      <c r="C10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TD-C102</v>
      </c>
      <c r="D108" s="62" t="s">
        <v>516</v>
      </c>
      <c r="E108" s="62" t="s">
        <v>794</v>
      </c>
      <c r="F108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08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08" s="74">
        <v>102</v>
      </c>
      <c r="I108" s="75" t="str">
        <f>IF(Table1[[#This Row],[Connection ID]]&lt;&gt;"-",IF(COUNTIF(Table1[Connection ID],Table1[[#This Row],[Connection ID]])&gt;1,"Duplicate Tag",""),"")</f>
        <v/>
      </c>
      <c r="J10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8" s="62"/>
      <c r="M108" s="62" t="s">
        <v>7</v>
      </c>
      <c r="N108" s="72" t="str" cm="1">
        <f t="array" ref="N108">_xlfn._xlws.FILTER(LookupCostCode[Cost Code],LookupCostCode[Description]=Table1[[#This Row],[Equipment Type]],"Not Assigned")</f>
        <v>Not Assigned</v>
      </c>
      <c r="O108" s="72" t="s">
        <v>594</v>
      </c>
      <c r="P108" s="72"/>
      <c r="Q108" s="62" t="s">
        <v>9</v>
      </c>
      <c r="R108" s="62"/>
      <c r="S108" s="62" t="s">
        <v>6</v>
      </c>
      <c r="T108" s="62"/>
      <c r="U108" s="62"/>
      <c r="V108" s="62"/>
      <c r="W108" s="72" t="str">
        <f>IF(ISBLANK(Table1[[#This Row],[Connection Type]]),"",INDEX(LookupConnectionType[Description],MATCH(Table1[[#This Row],[Connection Type]],LookupConnectionType[Connection Abbreviation])))</f>
        <v/>
      </c>
      <c r="X108" s="76"/>
      <c r="AA108" s="62"/>
      <c r="AB108" s="62"/>
      <c r="AC108" s="62"/>
      <c r="AD108" s="62"/>
      <c r="AE108" s="62"/>
      <c r="AF108" s="77"/>
      <c r="AG108" s="77"/>
      <c r="AH108" s="78"/>
      <c r="AI10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8" s="79" t="str">
        <f>IF(OR(Table1[[#This Row],[Apparent Power (kVA)]]="",Table1[[#This Row],[Elec - Diversity]]=""),"",Table1[[#This Row],[Apparent Power (kVA)]]*Table1[[#This Row],[Elec - Diversity]])</f>
        <v/>
      </c>
      <c r="AL108" s="62"/>
      <c r="AM108" s="62"/>
      <c r="AN108" s="62"/>
      <c r="AO108" s="62"/>
      <c r="AP108" s="62"/>
      <c r="AQ108" s="62"/>
      <c r="AR108" s="62"/>
      <c r="AS108" s="62"/>
      <c r="AT108" s="62" t="str" cm="1">
        <f t="array" ref="AT108">IF(ISBLANK(Table1[[#This Row],[Service]]),"N/A",INDEX(LookupService[Consumption Unit],MATCH(Table1[[#This Row],[Service]],LookupService[Service],0),0))</f>
        <v>N/A</v>
      </c>
      <c r="AU108" s="62"/>
      <c r="AV108" s="62"/>
      <c r="AW108" s="80" t="str" cm="1">
        <f t="array" ref="AW108">IF(ISBLANK(Table1[[#This Row],[Service]]),"N/A",INDEX(LookupService[Pressure Unit],MATCH(Table1[[#This Row],[Service]],LookupService[Service],0),0))</f>
        <v>N/A</v>
      </c>
      <c r="AX108" s="81"/>
      <c r="AY108" s="72" t="str">
        <f>IF(OR(Table1[[#This Row],[Flow]]="",Table1[[#This Row],[Mech - Diversity]]=""),"",Table1[[#This Row],[Flow]]*Table1[[#This Row],[Mech - Diversity]])</f>
        <v/>
      </c>
      <c r="AZ108" s="72"/>
      <c r="BA108" s="62"/>
      <c r="BB108" s="62"/>
      <c r="BC108" s="62"/>
      <c r="BD108" s="62"/>
      <c r="BE108" s="62"/>
      <c r="BF108" s="62"/>
      <c r="BG108" s="62"/>
      <c r="BH108" s="77"/>
      <c r="BI108" s="77"/>
      <c r="BJ108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08" s="72"/>
      <c r="BL108" s="72" t="b">
        <f>IF(ISBLANK(Table1[[#This Row],[Power Source (Control Panel)]]),FALSE,TRUE)</f>
        <v>0</v>
      </c>
    </row>
    <row r="109" spans="1:64" ht="30" customHeight="1" x14ac:dyDescent="0.3">
      <c r="A109" s="62" t="s">
        <v>797</v>
      </c>
      <c r="B109" s="62" t="s">
        <v>792</v>
      </c>
      <c r="C10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9" s="62" t="s">
        <v>509</v>
      </c>
      <c r="E109" s="62"/>
      <c r="F10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9" s="74"/>
      <c r="I109" s="75" t="str">
        <f>IF(Table1[[#This Row],[Connection ID]]&lt;&gt;"-",IF(COUNTIF(Table1[Connection ID],Table1[[#This Row],[Connection ID]])&gt;1,"Duplicate Tag",""),"")</f>
        <v/>
      </c>
      <c r="J10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9" s="62"/>
      <c r="M109" s="62" t="s">
        <v>7</v>
      </c>
      <c r="N109" s="72" t="str" cm="1">
        <f t="array" ref="N109">_xlfn._xlws.FILTER(LookupCostCode[Cost Code],LookupCostCode[Description]=Table1[[#This Row],[Equipment Type]],"Not Assigned")</f>
        <v>Not Assigned</v>
      </c>
      <c r="O109" s="72" t="s">
        <v>594</v>
      </c>
      <c r="P109" s="72"/>
      <c r="Q109" s="62" t="s">
        <v>9</v>
      </c>
      <c r="R109" s="62"/>
      <c r="S109" s="62" t="s">
        <v>6</v>
      </c>
      <c r="T109" s="62"/>
      <c r="U109" s="62"/>
      <c r="V109" s="62"/>
      <c r="W109" s="72" t="str">
        <f>IF(ISBLANK(Table1[[#This Row],[Connection Type]]),"",INDEX(LookupConnectionType[Description],MATCH(Table1[[#This Row],[Connection Type]],LookupConnectionType[Connection Abbreviation])))</f>
        <v/>
      </c>
      <c r="X109" s="76"/>
      <c r="AA109" s="62"/>
      <c r="AB109" s="62"/>
      <c r="AC109" s="62"/>
      <c r="AD109" s="62"/>
      <c r="AE109" s="62"/>
      <c r="AF109" s="77"/>
      <c r="AG109" s="77"/>
      <c r="AH109" s="78"/>
      <c r="AI10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9" s="79" t="str">
        <f>IF(OR(Table1[[#This Row],[Apparent Power (kVA)]]="",Table1[[#This Row],[Elec - Diversity]]=""),"",Table1[[#This Row],[Apparent Power (kVA)]]*Table1[[#This Row],[Elec - Diversity]])</f>
        <v/>
      </c>
      <c r="AL109" s="62"/>
      <c r="AM109" s="62"/>
      <c r="AN109" s="62"/>
      <c r="AO109" s="62"/>
      <c r="AP109" s="62"/>
      <c r="AQ109" s="62"/>
      <c r="AR109" s="62"/>
      <c r="AS109" s="62"/>
      <c r="AT109" s="62" t="str" cm="1">
        <f t="array" ref="AT109">IF(ISBLANK(Table1[[#This Row],[Service]]),"N/A",INDEX(LookupService[Consumption Unit],MATCH(Table1[[#This Row],[Service]],LookupService[Service],0),0))</f>
        <v>N/A</v>
      </c>
      <c r="AU109" s="62"/>
      <c r="AV109" s="62"/>
      <c r="AW109" s="80" t="str" cm="1">
        <f t="array" ref="AW109">IF(ISBLANK(Table1[[#This Row],[Service]]),"N/A",INDEX(LookupService[Pressure Unit],MATCH(Table1[[#This Row],[Service]],LookupService[Service],0),0))</f>
        <v>N/A</v>
      </c>
      <c r="AX109" s="81"/>
      <c r="AY109" s="72" t="str">
        <f>IF(OR(Table1[[#This Row],[Flow]]="",Table1[[#This Row],[Mech - Diversity]]=""),"",Table1[[#This Row],[Flow]]*Table1[[#This Row],[Mech - Diversity]])</f>
        <v/>
      </c>
      <c r="AZ109" s="72"/>
      <c r="BA109" s="62"/>
      <c r="BB109" s="62"/>
      <c r="BC109" s="62"/>
      <c r="BD109" s="62"/>
      <c r="BE109" s="62"/>
      <c r="BF109" s="62"/>
      <c r="BG109" s="62"/>
      <c r="BH109" s="77"/>
      <c r="BI109" s="77"/>
      <c r="BJ10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9" s="72"/>
      <c r="BL109" s="72" t="b">
        <f>IF(ISBLANK(Table1[[#This Row],[Power Source (Control Panel)]]),FALSE,TRUE)</f>
        <v>0</v>
      </c>
    </row>
    <row r="110" spans="1:64" ht="30" customHeight="1" x14ac:dyDescent="0.3">
      <c r="A110" s="62" t="s">
        <v>798</v>
      </c>
      <c r="B110" s="62" t="s">
        <v>792</v>
      </c>
      <c r="C11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CA-C009</v>
      </c>
      <c r="D110" s="62" t="s">
        <v>516</v>
      </c>
      <c r="E110" s="62" t="s">
        <v>517</v>
      </c>
      <c r="F110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10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10" s="74">
        <v>9</v>
      </c>
      <c r="I110" s="75" t="str">
        <f>IF(Table1[[#This Row],[Connection ID]]&lt;&gt;"-",IF(COUNTIF(Table1[Connection ID],Table1[[#This Row],[Connection ID]])&gt;1,"Duplicate Tag",""),"")</f>
        <v/>
      </c>
      <c r="J11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0" s="62"/>
      <c r="M110" s="62" t="s">
        <v>7</v>
      </c>
      <c r="N110" s="72" t="str" cm="1">
        <f t="array" ref="N110">_xlfn._xlws.FILTER(LookupCostCode[Cost Code],LookupCostCode[Description]=Table1[[#This Row],[Equipment Type]],"Not Assigned")</f>
        <v>Not Assigned</v>
      </c>
      <c r="O110" s="72" t="s">
        <v>594</v>
      </c>
      <c r="P110" s="62"/>
      <c r="Q110" s="62" t="s">
        <v>9</v>
      </c>
      <c r="R110" s="62"/>
      <c r="S110" s="62" t="s">
        <v>6</v>
      </c>
      <c r="T110" s="62"/>
      <c r="U110" s="62"/>
      <c r="V110" s="62"/>
      <c r="W110" s="72" t="str">
        <f>IF(ISBLANK(Table1[[#This Row],[Connection Type]]),"",INDEX(LookupConnectionType[Description],MATCH(Table1[[#This Row],[Connection Type]],LookupConnectionType[Connection Abbreviation])))</f>
        <v/>
      </c>
      <c r="X110" s="76"/>
      <c r="AA110" s="62"/>
      <c r="AB110" s="62"/>
      <c r="AC110" s="62" t="s">
        <v>665</v>
      </c>
      <c r="AD110" s="62"/>
      <c r="AE110" s="62"/>
      <c r="AF110" s="77"/>
      <c r="AG110" s="77"/>
      <c r="AH110" s="78"/>
      <c r="AI11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0" s="79" t="str">
        <f>IF(OR(Table1[[#This Row],[Apparent Power (kVA)]]="",Table1[[#This Row],[Elec - Diversity]]=""),"",Table1[[#This Row],[Apparent Power (kVA)]]*Table1[[#This Row],[Elec - Diversity]])</f>
        <v/>
      </c>
      <c r="AL110" s="62"/>
      <c r="AM110" s="62"/>
      <c r="AN110" s="62"/>
      <c r="AO110" s="62"/>
      <c r="AP110" s="62"/>
      <c r="AQ110" s="62"/>
      <c r="AR110" s="62"/>
      <c r="AS110" s="62">
        <v>12</v>
      </c>
      <c r="AT110" s="62" t="str" cm="1">
        <f t="array" ref="AT110">IF(ISBLANK(Table1[[#This Row],[Service]]),"N/A",INDEX(LookupService[Consumption Unit],MATCH(Table1[[#This Row],[Service]],LookupService[Service],0),0))</f>
        <v>SCFM</v>
      </c>
      <c r="AU110" s="62"/>
      <c r="AV110" s="62">
        <v>90</v>
      </c>
      <c r="AW110" s="80" t="str" cm="1">
        <f t="array" ref="AW110">IF(ISBLANK(Table1[[#This Row],[Service]]),"N/A",INDEX(LookupService[Pressure Unit],MATCH(Table1[[#This Row],[Service]],LookupService[Service],0),0))</f>
        <v>PSI</v>
      </c>
      <c r="AX110" s="81">
        <v>0.75</v>
      </c>
      <c r="AY110" s="72">
        <f>IF(OR(Table1[[#This Row],[Flow]]="",Table1[[#This Row],[Mech - Diversity]]=""),"",Table1[[#This Row],[Flow]]*Table1[[#This Row],[Mech - Diversity]])</f>
        <v>9</v>
      </c>
      <c r="AZ110" s="72"/>
      <c r="BA110" s="62" t="s">
        <v>519</v>
      </c>
      <c r="BB110" s="62" t="s">
        <v>796</v>
      </c>
      <c r="BC110" s="62"/>
      <c r="BD110" s="62"/>
      <c r="BE110" s="62"/>
      <c r="BF110" s="62"/>
      <c r="BG110" s="62"/>
      <c r="BH110" s="77"/>
      <c r="BI110" s="77"/>
      <c r="BJ110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10" s="72"/>
      <c r="BL110" s="72" t="b">
        <f>IF(ISBLANK(Table1[[#This Row],[Power Source (Control Panel)]]),FALSE,TRUE)</f>
        <v>0</v>
      </c>
    </row>
    <row r="111" spans="1:64" ht="30" customHeight="1" x14ac:dyDescent="0.3">
      <c r="A111" s="62" t="s">
        <v>798</v>
      </c>
      <c r="B111" s="62" t="s">
        <v>792</v>
      </c>
      <c r="C11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EL-C022</v>
      </c>
      <c r="D111" s="62" t="s">
        <v>516</v>
      </c>
      <c r="E111" s="62" t="s">
        <v>528</v>
      </c>
      <c r="F111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11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11" s="74">
        <v>22</v>
      </c>
      <c r="I111" s="75" t="str">
        <f>IF(Table1[[#This Row],[Connection ID]]&lt;&gt;"-",IF(COUNTIF(Table1[Connection ID],Table1[[#This Row],[Connection ID]])&gt;1,"Duplicate Tag",""),"")</f>
        <v/>
      </c>
      <c r="J11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1" s="62"/>
      <c r="M111" s="62" t="s">
        <v>7</v>
      </c>
      <c r="N111" s="72" t="str" cm="1">
        <f t="array" ref="N111">_xlfn._xlws.FILTER(LookupCostCode[Cost Code],LookupCostCode[Description]=Table1[[#This Row],[Equipment Type]],"Not Assigned")</f>
        <v>Not Assigned</v>
      </c>
      <c r="O111" s="72" t="s">
        <v>594</v>
      </c>
      <c r="P111" s="72"/>
      <c r="Q111" s="62" t="s">
        <v>9</v>
      </c>
      <c r="R111" s="62"/>
      <c r="S111" s="62" t="s">
        <v>6</v>
      </c>
      <c r="T111" s="62"/>
      <c r="U111" s="62"/>
      <c r="V111" s="62"/>
      <c r="W111" s="72" t="str">
        <f>IF(ISBLANK(Table1[[#This Row],[Connection Type]]),"",INDEX(LookupConnectionType[Description],MATCH(Table1[[#This Row],[Connection Type]],LookupConnectionType[Connection Abbreviation])))</f>
        <v/>
      </c>
      <c r="X111" s="76"/>
      <c r="AA111" s="62"/>
      <c r="AB111" s="62"/>
      <c r="AC111" s="62" t="s">
        <v>665</v>
      </c>
      <c r="AD111" s="62"/>
      <c r="AE111" s="62" t="s">
        <v>657</v>
      </c>
      <c r="AF111" s="77"/>
      <c r="AG111" s="77">
        <v>24</v>
      </c>
      <c r="AH111" s="78">
        <v>0.8</v>
      </c>
      <c r="AI111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8.6463976313838362</v>
      </c>
      <c r="AJ111" s="79">
        <f>IF(OR(Table1[[#This Row],[Apparent Load (FLA)]]="",Table1[[#This Row],[Apparent Load (FLA)]]=0,Table1[[#This Row],[Elec - Diversity]]=""),"",Table1[[#This Row],[Apparent Load (FLA)]]*Table1[[#This Row],[Elec - Diversity]])</f>
        <v>19.200000000000003</v>
      </c>
      <c r="AK111" s="79">
        <f>IF(OR(Table1[[#This Row],[Apparent Power (kVA)]]="",Table1[[#This Row],[Elec - Diversity]]=""),"",Table1[[#This Row],[Apparent Power (kVA)]]*Table1[[#This Row],[Elec - Diversity]])</f>
        <v>6.9171181051070691</v>
      </c>
      <c r="AL111" s="62"/>
      <c r="AM111" s="62"/>
      <c r="AN111" s="62"/>
      <c r="AO111" s="62" t="s">
        <v>793</v>
      </c>
      <c r="AP111" s="62"/>
      <c r="AQ111" s="62"/>
      <c r="AR111" s="62"/>
      <c r="AS111" s="62"/>
      <c r="AT111" s="62" t="str" cm="1">
        <f t="array" ref="AT111">IF(ISBLANK(Table1[[#This Row],[Service]]),"N/A",INDEX(LookupService[Consumption Unit],MATCH(Table1[[#This Row],[Service]],LookupService[Service],0),0))</f>
        <v>N/A</v>
      </c>
      <c r="AU111" s="62"/>
      <c r="AV111" s="62"/>
      <c r="AW111" s="80" t="str" cm="1">
        <f t="array" ref="AW111">IF(ISBLANK(Table1[[#This Row],[Service]]),"N/A",INDEX(LookupService[Pressure Unit],MATCH(Table1[[#This Row],[Service]],LookupService[Service],0),0))</f>
        <v>N/A</v>
      </c>
      <c r="AX111" s="81"/>
      <c r="AY111" s="72" t="str">
        <f>IF(OR(Table1[[#This Row],[Flow]]="",Table1[[#This Row],[Mech - Diversity]]=""),"",Table1[[#This Row],[Flow]]*Table1[[#This Row],[Mech - Diversity]])</f>
        <v/>
      </c>
      <c r="AZ111" s="72"/>
      <c r="BA111" s="62"/>
      <c r="BB111" s="62"/>
      <c r="BC111" s="62"/>
      <c r="BD111" s="62"/>
      <c r="BE111" s="62"/>
      <c r="BF111" s="62"/>
      <c r="BG111" s="62"/>
      <c r="BH111" s="77"/>
      <c r="BI111" s="77"/>
      <c r="BJ111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11" s="72"/>
      <c r="BL111" s="72" t="b">
        <f>IF(ISBLANK(Table1[[#This Row],[Power Source (Control Panel)]]),FALSE,TRUE)</f>
        <v>0</v>
      </c>
    </row>
    <row r="112" spans="1:64" ht="30" customHeight="1" x14ac:dyDescent="0.3">
      <c r="A112" s="62" t="s">
        <v>798</v>
      </c>
      <c r="B112" s="62" t="s">
        <v>792</v>
      </c>
      <c r="C11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TD-C103</v>
      </c>
      <c r="D112" s="62" t="s">
        <v>516</v>
      </c>
      <c r="E112" s="62" t="s">
        <v>794</v>
      </c>
      <c r="F112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12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12" s="74">
        <v>103</v>
      </c>
      <c r="I112" s="75" t="str">
        <f>IF(Table1[[#This Row],[Connection ID]]&lt;&gt;"-",IF(COUNTIF(Table1[Connection ID],Table1[[#This Row],[Connection ID]])&gt;1,"Duplicate Tag",""),"")</f>
        <v/>
      </c>
      <c r="J11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2" s="62"/>
      <c r="M112" s="62" t="s">
        <v>7</v>
      </c>
      <c r="N112" s="72" t="str" cm="1">
        <f t="array" ref="N112">_xlfn._xlws.FILTER(LookupCostCode[Cost Code],LookupCostCode[Description]=Table1[[#This Row],[Equipment Type]],"Not Assigned")</f>
        <v>Not Assigned</v>
      </c>
      <c r="O112" s="72" t="s">
        <v>594</v>
      </c>
      <c r="P112" s="72"/>
      <c r="Q112" s="62" t="s">
        <v>9</v>
      </c>
      <c r="R112" s="62"/>
      <c r="S112" s="62" t="s">
        <v>6</v>
      </c>
      <c r="T112" s="62"/>
      <c r="U112" s="62"/>
      <c r="V112" s="62"/>
      <c r="W112" s="72" t="str">
        <f>IF(ISBLANK(Table1[[#This Row],[Connection Type]]),"",INDEX(LookupConnectionType[Description],MATCH(Table1[[#This Row],[Connection Type]],LookupConnectionType[Connection Abbreviation])))</f>
        <v/>
      </c>
      <c r="X112" s="76"/>
      <c r="AA112" s="62"/>
      <c r="AB112" s="62"/>
      <c r="AC112" s="62"/>
      <c r="AD112" s="62"/>
      <c r="AE112" s="62"/>
      <c r="AF112" s="77"/>
      <c r="AG112" s="77"/>
      <c r="AH112" s="78"/>
      <c r="AI11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2" s="79" t="str">
        <f>IF(OR(Table1[[#This Row],[Apparent Power (kVA)]]="",Table1[[#This Row],[Elec - Diversity]]=""),"",Table1[[#This Row],[Apparent Power (kVA)]]*Table1[[#This Row],[Elec - Diversity]])</f>
        <v/>
      </c>
      <c r="AL112" s="62"/>
      <c r="AM112" s="62"/>
      <c r="AN112" s="62"/>
      <c r="AO112" s="62"/>
      <c r="AP112" s="62"/>
      <c r="AQ112" s="62"/>
      <c r="AR112" s="62"/>
      <c r="AS112" s="62"/>
      <c r="AT112" s="62" t="str" cm="1">
        <f t="array" ref="AT112">IF(ISBLANK(Table1[[#This Row],[Service]]),"N/A",INDEX(LookupService[Consumption Unit],MATCH(Table1[[#This Row],[Service]],LookupService[Service],0),0))</f>
        <v>N/A</v>
      </c>
      <c r="AU112" s="62"/>
      <c r="AV112" s="62"/>
      <c r="AW112" s="80" t="str" cm="1">
        <f t="array" ref="AW112">IF(ISBLANK(Table1[[#This Row],[Service]]),"N/A",INDEX(LookupService[Pressure Unit],MATCH(Table1[[#This Row],[Service]],LookupService[Service],0),0))</f>
        <v>N/A</v>
      </c>
      <c r="AX112" s="81"/>
      <c r="AY112" s="72" t="str">
        <f>IF(OR(Table1[[#This Row],[Flow]]="",Table1[[#This Row],[Mech - Diversity]]=""),"",Table1[[#This Row],[Flow]]*Table1[[#This Row],[Mech - Diversity]])</f>
        <v/>
      </c>
      <c r="AZ112" s="72"/>
      <c r="BA112" s="62"/>
      <c r="BB112" s="62"/>
      <c r="BC112" s="62"/>
      <c r="BD112" s="62"/>
      <c r="BE112" s="62"/>
      <c r="BF112" s="62"/>
      <c r="BG112" s="62"/>
      <c r="BH112" s="77"/>
      <c r="BI112" s="77"/>
      <c r="BJ112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12" s="72"/>
      <c r="BL112" s="72" t="b">
        <f>IF(ISBLANK(Table1[[#This Row],[Power Source (Control Panel)]]),FALSE,TRUE)</f>
        <v>0</v>
      </c>
    </row>
    <row r="113" spans="1:64" ht="30" customHeight="1" x14ac:dyDescent="0.3">
      <c r="A113" s="62" t="s">
        <v>798</v>
      </c>
      <c r="B113" s="62" t="s">
        <v>792</v>
      </c>
      <c r="C11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3" s="62" t="s">
        <v>509</v>
      </c>
      <c r="E113" s="62"/>
      <c r="F11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3" s="74"/>
      <c r="I113" s="75" t="str">
        <f>IF(Table1[[#This Row],[Connection ID]]&lt;&gt;"-",IF(COUNTIF(Table1[Connection ID],Table1[[#This Row],[Connection ID]])&gt;1,"Duplicate Tag",""),"")</f>
        <v/>
      </c>
      <c r="J11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3" s="62"/>
      <c r="M113" s="62" t="s">
        <v>7</v>
      </c>
      <c r="N113" s="72" t="str" cm="1">
        <f t="array" ref="N113">_xlfn._xlws.FILTER(LookupCostCode[Cost Code],LookupCostCode[Description]=Table1[[#This Row],[Equipment Type]],"Not Assigned")</f>
        <v>Not Assigned</v>
      </c>
      <c r="O113" s="72" t="s">
        <v>594</v>
      </c>
      <c r="P113" s="72"/>
      <c r="Q113" s="62" t="s">
        <v>9</v>
      </c>
      <c r="R113" s="62"/>
      <c r="S113" s="62" t="s">
        <v>6</v>
      </c>
      <c r="T113" s="62"/>
      <c r="U113" s="62"/>
      <c r="V113" s="62"/>
      <c r="W113" s="72" t="str">
        <f>IF(ISBLANK(Table1[[#This Row],[Connection Type]]),"",INDEX(LookupConnectionType[Description],MATCH(Table1[[#This Row],[Connection Type]],LookupConnectionType[Connection Abbreviation])))</f>
        <v/>
      </c>
      <c r="X113" s="76"/>
      <c r="AA113" s="62"/>
      <c r="AB113" s="62"/>
      <c r="AC113" s="62"/>
      <c r="AD113" s="62"/>
      <c r="AE113" s="62"/>
      <c r="AF113" s="77"/>
      <c r="AG113" s="77"/>
      <c r="AH113" s="78"/>
      <c r="AI11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3" s="79" t="str">
        <f>IF(OR(Table1[[#This Row],[Apparent Power (kVA)]]="",Table1[[#This Row],[Elec - Diversity]]=""),"",Table1[[#This Row],[Apparent Power (kVA)]]*Table1[[#This Row],[Elec - Diversity]])</f>
        <v/>
      </c>
      <c r="AL113" s="62"/>
      <c r="AM113" s="62"/>
      <c r="AN113" s="62"/>
      <c r="AO113" s="62"/>
      <c r="AP113" s="62"/>
      <c r="AQ113" s="62"/>
      <c r="AR113" s="62"/>
      <c r="AS113" s="62"/>
      <c r="AT113" s="62" t="str" cm="1">
        <f t="array" ref="AT113">IF(ISBLANK(Table1[[#This Row],[Service]]),"N/A",INDEX(LookupService[Consumption Unit],MATCH(Table1[[#This Row],[Service]],LookupService[Service],0),0))</f>
        <v>N/A</v>
      </c>
      <c r="AU113" s="62"/>
      <c r="AV113" s="62"/>
      <c r="AW113" s="80" t="str" cm="1">
        <f t="array" ref="AW113">IF(ISBLANK(Table1[[#This Row],[Service]]),"N/A",INDEX(LookupService[Pressure Unit],MATCH(Table1[[#This Row],[Service]],LookupService[Service],0),0))</f>
        <v>N/A</v>
      </c>
      <c r="AX113" s="81"/>
      <c r="AY113" s="72" t="str">
        <f>IF(OR(Table1[[#This Row],[Flow]]="",Table1[[#This Row],[Mech - Diversity]]=""),"",Table1[[#This Row],[Flow]]*Table1[[#This Row],[Mech - Diversity]])</f>
        <v/>
      </c>
      <c r="AZ113" s="72"/>
      <c r="BA113" s="62"/>
      <c r="BB113" s="62"/>
      <c r="BC113" s="62"/>
      <c r="BD113" s="62"/>
      <c r="BE113" s="62"/>
      <c r="BF113" s="62"/>
      <c r="BG113" s="62"/>
      <c r="BH113" s="77"/>
      <c r="BI113" s="77"/>
      <c r="BJ11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3" s="72"/>
      <c r="BL113" s="72" t="b">
        <f>IF(ISBLANK(Table1[[#This Row],[Power Source (Control Panel)]]),FALSE,TRUE)</f>
        <v>0</v>
      </c>
    </row>
    <row r="114" spans="1:64" ht="30" customHeight="1" x14ac:dyDescent="0.3">
      <c r="A114" s="62" t="s">
        <v>799</v>
      </c>
      <c r="B114" s="62" t="s">
        <v>792</v>
      </c>
      <c r="C11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CA-C010</v>
      </c>
      <c r="D114" s="62" t="s">
        <v>516</v>
      </c>
      <c r="E114" s="62" t="s">
        <v>517</v>
      </c>
      <c r="F114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14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14" s="74">
        <v>10</v>
      </c>
      <c r="I114" s="75" t="str">
        <f>IF(Table1[[#This Row],[Connection ID]]&lt;&gt;"-",IF(COUNTIF(Table1[Connection ID],Table1[[#This Row],[Connection ID]])&gt;1,"Duplicate Tag",""),"")</f>
        <v/>
      </c>
      <c r="J11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4" s="62"/>
      <c r="M114" s="62" t="s">
        <v>7</v>
      </c>
      <c r="N114" s="72" t="str" cm="1">
        <f t="array" ref="N114">_xlfn._xlws.FILTER(LookupCostCode[Cost Code],LookupCostCode[Description]=Table1[[#This Row],[Equipment Type]],"Not Assigned")</f>
        <v>Not Assigned</v>
      </c>
      <c r="O114" s="72" t="s">
        <v>594</v>
      </c>
      <c r="P114" s="62"/>
      <c r="Q114" s="62" t="s">
        <v>9</v>
      </c>
      <c r="R114" s="62"/>
      <c r="S114" s="62" t="s">
        <v>6</v>
      </c>
      <c r="T114" s="62"/>
      <c r="U114" s="62"/>
      <c r="V114" s="62"/>
      <c r="W114" s="72" t="str">
        <f>IF(ISBLANK(Table1[[#This Row],[Connection Type]]),"",INDEX(LookupConnectionType[Description],MATCH(Table1[[#This Row],[Connection Type]],LookupConnectionType[Connection Abbreviation])))</f>
        <v/>
      </c>
      <c r="X114" s="76"/>
      <c r="AA114" s="62"/>
      <c r="AB114" s="62"/>
      <c r="AC114" s="62" t="s">
        <v>665</v>
      </c>
      <c r="AD114" s="62"/>
      <c r="AE114" s="62"/>
      <c r="AF114" s="77"/>
      <c r="AG114" s="77"/>
      <c r="AH114" s="78"/>
      <c r="AI11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4" s="79" t="str">
        <f>IF(OR(Table1[[#This Row],[Apparent Power (kVA)]]="",Table1[[#This Row],[Elec - Diversity]]=""),"",Table1[[#This Row],[Apparent Power (kVA)]]*Table1[[#This Row],[Elec - Diversity]])</f>
        <v/>
      </c>
      <c r="AL114" s="62"/>
      <c r="AM114" s="62"/>
      <c r="AN114" s="62"/>
      <c r="AO114" s="62"/>
      <c r="AP114" s="62"/>
      <c r="AQ114" s="62"/>
      <c r="AR114" s="62"/>
      <c r="AS114" s="62">
        <v>12</v>
      </c>
      <c r="AT114" s="62" t="str" cm="1">
        <f t="array" ref="AT114">IF(ISBLANK(Table1[[#This Row],[Service]]),"N/A",INDEX(LookupService[Consumption Unit],MATCH(Table1[[#This Row],[Service]],LookupService[Service],0),0))</f>
        <v>SCFM</v>
      </c>
      <c r="AU114" s="62"/>
      <c r="AV114" s="62">
        <v>90</v>
      </c>
      <c r="AW114" s="80" t="str" cm="1">
        <f t="array" ref="AW114">IF(ISBLANK(Table1[[#This Row],[Service]]),"N/A",INDEX(LookupService[Pressure Unit],MATCH(Table1[[#This Row],[Service]],LookupService[Service],0),0))</f>
        <v>PSI</v>
      </c>
      <c r="AX114" s="81">
        <v>0.75</v>
      </c>
      <c r="AY114" s="72">
        <f>IF(OR(Table1[[#This Row],[Flow]]="",Table1[[#This Row],[Mech - Diversity]]=""),"",Table1[[#This Row],[Flow]]*Table1[[#This Row],[Mech - Diversity]])</f>
        <v>9</v>
      </c>
      <c r="AZ114" s="72"/>
      <c r="BA114" s="62" t="s">
        <v>519</v>
      </c>
      <c r="BB114" s="62" t="s">
        <v>796</v>
      </c>
      <c r="BC114" s="62"/>
      <c r="BD114" s="62"/>
      <c r="BE114" s="62"/>
      <c r="BF114" s="62"/>
      <c r="BG114" s="62"/>
      <c r="BH114" s="77"/>
      <c r="BI114" s="77"/>
      <c r="BJ114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14" s="72"/>
      <c r="BL114" s="72" t="b">
        <f>IF(ISBLANK(Table1[[#This Row],[Power Source (Control Panel)]]),FALSE,TRUE)</f>
        <v>0</v>
      </c>
    </row>
    <row r="115" spans="1:64" ht="30" customHeight="1" x14ac:dyDescent="0.3">
      <c r="A115" s="62" t="s">
        <v>799</v>
      </c>
      <c r="B115" s="62" t="s">
        <v>792</v>
      </c>
      <c r="C11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EL-C023</v>
      </c>
      <c r="D115" s="62" t="s">
        <v>516</v>
      </c>
      <c r="E115" s="62" t="s">
        <v>528</v>
      </c>
      <c r="F115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15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15" s="74">
        <v>23</v>
      </c>
      <c r="I115" s="75" t="str">
        <f>IF(Table1[[#This Row],[Connection ID]]&lt;&gt;"-",IF(COUNTIF(Table1[Connection ID],Table1[[#This Row],[Connection ID]])&gt;1,"Duplicate Tag",""),"")</f>
        <v/>
      </c>
      <c r="J11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5" s="62"/>
      <c r="M115" s="62" t="s">
        <v>7</v>
      </c>
      <c r="N115" s="72" t="str" cm="1">
        <f t="array" ref="N115">_xlfn._xlws.FILTER(LookupCostCode[Cost Code],LookupCostCode[Description]=Table1[[#This Row],[Equipment Type]],"Not Assigned")</f>
        <v>Not Assigned</v>
      </c>
      <c r="O115" s="72" t="s">
        <v>594</v>
      </c>
      <c r="P115" s="72"/>
      <c r="Q115" s="62" t="s">
        <v>9</v>
      </c>
      <c r="R115" s="62"/>
      <c r="S115" s="62" t="s">
        <v>6</v>
      </c>
      <c r="T115" s="62"/>
      <c r="U115" s="62"/>
      <c r="V115" s="62"/>
      <c r="W115" s="72" t="str">
        <f>IF(ISBLANK(Table1[[#This Row],[Connection Type]]),"",INDEX(LookupConnectionType[Description],MATCH(Table1[[#This Row],[Connection Type]],LookupConnectionType[Connection Abbreviation])))</f>
        <v/>
      </c>
      <c r="X115" s="76"/>
      <c r="AA115" s="62"/>
      <c r="AB115" s="62"/>
      <c r="AC115" s="62" t="s">
        <v>665</v>
      </c>
      <c r="AD115" s="62"/>
      <c r="AE115" s="62" t="s">
        <v>657</v>
      </c>
      <c r="AF115" s="77"/>
      <c r="AG115" s="77">
        <v>24</v>
      </c>
      <c r="AH115" s="78">
        <v>0.8</v>
      </c>
      <c r="AI115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8.6463976313838362</v>
      </c>
      <c r="AJ115" s="79">
        <f>IF(OR(Table1[[#This Row],[Apparent Load (FLA)]]="",Table1[[#This Row],[Apparent Load (FLA)]]=0,Table1[[#This Row],[Elec - Diversity]]=""),"",Table1[[#This Row],[Apparent Load (FLA)]]*Table1[[#This Row],[Elec - Diversity]])</f>
        <v>19.200000000000003</v>
      </c>
      <c r="AK115" s="79">
        <f>IF(OR(Table1[[#This Row],[Apparent Power (kVA)]]="",Table1[[#This Row],[Elec - Diversity]]=""),"",Table1[[#This Row],[Apparent Power (kVA)]]*Table1[[#This Row],[Elec - Diversity]])</f>
        <v>6.9171181051070691</v>
      </c>
      <c r="AL115" s="62"/>
      <c r="AM115" s="62"/>
      <c r="AN115" s="62"/>
      <c r="AO115" s="62" t="s">
        <v>793</v>
      </c>
      <c r="AP115" s="62"/>
      <c r="AQ115" s="62"/>
      <c r="AR115" s="62"/>
      <c r="AS115" s="62"/>
      <c r="AT115" s="62" t="str" cm="1">
        <f t="array" ref="AT115">IF(ISBLANK(Table1[[#This Row],[Service]]),"N/A",INDEX(LookupService[Consumption Unit],MATCH(Table1[[#This Row],[Service]],LookupService[Service],0),0))</f>
        <v>N/A</v>
      </c>
      <c r="AU115" s="62"/>
      <c r="AV115" s="62"/>
      <c r="AW115" s="80" t="str" cm="1">
        <f t="array" ref="AW115">IF(ISBLANK(Table1[[#This Row],[Service]]),"N/A",INDEX(LookupService[Pressure Unit],MATCH(Table1[[#This Row],[Service]],LookupService[Service],0),0))</f>
        <v>N/A</v>
      </c>
      <c r="AX115" s="81"/>
      <c r="AY115" s="72" t="str">
        <f>IF(OR(Table1[[#This Row],[Flow]]="",Table1[[#This Row],[Mech - Diversity]]=""),"",Table1[[#This Row],[Flow]]*Table1[[#This Row],[Mech - Diversity]])</f>
        <v/>
      </c>
      <c r="AZ115" s="72"/>
      <c r="BA115" s="62"/>
      <c r="BB115" s="62"/>
      <c r="BC115" s="62"/>
      <c r="BD115" s="62"/>
      <c r="BE115" s="62"/>
      <c r="BF115" s="62"/>
      <c r="BG115" s="62"/>
      <c r="BH115" s="77"/>
      <c r="BI115" s="77"/>
      <c r="BJ115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15" s="72"/>
      <c r="BL115" s="72" t="b">
        <f>IF(ISBLANK(Table1[[#This Row],[Power Source (Control Panel)]]),FALSE,TRUE)</f>
        <v>0</v>
      </c>
    </row>
    <row r="116" spans="1:64" ht="30" customHeight="1" x14ac:dyDescent="0.3">
      <c r="A116" s="62" t="s">
        <v>799</v>
      </c>
      <c r="B116" s="62" t="s">
        <v>792</v>
      </c>
      <c r="C11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TD-C104</v>
      </c>
      <c r="D116" s="62" t="s">
        <v>516</v>
      </c>
      <c r="E116" s="62" t="s">
        <v>794</v>
      </c>
      <c r="F116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16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16" s="74">
        <v>104</v>
      </c>
      <c r="I116" s="75" t="str">
        <f>IF(Table1[[#This Row],[Connection ID]]&lt;&gt;"-",IF(COUNTIF(Table1[Connection ID],Table1[[#This Row],[Connection ID]])&gt;1,"Duplicate Tag",""),"")</f>
        <v/>
      </c>
      <c r="J11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6" s="62"/>
      <c r="M116" s="62" t="s">
        <v>7</v>
      </c>
      <c r="N116" s="72" t="str" cm="1">
        <f t="array" ref="N116">_xlfn._xlws.FILTER(LookupCostCode[Cost Code],LookupCostCode[Description]=Table1[[#This Row],[Equipment Type]],"Not Assigned")</f>
        <v>Not Assigned</v>
      </c>
      <c r="O116" s="72" t="s">
        <v>594</v>
      </c>
      <c r="P116" s="72"/>
      <c r="Q116" s="62" t="s">
        <v>9</v>
      </c>
      <c r="R116" s="62"/>
      <c r="S116" s="62" t="s">
        <v>6</v>
      </c>
      <c r="T116" s="62"/>
      <c r="U116" s="62"/>
      <c r="V116" s="62"/>
      <c r="W116" s="72" t="str">
        <f>IF(ISBLANK(Table1[[#This Row],[Connection Type]]),"",INDEX(LookupConnectionType[Description],MATCH(Table1[[#This Row],[Connection Type]],LookupConnectionType[Connection Abbreviation])))</f>
        <v/>
      </c>
      <c r="X116" s="76"/>
      <c r="AA116" s="62"/>
      <c r="AB116" s="62"/>
      <c r="AC116" s="62"/>
      <c r="AD116" s="62"/>
      <c r="AE116" s="62"/>
      <c r="AF116" s="77"/>
      <c r="AG116" s="77"/>
      <c r="AH116" s="78"/>
      <c r="AI11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6" s="79" t="str">
        <f>IF(OR(Table1[[#This Row],[Apparent Power (kVA)]]="",Table1[[#This Row],[Elec - Diversity]]=""),"",Table1[[#This Row],[Apparent Power (kVA)]]*Table1[[#This Row],[Elec - Diversity]])</f>
        <v/>
      </c>
      <c r="AL116" s="62"/>
      <c r="AM116" s="62"/>
      <c r="AN116" s="62"/>
      <c r="AO116" s="62"/>
      <c r="AP116" s="62"/>
      <c r="AQ116" s="62"/>
      <c r="AR116" s="62"/>
      <c r="AS116" s="62"/>
      <c r="AT116" s="62" t="str" cm="1">
        <f t="array" ref="AT116">IF(ISBLANK(Table1[[#This Row],[Service]]),"N/A",INDEX(LookupService[Consumption Unit],MATCH(Table1[[#This Row],[Service]],LookupService[Service],0),0))</f>
        <v>N/A</v>
      </c>
      <c r="AU116" s="62"/>
      <c r="AV116" s="62"/>
      <c r="AW116" s="80" t="str" cm="1">
        <f t="array" ref="AW116">IF(ISBLANK(Table1[[#This Row],[Service]]),"N/A",INDEX(LookupService[Pressure Unit],MATCH(Table1[[#This Row],[Service]],LookupService[Service],0),0))</f>
        <v>N/A</v>
      </c>
      <c r="AX116" s="81"/>
      <c r="AY116" s="72" t="str">
        <f>IF(OR(Table1[[#This Row],[Flow]]="",Table1[[#This Row],[Mech - Diversity]]=""),"",Table1[[#This Row],[Flow]]*Table1[[#This Row],[Mech - Diversity]])</f>
        <v/>
      </c>
      <c r="AZ116" s="72"/>
      <c r="BA116" s="62"/>
      <c r="BB116" s="62"/>
      <c r="BC116" s="62"/>
      <c r="BD116" s="62"/>
      <c r="BE116" s="62"/>
      <c r="BF116" s="62"/>
      <c r="BG116" s="62"/>
      <c r="BH116" s="77"/>
      <c r="BI116" s="77"/>
      <c r="BJ116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16" s="72"/>
      <c r="BL116" s="72" t="b">
        <f>IF(ISBLANK(Table1[[#This Row],[Power Source (Control Panel)]]),FALSE,TRUE)</f>
        <v>0</v>
      </c>
    </row>
    <row r="117" spans="1:64" ht="30" customHeight="1" x14ac:dyDescent="0.3">
      <c r="A117" s="62" t="s">
        <v>799</v>
      </c>
      <c r="B117" s="62" t="s">
        <v>792</v>
      </c>
      <c r="C11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7" s="62" t="s">
        <v>509</v>
      </c>
      <c r="E117" s="62"/>
      <c r="F11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7" s="74"/>
      <c r="I117" s="75" t="str">
        <f>IF(Table1[[#This Row],[Connection ID]]&lt;&gt;"-",IF(COUNTIF(Table1[Connection ID],Table1[[#This Row],[Connection ID]])&gt;1,"Duplicate Tag",""),"")</f>
        <v/>
      </c>
      <c r="J11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7" s="62"/>
      <c r="M117" s="62" t="s">
        <v>7</v>
      </c>
      <c r="N117" s="72" t="str" cm="1">
        <f t="array" ref="N117">_xlfn._xlws.FILTER(LookupCostCode[Cost Code],LookupCostCode[Description]=Table1[[#This Row],[Equipment Type]],"Not Assigned")</f>
        <v>Not Assigned</v>
      </c>
      <c r="O117" s="72" t="s">
        <v>594</v>
      </c>
      <c r="P117" s="72"/>
      <c r="Q117" s="62" t="s">
        <v>9</v>
      </c>
      <c r="R117" s="62"/>
      <c r="S117" s="62" t="s">
        <v>6</v>
      </c>
      <c r="T117" s="62"/>
      <c r="U117" s="62"/>
      <c r="V117" s="62"/>
      <c r="W117" s="72" t="str">
        <f>IF(ISBLANK(Table1[[#This Row],[Connection Type]]),"",INDEX(LookupConnectionType[Description],MATCH(Table1[[#This Row],[Connection Type]],LookupConnectionType[Connection Abbreviation])))</f>
        <v/>
      </c>
      <c r="X117" s="76"/>
      <c r="AA117" s="62"/>
      <c r="AB117" s="62"/>
      <c r="AC117" s="62"/>
      <c r="AD117" s="62"/>
      <c r="AE117" s="62"/>
      <c r="AF117" s="77"/>
      <c r="AG117" s="77"/>
      <c r="AH117" s="78"/>
      <c r="AI11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7" s="79" t="str">
        <f>IF(OR(Table1[[#This Row],[Apparent Power (kVA)]]="",Table1[[#This Row],[Elec - Diversity]]=""),"",Table1[[#This Row],[Apparent Power (kVA)]]*Table1[[#This Row],[Elec - Diversity]])</f>
        <v/>
      </c>
      <c r="AL117" s="62"/>
      <c r="AM117" s="62"/>
      <c r="AN117" s="62"/>
      <c r="AO117" s="62"/>
      <c r="AP117" s="62"/>
      <c r="AQ117" s="62"/>
      <c r="AR117" s="62"/>
      <c r="AS117" s="62"/>
      <c r="AT117" s="62" t="str" cm="1">
        <f t="array" ref="AT117">IF(ISBLANK(Table1[[#This Row],[Service]]),"N/A",INDEX(LookupService[Consumption Unit],MATCH(Table1[[#This Row],[Service]],LookupService[Service],0),0))</f>
        <v>N/A</v>
      </c>
      <c r="AU117" s="62"/>
      <c r="AV117" s="62"/>
      <c r="AW117" s="80" t="str" cm="1">
        <f t="array" ref="AW117">IF(ISBLANK(Table1[[#This Row],[Service]]),"N/A",INDEX(LookupService[Pressure Unit],MATCH(Table1[[#This Row],[Service]],LookupService[Service],0),0))</f>
        <v>N/A</v>
      </c>
      <c r="AX117" s="81"/>
      <c r="AY117" s="72" t="str">
        <f>IF(OR(Table1[[#This Row],[Flow]]="",Table1[[#This Row],[Mech - Diversity]]=""),"",Table1[[#This Row],[Flow]]*Table1[[#This Row],[Mech - Diversity]])</f>
        <v/>
      </c>
      <c r="AZ117" s="72"/>
      <c r="BA117" s="62"/>
      <c r="BB117" s="62"/>
      <c r="BC117" s="62"/>
      <c r="BD117" s="62"/>
      <c r="BE117" s="62"/>
      <c r="BF117" s="62"/>
      <c r="BG117" s="62"/>
      <c r="BH117" s="77"/>
      <c r="BI117" s="77"/>
      <c r="BJ11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7" s="72"/>
      <c r="BL117" s="72" t="b">
        <f>IF(ISBLANK(Table1[[#This Row],[Power Source (Control Panel)]]),FALSE,TRUE)</f>
        <v>0</v>
      </c>
    </row>
    <row r="118" spans="1:64" ht="30" customHeight="1" x14ac:dyDescent="0.3">
      <c r="A118" s="62" t="s">
        <v>800</v>
      </c>
      <c r="B118" s="62" t="s">
        <v>792</v>
      </c>
      <c r="C11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CA-C011</v>
      </c>
      <c r="D118" s="62" t="s">
        <v>516</v>
      </c>
      <c r="E118" s="62" t="s">
        <v>517</v>
      </c>
      <c r="F118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18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18" s="74">
        <v>11</v>
      </c>
      <c r="I118" s="75" t="str">
        <f>IF(Table1[[#This Row],[Connection ID]]&lt;&gt;"-",IF(COUNTIF(Table1[Connection ID],Table1[[#This Row],[Connection ID]])&gt;1,"Duplicate Tag",""),"")</f>
        <v/>
      </c>
      <c r="J11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8" s="62"/>
      <c r="M118" s="62" t="s">
        <v>535</v>
      </c>
      <c r="N118" s="72" t="str" cm="1">
        <f t="array" ref="N118">_xlfn._xlws.FILTER(LookupCostCode[Cost Code],LookupCostCode[Description]=Table1[[#This Row],[Equipment Type]],"Not Assigned")</f>
        <v>Not Assigned</v>
      </c>
      <c r="O118" s="72" t="s">
        <v>594</v>
      </c>
      <c r="P118" s="62"/>
      <c r="Q118" s="62" t="s">
        <v>9</v>
      </c>
      <c r="R118" s="62"/>
      <c r="S118" s="62" t="s">
        <v>6</v>
      </c>
      <c r="T118" s="62"/>
      <c r="U118" s="62"/>
      <c r="V118" s="62"/>
      <c r="W118" s="72" t="str">
        <f>IF(ISBLANK(Table1[[#This Row],[Connection Type]]),"",INDEX(LookupConnectionType[Description],MATCH(Table1[[#This Row],[Connection Type]],LookupConnectionType[Connection Abbreviation])))</f>
        <v/>
      </c>
      <c r="X118" s="76"/>
      <c r="AA118" s="62"/>
      <c r="AB118" s="62"/>
      <c r="AC118" s="62" t="s">
        <v>665</v>
      </c>
      <c r="AD118" s="62"/>
      <c r="AE118" s="62"/>
      <c r="AF118" s="77"/>
      <c r="AG118" s="77"/>
      <c r="AH118" s="78"/>
      <c r="AI11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8" s="79" t="str">
        <f>IF(OR(Table1[[#This Row],[Apparent Power (kVA)]]="",Table1[[#This Row],[Elec - Diversity]]=""),"",Table1[[#This Row],[Apparent Power (kVA)]]*Table1[[#This Row],[Elec - Diversity]])</f>
        <v/>
      </c>
      <c r="AL118" s="62"/>
      <c r="AM118" s="62"/>
      <c r="AN118" s="62"/>
      <c r="AO118" s="62"/>
      <c r="AP118" s="62"/>
      <c r="AQ118" s="62"/>
      <c r="AR118" s="62"/>
      <c r="AS118" s="62">
        <v>12</v>
      </c>
      <c r="AT118" s="62" t="str" cm="1">
        <f t="array" ref="AT118">IF(ISBLANK(Table1[[#This Row],[Service]]),"N/A",INDEX(LookupService[Consumption Unit],MATCH(Table1[[#This Row],[Service]],LookupService[Service],0),0))</f>
        <v>SCFM</v>
      </c>
      <c r="AU118" s="62"/>
      <c r="AV118" s="62">
        <v>90</v>
      </c>
      <c r="AW118" s="80" t="str" cm="1">
        <f t="array" ref="AW118">IF(ISBLANK(Table1[[#This Row],[Service]]),"N/A",INDEX(LookupService[Pressure Unit],MATCH(Table1[[#This Row],[Service]],LookupService[Service],0),0))</f>
        <v>PSI</v>
      </c>
      <c r="AX118" s="81">
        <v>0.75</v>
      </c>
      <c r="AY118" s="72">
        <f>IF(OR(Table1[[#This Row],[Flow]]="",Table1[[#This Row],[Mech - Diversity]]=""),"",Table1[[#This Row],[Flow]]*Table1[[#This Row],[Mech - Diversity]])</f>
        <v>9</v>
      </c>
      <c r="AZ118" s="72"/>
      <c r="BA118" s="62" t="s">
        <v>519</v>
      </c>
      <c r="BB118" s="62" t="s">
        <v>796</v>
      </c>
      <c r="BC118" s="62"/>
      <c r="BD118" s="62"/>
      <c r="BE118" s="62"/>
      <c r="BF118" s="62"/>
      <c r="BG118" s="62"/>
      <c r="BH118" s="77"/>
      <c r="BI118" s="77"/>
      <c r="BJ118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18" s="72"/>
      <c r="BL118" s="72" t="b">
        <f>IF(ISBLANK(Table1[[#This Row],[Power Source (Control Panel)]]),FALSE,TRUE)</f>
        <v>0</v>
      </c>
    </row>
    <row r="119" spans="1:64" ht="30" customHeight="1" x14ac:dyDescent="0.3">
      <c r="A119" s="62" t="s">
        <v>800</v>
      </c>
      <c r="B119" s="62" t="s">
        <v>792</v>
      </c>
      <c r="C11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EL-C024</v>
      </c>
      <c r="D119" s="62" t="s">
        <v>516</v>
      </c>
      <c r="E119" s="62" t="s">
        <v>528</v>
      </c>
      <c r="F119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19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19" s="74">
        <v>24</v>
      </c>
      <c r="I119" s="75" t="str">
        <f>IF(Table1[[#This Row],[Connection ID]]&lt;&gt;"-",IF(COUNTIF(Table1[Connection ID],Table1[[#This Row],[Connection ID]])&gt;1,"Duplicate Tag",""),"")</f>
        <v/>
      </c>
      <c r="J11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9" s="62"/>
      <c r="M119" s="62" t="s">
        <v>535</v>
      </c>
      <c r="N119" s="72" t="str" cm="1">
        <f t="array" ref="N119">_xlfn._xlws.FILTER(LookupCostCode[Cost Code],LookupCostCode[Description]=Table1[[#This Row],[Equipment Type]],"Not Assigned")</f>
        <v>Not Assigned</v>
      </c>
      <c r="O119" s="72" t="s">
        <v>594</v>
      </c>
      <c r="P119" s="72"/>
      <c r="Q119" s="62" t="s">
        <v>9</v>
      </c>
      <c r="R119" s="62"/>
      <c r="S119" s="62" t="s">
        <v>6</v>
      </c>
      <c r="T119" s="62"/>
      <c r="U119" s="62"/>
      <c r="V119" s="62"/>
      <c r="W119" s="72" t="str">
        <f>IF(ISBLANK(Table1[[#This Row],[Connection Type]]),"",INDEX(LookupConnectionType[Description],MATCH(Table1[[#This Row],[Connection Type]],LookupConnectionType[Connection Abbreviation])))</f>
        <v/>
      </c>
      <c r="X119" s="76"/>
      <c r="AA119" s="62"/>
      <c r="AB119" s="62"/>
      <c r="AC119" s="62" t="s">
        <v>665</v>
      </c>
      <c r="AD119" s="62"/>
      <c r="AE119" s="62" t="s">
        <v>657</v>
      </c>
      <c r="AF119" s="77"/>
      <c r="AG119" s="77">
        <v>24</v>
      </c>
      <c r="AH119" s="78">
        <v>0.8</v>
      </c>
      <c r="AI119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8.6463976313838362</v>
      </c>
      <c r="AJ119" s="79">
        <f>IF(OR(Table1[[#This Row],[Apparent Load (FLA)]]="",Table1[[#This Row],[Apparent Load (FLA)]]=0,Table1[[#This Row],[Elec - Diversity]]=""),"",Table1[[#This Row],[Apparent Load (FLA)]]*Table1[[#This Row],[Elec - Diversity]])</f>
        <v>19.200000000000003</v>
      </c>
      <c r="AK119" s="79">
        <f>IF(OR(Table1[[#This Row],[Apparent Power (kVA)]]="",Table1[[#This Row],[Elec - Diversity]]=""),"",Table1[[#This Row],[Apparent Power (kVA)]]*Table1[[#This Row],[Elec - Diversity]])</f>
        <v>6.9171181051070691</v>
      </c>
      <c r="AL119" s="62"/>
      <c r="AM119" s="62"/>
      <c r="AN119" s="62"/>
      <c r="AO119" s="62" t="s">
        <v>793</v>
      </c>
      <c r="AP119" s="62"/>
      <c r="AQ119" s="62"/>
      <c r="AR119" s="62"/>
      <c r="AS119" s="62"/>
      <c r="AT119" s="62" t="str" cm="1">
        <f t="array" ref="AT119">IF(ISBLANK(Table1[[#This Row],[Service]]),"N/A",INDEX(LookupService[Consumption Unit],MATCH(Table1[[#This Row],[Service]],LookupService[Service],0),0))</f>
        <v>N/A</v>
      </c>
      <c r="AU119" s="62"/>
      <c r="AV119" s="62"/>
      <c r="AW119" s="80" t="str" cm="1">
        <f t="array" ref="AW119">IF(ISBLANK(Table1[[#This Row],[Service]]),"N/A",INDEX(LookupService[Pressure Unit],MATCH(Table1[[#This Row],[Service]],LookupService[Service],0),0))</f>
        <v>N/A</v>
      </c>
      <c r="AX119" s="81"/>
      <c r="AY119" s="72" t="str">
        <f>IF(OR(Table1[[#This Row],[Flow]]="",Table1[[#This Row],[Mech - Diversity]]=""),"",Table1[[#This Row],[Flow]]*Table1[[#This Row],[Mech - Diversity]])</f>
        <v/>
      </c>
      <c r="AZ119" s="72"/>
      <c r="BA119" s="62"/>
      <c r="BB119" s="62"/>
      <c r="BC119" s="62"/>
      <c r="BD119" s="62"/>
      <c r="BE119" s="62"/>
      <c r="BF119" s="62"/>
      <c r="BG119" s="62"/>
      <c r="BH119" s="77"/>
      <c r="BI119" s="77"/>
      <c r="BJ119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19" s="72"/>
      <c r="BL119" s="72" t="b">
        <f>IF(ISBLANK(Table1[[#This Row],[Power Source (Control Panel)]]),FALSE,TRUE)</f>
        <v>0</v>
      </c>
    </row>
    <row r="120" spans="1:64" ht="30" customHeight="1" x14ac:dyDescent="0.3">
      <c r="A120" s="62" t="s">
        <v>800</v>
      </c>
      <c r="B120" s="62" t="s">
        <v>792</v>
      </c>
      <c r="C12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TD-C105</v>
      </c>
      <c r="D120" s="62" t="s">
        <v>516</v>
      </c>
      <c r="E120" s="62" t="s">
        <v>794</v>
      </c>
      <c r="F120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20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20" s="74">
        <v>105</v>
      </c>
      <c r="I120" s="75" t="str">
        <f>IF(Table1[[#This Row],[Connection ID]]&lt;&gt;"-",IF(COUNTIF(Table1[Connection ID],Table1[[#This Row],[Connection ID]])&gt;1,"Duplicate Tag",""),"")</f>
        <v/>
      </c>
      <c r="J12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0" s="62"/>
      <c r="M120" s="62" t="s">
        <v>535</v>
      </c>
      <c r="N120" s="72" t="str" cm="1">
        <f t="array" ref="N120">_xlfn._xlws.FILTER(LookupCostCode[Cost Code],LookupCostCode[Description]=Table1[[#This Row],[Equipment Type]],"Not Assigned")</f>
        <v>Not Assigned</v>
      </c>
      <c r="O120" s="72" t="s">
        <v>594</v>
      </c>
      <c r="P120" s="72"/>
      <c r="Q120" s="62" t="s">
        <v>9</v>
      </c>
      <c r="R120" s="62"/>
      <c r="S120" s="62" t="s">
        <v>6</v>
      </c>
      <c r="T120" s="62"/>
      <c r="U120" s="62"/>
      <c r="V120" s="62"/>
      <c r="W120" s="72" t="str">
        <f>IF(ISBLANK(Table1[[#This Row],[Connection Type]]),"",INDEX(LookupConnectionType[Description],MATCH(Table1[[#This Row],[Connection Type]],LookupConnectionType[Connection Abbreviation])))</f>
        <v/>
      </c>
      <c r="X120" s="76"/>
      <c r="AA120" s="62"/>
      <c r="AB120" s="62"/>
      <c r="AC120" s="62"/>
      <c r="AD120" s="62"/>
      <c r="AE120" s="62"/>
      <c r="AF120" s="77"/>
      <c r="AG120" s="77"/>
      <c r="AH120" s="78"/>
      <c r="AI12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0" s="79" t="str">
        <f>IF(OR(Table1[[#This Row],[Apparent Power (kVA)]]="",Table1[[#This Row],[Elec - Diversity]]=""),"",Table1[[#This Row],[Apparent Power (kVA)]]*Table1[[#This Row],[Elec - Diversity]])</f>
        <v/>
      </c>
      <c r="AL120" s="62"/>
      <c r="AM120" s="62"/>
      <c r="AN120" s="62"/>
      <c r="AO120" s="62"/>
      <c r="AP120" s="62"/>
      <c r="AQ120" s="62"/>
      <c r="AR120" s="62"/>
      <c r="AS120" s="62"/>
      <c r="AT120" s="62" t="str" cm="1">
        <f t="array" ref="AT120">IF(ISBLANK(Table1[[#This Row],[Service]]),"N/A",INDEX(LookupService[Consumption Unit],MATCH(Table1[[#This Row],[Service]],LookupService[Service],0),0))</f>
        <v>N/A</v>
      </c>
      <c r="AU120" s="62"/>
      <c r="AV120" s="62"/>
      <c r="AW120" s="80" t="str" cm="1">
        <f t="array" ref="AW120">IF(ISBLANK(Table1[[#This Row],[Service]]),"N/A",INDEX(LookupService[Pressure Unit],MATCH(Table1[[#This Row],[Service]],LookupService[Service],0),0))</f>
        <v>N/A</v>
      </c>
      <c r="AX120" s="81"/>
      <c r="AY120" s="72" t="str">
        <f>IF(OR(Table1[[#This Row],[Flow]]="",Table1[[#This Row],[Mech - Diversity]]=""),"",Table1[[#This Row],[Flow]]*Table1[[#This Row],[Mech - Diversity]])</f>
        <v/>
      </c>
      <c r="AZ120" s="72"/>
      <c r="BA120" s="62"/>
      <c r="BB120" s="62"/>
      <c r="BC120" s="62"/>
      <c r="BD120" s="62"/>
      <c r="BE120" s="62"/>
      <c r="BF120" s="62"/>
      <c r="BG120" s="62"/>
      <c r="BH120" s="77"/>
      <c r="BI120" s="77"/>
      <c r="BJ120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20" s="72"/>
      <c r="BL120" s="72" t="b">
        <f>IF(ISBLANK(Table1[[#This Row],[Power Source (Control Panel)]]),FALSE,TRUE)</f>
        <v>0</v>
      </c>
    </row>
    <row r="121" spans="1:64" ht="30" customHeight="1" x14ac:dyDescent="0.3">
      <c r="A121" s="62" t="s">
        <v>800</v>
      </c>
      <c r="B121" s="62" t="s">
        <v>792</v>
      </c>
      <c r="C12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21" s="62" t="s">
        <v>509</v>
      </c>
      <c r="E121" s="62"/>
      <c r="F12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2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21" s="74"/>
      <c r="I121" s="75" t="str">
        <f>IF(Table1[[#This Row],[Connection ID]]&lt;&gt;"-",IF(COUNTIF(Table1[Connection ID],Table1[[#This Row],[Connection ID]])&gt;1,"Duplicate Tag",""),"")</f>
        <v/>
      </c>
      <c r="J12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1" s="62"/>
      <c r="M121" s="62" t="s">
        <v>535</v>
      </c>
      <c r="N121" s="72" t="str" cm="1">
        <f t="array" ref="N121">_xlfn._xlws.FILTER(LookupCostCode[Cost Code],LookupCostCode[Description]=Table1[[#This Row],[Equipment Type]],"Not Assigned")</f>
        <v>Not Assigned</v>
      </c>
      <c r="O121" s="72" t="s">
        <v>594</v>
      </c>
      <c r="P121" s="72"/>
      <c r="Q121" s="62" t="s">
        <v>9</v>
      </c>
      <c r="R121" s="62"/>
      <c r="S121" s="62" t="s">
        <v>6</v>
      </c>
      <c r="T121" s="62"/>
      <c r="U121" s="62"/>
      <c r="V121" s="62"/>
      <c r="W121" s="72" t="str">
        <f>IF(ISBLANK(Table1[[#This Row],[Connection Type]]),"",INDEX(LookupConnectionType[Description],MATCH(Table1[[#This Row],[Connection Type]],LookupConnectionType[Connection Abbreviation])))</f>
        <v/>
      </c>
      <c r="X121" s="76"/>
      <c r="AA121" s="62"/>
      <c r="AB121" s="62"/>
      <c r="AC121" s="62"/>
      <c r="AD121" s="62"/>
      <c r="AE121" s="62"/>
      <c r="AF121" s="77"/>
      <c r="AG121" s="77"/>
      <c r="AH121" s="78"/>
      <c r="AI12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1" s="79" t="str">
        <f>IF(OR(Table1[[#This Row],[Apparent Power (kVA)]]="",Table1[[#This Row],[Elec - Diversity]]=""),"",Table1[[#This Row],[Apparent Power (kVA)]]*Table1[[#This Row],[Elec - Diversity]])</f>
        <v/>
      </c>
      <c r="AL121" s="62"/>
      <c r="AM121" s="62"/>
      <c r="AN121" s="62"/>
      <c r="AO121" s="62"/>
      <c r="AP121" s="62"/>
      <c r="AQ121" s="62"/>
      <c r="AR121" s="62"/>
      <c r="AS121" s="62"/>
      <c r="AT121" s="62" t="str" cm="1">
        <f t="array" ref="AT121">IF(ISBLANK(Table1[[#This Row],[Service]]),"N/A",INDEX(LookupService[Consumption Unit],MATCH(Table1[[#This Row],[Service]],LookupService[Service],0),0))</f>
        <v>N/A</v>
      </c>
      <c r="AU121" s="62"/>
      <c r="AV121" s="62"/>
      <c r="AW121" s="80" t="str" cm="1">
        <f t="array" ref="AW121">IF(ISBLANK(Table1[[#This Row],[Service]]),"N/A",INDEX(LookupService[Pressure Unit],MATCH(Table1[[#This Row],[Service]],LookupService[Service],0),0))</f>
        <v>N/A</v>
      </c>
      <c r="AX121" s="81"/>
      <c r="AY121" s="72" t="str">
        <f>IF(OR(Table1[[#This Row],[Flow]]="",Table1[[#This Row],[Mech - Diversity]]=""),"",Table1[[#This Row],[Flow]]*Table1[[#This Row],[Mech - Diversity]])</f>
        <v/>
      </c>
      <c r="AZ121" s="72"/>
      <c r="BA121" s="62"/>
      <c r="BB121" s="62"/>
      <c r="BC121" s="62"/>
      <c r="BD121" s="62"/>
      <c r="BE121" s="62"/>
      <c r="BF121" s="62"/>
      <c r="BG121" s="62"/>
      <c r="BH121" s="77"/>
      <c r="BI121" s="77"/>
      <c r="BJ12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21" s="72"/>
      <c r="BL121" s="72" t="b">
        <f>IF(ISBLANK(Table1[[#This Row],[Power Source (Control Panel)]]),FALSE,TRUE)</f>
        <v>0</v>
      </c>
    </row>
    <row r="122" spans="1:64" ht="30" customHeight="1" x14ac:dyDescent="0.3">
      <c r="A122" s="62" t="s">
        <v>801</v>
      </c>
      <c r="B122" s="62" t="s">
        <v>792</v>
      </c>
      <c r="C12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CA-C012</v>
      </c>
      <c r="D122" s="62" t="s">
        <v>516</v>
      </c>
      <c r="E122" s="62" t="s">
        <v>517</v>
      </c>
      <c r="F122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22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22" s="74">
        <v>12</v>
      </c>
      <c r="I122" s="75" t="str">
        <f>IF(Table1[[#This Row],[Connection ID]]&lt;&gt;"-",IF(COUNTIF(Table1[Connection ID],Table1[[#This Row],[Connection ID]])&gt;1,"Duplicate Tag",""),"")</f>
        <v/>
      </c>
      <c r="J12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2" s="62"/>
      <c r="M122" s="62" t="s">
        <v>535</v>
      </c>
      <c r="N122" s="72" t="str" cm="1">
        <f t="array" ref="N122">_xlfn._xlws.FILTER(LookupCostCode[Cost Code],LookupCostCode[Description]=Table1[[#This Row],[Equipment Type]],"Not Assigned")</f>
        <v>Not Assigned</v>
      </c>
      <c r="O122" s="72" t="s">
        <v>594</v>
      </c>
      <c r="P122" s="62"/>
      <c r="Q122" s="62" t="s">
        <v>9</v>
      </c>
      <c r="R122" s="62"/>
      <c r="S122" s="62" t="s">
        <v>6</v>
      </c>
      <c r="T122" s="62"/>
      <c r="U122" s="62"/>
      <c r="V122" s="62"/>
      <c r="W122" s="72" t="str">
        <f>IF(ISBLANK(Table1[[#This Row],[Connection Type]]),"",INDEX(LookupConnectionType[Description],MATCH(Table1[[#This Row],[Connection Type]],LookupConnectionType[Connection Abbreviation])))</f>
        <v/>
      </c>
      <c r="X122" s="76"/>
      <c r="AA122" s="62"/>
      <c r="AB122" s="62"/>
      <c r="AC122" s="62" t="s">
        <v>665</v>
      </c>
      <c r="AD122" s="62"/>
      <c r="AE122" s="62"/>
      <c r="AF122" s="77"/>
      <c r="AG122" s="77"/>
      <c r="AH122" s="78"/>
      <c r="AI12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2" s="79" t="str">
        <f>IF(OR(Table1[[#This Row],[Apparent Power (kVA)]]="",Table1[[#This Row],[Elec - Diversity]]=""),"",Table1[[#This Row],[Apparent Power (kVA)]]*Table1[[#This Row],[Elec - Diversity]])</f>
        <v/>
      </c>
      <c r="AL122" s="62"/>
      <c r="AM122" s="62"/>
      <c r="AN122" s="62"/>
      <c r="AO122" s="62"/>
      <c r="AP122" s="62"/>
      <c r="AQ122" s="62"/>
      <c r="AR122" s="62"/>
      <c r="AS122" s="62">
        <v>12</v>
      </c>
      <c r="AT122" s="62" t="str" cm="1">
        <f t="array" ref="AT122">IF(ISBLANK(Table1[[#This Row],[Service]]),"N/A",INDEX(LookupService[Consumption Unit],MATCH(Table1[[#This Row],[Service]],LookupService[Service],0),0))</f>
        <v>SCFM</v>
      </c>
      <c r="AU122" s="62"/>
      <c r="AV122" s="62">
        <v>90</v>
      </c>
      <c r="AW122" s="80" t="str" cm="1">
        <f t="array" ref="AW122">IF(ISBLANK(Table1[[#This Row],[Service]]),"N/A",INDEX(LookupService[Pressure Unit],MATCH(Table1[[#This Row],[Service]],LookupService[Service],0),0))</f>
        <v>PSI</v>
      </c>
      <c r="AX122" s="81">
        <v>0.75</v>
      </c>
      <c r="AY122" s="72">
        <f>IF(OR(Table1[[#This Row],[Flow]]="",Table1[[#This Row],[Mech - Diversity]]=""),"",Table1[[#This Row],[Flow]]*Table1[[#This Row],[Mech - Diversity]])</f>
        <v>9</v>
      </c>
      <c r="AZ122" s="72"/>
      <c r="BA122" s="62" t="s">
        <v>519</v>
      </c>
      <c r="BB122" s="62" t="s">
        <v>796</v>
      </c>
      <c r="BC122" s="62"/>
      <c r="BD122" s="62"/>
      <c r="BE122" s="62"/>
      <c r="BF122" s="62"/>
      <c r="BG122" s="62"/>
      <c r="BH122" s="77"/>
      <c r="BI122" s="77"/>
      <c r="BJ122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2" s="72"/>
      <c r="BL122" s="72" t="b">
        <f>IF(ISBLANK(Table1[[#This Row],[Power Source (Control Panel)]]),FALSE,TRUE)</f>
        <v>0</v>
      </c>
    </row>
    <row r="123" spans="1:64" ht="30" customHeight="1" x14ac:dyDescent="0.3">
      <c r="A123" s="62" t="s">
        <v>801</v>
      </c>
      <c r="B123" s="62" t="s">
        <v>792</v>
      </c>
      <c r="C12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EL-C025</v>
      </c>
      <c r="D123" s="62" t="s">
        <v>516</v>
      </c>
      <c r="E123" s="62" t="s">
        <v>528</v>
      </c>
      <c r="F123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23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23" s="74">
        <v>25</v>
      </c>
      <c r="I123" s="75" t="str">
        <f>IF(Table1[[#This Row],[Connection ID]]&lt;&gt;"-",IF(COUNTIF(Table1[Connection ID],Table1[[#This Row],[Connection ID]])&gt;1,"Duplicate Tag",""),"")</f>
        <v/>
      </c>
      <c r="J12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3" s="62"/>
      <c r="M123" s="62" t="s">
        <v>535</v>
      </c>
      <c r="N123" s="72" t="str" cm="1">
        <f t="array" ref="N123">_xlfn._xlws.FILTER(LookupCostCode[Cost Code],LookupCostCode[Description]=Table1[[#This Row],[Equipment Type]],"Not Assigned")</f>
        <v>Not Assigned</v>
      </c>
      <c r="O123" s="72" t="s">
        <v>594</v>
      </c>
      <c r="P123" s="72"/>
      <c r="Q123" s="62" t="s">
        <v>9</v>
      </c>
      <c r="R123" s="62"/>
      <c r="S123" s="62" t="s">
        <v>6</v>
      </c>
      <c r="T123" s="62"/>
      <c r="U123" s="62"/>
      <c r="V123" s="62"/>
      <c r="W123" s="72" t="str">
        <f>IF(ISBLANK(Table1[[#This Row],[Connection Type]]),"",INDEX(LookupConnectionType[Description],MATCH(Table1[[#This Row],[Connection Type]],LookupConnectionType[Connection Abbreviation])))</f>
        <v/>
      </c>
      <c r="X123" s="76"/>
      <c r="AA123" s="62"/>
      <c r="AB123" s="62"/>
      <c r="AC123" s="62" t="s">
        <v>665</v>
      </c>
      <c r="AD123" s="62"/>
      <c r="AE123" s="62" t="s">
        <v>657</v>
      </c>
      <c r="AF123" s="77"/>
      <c r="AG123" s="77">
        <v>24</v>
      </c>
      <c r="AH123" s="78">
        <v>0.8</v>
      </c>
      <c r="AI123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8.6463976313838362</v>
      </c>
      <c r="AJ123" s="79">
        <f>IF(OR(Table1[[#This Row],[Apparent Load (FLA)]]="",Table1[[#This Row],[Apparent Load (FLA)]]=0,Table1[[#This Row],[Elec - Diversity]]=""),"",Table1[[#This Row],[Apparent Load (FLA)]]*Table1[[#This Row],[Elec - Diversity]])</f>
        <v>19.200000000000003</v>
      </c>
      <c r="AK123" s="79">
        <f>IF(OR(Table1[[#This Row],[Apparent Power (kVA)]]="",Table1[[#This Row],[Elec - Diversity]]=""),"",Table1[[#This Row],[Apparent Power (kVA)]]*Table1[[#This Row],[Elec - Diversity]])</f>
        <v>6.9171181051070691</v>
      </c>
      <c r="AL123" s="62"/>
      <c r="AM123" s="62"/>
      <c r="AN123" s="62"/>
      <c r="AO123" s="62" t="s">
        <v>793</v>
      </c>
      <c r="AP123" s="62"/>
      <c r="AQ123" s="62"/>
      <c r="AR123" s="62"/>
      <c r="AS123" s="62"/>
      <c r="AT123" s="62" t="str" cm="1">
        <f t="array" ref="AT123">IF(ISBLANK(Table1[[#This Row],[Service]]),"N/A",INDEX(LookupService[Consumption Unit],MATCH(Table1[[#This Row],[Service]],LookupService[Service],0),0))</f>
        <v>N/A</v>
      </c>
      <c r="AU123" s="62"/>
      <c r="AV123" s="62"/>
      <c r="AW123" s="80" t="str" cm="1">
        <f t="array" ref="AW123">IF(ISBLANK(Table1[[#This Row],[Service]]),"N/A",INDEX(LookupService[Pressure Unit],MATCH(Table1[[#This Row],[Service]],LookupService[Service],0),0))</f>
        <v>N/A</v>
      </c>
      <c r="AX123" s="81"/>
      <c r="AY123" s="72" t="str">
        <f>IF(OR(Table1[[#This Row],[Flow]]="",Table1[[#This Row],[Mech - Diversity]]=""),"",Table1[[#This Row],[Flow]]*Table1[[#This Row],[Mech - Diversity]])</f>
        <v/>
      </c>
      <c r="AZ123" s="72"/>
      <c r="BA123" s="62"/>
      <c r="BB123" s="62"/>
      <c r="BC123" s="62"/>
      <c r="BD123" s="62"/>
      <c r="BE123" s="62"/>
      <c r="BF123" s="62"/>
      <c r="BG123" s="62"/>
      <c r="BH123" s="77"/>
      <c r="BI123" s="77"/>
      <c r="BJ123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23" s="72"/>
      <c r="BL123" s="72" t="b">
        <f>IF(ISBLANK(Table1[[#This Row],[Power Source (Control Panel)]]),FALSE,TRUE)</f>
        <v>0</v>
      </c>
    </row>
    <row r="124" spans="1:64" ht="30" customHeight="1" x14ac:dyDescent="0.3">
      <c r="A124" s="62" t="s">
        <v>801</v>
      </c>
      <c r="B124" s="62" t="s">
        <v>792</v>
      </c>
      <c r="C12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TD-C106</v>
      </c>
      <c r="D124" s="62" t="s">
        <v>516</v>
      </c>
      <c r="E124" s="62" t="s">
        <v>794</v>
      </c>
      <c r="F124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24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24" s="74">
        <v>106</v>
      </c>
      <c r="I124" s="75" t="str">
        <f>IF(Table1[[#This Row],[Connection ID]]&lt;&gt;"-",IF(COUNTIF(Table1[Connection ID],Table1[[#This Row],[Connection ID]])&gt;1,"Duplicate Tag",""),"")</f>
        <v/>
      </c>
      <c r="J12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4" s="62"/>
      <c r="M124" s="62" t="s">
        <v>535</v>
      </c>
      <c r="N124" s="72" t="str" cm="1">
        <f t="array" ref="N124">_xlfn._xlws.FILTER(LookupCostCode[Cost Code],LookupCostCode[Description]=Table1[[#This Row],[Equipment Type]],"Not Assigned")</f>
        <v>Not Assigned</v>
      </c>
      <c r="O124" s="72" t="s">
        <v>594</v>
      </c>
      <c r="P124" s="72"/>
      <c r="Q124" s="62" t="s">
        <v>9</v>
      </c>
      <c r="R124" s="62"/>
      <c r="S124" s="62" t="s">
        <v>6</v>
      </c>
      <c r="T124" s="62"/>
      <c r="U124" s="62"/>
      <c r="V124" s="62"/>
      <c r="W124" s="72" t="str">
        <f>IF(ISBLANK(Table1[[#This Row],[Connection Type]]),"",INDEX(LookupConnectionType[Description],MATCH(Table1[[#This Row],[Connection Type]],LookupConnectionType[Connection Abbreviation])))</f>
        <v/>
      </c>
      <c r="X124" s="76"/>
      <c r="AA124" s="62"/>
      <c r="AB124" s="62"/>
      <c r="AC124" s="62"/>
      <c r="AD124" s="62"/>
      <c r="AE124" s="62"/>
      <c r="AF124" s="77"/>
      <c r="AG124" s="77"/>
      <c r="AH124" s="78"/>
      <c r="AI12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4" s="79" t="str">
        <f>IF(OR(Table1[[#This Row],[Apparent Power (kVA)]]="",Table1[[#This Row],[Elec - Diversity]]=""),"",Table1[[#This Row],[Apparent Power (kVA)]]*Table1[[#This Row],[Elec - Diversity]])</f>
        <v/>
      </c>
      <c r="AL124" s="62"/>
      <c r="AM124" s="62"/>
      <c r="AN124" s="62"/>
      <c r="AO124" s="62"/>
      <c r="AP124" s="62"/>
      <c r="AQ124" s="62"/>
      <c r="AR124" s="62"/>
      <c r="AS124" s="62"/>
      <c r="AT124" s="62" t="str" cm="1">
        <f t="array" ref="AT124">IF(ISBLANK(Table1[[#This Row],[Service]]),"N/A",INDEX(LookupService[Consumption Unit],MATCH(Table1[[#This Row],[Service]],LookupService[Service],0),0))</f>
        <v>N/A</v>
      </c>
      <c r="AU124" s="62"/>
      <c r="AV124" s="62"/>
      <c r="AW124" s="80" t="str" cm="1">
        <f t="array" ref="AW124">IF(ISBLANK(Table1[[#This Row],[Service]]),"N/A",INDEX(LookupService[Pressure Unit],MATCH(Table1[[#This Row],[Service]],LookupService[Service],0),0))</f>
        <v>N/A</v>
      </c>
      <c r="AX124" s="81"/>
      <c r="AY124" s="72" t="str">
        <f>IF(OR(Table1[[#This Row],[Flow]]="",Table1[[#This Row],[Mech - Diversity]]=""),"",Table1[[#This Row],[Flow]]*Table1[[#This Row],[Mech - Diversity]])</f>
        <v/>
      </c>
      <c r="AZ124" s="72"/>
      <c r="BA124" s="62"/>
      <c r="BB124" s="62"/>
      <c r="BC124" s="62"/>
      <c r="BD124" s="62"/>
      <c r="BE124" s="62"/>
      <c r="BF124" s="62"/>
      <c r="BG124" s="62"/>
      <c r="BH124" s="77"/>
      <c r="BI124" s="77"/>
      <c r="BJ124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24" s="72"/>
      <c r="BL124" s="72" t="b">
        <f>IF(ISBLANK(Table1[[#This Row],[Power Source (Control Panel)]]),FALSE,TRUE)</f>
        <v>0</v>
      </c>
    </row>
    <row r="125" spans="1:64" ht="30" customHeight="1" x14ac:dyDescent="0.3">
      <c r="A125" s="62" t="s">
        <v>801</v>
      </c>
      <c r="B125" s="62" t="s">
        <v>792</v>
      </c>
      <c r="C12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25" s="62" t="s">
        <v>509</v>
      </c>
      <c r="E125" s="62"/>
      <c r="F12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2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25" s="74"/>
      <c r="I125" s="75" t="str">
        <f>IF(Table1[[#This Row],[Connection ID]]&lt;&gt;"-",IF(COUNTIF(Table1[Connection ID],Table1[[#This Row],[Connection ID]])&gt;1,"Duplicate Tag",""),"")</f>
        <v/>
      </c>
      <c r="J12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5" s="62"/>
      <c r="M125" s="62" t="s">
        <v>535</v>
      </c>
      <c r="N125" s="72" t="str" cm="1">
        <f t="array" ref="N125">_xlfn._xlws.FILTER(LookupCostCode[Cost Code],LookupCostCode[Description]=Table1[[#This Row],[Equipment Type]],"Not Assigned")</f>
        <v>Not Assigned</v>
      </c>
      <c r="O125" s="72" t="s">
        <v>594</v>
      </c>
      <c r="P125" s="72"/>
      <c r="Q125" s="62" t="s">
        <v>9</v>
      </c>
      <c r="R125" s="62"/>
      <c r="S125" s="62" t="s">
        <v>6</v>
      </c>
      <c r="T125" s="62"/>
      <c r="U125" s="62"/>
      <c r="V125" s="62"/>
      <c r="W125" s="72" t="str">
        <f>IF(ISBLANK(Table1[[#This Row],[Connection Type]]),"",INDEX(LookupConnectionType[Description],MATCH(Table1[[#This Row],[Connection Type]],LookupConnectionType[Connection Abbreviation])))</f>
        <v/>
      </c>
      <c r="X125" s="76"/>
      <c r="AA125" s="62"/>
      <c r="AB125" s="62"/>
      <c r="AC125" s="62"/>
      <c r="AD125" s="62"/>
      <c r="AE125" s="62"/>
      <c r="AF125" s="77"/>
      <c r="AG125" s="77"/>
      <c r="AH125" s="78"/>
      <c r="AI12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5" s="79" t="str">
        <f>IF(OR(Table1[[#This Row],[Apparent Power (kVA)]]="",Table1[[#This Row],[Elec - Diversity]]=""),"",Table1[[#This Row],[Apparent Power (kVA)]]*Table1[[#This Row],[Elec - Diversity]])</f>
        <v/>
      </c>
      <c r="AL125" s="62"/>
      <c r="AM125" s="62"/>
      <c r="AN125" s="62"/>
      <c r="AO125" s="62"/>
      <c r="AP125" s="62"/>
      <c r="AQ125" s="62"/>
      <c r="AR125" s="62"/>
      <c r="AS125" s="62"/>
      <c r="AT125" s="62" t="str" cm="1">
        <f t="array" ref="AT125">IF(ISBLANK(Table1[[#This Row],[Service]]),"N/A",INDEX(LookupService[Consumption Unit],MATCH(Table1[[#This Row],[Service]],LookupService[Service],0),0))</f>
        <v>N/A</v>
      </c>
      <c r="AU125" s="62"/>
      <c r="AV125" s="62"/>
      <c r="AW125" s="80" t="str" cm="1">
        <f t="array" ref="AW125">IF(ISBLANK(Table1[[#This Row],[Service]]),"N/A",INDEX(LookupService[Pressure Unit],MATCH(Table1[[#This Row],[Service]],LookupService[Service],0),0))</f>
        <v>N/A</v>
      </c>
      <c r="AX125" s="81"/>
      <c r="AY125" s="72" t="str">
        <f>IF(OR(Table1[[#This Row],[Flow]]="",Table1[[#This Row],[Mech - Diversity]]=""),"",Table1[[#This Row],[Flow]]*Table1[[#This Row],[Mech - Diversity]])</f>
        <v/>
      </c>
      <c r="AZ125" s="72"/>
      <c r="BA125" s="62"/>
      <c r="BB125" s="62"/>
      <c r="BC125" s="62"/>
      <c r="BD125" s="62"/>
      <c r="BE125" s="62"/>
      <c r="BF125" s="62"/>
      <c r="BG125" s="62"/>
      <c r="BH125" s="77"/>
      <c r="BI125" s="77"/>
      <c r="BJ12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25" s="72"/>
      <c r="BL125" s="72" t="b">
        <f>IF(ISBLANK(Table1[[#This Row],[Power Source (Control Panel)]]),FALSE,TRUE)</f>
        <v>0</v>
      </c>
    </row>
    <row r="126" spans="1:64" ht="30" customHeight="1" x14ac:dyDescent="0.3">
      <c r="A126" s="62" t="s">
        <v>802</v>
      </c>
      <c r="B126" s="62" t="s">
        <v>792</v>
      </c>
      <c r="C12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CA-C013</v>
      </c>
      <c r="D126" s="62" t="s">
        <v>516</v>
      </c>
      <c r="E126" s="62" t="s">
        <v>517</v>
      </c>
      <c r="F126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26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26" s="74">
        <v>13</v>
      </c>
      <c r="I126" s="75" t="str">
        <f>IF(Table1[[#This Row],[Connection ID]]&lt;&gt;"-",IF(COUNTIF(Table1[Connection ID],Table1[[#This Row],[Connection ID]])&gt;1,"Duplicate Tag",""),"")</f>
        <v/>
      </c>
      <c r="J12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6" s="62"/>
      <c r="M126" s="62" t="s">
        <v>535</v>
      </c>
      <c r="N126" s="72" t="str" cm="1">
        <f t="array" ref="N126">_xlfn._xlws.FILTER(LookupCostCode[Cost Code],LookupCostCode[Description]=Table1[[#This Row],[Equipment Type]],"Not Assigned")</f>
        <v>Not Assigned</v>
      </c>
      <c r="O126" s="72" t="s">
        <v>594</v>
      </c>
      <c r="P126" s="62"/>
      <c r="Q126" s="62" t="s">
        <v>9</v>
      </c>
      <c r="R126" s="62"/>
      <c r="S126" s="62" t="s">
        <v>6</v>
      </c>
      <c r="T126" s="62"/>
      <c r="U126" s="62"/>
      <c r="V126" s="62"/>
      <c r="W126" s="72" t="str">
        <f>IF(ISBLANK(Table1[[#This Row],[Connection Type]]),"",INDEX(LookupConnectionType[Description],MATCH(Table1[[#This Row],[Connection Type]],LookupConnectionType[Connection Abbreviation])))</f>
        <v/>
      </c>
      <c r="X126" s="76"/>
      <c r="AA126" s="62"/>
      <c r="AB126" s="62"/>
      <c r="AC126" s="62" t="s">
        <v>665</v>
      </c>
      <c r="AD126" s="62"/>
      <c r="AE126" s="62"/>
      <c r="AF126" s="77"/>
      <c r="AG126" s="77"/>
      <c r="AH126" s="78"/>
      <c r="AI12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6" s="79" t="str">
        <f>IF(OR(Table1[[#This Row],[Apparent Power (kVA)]]="",Table1[[#This Row],[Elec - Diversity]]=""),"",Table1[[#This Row],[Apparent Power (kVA)]]*Table1[[#This Row],[Elec - Diversity]])</f>
        <v/>
      </c>
      <c r="AL126" s="62"/>
      <c r="AM126" s="62"/>
      <c r="AN126" s="62"/>
      <c r="AO126" s="62"/>
      <c r="AP126" s="62"/>
      <c r="AQ126" s="62"/>
      <c r="AR126" s="62"/>
      <c r="AS126" s="62">
        <v>12</v>
      </c>
      <c r="AT126" s="62" t="str" cm="1">
        <f t="array" ref="AT126">IF(ISBLANK(Table1[[#This Row],[Service]]),"N/A",INDEX(LookupService[Consumption Unit],MATCH(Table1[[#This Row],[Service]],LookupService[Service],0),0))</f>
        <v>SCFM</v>
      </c>
      <c r="AU126" s="62"/>
      <c r="AV126" s="62">
        <v>90</v>
      </c>
      <c r="AW126" s="80" t="str" cm="1">
        <f t="array" ref="AW126">IF(ISBLANK(Table1[[#This Row],[Service]]),"N/A",INDEX(LookupService[Pressure Unit],MATCH(Table1[[#This Row],[Service]],LookupService[Service],0),0))</f>
        <v>PSI</v>
      </c>
      <c r="AX126" s="81">
        <v>0.75</v>
      </c>
      <c r="AY126" s="72">
        <f>IF(OR(Table1[[#This Row],[Flow]]="",Table1[[#This Row],[Mech - Diversity]]=""),"",Table1[[#This Row],[Flow]]*Table1[[#This Row],[Mech - Diversity]])</f>
        <v>9</v>
      </c>
      <c r="AZ126" s="72"/>
      <c r="BA126" s="62" t="s">
        <v>519</v>
      </c>
      <c r="BB126" s="62" t="s">
        <v>796</v>
      </c>
      <c r="BC126" s="62"/>
      <c r="BD126" s="62"/>
      <c r="BE126" s="62"/>
      <c r="BF126" s="62"/>
      <c r="BG126" s="62"/>
      <c r="BH126" s="77"/>
      <c r="BI126" s="77"/>
      <c r="BJ126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6" s="72"/>
      <c r="BL126" s="72" t="b">
        <f>IF(ISBLANK(Table1[[#This Row],[Power Source (Control Panel)]]),FALSE,TRUE)</f>
        <v>0</v>
      </c>
    </row>
    <row r="127" spans="1:64" ht="30" customHeight="1" x14ac:dyDescent="0.3">
      <c r="A127" s="62" t="s">
        <v>802</v>
      </c>
      <c r="B127" s="62" t="s">
        <v>792</v>
      </c>
      <c r="C12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EL-C026</v>
      </c>
      <c r="D127" s="62" t="s">
        <v>516</v>
      </c>
      <c r="E127" s="62" t="s">
        <v>528</v>
      </c>
      <c r="F127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27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27" s="74">
        <v>26</v>
      </c>
      <c r="I127" s="75" t="str">
        <f>IF(Table1[[#This Row],[Connection ID]]&lt;&gt;"-",IF(COUNTIF(Table1[Connection ID],Table1[[#This Row],[Connection ID]])&gt;1,"Duplicate Tag",""),"")</f>
        <v/>
      </c>
      <c r="J12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7" s="62"/>
      <c r="M127" s="62" t="s">
        <v>535</v>
      </c>
      <c r="N127" s="72" t="str" cm="1">
        <f t="array" ref="N127">_xlfn._xlws.FILTER(LookupCostCode[Cost Code],LookupCostCode[Description]=Table1[[#This Row],[Equipment Type]],"Not Assigned")</f>
        <v>Not Assigned</v>
      </c>
      <c r="O127" s="72" t="s">
        <v>594</v>
      </c>
      <c r="P127" s="72"/>
      <c r="Q127" s="62" t="s">
        <v>9</v>
      </c>
      <c r="R127" s="62"/>
      <c r="S127" s="62" t="s">
        <v>6</v>
      </c>
      <c r="T127" s="62"/>
      <c r="U127" s="62"/>
      <c r="V127" s="62"/>
      <c r="W127" s="72" t="str">
        <f>IF(ISBLANK(Table1[[#This Row],[Connection Type]]),"",INDEX(LookupConnectionType[Description],MATCH(Table1[[#This Row],[Connection Type]],LookupConnectionType[Connection Abbreviation])))</f>
        <v/>
      </c>
      <c r="X127" s="76"/>
      <c r="AA127" s="62"/>
      <c r="AB127" s="62"/>
      <c r="AC127" s="62" t="s">
        <v>665</v>
      </c>
      <c r="AD127" s="62"/>
      <c r="AE127" s="62" t="s">
        <v>657</v>
      </c>
      <c r="AF127" s="77"/>
      <c r="AG127" s="77">
        <v>24</v>
      </c>
      <c r="AH127" s="78">
        <v>0.8</v>
      </c>
      <c r="AI127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8.6463976313838362</v>
      </c>
      <c r="AJ127" s="79">
        <f>IF(OR(Table1[[#This Row],[Apparent Load (FLA)]]="",Table1[[#This Row],[Apparent Load (FLA)]]=0,Table1[[#This Row],[Elec - Diversity]]=""),"",Table1[[#This Row],[Apparent Load (FLA)]]*Table1[[#This Row],[Elec - Diversity]])</f>
        <v>19.200000000000003</v>
      </c>
      <c r="AK127" s="79">
        <f>IF(OR(Table1[[#This Row],[Apparent Power (kVA)]]="",Table1[[#This Row],[Elec - Diversity]]=""),"",Table1[[#This Row],[Apparent Power (kVA)]]*Table1[[#This Row],[Elec - Diversity]])</f>
        <v>6.9171181051070691</v>
      </c>
      <c r="AL127" s="62"/>
      <c r="AM127" s="62"/>
      <c r="AN127" s="62"/>
      <c r="AO127" s="62" t="s">
        <v>793</v>
      </c>
      <c r="AP127" s="62"/>
      <c r="AQ127" s="62"/>
      <c r="AR127" s="62"/>
      <c r="AS127" s="62"/>
      <c r="AT127" s="62" t="str" cm="1">
        <f t="array" ref="AT127">IF(ISBLANK(Table1[[#This Row],[Service]]),"N/A",INDEX(LookupService[Consumption Unit],MATCH(Table1[[#This Row],[Service]],LookupService[Service],0),0))</f>
        <v>N/A</v>
      </c>
      <c r="AU127" s="62"/>
      <c r="AV127" s="62"/>
      <c r="AW127" s="80" t="str" cm="1">
        <f t="array" ref="AW127">IF(ISBLANK(Table1[[#This Row],[Service]]),"N/A",INDEX(LookupService[Pressure Unit],MATCH(Table1[[#This Row],[Service]],LookupService[Service],0),0))</f>
        <v>N/A</v>
      </c>
      <c r="AX127" s="81"/>
      <c r="AY127" s="72" t="str">
        <f>IF(OR(Table1[[#This Row],[Flow]]="",Table1[[#This Row],[Mech - Diversity]]=""),"",Table1[[#This Row],[Flow]]*Table1[[#This Row],[Mech - Diversity]])</f>
        <v/>
      </c>
      <c r="AZ127" s="72"/>
      <c r="BA127" s="62"/>
      <c r="BB127" s="62"/>
      <c r="BC127" s="62"/>
      <c r="BD127" s="62"/>
      <c r="BE127" s="62"/>
      <c r="BF127" s="62"/>
      <c r="BG127" s="62"/>
      <c r="BH127" s="77"/>
      <c r="BI127" s="77"/>
      <c r="BJ127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27" s="72"/>
      <c r="BL127" s="72" t="b">
        <f>IF(ISBLANK(Table1[[#This Row],[Power Source (Control Panel)]]),FALSE,TRUE)</f>
        <v>0</v>
      </c>
    </row>
    <row r="128" spans="1:64" ht="30" customHeight="1" x14ac:dyDescent="0.3">
      <c r="A128" s="62" t="s">
        <v>802</v>
      </c>
      <c r="B128" s="62" t="s">
        <v>792</v>
      </c>
      <c r="C12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TD-C107</v>
      </c>
      <c r="D128" s="62" t="s">
        <v>516</v>
      </c>
      <c r="E128" s="62" t="s">
        <v>794</v>
      </c>
      <c r="F128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28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28" s="74">
        <v>107</v>
      </c>
      <c r="I128" s="75" t="str">
        <f>IF(Table1[[#This Row],[Connection ID]]&lt;&gt;"-",IF(COUNTIF(Table1[Connection ID],Table1[[#This Row],[Connection ID]])&gt;1,"Duplicate Tag",""),"")</f>
        <v/>
      </c>
      <c r="J12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8" s="62"/>
      <c r="M128" s="62" t="s">
        <v>535</v>
      </c>
      <c r="N128" s="72" t="str" cm="1">
        <f t="array" ref="N128">_xlfn._xlws.FILTER(LookupCostCode[Cost Code],LookupCostCode[Description]=Table1[[#This Row],[Equipment Type]],"Not Assigned")</f>
        <v>Not Assigned</v>
      </c>
      <c r="O128" s="72" t="s">
        <v>594</v>
      </c>
      <c r="P128" s="72"/>
      <c r="Q128" s="62" t="s">
        <v>9</v>
      </c>
      <c r="R128" s="62"/>
      <c r="S128" s="62" t="s">
        <v>6</v>
      </c>
      <c r="T128" s="62"/>
      <c r="U128" s="62"/>
      <c r="V128" s="62"/>
      <c r="W128" s="72" t="str">
        <f>IF(ISBLANK(Table1[[#This Row],[Connection Type]]),"",INDEX(LookupConnectionType[Description],MATCH(Table1[[#This Row],[Connection Type]],LookupConnectionType[Connection Abbreviation])))</f>
        <v/>
      </c>
      <c r="X128" s="76"/>
      <c r="AA128" s="62"/>
      <c r="AB128" s="62"/>
      <c r="AC128" s="62"/>
      <c r="AD128" s="62"/>
      <c r="AE128" s="62"/>
      <c r="AF128" s="77"/>
      <c r="AG128" s="77"/>
      <c r="AH128" s="78"/>
      <c r="AI12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8" s="79" t="str">
        <f>IF(OR(Table1[[#This Row],[Apparent Power (kVA)]]="",Table1[[#This Row],[Elec - Diversity]]=""),"",Table1[[#This Row],[Apparent Power (kVA)]]*Table1[[#This Row],[Elec - Diversity]])</f>
        <v/>
      </c>
      <c r="AL128" s="62"/>
      <c r="AM128" s="62"/>
      <c r="AN128" s="62"/>
      <c r="AO128" s="62"/>
      <c r="AP128" s="62"/>
      <c r="AQ128" s="62"/>
      <c r="AR128" s="62"/>
      <c r="AS128" s="62"/>
      <c r="AT128" s="62" t="str" cm="1">
        <f t="array" ref="AT128">IF(ISBLANK(Table1[[#This Row],[Service]]),"N/A",INDEX(LookupService[Consumption Unit],MATCH(Table1[[#This Row],[Service]],LookupService[Service],0),0))</f>
        <v>N/A</v>
      </c>
      <c r="AU128" s="62"/>
      <c r="AV128" s="62"/>
      <c r="AW128" s="80" t="str" cm="1">
        <f t="array" ref="AW128">IF(ISBLANK(Table1[[#This Row],[Service]]),"N/A",INDEX(LookupService[Pressure Unit],MATCH(Table1[[#This Row],[Service]],LookupService[Service],0),0))</f>
        <v>N/A</v>
      </c>
      <c r="AX128" s="81"/>
      <c r="AY128" s="72" t="str">
        <f>IF(OR(Table1[[#This Row],[Flow]]="",Table1[[#This Row],[Mech - Diversity]]=""),"",Table1[[#This Row],[Flow]]*Table1[[#This Row],[Mech - Diversity]])</f>
        <v/>
      </c>
      <c r="AZ128" s="72"/>
      <c r="BA128" s="62"/>
      <c r="BB128" s="62"/>
      <c r="BC128" s="62"/>
      <c r="BD128" s="62"/>
      <c r="BE128" s="62"/>
      <c r="BF128" s="62"/>
      <c r="BG128" s="62"/>
      <c r="BH128" s="77"/>
      <c r="BI128" s="77"/>
      <c r="BJ128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28" s="72"/>
      <c r="BL128" s="72" t="b">
        <f>IF(ISBLANK(Table1[[#This Row],[Power Source (Control Panel)]]),FALSE,TRUE)</f>
        <v>0</v>
      </c>
    </row>
    <row r="129" spans="1:64" ht="30" customHeight="1" x14ac:dyDescent="0.3">
      <c r="A129" s="62" t="s">
        <v>802</v>
      </c>
      <c r="B129" s="62" t="s">
        <v>792</v>
      </c>
      <c r="C12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29" s="62" t="s">
        <v>509</v>
      </c>
      <c r="E129" s="62"/>
      <c r="F12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2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29" s="74"/>
      <c r="I129" s="75" t="str">
        <f>IF(Table1[[#This Row],[Connection ID]]&lt;&gt;"-",IF(COUNTIF(Table1[Connection ID],Table1[[#This Row],[Connection ID]])&gt;1,"Duplicate Tag",""),"")</f>
        <v/>
      </c>
      <c r="J12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9" s="62"/>
      <c r="M129" s="62" t="s">
        <v>535</v>
      </c>
      <c r="N129" s="72" t="str" cm="1">
        <f t="array" ref="N129">_xlfn._xlws.FILTER(LookupCostCode[Cost Code],LookupCostCode[Description]=Table1[[#This Row],[Equipment Type]],"Not Assigned")</f>
        <v>Not Assigned</v>
      </c>
      <c r="O129" s="72" t="s">
        <v>594</v>
      </c>
      <c r="P129" s="72"/>
      <c r="Q129" s="62" t="s">
        <v>9</v>
      </c>
      <c r="R129" s="62"/>
      <c r="S129" s="62" t="s">
        <v>6</v>
      </c>
      <c r="T129" s="62"/>
      <c r="U129" s="62"/>
      <c r="V129" s="62"/>
      <c r="W129" s="72" t="str">
        <f>IF(ISBLANK(Table1[[#This Row],[Connection Type]]),"",INDEX(LookupConnectionType[Description],MATCH(Table1[[#This Row],[Connection Type]],LookupConnectionType[Connection Abbreviation])))</f>
        <v/>
      </c>
      <c r="X129" s="76"/>
      <c r="AA129" s="62"/>
      <c r="AB129" s="62"/>
      <c r="AC129" s="62"/>
      <c r="AD129" s="62"/>
      <c r="AE129" s="62"/>
      <c r="AF129" s="77"/>
      <c r="AG129" s="77"/>
      <c r="AH129" s="78"/>
      <c r="AI12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9" s="79" t="str">
        <f>IF(OR(Table1[[#This Row],[Apparent Power (kVA)]]="",Table1[[#This Row],[Elec - Diversity]]=""),"",Table1[[#This Row],[Apparent Power (kVA)]]*Table1[[#This Row],[Elec - Diversity]])</f>
        <v/>
      </c>
      <c r="AL129" s="62"/>
      <c r="AM129" s="62"/>
      <c r="AN129" s="62"/>
      <c r="AO129" s="62"/>
      <c r="AP129" s="62"/>
      <c r="AQ129" s="62"/>
      <c r="AR129" s="62"/>
      <c r="AS129" s="62"/>
      <c r="AT129" s="62" t="str" cm="1">
        <f t="array" ref="AT129">IF(ISBLANK(Table1[[#This Row],[Service]]),"N/A",INDEX(LookupService[Consumption Unit],MATCH(Table1[[#This Row],[Service]],LookupService[Service],0),0))</f>
        <v>N/A</v>
      </c>
      <c r="AU129" s="62"/>
      <c r="AV129" s="62"/>
      <c r="AW129" s="80" t="str" cm="1">
        <f t="array" ref="AW129">IF(ISBLANK(Table1[[#This Row],[Service]]),"N/A",INDEX(LookupService[Pressure Unit],MATCH(Table1[[#This Row],[Service]],LookupService[Service],0),0))</f>
        <v>N/A</v>
      </c>
      <c r="AX129" s="81"/>
      <c r="AY129" s="72" t="str">
        <f>IF(OR(Table1[[#This Row],[Flow]]="",Table1[[#This Row],[Mech - Diversity]]=""),"",Table1[[#This Row],[Flow]]*Table1[[#This Row],[Mech - Diversity]])</f>
        <v/>
      </c>
      <c r="AZ129" s="72"/>
      <c r="BA129" s="62"/>
      <c r="BB129" s="62"/>
      <c r="BC129" s="62"/>
      <c r="BD129" s="62"/>
      <c r="BE129" s="62"/>
      <c r="BF129" s="62"/>
      <c r="BG129" s="62"/>
      <c r="BH129" s="77"/>
      <c r="BI129" s="77"/>
      <c r="BJ12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29" s="72"/>
      <c r="BL129" s="72" t="b">
        <f>IF(ISBLANK(Table1[[#This Row],[Power Source (Control Panel)]]),FALSE,TRUE)</f>
        <v>0</v>
      </c>
    </row>
    <row r="130" spans="1:64" ht="30" customHeight="1" x14ac:dyDescent="0.3">
      <c r="A130" s="62" t="s">
        <v>803</v>
      </c>
      <c r="B130" s="62" t="s">
        <v>792</v>
      </c>
      <c r="C13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CA-C014</v>
      </c>
      <c r="D130" s="62" t="s">
        <v>516</v>
      </c>
      <c r="E130" s="62" t="s">
        <v>517</v>
      </c>
      <c r="F130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30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30" s="74">
        <v>14</v>
      </c>
      <c r="I130" s="75" t="str">
        <f>IF(Table1[[#This Row],[Connection ID]]&lt;&gt;"-",IF(COUNTIF(Table1[Connection ID],Table1[[#This Row],[Connection ID]])&gt;1,"Duplicate Tag",""),"")</f>
        <v/>
      </c>
      <c r="J13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0" s="62"/>
      <c r="M130" s="62" t="s">
        <v>751</v>
      </c>
      <c r="N130" s="72" t="str" cm="1">
        <f t="array" ref="N130">_xlfn._xlws.FILTER(LookupCostCode[Cost Code],LookupCostCode[Description]=Table1[[#This Row],[Equipment Type]],"Not Assigned")</f>
        <v>Not Assigned</v>
      </c>
      <c r="O130" s="72" t="s">
        <v>594</v>
      </c>
      <c r="P130" s="62"/>
      <c r="Q130" s="62" t="s">
        <v>9</v>
      </c>
      <c r="R130" s="62"/>
      <c r="S130" s="62" t="s">
        <v>10</v>
      </c>
      <c r="T130" s="62"/>
      <c r="U130" s="62"/>
      <c r="V130" s="62"/>
      <c r="W130" s="72" t="str">
        <f>IF(ISBLANK(Table1[[#This Row],[Connection Type]]),"",INDEX(LookupConnectionType[Description],MATCH(Table1[[#This Row],[Connection Type]],LookupConnectionType[Connection Abbreviation])))</f>
        <v/>
      </c>
      <c r="X130" s="76"/>
      <c r="AA130" s="62"/>
      <c r="AB130" s="62"/>
      <c r="AC130" s="62" t="s">
        <v>665</v>
      </c>
      <c r="AD130" s="62"/>
      <c r="AE130" s="62"/>
      <c r="AF130" s="77"/>
      <c r="AG130" s="77"/>
      <c r="AH130" s="78"/>
      <c r="AI13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0" s="79" t="str">
        <f>IF(OR(Table1[[#This Row],[Apparent Power (kVA)]]="",Table1[[#This Row],[Elec - Diversity]]=""),"",Table1[[#This Row],[Apparent Power (kVA)]]*Table1[[#This Row],[Elec - Diversity]])</f>
        <v/>
      </c>
      <c r="AL130" s="62"/>
      <c r="AM130" s="62"/>
      <c r="AN130" s="62"/>
      <c r="AO130" s="62"/>
      <c r="AP130" s="62"/>
      <c r="AQ130" s="62"/>
      <c r="AR130" s="62"/>
      <c r="AS130" s="62">
        <v>12</v>
      </c>
      <c r="AT130" s="62" t="str" cm="1">
        <f t="array" ref="AT130">IF(ISBLANK(Table1[[#This Row],[Service]]),"N/A",INDEX(LookupService[Consumption Unit],MATCH(Table1[[#This Row],[Service]],LookupService[Service],0),0))</f>
        <v>SCFM</v>
      </c>
      <c r="AU130" s="62"/>
      <c r="AV130" s="62">
        <v>90</v>
      </c>
      <c r="AW130" s="80" t="str" cm="1">
        <f t="array" ref="AW130">IF(ISBLANK(Table1[[#This Row],[Service]]),"N/A",INDEX(LookupService[Pressure Unit],MATCH(Table1[[#This Row],[Service]],LookupService[Service],0),0))</f>
        <v>PSI</v>
      </c>
      <c r="AX130" s="81">
        <v>0.75</v>
      </c>
      <c r="AY130" s="72">
        <f>IF(OR(Table1[[#This Row],[Flow]]="",Table1[[#This Row],[Mech - Diversity]]=""),"",Table1[[#This Row],[Flow]]*Table1[[#This Row],[Mech - Diversity]])</f>
        <v>9</v>
      </c>
      <c r="AZ130" s="72"/>
      <c r="BA130" s="62" t="s">
        <v>519</v>
      </c>
      <c r="BB130" s="62" t="s">
        <v>796</v>
      </c>
      <c r="BC130" s="62"/>
      <c r="BD130" s="62"/>
      <c r="BE130" s="62"/>
      <c r="BF130" s="62"/>
      <c r="BG130" s="62"/>
      <c r="BH130" s="77"/>
      <c r="BI130" s="77"/>
      <c r="BJ130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30" s="72"/>
      <c r="BL130" s="72" t="b">
        <f>IF(ISBLANK(Table1[[#This Row],[Power Source (Control Panel)]]),FALSE,TRUE)</f>
        <v>0</v>
      </c>
    </row>
    <row r="131" spans="1:64" ht="30" customHeight="1" x14ac:dyDescent="0.3">
      <c r="A131" s="62" t="s">
        <v>803</v>
      </c>
      <c r="B131" s="62" t="s">
        <v>792</v>
      </c>
      <c r="C13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EL-C027</v>
      </c>
      <c r="D131" s="62" t="s">
        <v>516</v>
      </c>
      <c r="E131" s="62" t="s">
        <v>528</v>
      </c>
      <c r="F131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31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31" s="74">
        <v>27</v>
      </c>
      <c r="I131" s="75" t="str">
        <f>IF(Table1[[#This Row],[Connection ID]]&lt;&gt;"-",IF(COUNTIF(Table1[Connection ID],Table1[[#This Row],[Connection ID]])&gt;1,"Duplicate Tag",""),"")</f>
        <v/>
      </c>
      <c r="J13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1" s="62"/>
      <c r="M131" s="62" t="s">
        <v>751</v>
      </c>
      <c r="N131" s="72" t="str" cm="1">
        <f t="array" ref="N131">_xlfn._xlws.FILTER(LookupCostCode[Cost Code],LookupCostCode[Description]=Table1[[#This Row],[Equipment Type]],"Not Assigned")</f>
        <v>Not Assigned</v>
      </c>
      <c r="O131" s="72" t="s">
        <v>594</v>
      </c>
      <c r="P131" s="72"/>
      <c r="Q131" s="62" t="s">
        <v>9</v>
      </c>
      <c r="R131" s="62"/>
      <c r="S131" s="62" t="s">
        <v>10</v>
      </c>
      <c r="T131" s="62"/>
      <c r="U131" s="62"/>
      <c r="V131" s="62"/>
      <c r="W131" s="72" t="str">
        <f>IF(ISBLANK(Table1[[#This Row],[Connection Type]]),"",INDEX(LookupConnectionType[Description],MATCH(Table1[[#This Row],[Connection Type]],LookupConnectionType[Connection Abbreviation])))</f>
        <v/>
      </c>
      <c r="X131" s="76"/>
      <c r="AA131" s="62"/>
      <c r="AB131" s="62"/>
      <c r="AC131" s="62" t="s">
        <v>665</v>
      </c>
      <c r="AD131" s="62"/>
      <c r="AE131" s="62" t="s">
        <v>657</v>
      </c>
      <c r="AF131" s="77"/>
      <c r="AG131" s="77">
        <v>24</v>
      </c>
      <c r="AH131" s="78">
        <v>0.8</v>
      </c>
      <c r="AI131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8.6463976313838362</v>
      </c>
      <c r="AJ131" s="79">
        <f>IF(OR(Table1[[#This Row],[Apparent Load (FLA)]]="",Table1[[#This Row],[Apparent Load (FLA)]]=0,Table1[[#This Row],[Elec - Diversity]]=""),"",Table1[[#This Row],[Apparent Load (FLA)]]*Table1[[#This Row],[Elec - Diversity]])</f>
        <v>19.200000000000003</v>
      </c>
      <c r="AK131" s="79">
        <f>IF(OR(Table1[[#This Row],[Apparent Power (kVA)]]="",Table1[[#This Row],[Elec - Diversity]]=""),"",Table1[[#This Row],[Apparent Power (kVA)]]*Table1[[#This Row],[Elec - Diversity]])</f>
        <v>6.9171181051070691</v>
      </c>
      <c r="AL131" s="62"/>
      <c r="AM131" s="62"/>
      <c r="AN131" s="62"/>
      <c r="AO131" s="62" t="s">
        <v>793</v>
      </c>
      <c r="AP131" s="62"/>
      <c r="AQ131" s="62"/>
      <c r="AR131" s="62"/>
      <c r="AS131" s="62"/>
      <c r="AT131" s="62" t="str" cm="1">
        <f t="array" ref="AT131">IF(ISBLANK(Table1[[#This Row],[Service]]),"N/A",INDEX(LookupService[Consumption Unit],MATCH(Table1[[#This Row],[Service]],LookupService[Service],0),0))</f>
        <v>N/A</v>
      </c>
      <c r="AU131" s="62"/>
      <c r="AV131" s="62"/>
      <c r="AW131" s="80" t="str" cm="1">
        <f t="array" ref="AW131">IF(ISBLANK(Table1[[#This Row],[Service]]),"N/A",INDEX(LookupService[Pressure Unit],MATCH(Table1[[#This Row],[Service]],LookupService[Service],0),0))</f>
        <v>N/A</v>
      </c>
      <c r="AX131" s="81"/>
      <c r="AY131" s="72" t="str">
        <f>IF(OR(Table1[[#This Row],[Flow]]="",Table1[[#This Row],[Mech - Diversity]]=""),"",Table1[[#This Row],[Flow]]*Table1[[#This Row],[Mech - Diversity]])</f>
        <v/>
      </c>
      <c r="AZ131" s="72"/>
      <c r="BA131" s="62"/>
      <c r="BB131" s="62"/>
      <c r="BC131" s="62"/>
      <c r="BD131" s="62"/>
      <c r="BE131" s="62"/>
      <c r="BF131" s="62"/>
      <c r="BG131" s="62"/>
      <c r="BH131" s="77"/>
      <c r="BI131" s="77"/>
      <c r="BJ131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31" s="72"/>
      <c r="BL131" s="72" t="b">
        <f>IF(ISBLANK(Table1[[#This Row],[Power Source (Control Panel)]]),FALSE,TRUE)</f>
        <v>0</v>
      </c>
    </row>
    <row r="132" spans="1:64" ht="30" customHeight="1" x14ac:dyDescent="0.3">
      <c r="A132" s="62" t="s">
        <v>803</v>
      </c>
      <c r="B132" s="62" t="s">
        <v>792</v>
      </c>
      <c r="C13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TD-C108</v>
      </c>
      <c r="D132" s="62" t="s">
        <v>516</v>
      </c>
      <c r="E132" s="62" t="s">
        <v>794</v>
      </c>
      <c r="F132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32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32" s="74">
        <v>108</v>
      </c>
      <c r="I132" s="75" t="str">
        <f>IF(Table1[[#This Row],[Connection ID]]&lt;&gt;"-",IF(COUNTIF(Table1[Connection ID],Table1[[#This Row],[Connection ID]])&gt;1,"Duplicate Tag",""),"")</f>
        <v/>
      </c>
      <c r="J13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2" s="62"/>
      <c r="M132" s="62" t="s">
        <v>751</v>
      </c>
      <c r="N132" s="72" t="str" cm="1">
        <f t="array" ref="N132">_xlfn._xlws.FILTER(LookupCostCode[Cost Code],LookupCostCode[Description]=Table1[[#This Row],[Equipment Type]],"Not Assigned")</f>
        <v>Not Assigned</v>
      </c>
      <c r="O132" s="72" t="s">
        <v>594</v>
      </c>
      <c r="P132" s="72"/>
      <c r="Q132" s="62" t="s">
        <v>9</v>
      </c>
      <c r="R132" s="62"/>
      <c r="S132" s="62" t="s">
        <v>10</v>
      </c>
      <c r="T132" s="62"/>
      <c r="U132" s="62"/>
      <c r="V132" s="62"/>
      <c r="W132" s="72" t="str">
        <f>IF(ISBLANK(Table1[[#This Row],[Connection Type]]),"",INDEX(LookupConnectionType[Description],MATCH(Table1[[#This Row],[Connection Type]],LookupConnectionType[Connection Abbreviation])))</f>
        <v/>
      </c>
      <c r="X132" s="76"/>
      <c r="AA132" s="62"/>
      <c r="AB132" s="62"/>
      <c r="AC132" s="62"/>
      <c r="AD132" s="62"/>
      <c r="AE132" s="62"/>
      <c r="AF132" s="77"/>
      <c r="AG132" s="77"/>
      <c r="AH132" s="78"/>
      <c r="AI13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2" s="79" t="str">
        <f>IF(OR(Table1[[#This Row],[Apparent Power (kVA)]]="",Table1[[#This Row],[Elec - Diversity]]=""),"",Table1[[#This Row],[Apparent Power (kVA)]]*Table1[[#This Row],[Elec - Diversity]])</f>
        <v/>
      </c>
      <c r="AL132" s="62"/>
      <c r="AM132" s="62"/>
      <c r="AN132" s="62"/>
      <c r="AO132" s="62"/>
      <c r="AP132" s="62"/>
      <c r="AQ132" s="62"/>
      <c r="AR132" s="62"/>
      <c r="AS132" s="62"/>
      <c r="AT132" s="62" t="str" cm="1">
        <f t="array" ref="AT132">IF(ISBLANK(Table1[[#This Row],[Service]]),"N/A",INDEX(LookupService[Consumption Unit],MATCH(Table1[[#This Row],[Service]],LookupService[Service],0),0))</f>
        <v>N/A</v>
      </c>
      <c r="AU132" s="62"/>
      <c r="AV132" s="62"/>
      <c r="AW132" s="80" t="str" cm="1">
        <f t="array" ref="AW132">IF(ISBLANK(Table1[[#This Row],[Service]]),"N/A",INDEX(LookupService[Pressure Unit],MATCH(Table1[[#This Row],[Service]],LookupService[Service],0),0))</f>
        <v>N/A</v>
      </c>
      <c r="AX132" s="81"/>
      <c r="AY132" s="72" t="str">
        <f>IF(OR(Table1[[#This Row],[Flow]]="",Table1[[#This Row],[Mech - Diversity]]=""),"",Table1[[#This Row],[Flow]]*Table1[[#This Row],[Mech - Diversity]])</f>
        <v/>
      </c>
      <c r="AZ132" s="72"/>
      <c r="BA132" s="62"/>
      <c r="BB132" s="62"/>
      <c r="BC132" s="62"/>
      <c r="BD132" s="62"/>
      <c r="BE132" s="62"/>
      <c r="BF132" s="62"/>
      <c r="BG132" s="62"/>
      <c r="BH132" s="77"/>
      <c r="BI132" s="77"/>
      <c r="BJ132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32" s="72"/>
      <c r="BL132" s="72" t="b">
        <f>IF(ISBLANK(Table1[[#This Row],[Power Source (Control Panel)]]),FALSE,TRUE)</f>
        <v>0</v>
      </c>
    </row>
    <row r="133" spans="1:64" ht="30" customHeight="1" x14ac:dyDescent="0.3">
      <c r="A133" s="62" t="s">
        <v>803</v>
      </c>
      <c r="B133" s="62" t="s">
        <v>792</v>
      </c>
      <c r="C13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33" s="62" t="s">
        <v>509</v>
      </c>
      <c r="E133" s="62"/>
      <c r="F13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3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33" s="74"/>
      <c r="I133" s="75" t="str">
        <f>IF(Table1[[#This Row],[Connection ID]]&lt;&gt;"-",IF(COUNTIF(Table1[Connection ID],Table1[[#This Row],[Connection ID]])&gt;1,"Duplicate Tag",""),"")</f>
        <v/>
      </c>
      <c r="J13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3" s="62"/>
      <c r="M133" s="62" t="s">
        <v>751</v>
      </c>
      <c r="N133" s="72" t="str" cm="1">
        <f t="array" ref="N133">_xlfn._xlws.FILTER(LookupCostCode[Cost Code],LookupCostCode[Description]=Table1[[#This Row],[Equipment Type]],"Not Assigned")</f>
        <v>Not Assigned</v>
      </c>
      <c r="O133" s="72" t="s">
        <v>594</v>
      </c>
      <c r="P133" s="72"/>
      <c r="Q133" s="62" t="s">
        <v>9</v>
      </c>
      <c r="R133" s="62"/>
      <c r="S133" s="62" t="s">
        <v>10</v>
      </c>
      <c r="T133" s="62"/>
      <c r="U133" s="62"/>
      <c r="V133" s="62"/>
      <c r="W133" s="72" t="str">
        <f>IF(ISBLANK(Table1[[#This Row],[Connection Type]]),"",INDEX(LookupConnectionType[Description],MATCH(Table1[[#This Row],[Connection Type]],LookupConnectionType[Connection Abbreviation])))</f>
        <v/>
      </c>
      <c r="X133" s="76"/>
      <c r="AA133" s="62"/>
      <c r="AB133" s="62"/>
      <c r="AC133" s="62"/>
      <c r="AD133" s="62"/>
      <c r="AE133" s="62"/>
      <c r="AF133" s="77"/>
      <c r="AG133" s="77"/>
      <c r="AH133" s="78"/>
      <c r="AI13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3" s="79" t="str">
        <f>IF(OR(Table1[[#This Row],[Apparent Power (kVA)]]="",Table1[[#This Row],[Elec - Diversity]]=""),"",Table1[[#This Row],[Apparent Power (kVA)]]*Table1[[#This Row],[Elec - Diversity]])</f>
        <v/>
      </c>
      <c r="AL133" s="62"/>
      <c r="AM133" s="62"/>
      <c r="AN133" s="62"/>
      <c r="AO133" s="62"/>
      <c r="AP133" s="62"/>
      <c r="AQ133" s="62"/>
      <c r="AR133" s="62"/>
      <c r="AS133" s="62"/>
      <c r="AT133" s="62" t="str" cm="1">
        <f t="array" ref="AT133">IF(ISBLANK(Table1[[#This Row],[Service]]),"N/A",INDEX(LookupService[Consumption Unit],MATCH(Table1[[#This Row],[Service]],LookupService[Service],0),0))</f>
        <v>N/A</v>
      </c>
      <c r="AU133" s="62"/>
      <c r="AV133" s="62"/>
      <c r="AW133" s="80" t="str" cm="1">
        <f t="array" ref="AW133">IF(ISBLANK(Table1[[#This Row],[Service]]),"N/A",INDEX(LookupService[Pressure Unit],MATCH(Table1[[#This Row],[Service]],LookupService[Service],0),0))</f>
        <v>N/A</v>
      </c>
      <c r="AX133" s="81"/>
      <c r="AY133" s="72" t="str">
        <f>IF(OR(Table1[[#This Row],[Flow]]="",Table1[[#This Row],[Mech - Diversity]]=""),"",Table1[[#This Row],[Flow]]*Table1[[#This Row],[Mech - Diversity]])</f>
        <v/>
      </c>
      <c r="AZ133" s="72"/>
      <c r="BA133" s="62"/>
      <c r="BB133" s="62"/>
      <c r="BC133" s="62"/>
      <c r="BD133" s="62"/>
      <c r="BE133" s="62"/>
      <c r="BF133" s="62"/>
      <c r="BG133" s="62"/>
      <c r="BH133" s="77"/>
      <c r="BI133" s="77"/>
      <c r="BJ13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33" s="72"/>
      <c r="BL133" s="72" t="b">
        <f>IF(ISBLANK(Table1[[#This Row],[Power Source (Control Panel)]]),FALSE,TRUE)</f>
        <v>0</v>
      </c>
    </row>
    <row r="134" spans="1:64" ht="30" customHeight="1" x14ac:dyDescent="0.3">
      <c r="A134" s="62" t="s">
        <v>804</v>
      </c>
      <c r="B134" s="62" t="s">
        <v>792</v>
      </c>
      <c r="C13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CA-C015</v>
      </c>
      <c r="D134" s="62" t="s">
        <v>516</v>
      </c>
      <c r="E134" s="62" t="s">
        <v>517</v>
      </c>
      <c r="F134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34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34" s="74">
        <v>15</v>
      </c>
      <c r="I134" s="75" t="str">
        <f>IF(Table1[[#This Row],[Connection ID]]&lt;&gt;"-",IF(COUNTIF(Table1[Connection ID],Table1[[#This Row],[Connection ID]])&gt;1,"Duplicate Tag",""),"")</f>
        <v/>
      </c>
      <c r="J13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4" s="62"/>
      <c r="M134" s="62" t="s">
        <v>751</v>
      </c>
      <c r="N134" s="72" t="str" cm="1">
        <f t="array" ref="N134">_xlfn._xlws.FILTER(LookupCostCode[Cost Code],LookupCostCode[Description]=Table1[[#This Row],[Equipment Type]],"Not Assigned")</f>
        <v>Not Assigned</v>
      </c>
      <c r="O134" s="72" t="s">
        <v>594</v>
      </c>
      <c r="P134" s="62"/>
      <c r="Q134" s="62" t="s">
        <v>9</v>
      </c>
      <c r="R134" s="62"/>
      <c r="S134" s="62" t="s">
        <v>10</v>
      </c>
      <c r="T134" s="62"/>
      <c r="U134" s="62"/>
      <c r="V134" s="62"/>
      <c r="W134" s="72" t="str">
        <f>IF(ISBLANK(Table1[[#This Row],[Connection Type]]),"",INDEX(LookupConnectionType[Description],MATCH(Table1[[#This Row],[Connection Type]],LookupConnectionType[Connection Abbreviation])))</f>
        <v/>
      </c>
      <c r="X134" s="76"/>
      <c r="AA134" s="62"/>
      <c r="AB134" s="62"/>
      <c r="AC134" s="62" t="s">
        <v>665</v>
      </c>
      <c r="AD134" s="62"/>
      <c r="AE134" s="62"/>
      <c r="AF134" s="77"/>
      <c r="AG134" s="77"/>
      <c r="AH134" s="78"/>
      <c r="AI13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4" s="79" t="str">
        <f>IF(OR(Table1[[#This Row],[Apparent Power (kVA)]]="",Table1[[#This Row],[Elec - Diversity]]=""),"",Table1[[#This Row],[Apparent Power (kVA)]]*Table1[[#This Row],[Elec - Diversity]])</f>
        <v/>
      </c>
      <c r="AL134" s="62"/>
      <c r="AM134" s="62"/>
      <c r="AN134" s="62"/>
      <c r="AO134" s="62"/>
      <c r="AP134" s="62"/>
      <c r="AQ134" s="62"/>
      <c r="AR134" s="62"/>
      <c r="AS134" s="62">
        <v>12</v>
      </c>
      <c r="AT134" s="62" t="str" cm="1">
        <f t="array" ref="AT134">IF(ISBLANK(Table1[[#This Row],[Service]]),"N/A",INDEX(LookupService[Consumption Unit],MATCH(Table1[[#This Row],[Service]],LookupService[Service],0),0))</f>
        <v>SCFM</v>
      </c>
      <c r="AU134" s="62"/>
      <c r="AV134" s="62">
        <v>90</v>
      </c>
      <c r="AW134" s="80" t="str" cm="1">
        <f t="array" ref="AW134">IF(ISBLANK(Table1[[#This Row],[Service]]),"N/A",INDEX(LookupService[Pressure Unit],MATCH(Table1[[#This Row],[Service]],LookupService[Service],0),0))</f>
        <v>PSI</v>
      </c>
      <c r="AX134" s="81">
        <v>0.75</v>
      </c>
      <c r="AY134" s="72">
        <f>IF(OR(Table1[[#This Row],[Flow]]="",Table1[[#This Row],[Mech - Diversity]]=""),"",Table1[[#This Row],[Flow]]*Table1[[#This Row],[Mech - Diversity]])</f>
        <v>9</v>
      </c>
      <c r="AZ134" s="72"/>
      <c r="BA134" s="62" t="s">
        <v>519</v>
      </c>
      <c r="BB134" s="62" t="s">
        <v>796</v>
      </c>
      <c r="BC134" s="62"/>
      <c r="BD134" s="62"/>
      <c r="BE134" s="62"/>
      <c r="BF134" s="62"/>
      <c r="BG134" s="62"/>
      <c r="BH134" s="77"/>
      <c r="BI134" s="77"/>
      <c r="BJ134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34" s="72"/>
      <c r="BL134" s="72" t="b">
        <f>IF(ISBLANK(Table1[[#This Row],[Power Source (Control Panel)]]),FALSE,TRUE)</f>
        <v>0</v>
      </c>
    </row>
    <row r="135" spans="1:64" ht="30" customHeight="1" x14ac:dyDescent="0.3">
      <c r="A135" s="62" t="s">
        <v>804</v>
      </c>
      <c r="B135" s="62" t="s">
        <v>792</v>
      </c>
      <c r="C13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EL-C028</v>
      </c>
      <c r="D135" s="62" t="s">
        <v>516</v>
      </c>
      <c r="E135" s="62" t="s">
        <v>528</v>
      </c>
      <c r="F135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35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35" s="74">
        <v>28</v>
      </c>
      <c r="I135" s="75" t="str">
        <f>IF(Table1[[#This Row],[Connection ID]]&lt;&gt;"-",IF(COUNTIF(Table1[Connection ID],Table1[[#This Row],[Connection ID]])&gt;1,"Duplicate Tag",""),"")</f>
        <v/>
      </c>
      <c r="J13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5" s="62"/>
      <c r="M135" s="62" t="s">
        <v>751</v>
      </c>
      <c r="N135" s="72" t="str" cm="1">
        <f t="array" ref="N135">_xlfn._xlws.FILTER(LookupCostCode[Cost Code],LookupCostCode[Description]=Table1[[#This Row],[Equipment Type]],"Not Assigned")</f>
        <v>Not Assigned</v>
      </c>
      <c r="O135" s="72" t="s">
        <v>594</v>
      </c>
      <c r="P135" s="72"/>
      <c r="Q135" s="62" t="s">
        <v>9</v>
      </c>
      <c r="R135" s="62"/>
      <c r="S135" s="62" t="s">
        <v>10</v>
      </c>
      <c r="T135" s="62"/>
      <c r="U135" s="62"/>
      <c r="V135" s="62"/>
      <c r="W135" s="72" t="str">
        <f>IF(ISBLANK(Table1[[#This Row],[Connection Type]]),"",INDEX(LookupConnectionType[Description],MATCH(Table1[[#This Row],[Connection Type]],LookupConnectionType[Connection Abbreviation])))</f>
        <v/>
      </c>
      <c r="X135" s="76"/>
      <c r="AA135" s="62"/>
      <c r="AB135" s="62"/>
      <c r="AC135" s="62" t="s">
        <v>665</v>
      </c>
      <c r="AD135" s="62"/>
      <c r="AE135" s="62" t="s">
        <v>657</v>
      </c>
      <c r="AF135" s="77"/>
      <c r="AG135" s="77">
        <v>24</v>
      </c>
      <c r="AH135" s="78">
        <v>0.8</v>
      </c>
      <c r="AI135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8.6463976313838362</v>
      </c>
      <c r="AJ135" s="79">
        <f>IF(OR(Table1[[#This Row],[Apparent Load (FLA)]]="",Table1[[#This Row],[Apparent Load (FLA)]]=0,Table1[[#This Row],[Elec - Diversity]]=""),"",Table1[[#This Row],[Apparent Load (FLA)]]*Table1[[#This Row],[Elec - Diversity]])</f>
        <v>19.200000000000003</v>
      </c>
      <c r="AK135" s="79">
        <f>IF(OR(Table1[[#This Row],[Apparent Power (kVA)]]="",Table1[[#This Row],[Elec - Diversity]]=""),"",Table1[[#This Row],[Apparent Power (kVA)]]*Table1[[#This Row],[Elec - Diversity]])</f>
        <v>6.9171181051070691</v>
      </c>
      <c r="AL135" s="62"/>
      <c r="AM135" s="62"/>
      <c r="AN135" s="62"/>
      <c r="AO135" s="62" t="s">
        <v>793</v>
      </c>
      <c r="AP135" s="62"/>
      <c r="AQ135" s="62"/>
      <c r="AR135" s="62"/>
      <c r="AS135" s="62"/>
      <c r="AT135" s="62" t="str" cm="1">
        <f t="array" ref="AT135">IF(ISBLANK(Table1[[#This Row],[Service]]),"N/A",INDEX(LookupService[Consumption Unit],MATCH(Table1[[#This Row],[Service]],LookupService[Service],0),0))</f>
        <v>N/A</v>
      </c>
      <c r="AU135" s="62"/>
      <c r="AV135" s="62"/>
      <c r="AW135" s="80" t="str" cm="1">
        <f t="array" ref="AW135">IF(ISBLANK(Table1[[#This Row],[Service]]),"N/A",INDEX(LookupService[Pressure Unit],MATCH(Table1[[#This Row],[Service]],LookupService[Service],0),0))</f>
        <v>N/A</v>
      </c>
      <c r="AX135" s="81"/>
      <c r="AY135" s="72" t="str">
        <f>IF(OR(Table1[[#This Row],[Flow]]="",Table1[[#This Row],[Mech - Diversity]]=""),"",Table1[[#This Row],[Flow]]*Table1[[#This Row],[Mech - Diversity]])</f>
        <v/>
      </c>
      <c r="AZ135" s="72"/>
      <c r="BA135" s="62"/>
      <c r="BB135" s="62"/>
      <c r="BC135" s="62"/>
      <c r="BD135" s="62"/>
      <c r="BE135" s="62"/>
      <c r="BF135" s="62"/>
      <c r="BG135" s="62"/>
      <c r="BH135" s="77"/>
      <c r="BI135" s="77"/>
      <c r="BJ135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35" s="72"/>
      <c r="BL135" s="72" t="b">
        <f>IF(ISBLANK(Table1[[#This Row],[Power Source (Control Panel)]]),FALSE,TRUE)</f>
        <v>0</v>
      </c>
    </row>
    <row r="136" spans="1:64" ht="30" customHeight="1" x14ac:dyDescent="0.3">
      <c r="A136" s="62" t="s">
        <v>804</v>
      </c>
      <c r="B136" s="62" t="s">
        <v>792</v>
      </c>
      <c r="C13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TD-C109</v>
      </c>
      <c r="D136" s="62" t="s">
        <v>516</v>
      </c>
      <c r="E136" s="62" t="s">
        <v>794</v>
      </c>
      <c r="F136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36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36" s="74">
        <v>109</v>
      </c>
      <c r="I136" s="75" t="str">
        <f>IF(Table1[[#This Row],[Connection ID]]&lt;&gt;"-",IF(COUNTIF(Table1[Connection ID],Table1[[#This Row],[Connection ID]])&gt;1,"Duplicate Tag",""),"")</f>
        <v/>
      </c>
      <c r="J13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6" s="62"/>
      <c r="M136" s="62" t="s">
        <v>751</v>
      </c>
      <c r="N136" s="72" t="str" cm="1">
        <f t="array" ref="N136">_xlfn._xlws.FILTER(LookupCostCode[Cost Code],LookupCostCode[Description]=Table1[[#This Row],[Equipment Type]],"Not Assigned")</f>
        <v>Not Assigned</v>
      </c>
      <c r="O136" s="72" t="s">
        <v>594</v>
      </c>
      <c r="P136" s="72"/>
      <c r="Q136" s="62" t="s">
        <v>9</v>
      </c>
      <c r="R136" s="62"/>
      <c r="S136" s="62" t="s">
        <v>10</v>
      </c>
      <c r="T136" s="62"/>
      <c r="U136" s="62"/>
      <c r="V136" s="62"/>
      <c r="W136" s="72" t="str">
        <f>IF(ISBLANK(Table1[[#This Row],[Connection Type]]),"",INDEX(LookupConnectionType[Description],MATCH(Table1[[#This Row],[Connection Type]],LookupConnectionType[Connection Abbreviation])))</f>
        <v/>
      </c>
      <c r="X136" s="76"/>
      <c r="AA136" s="62"/>
      <c r="AB136" s="62"/>
      <c r="AC136" s="62"/>
      <c r="AD136" s="62"/>
      <c r="AE136" s="62"/>
      <c r="AF136" s="77"/>
      <c r="AG136" s="77"/>
      <c r="AH136" s="78"/>
      <c r="AI13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6" s="79" t="str">
        <f>IF(OR(Table1[[#This Row],[Apparent Power (kVA)]]="",Table1[[#This Row],[Elec - Diversity]]=""),"",Table1[[#This Row],[Apparent Power (kVA)]]*Table1[[#This Row],[Elec - Diversity]])</f>
        <v/>
      </c>
      <c r="AL136" s="62"/>
      <c r="AM136" s="62"/>
      <c r="AN136" s="62"/>
      <c r="AO136" s="62"/>
      <c r="AP136" s="62"/>
      <c r="AQ136" s="62"/>
      <c r="AR136" s="62"/>
      <c r="AS136" s="62"/>
      <c r="AT136" s="62" t="str" cm="1">
        <f t="array" ref="AT136">IF(ISBLANK(Table1[[#This Row],[Service]]),"N/A",INDEX(LookupService[Consumption Unit],MATCH(Table1[[#This Row],[Service]],LookupService[Service],0),0))</f>
        <v>N/A</v>
      </c>
      <c r="AU136" s="62"/>
      <c r="AV136" s="62"/>
      <c r="AW136" s="80" t="str" cm="1">
        <f t="array" ref="AW136">IF(ISBLANK(Table1[[#This Row],[Service]]),"N/A",INDEX(LookupService[Pressure Unit],MATCH(Table1[[#This Row],[Service]],LookupService[Service],0),0))</f>
        <v>N/A</v>
      </c>
      <c r="AX136" s="81"/>
      <c r="AY136" s="72" t="str">
        <f>IF(OR(Table1[[#This Row],[Flow]]="",Table1[[#This Row],[Mech - Diversity]]=""),"",Table1[[#This Row],[Flow]]*Table1[[#This Row],[Mech - Diversity]])</f>
        <v/>
      </c>
      <c r="AZ136" s="72"/>
      <c r="BA136" s="62"/>
      <c r="BB136" s="62"/>
      <c r="BC136" s="62"/>
      <c r="BD136" s="62"/>
      <c r="BE136" s="62"/>
      <c r="BF136" s="62"/>
      <c r="BG136" s="62"/>
      <c r="BH136" s="77"/>
      <c r="BI136" s="77"/>
      <c r="BJ136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36" s="72"/>
      <c r="BL136" s="72" t="b">
        <f>IF(ISBLANK(Table1[[#This Row],[Power Source (Control Panel)]]),FALSE,TRUE)</f>
        <v>0</v>
      </c>
    </row>
    <row r="137" spans="1:64" ht="30" customHeight="1" x14ac:dyDescent="0.3">
      <c r="A137" s="62" t="s">
        <v>804</v>
      </c>
      <c r="B137" s="62" t="s">
        <v>792</v>
      </c>
      <c r="C13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37" s="62" t="s">
        <v>509</v>
      </c>
      <c r="E137" s="62"/>
      <c r="F13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3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37" s="74"/>
      <c r="I137" s="75" t="str">
        <f>IF(Table1[[#This Row],[Connection ID]]&lt;&gt;"-",IF(COUNTIF(Table1[Connection ID],Table1[[#This Row],[Connection ID]])&gt;1,"Duplicate Tag",""),"")</f>
        <v/>
      </c>
      <c r="J13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7" s="62"/>
      <c r="M137" s="62" t="s">
        <v>751</v>
      </c>
      <c r="N137" s="72" t="str" cm="1">
        <f t="array" ref="N137">_xlfn._xlws.FILTER(LookupCostCode[Cost Code],LookupCostCode[Description]=Table1[[#This Row],[Equipment Type]],"Not Assigned")</f>
        <v>Not Assigned</v>
      </c>
      <c r="O137" s="72" t="s">
        <v>594</v>
      </c>
      <c r="P137" s="72"/>
      <c r="Q137" s="62" t="s">
        <v>9</v>
      </c>
      <c r="R137" s="62"/>
      <c r="S137" s="62" t="s">
        <v>10</v>
      </c>
      <c r="T137" s="62"/>
      <c r="U137" s="62"/>
      <c r="V137" s="62"/>
      <c r="W137" s="72" t="str">
        <f>IF(ISBLANK(Table1[[#This Row],[Connection Type]]),"",INDEX(LookupConnectionType[Description],MATCH(Table1[[#This Row],[Connection Type]],LookupConnectionType[Connection Abbreviation])))</f>
        <v/>
      </c>
      <c r="X137" s="76"/>
      <c r="AA137" s="62"/>
      <c r="AB137" s="62"/>
      <c r="AC137" s="62"/>
      <c r="AD137" s="62"/>
      <c r="AE137" s="62"/>
      <c r="AF137" s="77"/>
      <c r="AG137" s="77"/>
      <c r="AH137" s="78"/>
      <c r="AI13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7" s="79" t="str">
        <f>IF(OR(Table1[[#This Row],[Apparent Power (kVA)]]="",Table1[[#This Row],[Elec - Diversity]]=""),"",Table1[[#This Row],[Apparent Power (kVA)]]*Table1[[#This Row],[Elec - Diversity]])</f>
        <v/>
      </c>
      <c r="AL137" s="62"/>
      <c r="AM137" s="62"/>
      <c r="AN137" s="62"/>
      <c r="AO137" s="62"/>
      <c r="AP137" s="62"/>
      <c r="AQ137" s="62"/>
      <c r="AR137" s="62"/>
      <c r="AS137" s="62"/>
      <c r="AT137" s="62" t="str" cm="1">
        <f t="array" ref="AT137">IF(ISBLANK(Table1[[#This Row],[Service]]),"N/A",INDEX(LookupService[Consumption Unit],MATCH(Table1[[#This Row],[Service]],LookupService[Service],0),0))</f>
        <v>N/A</v>
      </c>
      <c r="AU137" s="62"/>
      <c r="AV137" s="62"/>
      <c r="AW137" s="80" t="str" cm="1">
        <f t="array" ref="AW137">IF(ISBLANK(Table1[[#This Row],[Service]]),"N/A",INDEX(LookupService[Pressure Unit],MATCH(Table1[[#This Row],[Service]],LookupService[Service],0),0))</f>
        <v>N/A</v>
      </c>
      <c r="AX137" s="81"/>
      <c r="AY137" s="72" t="str">
        <f>IF(OR(Table1[[#This Row],[Flow]]="",Table1[[#This Row],[Mech - Diversity]]=""),"",Table1[[#This Row],[Flow]]*Table1[[#This Row],[Mech - Diversity]])</f>
        <v/>
      </c>
      <c r="AZ137" s="72"/>
      <c r="BA137" s="62"/>
      <c r="BB137" s="62"/>
      <c r="BC137" s="62"/>
      <c r="BD137" s="62"/>
      <c r="BE137" s="62"/>
      <c r="BF137" s="62"/>
      <c r="BG137" s="62"/>
      <c r="BH137" s="77"/>
      <c r="BI137" s="77"/>
      <c r="BJ13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37" s="72"/>
      <c r="BL137" s="72" t="b">
        <f>IF(ISBLANK(Table1[[#This Row],[Power Source (Control Panel)]]),FALSE,TRUE)</f>
        <v>0</v>
      </c>
    </row>
    <row r="138" spans="1:64" ht="30" customHeight="1" x14ac:dyDescent="0.3">
      <c r="A138" s="62" t="s">
        <v>805</v>
      </c>
      <c r="B138" s="62" t="s">
        <v>792</v>
      </c>
      <c r="C13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CA-C016</v>
      </c>
      <c r="D138" s="62" t="s">
        <v>516</v>
      </c>
      <c r="E138" s="62" t="s">
        <v>517</v>
      </c>
      <c r="F138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38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38" s="74">
        <v>16</v>
      </c>
      <c r="I138" s="75" t="str">
        <f>IF(Table1[[#This Row],[Connection ID]]&lt;&gt;"-",IF(COUNTIF(Table1[Connection ID],Table1[[#This Row],[Connection ID]])&gt;1,"Duplicate Tag",""),"")</f>
        <v/>
      </c>
      <c r="J13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8" s="62"/>
      <c r="M138" s="62" t="s">
        <v>751</v>
      </c>
      <c r="N138" s="72" t="str" cm="1">
        <f t="array" ref="N138">_xlfn._xlws.FILTER(LookupCostCode[Cost Code],LookupCostCode[Description]=Table1[[#This Row],[Equipment Type]],"Not Assigned")</f>
        <v>Not Assigned</v>
      </c>
      <c r="O138" s="72" t="s">
        <v>594</v>
      </c>
      <c r="P138" s="62"/>
      <c r="Q138" s="62" t="s">
        <v>9</v>
      </c>
      <c r="R138" s="62"/>
      <c r="S138" s="62" t="s">
        <v>10</v>
      </c>
      <c r="T138" s="62"/>
      <c r="U138" s="62"/>
      <c r="V138" s="62"/>
      <c r="W138" s="72" t="str">
        <f>IF(ISBLANK(Table1[[#This Row],[Connection Type]]),"",INDEX(LookupConnectionType[Description],MATCH(Table1[[#This Row],[Connection Type]],LookupConnectionType[Connection Abbreviation])))</f>
        <v/>
      </c>
      <c r="X138" s="76"/>
      <c r="AA138" s="62"/>
      <c r="AB138" s="62"/>
      <c r="AC138" s="62" t="s">
        <v>665</v>
      </c>
      <c r="AD138" s="62"/>
      <c r="AE138" s="62"/>
      <c r="AF138" s="77"/>
      <c r="AG138" s="77"/>
      <c r="AH138" s="78"/>
      <c r="AI13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8" s="79" t="str">
        <f>IF(OR(Table1[[#This Row],[Apparent Power (kVA)]]="",Table1[[#This Row],[Elec - Diversity]]=""),"",Table1[[#This Row],[Apparent Power (kVA)]]*Table1[[#This Row],[Elec - Diversity]])</f>
        <v/>
      </c>
      <c r="AL138" s="62"/>
      <c r="AM138" s="62"/>
      <c r="AN138" s="62"/>
      <c r="AO138" s="62"/>
      <c r="AP138" s="62"/>
      <c r="AQ138" s="62"/>
      <c r="AR138" s="62"/>
      <c r="AS138" s="62">
        <v>12</v>
      </c>
      <c r="AT138" s="62" t="str" cm="1">
        <f t="array" ref="AT138">IF(ISBLANK(Table1[[#This Row],[Service]]),"N/A",INDEX(LookupService[Consumption Unit],MATCH(Table1[[#This Row],[Service]],LookupService[Service],0),0))</f>
        <v>SCFM</v>
      </c>
      <c r="AU138" s="62"/>
      <c r="AV138" s="62">
        <v>90</v>
      </c>
      <c r="AW138" s="80" t="str" cm="1">
        <f t="array" ref="AW138">IF(ISBLANK(Table1[[#This Row],[Service]]),"N/A",INDEX(LookupService[Pressure Unit],MATCH(Table1[[#This Row],[Service]],LookupService[Service],0),0))</f>
        <v>PSI</v>
      </c>
      <c r="AX138" s="81">
        <v>0.75</v>
      </c>
      <c r="AY138" s="72">
        <f>IF(OR(Table1[[#This Row],[Flow]]="",Table1[[#This Row],[Mech - Diversity]]=""),"",Table1[[#This Row],[Flow]]*Table1[[#This Row],[Mech - Diversity]])</f>
        <v>9</v>
      </c>
      <c r="AZ138" s="72"/>
      <c r="BA138" s="62" t="s">
        <v>519</v>
      </c>
      <c r="BB138" s="62" t="s">
        <v>796</v>
      </c>
      <c r="BC138" s="62"/>
      <c r="BD138" s="62"/>
      <c r="BE138" s="62"/>
      <c r="BF138" s="62"/>
      <c r="BG138" s="62"/>
      <c r="BH138" s="77"/>
      <c r="BI138" s="77"/>
      <c r="BJ138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38" s="72"/>
      <c r="BL138" s="72" t="b">
        <f>IF(ISBLANK(Table1[[#This Row],[Power Source (Control Panel)]]),FALSE,TRUE)</f>
        <v>0</v>
      </c>
    </row>
    <row r="139" spans="1:64" ht="30" customHeight="1" x14ac:dyDescent="0.3">
      <c r="A139" s="62" t="s">
        <v>805</v>
      </c>
      <c r="B139" s="62" t="s">
        <v>792</v>
      </c>
      <c r="C13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EL-C029</v>
      </c>
      <c r="D139" s="62" t="s">
        <v>516</v>
      </c>
      <c r="E139" s="62" t="s">
        <v>528</v>
      </c>
      <c r="F139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39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39" s="74">
        <v>29</v>
      </c>
      <c r="I139" s="75" t="str">
        <f>IF(Table1[[#This Row],[Connection ID]]&lt;&gt;"-",IF(COUNTIF(Table1[Connection ID],Table1[[#This Row],[Connection ID]])&gt;1,"Duplicate Tag",""),"")</f>
        <v/>
      </c>
      <c r="J13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9" s="62"/>
      <c r="M139" s="62" t="s">
        <v>751</v>
      </c>
      <c r="N139" s="72" t="str" cm="1">
        <f t="array" ref="N139">_xlfn._xlws.FILTER(LookupCostCode[Cost Code],LookupCostCode[Description]=Table1[[#This Row],[Equipment Type]],"Not Assigned")</f>
        <v>Not Assigned</v>
      </c>
      <c r="O139" s="72" t="s">
        <v>594</v>
      </c>
      <c r="P139" s="72"/>
      <c r="Q139" s="62" t="s">
        <v>9</v>
      </c>
      <c r="R139" s="62"/>
      <c r="S139" s="62" t="s">
        <v>10</v>
      </c>
      <c r="T139" s="62"/>
      <c r="U139" s="62"/>
      <c r="V139" s="62"/>
      <c r="W139" s="72" t="str">
        <f>IF(ISBLANK(Table1[[#This Row],[Connection Type]]),"",INDEX(LookupConnectionType[Description],MATCH(Table1[[#This Row],[Connection Type]],LookupConnectionType[Connection Abbreviation])))</f>
        <v/>
      </c>
      <c r="X139" s="76"/>
      <c r="AA139" s="62"/>
      <c r="AB139" s="62"/>
      <c r="AC139" s="62" t="s">
        <v>665</v>
      </c>
      <c r="AD139" s="62"/>
      <c r="AE139" s="62" t="s">
        <v>657</v>
      </c>
      <c r="AF139" s="77"/>
      <c r="AG139" s="77">
        <v>24</v>
      </c>
      <c r="AH139" s="78">
        <v>0.8</v>
      </c>
      <c r="AI139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8.6463976313838362</v>
      </c>
      <c r="AJ139" s="79">
        <f>IF(OR(Table1[[#This Row],[Apparent Load (FLA)]]="",Table1[[#This Row],[Apparent Load (FLA)]]=0,Table1[[#This Row],[Elec - Diversity]]=""),"",Table1[[#This Row],[Apparent Load (FLA)]]*Table1[[#This Row],[Elec - Diversity]])</f>
        <v>19.200000000000003</v>
      </c>
      <c r="AK139" s="79">
        <f>IF(OR(Table1[[#This Row],[Apparent Power (kVA)]]="",Table1[[#This Row],[Elec - Diversity]]=""),"",Table1[[#This Row],[Apparent Power (kVA)]]*Table1[[#This Row],[Elec - Diversity]])</f>
        <v>6.9171181051070691</v>
      </c>
      <c r="AL139" s="62"/>
      <c r="AM139" s="62"/>
      <c r="AN139" s="62"/>
      <c r="AO139" s="62" t="s">
        <v>793</v>
      </c>
      <c r="AP139" s="62"/>
      <c r="AQ139" s="62"/>
      <c r="AR139" s="62"/>
      <c r="AS139" s="62"/>
      <c r="AT139" s="62" t="str" cm="1">
        <f t="array" ref="AT139">IF(ISBLANK(Table1[[#This Row],[Service]]),"N/A",INDEX(LookupService[Consumption Unit],MATCH(Table1[[#This Row],[Service]],LookupService[Service],0),0))</f>
        <v>N/A</v>
      </c>
      <c r="AU139" s="62"/>
      <c r="AV139" s="62"/>
      <c r="AW139" s="80" t="str" cm="1">
        <f t="array" ref="AW139">IF(ISBLANK(Table1[[#This Row],[Service]]),"N/A",INDEX(LookupService[Pressure Unit],MATCH(Table1[[#This Row],[Service]],LookupService[Service],0),0))</f>
        <v>N/A</v>
      </c>
      <c r="AX139" s="81"/>
      <c r="AY139" s="72" t="str">
        <f>IF(OR(Table1[[#This Row],[Flow]]="",Table1[[#This Row],[Mech - Diversity]]=""),"",Table1[[#This Row],[Flow]]*Table1[[#This Row],[Mech - Diversity]])</f>
        <v/>
      </c>
      <c r="AZ139" s="72"/>
      <c r="BA139" s="62"/>
      <c r="BB139" s="62"/>
      <c r="BC139" s="62"/>
      <c r="BD139" s="62"/>
      <c r="BE139" s="62"/>
      <c r="BF139" s="62"/>
      <c r="BG139" s="62"/>
      <c r="BH139" s="77"/>
      <c r="BI139" s="77"/>
      <c r="BJ139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39" s="72"/>
      <c r="BL139" s="72" t="b">
        <f>IF(ISBLANK(Table1[[#This Row],[Power Source (Control Panel)]]),FALSE,TRUE)</f>
        <v>0</v>
      </c>
    </row>
    <row r="140" spans="1:64" ht="30" customHeight="1" x14ac:dyDescent="0.3">
      <c r="A140" s="62" t="s">
        <v>805</v>
      </c>
      <c r="B140" s="62" t="s">
        <v>792</v>
      </c>
      <c r="C14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TD-C110</v>
      </c>
      <c r="D140" s="62" t="s">
        <v>516</v>
      </c>
      <c r="E140" s="62" t="s">
        <v>794</v>
      </c>
      <c r="F140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40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40" s="74">
        <v>110</v>
      </c>
      <c r="I140" s="75" t="str">
        <f>IF(Table1[[#This Row],[Connection ID]]&lt;&gt;"-",IF(COUNTIF(Table1[Connection ID],Table1[[#This Row],[Connection ID]])&gt;1,"Duplicate Tag",""),"")</f>
        <v/>
      </c>
      <c r="J14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40" s="62"/>
      <c r="M140" s="62" t="s">
        <v>751</v>
      </c>
      <c r="N140" s="72" t="str" cm="1">
        <f t="array" ref="N140">_xlfn._xlws.FILTER(LookupCostCode[Cost Code],LookupCostCode[Description]=Table1[[#This Row],[Equipment Type]],"Not Assigned")</f>
        <v>Not Assigned</v>
      </c>
      <c r="O140" s="72" t="s">
        <v>594</v>
      </c>
      <c r="P140" s="72"/>
      <c r="Q140" s="62" t="s">
        <v>9</v>
      </c>
      <c r="R140" s="62"/>
      <c r="S140" s="62" t="s">
        <v>10</v>
      </c>
      <c r="T140" s="62"/>
      <c r="U140" s="62"/>
      <c r="V140" s="62"/>
      <c r="W140" s="72" t="str">
        <f>IF(ISBLANK(Table1[[#This Row],[Connection Type]]),"",INDEX(LookupConnectionType[Description],MATCH(Table1[[#This Row],[Connection Type]],LookupConnectionType[Connection Abbreviation])))</f>
        <v/>
      </c>
      <c r="X140" s="76"/>
      <c r="AA140" s="62"/>
      <c r="AB140" s="62"/>
      <c r="AC140" s="62"/>
      <c r="AD140" s="62"/>
      <c r="AE140" s="62"/>
      <c r="AF140" s="77"/>
      <c r="AG140" s="77"/>
      <c r="AH140" s="78"/>
      <c r="AI14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4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40" s="79" t="str">
        <f>IF(OR(Table1[[#This Row],[Apparent Power (kVA)]]="",Table1[[#This Row],[Elec - Diversity]]=""),"",Table1[[#This Row],[Apparent Power (kVA)]]*Table1[[#This Row],[Elec - Diversity]])</f>
        <v/>
      </c>
      <c r="AL140" s="62"/>
      <c r="AM140" s="62"/>
      <c r="AN140" s="62"/>
      <c r="AO140" s="62"/>
      <c r="AP140" s="62"/>
      <c r="AQ140" s="62"/>
      <c r="AR140" s="62"/>
      <c r="AS140" s="62"/>
      <c r="AT140" s="62" t="str" cm="1">
        <f t="array" ref="AT140">IF(ISBLANK(Table1[[#This Row],[Service]]),"N/A",INDEX(LookupService[Consumption Unit],MATCH(Table1[[#This Row],[Service]],LookupService[Service],0),0))</f>
        <v>N/A</v>
      </c>
      <c r="AU140" s="62"/>
      <c r="AV140" s="62"/>
      <c r="AW140" s="80" t="str" cm="1">
        <f t="array" ref="AW140">IF(ISBLANK(Table1[[#This Row],[Service]]),"N/A",INDEX(LookupService[Pressure Unit],MATCH(Table1[[#This Row],[Service]],LookupService[Service],0),0))</f>
        <v>N/A</v>
      </c>
      <c r="AX140" s="81"/>
      <c r="AY140" s="72" t="str">
        <f>IF(OR(Table1[[#This Row],[Flow]]="",Table1[[#This Row],[Mech - Diversity]]=""),"",Table1[[#This Row],[Flow]]*Table1[[#This Row],[Mech - Diversity]])</f>
        <v/>
      </c>
      <c r="AZ140" s="72"/>
      <c r="BA140" s="62"/>
      <c r="BB140" s="62"/>
      <c r="BC140" s="62"/>
      <c r="BD140" s="62"/>
      <c r="BE140" s="62"/>
      <c r="BF140" s="62"/>
      <c r="BG140" s="62"/>
      <c r="BH140" s="77"/>
      <c r="BI140" s="77"/>
      <c r="BJ140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40" s="72"/>
      <c r="BL140" s="72" t="b">
        <f>IF(ISBLANK(Table1[[#This Row],[Power Source (Control Panel)]]),FALSE,TRUE)</f>
        <v>0</v>
      </c>
    </row>
    <row r="141" spans="1:64" ht="30" customHeight="1" x14ac:dyDescent="0.3">
      <c r="A141" s="62" t="s">
        <v>805</v>
      </c>
      <c r="B141" s="62" t="s">
        <v>792</v>
      </c>
      <c r="C14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41" s="62" t="s">
        <v>509</v>
      </c>
      <c r="E141" s="62"/>
      <c r="F14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4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41" s="74"/>
      <c r="I141" s="75" t="str">
        <f>IF(Table1[[#This Row],[Connection ID]]&lt;&gt;"-",IF(COUNTIF(Table1[Connection ID],Table1[[#This Row],[Connection ID]])&gt;1,"Duplicate Tag",""),"")</f>
        <v/>
      </c>
      <c r="J14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41" s="62"/>
      <c r="M141" s="62" t="s">
        <v>751</v>
      </c>
      <c r="N141" s="72" t="str" cm="1">
        <f t="array" ref="N141">_xlfn._xlws.FILTER(LookupCostCode[Cost Code],LookupCostCode[Description]=Table1[[#This Row],[Equipment Type]],"Not Assigned")</f>
        <v>Not Assigned</v>
      </c>
      <c r="O141" s="72" t="s">
        <v>594</v>
      </c>
      <c r="P141" s="72"/>
      <c r="Q141" s="62" t="s">
        <v>9</v>
      </c>
      <c r="R141" s="62"/>
      <c r="S141" s="62" t="s">
        <v>10</v>
      </c>
      <c r="T141" s="62"/>
      <c r="U141" s="62"/>
      <c r="V141" s="62"/>
      <c r="W141" s="72" t="str">
        <f>IF(ISBLANK(Table1[[#This Row],[Connection Type]]),"",INDEX(LookupConnectionType[Description],MATCH(Table1[[#This Row],[Connection Type]],LookupConnectionType[Connection Abbreviation])))</f>
        <v/>
      </c>
      <c r="X141" s="76"/>
      <c r="AA141" s="62"/>
      <c r="AB141" s="62"/>
      <c r="AC141" s="62"/>
      <c r="AD141" s="62"/>
      <c r="AE141" s="62"/>
      <c r="AF141" s="77"/>
      <c r="AG141" s="77"/>
      <c r="AH141" s="78"/>
      <c r="AI14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4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41" s="79" t="str">
        <f>IF(OR(Table1[[#This Row],[Apparent Power (kVA)]]="",Table1[[#This Row],[Elec - Diversity]]=""),"",Table1[[#This Row],[Apparent Power (kVA)]]*Table1[[#This Row],[Elec - Diversity]])</f>
        <v/>
      </c>
      <c r="AL141" s="62"/>
      <c r="AM141" s="62"/>
      <c r="AN141" s="62"/>
      <c r="AO141" s="62"/>
      <c r="AP141" s="62"/>
      <c r="AQ141" s="62"/>
      <c r="AR141" s="62"/>
      <c r="AS141" s="62"/>
      <c r="AT141" s="62" t="str" cm="1">
        <f t="array" ref="AT141">IF(ISBLANK(Table1[[#This Row],[Service]]),"N/A",INDEX(LookupService[Consumption Unit],MATCH(Table1[[#This Row],[Service]],LookupService[Service],0),0))</f>
        <v>N/A</v>
      </c>
      <c r="AU141" s="62"/>
      <c r="AV141" s="62"/>
      <c r="AW141" s="80" t="str" cm="1">
        <f t="array" ref="AW141">IF(ISBLANK(Table1[[#This Row],[Service]]),"N/A",INDEX(LookupService[Pressure Unit],MATCH(Table1[[#This Row],[Service]],LookupService[Service],0),0))</f>
        <v>N/A</v>
      </c>
      <c r="AX141" s="81"/>
      <c r="AY141" s="72" t="str">
        <f>IF(OR(Table1[[#This Row],[Flow]]="",Table1[[#This Row],[Mech - Diversity]]=""),"",Table1[[#This Row],[Flow]]*Table1[[#This Row],[Mech - Diversity]])</f>
        <v/>
      </c>
      <c r="AZ141" s="72"/>
      <c r="BA141" s="62"/>
      <c r="BB141" s="62"/>
      <c r="BC141" s="62"/>
      <c r="BD141" s="62"/>
      <c r="BE141" s="62"/>
      <c r="BF141" s="62"/>
      <c r="BG141" s="62"/>
      <c r="BH141" s="77"/>
      <c r="BI141" s="77"/>
      <c r="BJ14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41" s="72"/>
      <c r="BL141" s="72" t="b">
        <f>IF(ISBLANK(Table1[[#This Row],[Power Source (Control Panel)]]),FALSE,TRUE)</f>
        <v>0</v>
      </c>
    </row>
    <row r="142" spans="1:64" ht="30" customHeight="1" x14ac:dyDescent="0.3">
      <c r="A142" s="62" t="s">
        <v>806</v>
      </c>
      <c r="B142" s="62" t="s">
        <v>792</v>
      </c>
      <c r="C14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CA-C017</v>
      </c>
      <c r="D142" s="62" t="s">
        <v>516</v>
      </c>
      <c r="E142" s="62" t="s">
        <v>517</v>
      </c>
      <c r="F142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42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42" s="74">
        <v>17</v>
      </c>
      <c r="I142" s="75" t="str">
        <f>IF(Table1[[#This Row],[Connection ID]]&lt;&gt;"-",IF(COUNTIF(Table1[Connection ID],Table1[[#This Row],[Connection ID]])&gt;1,"Duplicate Tag",""),"")</f>
        <v/>
      </c>
      <c r="J14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42" s="62"/>
      <c r="M142" s="62" t="s">
        <v>751</v>
      </c>
      <c r="N142" s="72" t="str" cm="1">
        <f t="array" ref="N142">_xlfn._xlws.FILTER(LookupCostCode[Cost Code],LookupCostCode[Description]=Table1[[#This Row],[Equipment Type]],"Not Assigned")</f>
        <v>Not Assigned</v>
      </c>
      <c r="O142" s="72" t="s">
        <v>594</v>
      </c>
      <c r="P142" s="62"/>
      <c r="Q142" s="62" t="s">
        <v>9</v>
      </c>
      <c r="R142" s="62"/>
      <c r="S142" s="62" t="s">
        <v>10</v>
      </c>
      <c r="T142" s="62"/>
      <c r="U142" s="62"/>
      <c r="V142" s="62"/>
      <c r="W142" s="72" t="str">
        <f>IF(ISBLANK(Table1[[#This Row],[Connection Type]]),"",INDEX(LookupConnectionType[Description],MATCH(Table1[[#This Row],[Connection Type]],LookupConnectionType[Connection Abbreviation])))</f>
        <v/>
      </c>
      <c r="X142" s="76"/>
      <c r="AA142" s="62"/>
      <c r="AB142" s="62"/>
      <c r="AC142" s="62" t="s">
        <v>665</v>
      </c>
      <c r="AD142" s="62"/>
      <c r="AE142" s="62"/>
      <c r="AF142" s="77"/>
      <c r="AG142" s="77"/>
      <c r="AH142" s="78"/>
      <c r="AI14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4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42" s="79" t="str">
        <f>IF(OR(Table1[[#This Row],[Apparent Power (kVA)]]="",Table1[[#This Row],[Elec - Diversity]]=""),"",Table1[[#This Row],[Apparent Power (kVA)]]*Table1[[#This Row],[Elec - Diversity]])</f>
        <v/>
      </c>
      <c r="AL142" s="62"/>
      <c r="AM142" s="62"/>
      <c r="AN142" s="62"/>
      <c r="AO142" s="62"/>
      <c r="AP142" s="62"/>
      <c r="AQ142" s="62"/>
      <c r="AR142" s="62"/>
      <c r="AS142" s="62">
        <v>12</v>
      </c>
      <c r="AT142" s="62" t="str" cm="1">
        <f t="array" ref="AT142">IF(ISBLANK(Table1[[#This Row],[Service]]),"N/A",INDEX(LookupService[Consumption Unit],MATCH(Table1[[#This Row],[Service]],LookupService[Service],0),0))</f>
        <v>SCFM</v>
      </c>
      <c r="AU142" s="62"/>
      <c r="AV142" s="62">
        <v>90</v>
      </c>
      <c r="AW142" s="80" t="str" cm="1">
        <f t="array" ref="AW142">IF(ISBLANK(Table1[[#This Row],[Service]]),"N/A",INDEX(LookupService[Pressure Unit],MATCH(Table1[[#This Row],[Service]],LookupService[Service],0),0))</f>
        <v>PSI</v>
      </c>
      <c r="AX142" s="81">
        <v>0.75</v>
      </c>
      <c r="AY142" s="72">
        <f>IF(OR(Table1[[#This Row],[Flow]]="",Table1[[#This Row],[Mech - Diversity]]=""),"",Table1[[#This Row],[Flow]]*Table1[[#This Row],[Mech - Diversity]])</f>
        <v>9</v>
      </c>
      <c r="AZ142" s="72"/>
      <c r="BA142" s="62" t="s">
        <v>519</v>
      </c>
      <c r="BB142" s="62" t="s">
        <v>796</v>
      </c>
      <c r="BC142" s="62"/>
      <c r="BD142" s="62"/>
      <c r="BE142" s="62"/>
      <c r="BF142" s="62"/>
      <c r="BG142" s="62"/>
      <c r="BH142" s="77"/>
      <c r="BI142" s="77"/>
      <c r="BJ142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42" s="72"/>
      <c r="BL142" s="72" t="b">
        <f>IF(ISBLANK(Table1[[#This Row],[Power Source (Control Panel)]]),FALSE,TRUE)</f>
        <v>0</v>
      </c>
    </row>
    <row r="143" spans="1:64" ht="30" customHeight="1" x14ac:dyDescent="0.3">
      <c r="A143" s="62" t="s">
        <v>806</v>
      </c>
      <c r="B143" s="62" t="s">
        <v>792</v>
      </c>
      <c r="C14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EL-C030</v>
      </c>
      <c r="D143" s="62" t="s">
        <v>516</v>
      </c>
      <c r="E143" s="62" t="s">
        <v>528</v>
      </c>
      <c r="F143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43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43" s="74">
        <v>30</v>
      </c>
      <c r="I143" s="75" t="str">
        <f>IF(Table1[[#This Row],[Connection ID]]&lt;&gt;"-",IF(COUNTIF(Table1[Connection ID],Table1[[#This Row],[Connection ID]])&gt;1,"Duplicate Tag",""),"")</f>
        <v/>
      </c>
      <c r="J14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43" s="62"/>
      <c r="M143" s="62" t="s">
        <v>751</v>
      </c>
      <c r="N143" s="72" t="str" cm="1">
        <f t="array" ref="N143">_xlfn._xlws.FILTER(LookupCostCode[Cost Code],LookupCostCode[Description]=Table1[[#This Row],[Equipment Type]],"Not Assigned")</f>
        <v>Not Assigned</v>
      </c>
      <c r="O143" s="72" t="s">
        <v>594</v>
      </c>
      <c r="P143" s="72"/>
      <c r="Q143" s="62" t="s">
        <v>9</v>
      </c>
      <c r="R143" s="62"/>
      <c r="S143" s="62" t="s">
        <v>10</v>
      </c>
      <c r="T143" s="62"/>
      <c r="U143" s="62"/>
      <c r="V143" s="62"/>
      <c r="W143" s="72" t="str">
        <f>IF(ISBLANK(Table1[[#This Row],[Connection Type]]),"",INDEX(LookupConnectionType[Description],MATCH(Table1[[#This Row],[Connection Type]],LookupConnectionType[Connection Abbreviation])))</f>
        <v/>
      </c>
      <c r="X143" s="76"/>
      <c r="AA143" s="62"/>
      <c r="AB143" s="62"/>
      <c r="AC143" s="62" t="s">
        <v>665</v>
      </c>
      <c r="AD143" s="62"/>
      <c r="AE143" s="62" t="s">
        <v>657</v>
      </c>
      <c r="AF143" s="77"/>
      <c r="AG143" s="77">
        <v>24</v>
      </c>
      <c r="AH143" s="78">
        <v>0.8</v>
      </c>
      <c r="AI143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8.6463976313838362</v>
      </c>
      <c r="AJ143" s="79">
        <f>IF(OR(Table1[[#This Row],[Apparent Load (FLA)]]="",Table1[[#This Row],[Apparent Load (FLA)]]=0,Table1[[#This Row],[Elec - Diversity]]=""),"",Table1[[#This Row],[Apparent Load (FLA)]]*Table1[[#This Row],[Elec - Diversity]])</f>
        <v>19.200000000000003</v>
      </c>
      <c r="AK143" s="79">
        <f>IF(OR(Table1[[#This Row],[Apparent Power (kVA)]]="",Table1[[#This Row],[Elec - Diversity]]=""),"",Table1[[#This Row],[Apparent Power (kVA)]]*Table1[[#This Row],[Elec - Diversity]])</f>
        <v>6.9171181051070691</v>
      </c>
      <c r="AL143" s="62"/>
      <c r="AM143" s="62"/>
      <c r="AN143" s="62"/>
      <c r="AO143" s="62" t="s">
        <v>793</v>
      </c>
      <c r="AP143" s="62"/>
      <c r="AQ143" s="62"/>
      <c r="AR143" s="62"/>
      <c r="AS143" s="62"/>
      <c r="AT143" s="62" t="str" cm="1">
        <f t="array" ref="AT143">IF(ISBLANK(Table1[[#This Row],[Service]]),"N/A",INDEX(LookupService[Consumption Unit],MATCH(Table1[[#This Row],[Service]],LookupService[Service],0),0))</f>
        <v>N/A</v>
      </c>
      <c r="AU143" s="62"/>
      <c r="AV143" s="62"/>
      <c r="AW143" s="80" t="str" cm="1">
        <f t="array" ref="AW143">IF(ISBLANK(Table1[[#This Row],[Service]]),"N/A",INDEX(LookupService[Pressure Unit],MATCH(Table1[[#This Row],[Service]],LookupService[Service],0),0))</f>
        <v>N/A</v>
      </c>
      <c r="AX143" s="81"/>
      <c r="AY143" s="72" t="str">
        <f>IF(OR(Table1[[#This Row],[Flow]]="",Table1[[#This Row],[Mech - Diversity]]=""),"",Table1[[#This Row],[Flow]]*Table1[[#This Row],[Mech - Diversity]])</f>
        <v/>
      </c>
      <c r="AZ143" s="72"/>
      <c r="BA143" s="62"/>
      <c r="BB143" s="62"/>
      <c r="BC143" s="62"/>
      <c r="BD143" s="62"/>
      <c r="BE143" s="62"/>
      <c r="BF143" s="62"/>
      <c r="BG143" s="62"/>
      <c r="BH143" s="77"/>
      <c r="BI143" s="77"/>
      <c r="BJ143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43" s="72"/>
      <c r="BL143" s="72" t="b">
        <f>IF(ISBLANK(Table1[[#This Row],[Power Source (Control Panel)]]),FALSE,TRUE)</f>
        <v>0</v>
      </c>
    </row>
    <row r="144" spans="1:64" ht="30" customHeight="1" x14ac:dyDescent="0.3">
      <c r="A144" s="62" t="s">
        <v>806</v>
      </c>
      <c r="B144" s="62" t="s">
        <v>792</v>
      </c>
      <c r="C14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TD-C111</v>
      </c>
      <c r="D144" s="62" t="s">
        <v>516</v>
      </c>
      <c r="E144" s="62" t="s">
        <v>794</v>
      </c>
      <c r="F144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44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44" s="74">
        <v>111</v>
      </c>
      <c r="I144" s="75" t="str">
        <f>IF(Table1[[#This Row],[Connection ID]]&lt;&gt;"-",IF(COUNTIF(Table1[Connection ID],Table1[[#This Row],[Connection ID]])&gt;1,"Duplicate Tag",""),"")</f>
        <v/>
      </c>
      <c r="J14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44" s="62"/>
      <c r="M144" s="62" t="s">
        <v>751</v>
      </c>
      <c r="N144" s="72" t="str" cm="1">
        <f t="array" ref="N144">_xlfn._xlws.FILTER(LookupCostCode[Cost Code],LookupCostCode[Description]=Table1[[#This Row],[Equipment Type]],"Not Assigned")</f>
        <v>Not Assigned</v>
      </c>
      <c r="O144" s="72" t="s">
        <v>594</v>
      </c>
      <c r="P144" s="72"/>
      <c r="Q144" s="62" t="s">
        <v>9</v>
      </c>
      <c r="R144" s="62"/>
      <c r="S144" s="62" t="s">
        <v>10</v>
      </c>
      <c r="T144" s="62"/>
      <c r="U144" s="62"/>
      <c r="V144" s="62"/>
      <c r="W144" s="72" t="str">
        <f>IF(ISBLANK(Table1[[#This Row],[Connection Type]]),"",INDEX(LookupConnectionType[Description],MATCH(Table1[[#This Row],[Connection Type]],LookupConnectionType[Connection Abbreviation])))</f>
        <v/>
      </c>
      <c r="X144" s="76"/>
      <c r="AA144" s="62"/>
      <c r="AB144" s="62"/>
      <c r="AC144" s="62"/>
      <c r="AD144" s="62"/>
      <c r="AE144" s="62"/>
      <c r="AF144" s="77"/>
      <c r="AG144" s="77"/>
      <c r="AH144" s="78"/>
      <c r="AI14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4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44" s="79" t="str">
        <f>IF(OR(Table1[[#This Row],[Apparent Power (kVA)]]="",Table1[[#This Row],[Elec - Diversity]]=""),"",Table1[[#This Row],[Apparent Power (kVA)]]*Table1[[#This Row],[Elec - Diversity]])</f>
        <v/>
      </c>
      <c r="AL144" s="62"/>
      <c r="AM144" s="62"/>
      <c r="AN144" s="62"/>
      <c r="AO144" s="62"/>
      <c r="AP144" s="62"/>
      <c r="AQ144" s="62"/>
      <c r="AR144" s="62"/>
      <c r="AS144" s="62"/>
      <c r="AT144" s="62" t="str" cm="1">
        <f t="array" ref="AT144">IF(ISBLANK(Table1[[#This Row],[Service]]),"N/A",INDEX(LookupService[Consumption Unit],MATCH(Table1[[#This Row],[Service]],LookupService[Service],0),0))</f>
        <v>N/A</v>
      </c>
      <c r="AU144" s="62"/>
      <c r="AV144" s="62"/>
      <c r="AW144" s="80" t="str" cm="1">
        <f t="array" ref="AW144">IF(ISBLANK(Table1[[#This Row],[Service]]),"N/A",INDEX(LookupService[Pressure Unit],MATCH(Table1[[#This Row],[Service]],LookupService[Service],0),0))</f>
        <v>N/A</v>
      </c>
      <c r="AX144" s="81"/>
      <c r="AY144" s="72" t="str">
        <f>IF(OR(Table1[[#This Row],[Flow]]="",Table1[[#This Row],[Mech - Diversity]]=""),"",Table1[[#This Row],[Flow]]*Table1[[#This Row],[Mech - Diversity]])</f>
        <v/>
      </c>
      <c r="AZ144" s="72"/>
      <c r="BA144" s="62"/>
      <c r="BB144" s="62"/>
      <c r="BC144" s="62"/>
      <c r="BD144" s="62"/>
      <c r="BE144" s="62"/>
      <c r="BF144" s="62"/>
      <c r="BG144" s="62"/>
      <c r="BH144" s="77"/>
      <c r="BI144" s="77"/>
      <c r="BJ144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44" s="72"/>
      <c r="BL144" s="72" t="b">
        <f>IF(ISBLANK(Table1[[#This Row],[Power Source (Control Panel)]]),FALSE,TRUE)</f>
        <v>0</v>
      </c>
    </row>
    <row r="145" spans="1:64" ht="30" customHeight="1" x14ac:dyDescent="0.3">
      <c r="A145" s="62" t="s">
        <v>806</v>
      </c>
      <c r="B145" s="62" t="s">
        <v>792</v>
      </c>
      <c r="C14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45" s="62" t="s">
        <v>509</v>
      </c>
      <c r="E145" s="62"/>
      <c r="F14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4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45" s="74"/>
      <c r="I145" s="75" t="str">
        <f>IF(Table1[[#This Row],[Connection ID]]&lt;&gt;"-",IF(COUNTIF(Table1[Connection ID],Table1[[#This Row],[Connection ID]])&gt;1,"Duplicate Tag",""),"")</f>
        <v/>
      </c>
      <c r="J14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45" s="62"/>
      <c r="M145" s="62" t="s">
        <v>751</v>
      </c>
      <c r="N145" s="72" t="str" cm="1">
        <f t="array" ref="N145">_xlfn._xlws.FILTER(LookupCostCode[Cost Code],LookupCostCode[Description]=Table1[[#This Row],[Equipment Type]],"Not Assigned")</f>
        <v>Not Assigned</v>
      </c>
      <c r="O145" s="72" t="s">
        <v>594</v>
      </c>
      <c r="P145" s="72"/>
      <c r="Q145" s="62" t="s">
        <v>9</v>
      </c>
      <c r="R145" s="62"/>
      <c r="S145" s="62" t="s">
        <v>10</v>
      </c>
      <c r="T145" s="62"/>
      <c r="U145" s="62"/>
      <c r="V145" s="62"/>
      <c r="W145" s="72" t="str">
        <f>IF(ISBLANK(Table1[[#This Row],[Connection Type]]),"",INDEX(LookupConnectionType[Description],MATCH(Table1[[#This Row],[Connection Type]],LookupConnectionType[Connection Abbreviation])))</f>
        <v/>
      </c>
      <c r="X145" s="76"/>
      <c r="AA145" s="62"/>
      <c r="AB145" s="62"/>
      <c r="AC145" s="62"/>
      <c r="AD145" s="62"/>
      <c r="AE145" s="62"/>
      <c r="AF145" s="77"/>
      <c r="AG145" s="77"/>
      <c r="AH145" s="78"/>
      <c r="AI14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4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45" s="79" t="str">
        <f>IF(OR(Table1[[#This Row],[Apparent Power (kVA)]]="",Table1[[#This Row],[Elec - Diversity]]=""),"",Table1[[#This Row],[Apparent Power (kVA)]]*Table1[[#This Row],[Elec - Diversity]])</f>
        <v/>
      </c>
      <c r="AL145" s="62"/>
      <c r="AM145" s="62"/>
      <c r="AN145" s="62"/>
      <c r="AO145" s="62"/>
      <c r="AP145" s="62"/>
      <c r="AQ145" s="62"/>
      <c r="AR145" s="62"/>
      <c r="AS145" s="62"/>
      <c r="AT145" s="62" t="str" cm="1">
        <f t="array" ref="AT145">IF(ISBLANK(Table1[[#This Row],[Service]]),"N/A",INDEX(LookupService[Consumption Unit],MATCH(Table1[[#This Row],[Service]],LookupService[Service],0),0))</f>
        <v>N/A</v>
      </c>
      <c r="AU145" s="62"/>
      <c r="AV145" s="62"/>
      <c r="AW145" s="80" t="str" cm="1">
        <f t="array" ref="AW145">IF(ISBLANK(Table1[[#This Row],[Service]]),"N/A",INDEX(LookupService[Pressure Unit],MATCH(Table1[[#This Row],[Service]],LookupService[Service],0),0))</f>
        <v>N/A</v>
      </c>
      <c r="AX145" s="81"/>
      <c r="AY145" s="72" t="str">
        <f>IF(OR(Table1[[#This Row],[Flow]]="",Table1[[#This Row],[Mech - Diversity]]=""),"",Table1[[#This Row],[Flow]]*Table1[[#This Row],[Mech - Diversity]])</f>
        <v/>
      </c>
      <c r="AZ145" s="72"/>
      <c r="BA145" s="62"/>
      <c r="BB145" s="62"/>
      <c r="BC145" s="62"/>
      <c r="BD145" s="62"/>
      <c r="BE145" s="62"/>
      <c r="BF145" s="62"/>
      <c r="BG145" s="62"/>
      <c r="BH145" s="77"/>
      <c r="BI145" s="77"/>
      <c r="BJ14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45" s="72"/>
      <c r="BL145" s="72" t="b">
        <f>IF(ISBLANK(Table1[[#This Row],[Power Source (Control Panel)]]),FALSE,TRUE)</f>
        <v>0</v>
      </c>
    </row>
    <row r="146" spans="1:64" ht="30" customHeight="1" x14ac:dyDescent="0.3">
      <c r="A146" s="62" t="s">
        <v>807</v>
      </c>
      <c r="B146" s="62" t="s">
        <v>792</v>
      </c>
      <c r="C14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CA-C018</v>
      </c>
      <c r="D146" s="62" t="s">
        <v>516</v>
      </c>
      <c r="E146" s="62" t="s">
        <v>517</v>
      </c>
      <c r="F146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46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46" s="74">
        <v>18</v>
      </c>
      <c r="I146" s="75" t="str">
        <f>IF(Table1[[#This Row],[Connection ID]]&lt;&gt;"-",IF(COUNTIF(Table1[Connection ID],Table1[[#This Row],[Connection ID]])&gt;1,"Duplicate Tag",""),"")</f>
        <v/>
      </c>
      <c r="J14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46" s="62"/>
      <c r="M146" s="62" t="s">
        <v>751</v>
      </c>
      <c r="N146" s="72" t="str" cm="1">
        <f t="array" ref="N146">_xlfn._xlws.FILTER(LookupCostCode[Cost Code],LookupCostCode[Description]=Table1[[#This Row],[Equipment Type]],"Not Assigned")</f>
        <v>Not Assigned</v>
      </c>
      <c r="O146" s="72" t="s">
        <v>594</v>
      </c>
      <c r="P146" s="62"/>
      <c r="Q146" s="62" t="s">
        <v>9</v>
      </c>
      <c r="R146" s="62"/>
      <c r="S146" s="62" t="s">
        <v>10</v>
      </c>
      <c r="T146" s="62"/>
      <c r="U146" s="62"/>
      <c r="V146" s="62"/>
      <c r="W146" s="72" t="str">
        <f>IF(ISBLANK(Table1[[#This Row],[Connection Type]]),"",INDEX(LookupConnectionType[Description],MATCH(Table1[[#This Row],[Connection Type]],LookupConnectionType[Connection Abbreviation])))</f>
        <v/>
      </c>
      <c r="X146" s="76"/>
      <c r="AA146" s="62"/>
      <c r="AB146" s="62"/>
      <c r="AC146" s="62" t="s">
        <v>665</v>
      </c>
      <c r="AD146" s="62"/>
      <c r="AE146" s="62"/>
      <c r="AF146" s="77"/>
      <c r="AG146" s="77"/>
      <c r="AH146" s="78"/>
      <c r="AI14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4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46" s="79" t="str">
        <f>IF(OR(Table1[[#This Row],[Apparent Power (kVA)]]="",Table1[[#This Row],[Elec - Diversity]]=""),"",Table1[[#This Row],[Apparent Power (kVA)]]*Table1[[#This Row],[Elec - Diversity]])</f>
        <v/>
      </c>
      <c r="AL146" s="62"/>
      <c r="AM146" s="62"/>
      <c r="AN146" s="62"/>
      <c r="AO146" s="62"/>
      <c r="AP146" s="62"/>
      <c r="AQ146" s="62"/>
      <c r="AR146" s="62"/>
      <c r="AS146" s="62">
        <v>12</v>
      </c>
      <c r="AT146" s="62" t="str" cm="1">
        <f t="array" ref="AT146">IF(ISBLANK(Table1[[#This Row],[Service]]),"N/A",INDEX(LookupService[Consumption Unit],MATCH(Table1[[#This Row],[Service]],LookupService[Service],0),0))</f>
        <v>SCFM</v>
      </c>
      <c r="AU146" s="62"/>
      <c r="AV146" s="62">
        <v>90</v>
      </c>
      <c r="AW146" s="80" t="str" cm="1">
        <f t="array" ref="AW146">IF(ISBLANK(Table1[[#This Row],[Service]]),"N/A",INDEX(LookupService[Pressure Unit],MATCH(Table1[[#This Row],[Service]],LookupService[Service],0),0))</f>
        <v>PSI</v>
      </c>
      <c r="AX146" s="81">
        <v>0.75</v>
      </c>
      <c r="AY146" s="72">
        <f>IF(OR(Table1[[#This Row],[Flow]]="",Table1[[#This Row],[Mech - Diversity]]=""),"",Table1[[#This Row],[Flow]]*Table1[[#This Row],[Mech - Diversity]])</f>
        <v>9</v>
      </c>
      <c r="AZ146" s="72"/>
      <c r="BA146" s="62" t="s">
        <v>519</v>
      </c>
      <c r="BB146" s="62" t="s">
        <v>796</v>
      </c>
      <c r="BC146" s="62"/>
      <c r="BD146" s="62"/>
      <c r="BE146" s="62"/>
      <c r="BF146" s="62"/>
      <c r="BG146" s="62"/>
      <c r="BH146" s="77"/>
      <c r="BI146" s="77"/>
      <c r="BJ146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46" s="72"/>
      <c r="BL146" s="72" t="b">
        <f>IF(ISBLANK(Table1[[#This Row],[Power Source (Control Panel)]]),FALSE,TRUE)</f>
        <v>0</v>
      </c>
    </row>
    <row r="147" spans="1:64" ht="30" customHeight="1" x14ac:dyDescent="0.3">
      <c r="A147" s="62" t="s">
        <v>807</v>
      </c>
      <c r="B147" s="62" t="s">
        <v>792</v>
      </c>
      <c r="C14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EL-C031</v>
      </c>
      <c r="D147" s="62" t="s">
        <v>516</v>
      </c>
      <c r="E147" s="62" t="s">
        <v>528</v>
      </c>
      <c r="F147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47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47" s="74">
        <v>31</v>
      </c>
      <c r="I147" s="75" t="str">
        <f>IF(Table1[[#This Row],[Connection ID]]&lt;&gt;"-",IF(COUNTIF(Table1[Connection ID],Table1[[#This Row],[Connection ID]])&gt;1,"Duplicate Tag",""),"")</f>
        <v/>
      </c>
      <c r="J14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47" s="62"/>
      <c r="M147" s="62" t="s">
        <v>751</v>
      </c>
      <c r="N147" s="72" t="str" cm="1">
        <f t="array" ref="N147">_xlfn._xlws.FILTER(LookupCostCode[Cost Code],LookupCostCode[Description]=Table1[[#This Row],[Equipment Type]],"Not Assigned")</f>
        <v>Not Assigned</v>
      </c>
      <c r="O147" s="72" t="s">
        <v>594</v>
      </c>
      <c r="P147" s="72"/>
      <c r="Q147" s="62" t="s">
        <v>9</v>
      </c>
      <c r="R147" s="62"/>
      <c r="S147" s="62" t="s">
        <v>10</v>
      </c>
      <c r="T147" s="62"/>
      <c r="U147" s="62"/>
      <c r="V147" s="62"/>
      <c r="W147" s="72" t="str">
        <f>IF(ISBLANK(Table1[[#This Row],[Connection Type]]),"",INDEX(LookupConnectionType[Description],MATCH(Table1[[#This Row],[Connection Type]],LookupConnectionType[Connection Abbreviation])))</f>
        <v/>
      </c>
      <c r="X147" s="76"/>
      <c r="AA147" s="62"/>
      <c r="AB147" s="62"/>
      <c r="AC147" s="62" t="s">
        <v>665</v>
      </c>
      <c r="AD147" s="62"/>
      <c r="AE147" s="62" t="s">
        <v>657</v>
      </c>
      <c r="AF147" s="77"/>
      <c r="AG147" s="77">
        <v>24</v>
      </c>
      <c r="AH147" s="78">
        <v>0.8</v>
      </c>
      <c r="AI147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8.6463976313838362</v>
      </c>
      <c r="AJ147" s="79">
        <f>IF(OR(Table1[[#This Row],[Apparent Load (FLA)]]="",Table1[[#This Row],[Apparent Load (FLA)]]=0,Table1[[#This Row],[Elec - Diversity]]=""),"",Table1[[#This Row],[Apparent Load (FLA)]]*Table1[[#This Row],[Elec - Diversity]])</f>
        <v>19.200000000000003</v>
      </c>
      <c r="AK147" s="79">
        <f>IF(OR(Table1[[#This Row],[Apparent Power (kVA)]]="",Table1[[#This Row],[Elec - Diversity]]=""),"",Table1[[#This Row],[Apparent Power (kVA)]]*Table1[[#This Row],[Elec - Diversity]])</f>
        <v>6.9171181051070691</v>
      </c>
      <c r="AL147" s="62"/>
      <c r="AM147" s="62"/>
      <c r="AN147" s="62"/>
      <c r="AO147" s="62" t="s">
        <v>793</v>
      </c>
      <c r="AP147" s="62"/>
      <c r="AQ147" s="62"/>
      <c r="AR147" s="62"/>
      <c r="AS147" s="62"/>
      <c r="AT147" s="62" t="str" cm="1">
        <f t="array" ref="AT147">IF(ISBLANK(Table1[[#This Row],[Service]]),"N/A",INDEX(LookupService[Consumption Unit],MATCH(Table1[[#This Row],[Service]],LookupService[Service],0),0))</f>
        <v>N/A</v>
      </c>
      <c r="AU147" s="62"/>
      <c r="AV147" s="62"/>
      <c r="AW147" s="80" t="str" cm="1">
        <f t="array" ref="AW147">IF(ISBLANK(Table1[[#This Row],[Service]]),"N/A",INDEX(LookupService[Pressure Unit],MATCH(Table1[[#This Row],[Service]],LookupService[Service],0),0))</f>
        <v>N/A</v>
      </c>
      <c r="AX147" s="81"/>
      <c r="AY147" s="72" t="str">
        <f>IF(OR(Table1[[#This Row],[Flow]]="",Table1[[#This Row],[Mech - Diversity]]=""),"",Table1[[#This Row],[Flow]]*Table1[[#This Row],[Mech - Diversity]])</f>
        <v/>
      </c>
      <c r="AZ147" s="72"/>
      <c r="BA147" s="62"/>
      <c r="BB147" s="62"/>
      <c r="BC147" s="62"/>
      <c r="BD147" s="62"/>
      <c r="BE147" s="62"/>
      <c r="BF147" s="62"/>
      <c r="BG147" s="62"/>
      <c r="BH147" s="77"/>
      <c r="BI147" s="77"/>
      <c r="BJ147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47" s="72"/>
      <c r="BL147" s="72" t="b">
        <f>IF(ISBLANK(Table1[[#This Row],[Power Source (Control Panel)]]),FALSE,TRUE)</f>
        <v>0</v>
      </c>
    </row>
    <row r="148" spans="1:64" ht="30" customHeight="1" x14ac:dyDescent="0.3">
      <c r="A148" s="62" t="s">
        <v>807</v>
      </c>
      <c r="B148" s="62" t="s">
        <v>792</v>
      </c>
      <c r="C14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TD-C112</v>
      </c>
      <c r="D148" s="62" t="s">
        <v>516</v>
      </c>
      <c r="E148" s="62" t="s">
        <v>794</v>
      </c>
      <c r="F148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48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48" s="74">
        <v>112</v>
      </c>
      <c r="I148" s="75" t="str">
        <f>IF(Table1[[#This Row],[Connection ID]]&lt;&gt;"-",IF(COUNTIF(Table1[Connection ID],Table1[[#This Row],[Connection ID]])&gt;1,"Duplicate Tag",""),"")</f>
        <v/>
      </c>
      <c r="J14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48" s="62"/>
      <c r="M148" s="62" t="s">
        <v>751</v>
      </c>
      <c r="N148" s="72" t="str" cm="1">
        <f t="array" ref="N148">_xlfn._xlws.FILTER(LookupCostCode[Cost Code],LookupCostCode[Description]=Table1[[#This Row],[Equipment Type]],"Not Assigned")</f>
        <v>Not Assigned</v>
      </c>
      <c r="O148" s="72" t="s">
        <v>594</v>
      </c>
      <c r="P148" s="72"/>
      <c r="Q148" s="62" t="s">
        <v>9</v>
      </c>
      <c r="R148" s="62"/>
      <c r="S148" s="62" t="s">
        <v>10</v>
      </c>
      <c r="T148" s="62"/>
      <c r="U148" s="62"/>
      <c r="V148" s="62"/>
      <c r="W148" s="72" t="str">
        <f>IF(ISBLANK(Table1[[#This Row],[Connection Type]]),"",INDEX(LookupConnectionType[Description],MATCH(Table1[[#This Row],[Connection Type]],LookupConnectionType[Connection Abbreviation])))</f>
        <v/>
      </c>
      <c r="X148" s="76"/>
      <c r="AA148" s="62"/>
      <c r="AB148" s="62"/>
      <c r="AC148" s="62"/>
      <c r="AD148" s="62"/>
      <c r="AE148" s="62"/>
      <c r="AF148" s="77"/>
      <c r="AG148" s="77"/>
      <c r="AH148" s="78"/>
      <c r="AI14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4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48" s="79" t="str">
        <f>IF(OR(Table1[[#This Row],[Apparent Power (kVA)]]="",Table1[[#This Row],[Elec - Diversity]]=""),"",Table1[[#This Row],[Apparent Power (kVA)]]*Table1[[#This Row],[Elec - Diversity]])</f>
        <v/>
      </c>
      <c r="AL148" s="62"/>
      <c r="AM148" s="62"/>
      <c r="AN148" s="62"/>
      <c r="AO148" s="62"/>
      <c r="AP148" s="62"/>
      <c r="AQ148" s="62"/>
      <c r="AR148" s="62"/>
      <c r="AS148" s="62"/>
      <c r="AT148" s="62" t="str" cm="1">
        <f t="array" ref="AT148">IF(ISBLANK(Table1[[#This Row],[Service]]),"N/A",INDEX(LookupService[Consumption Unit],MATCH(Table1[[#This Row],[Service]],LookupService[Service],0),0))</f>
        <v>N/A</v>
      </c>
      <c r="AU148" s="62"/>
      <c r="AV148" s="62"/>
      <c r="AW148" s="80" t="str" cm="1">
        <f t="array" ref="AW148">IF(ISBLANK(Table1[[#This Row],[Service]]),"N/A",INDEX(LookupService[Pressure Unit],MATCH(Table1[[#This Row],[Service]],LookupService[Service],0),0))</f>
        <v>N/A</v>
      </c>
      <c r="AX148" s="81"/>
      <c r="AY148" s="72" t="str">
        <f>IF(OR(Table1[[#This Row],[Flow]]="",Table1[[#This Row],[Mech - Diversity]]=""),"",Table1[[#This Row],[Flow]]*Table1[[#This Row],[Mech - Diversity]])</f>
        <v/>
      </c>
      <c r="AZ148" s="72"/>
      <c r="BA148" s="62"/>
      <c r="BB148" s="62"/>
      <c r="BC148" s="62"/>
      <c r="BD148" s="62"/>
      <c r="BE148" s="62"/>
      <c r="BF148" s="62"/>
      <c r="BG148" s="62"/>
      <c r="BH148" s="77"/>
      <c r="BI148" s="77"/>
      <c r="BJ148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48" s="72"/>
      <c r="BL148" s="72" t="b">
        <f>IF(ISBLANK(Table1[[#This Row],[Power Source (Control Panel)]]),FALSE,TRUE)</f>
        <v>0</v>
      </c>
    </row>
    <row r="149" spans="1:64" ht="30" customHeight="1" x14ac:dyDescent="0.3">
      <c r="A149" s="62" t="s">
        <v>807</v>
      </c>
      <c r="B149" s="62" t="s">
        <v>792</v>
      </c>
      <c r="C14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49" s="62" t="s">
        <v>509</v>
      </c>
      <c r="E149" s="62"/>
      <c r="F14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4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49" s="74"/>
      <c r="I149" s="75" t="str">
        <f>IF(Table1[[#This Row],[Connection ID]]&lt;&gt;"-",IF(COUNTIF(Table1[Connection ID],Table1[[#This Row],[Connection ID]])&gt;1,"Duplicate Tag",""),"")</f>
        <v/>
      </c>
      <c r="J14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49" s="62"/>
      <c r="M149" s="62" t="s">
        <v>751</v>
      </c>
      <c r="N149" s="72" t="str" cm="1">
        <f t="array" ref="N149">_xlfn._xlws.FILTER(LookupCostCode[Cost Code],LookupCostCode[Description]=Table1[[#This Row],[Equipment Type]],"Not Assigned")</f>
        <v>Not Assigned</v>
      </c>
      <c r="O149" s="72" t="s">
        <v>594</v>
      </c>
      <c r="P149" s="72"/>
      <c r="Q149" s="62" t="s">
        <v>9</v>
      </c>
      <c r="R149" s="62"/>
      <c r="S149" s="62" t="s">
        <v>10</v>
      </c>
      <c r="T149" s="62"/>
      <c r="U149" s="62"/>
      <c r="V149" s="62"/>
      <c r="W149" s="72" t="str">
        <f>IF(ISBLANK(Table1[[#This Row],[Connection Type]]),"",INDEX(LookupConnectionType[Description],MATCH(Table1[[#This Row],[Connection Type]],LookupConnectionType[Connection Abbreviation])))</f>
        <v/>
      </c>
      <c r="X149" s="76"/>
      <c r="AA149" s="62"/>
      <c r="AB149" s="62"/>
      <c r="AC149" s="62"/>
      <c r="AD149" s="62"/>
      <c r="AE149" s="62"/>
      <c r="AF149" s="77"/>
      <c r="AG149" s="77"/>
      <c r="AH149" s="78"/>
      <c r="AI14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4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49" s="79" t="str">
        <f>IF(OR(Table1[[#This Row],[Apparent Power (kVA)]]="",Table1[[#This Row],[Elec - Diversity]]=""),"",Table1[[#This Row],[Apparent Power (kVA)]]*Table1[[#This Row],[Elec - Diversity]])</f>
        <v/>
      </c>
      <c r="AL149" s="62"/>
      <c r="AM149" s="62"/>
      <c r="AN149" s="62"/>
      <c r="AO149" s="62"/>
      <c r="AP149" s="62"/>
      <c r="AQ149" s="62"/>
      <c r="AR149" s="62"/>
      <c r="AS149" s="62"/>
      <c r="AT149" s="62" t="str" cm="1">
        <f t="array" ref="AT149">IF(ISBLANK(Table1[[#This Row],[Service]]),"N/A",INDEX(LookupService[Consumption Unit],MATCH(Table1[[#This Row],[Service]],LookupService[Service],0),0))</f>
        <v>N/A</v>
      </c>
      <c r="AU149" s="62"/>
      <c r="AV149" s="62"/>
      <c r="AW149" s="80" t="str" cm="1">
        <f t="array" ref="AW149">IF(ISBLANK(Table1[[#This Row],[Service]]),"N/A",INDEX(LookupService[Pressure Unit],MATCH(Table1[[#This Row],[Service]],LookupService[Service],0),0))</f>
        <v>N/A</v>
      </c>
      <c r="AX149" s="81"/>
      <c r="AY149" s="72" t="str">
        <f>IF(OR(Table1[[#This Row],[Flow]]="",Table1[[#This Row],[Mech - Diversity]]=""),"",Table1[[#This Row],[Flow]]*Table1[[#This Row],[Mech - Diversity]])</f>
        <v/>
      </c>
      <c r="AZ149" s="72"/>
      <c r="BA149" s="62"/>
      <c r="BB149" s="62"/>
      <c r="BC149" s="62"/>
      <c r="BD149" s="62"/>
      <c r="BE149" s="62"/>
      <c r="BF149" s="62"/>
      <c r="BG149" s="62"/>
      <c r="BH149" s="77"/>
      <c r="BI149" s="77"/>
      <c r="BJ14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49" s="72"/>
      <c r="BL149" s="72" t="b">
        <f>IF(ISBLANK(Table1[[#This Row],[Power Source (Control Panel)]]),FALSE,TRUE)</f>
        <v>0</v>
      </c>
    </row>
    <row r="150" spans="1:64" ht="30" customHeight="1" x14ac:dyDescent="0.3">
      <c r="A150" s="62" t="s">
        <v>808</v>
      </c>
      <c r="B150" s="62" t="s">
        <v>792</v>
      </c>
      <c r="C15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CA-C019</v>
      </c>
      <c r="D150" s="62" t="s">
        <v>516</v>
      </c>
      <c r="E150" s="62" t="s">
        <v>517</v>
      </c>
      <c r="F150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50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50" s="74">
        <v>19</v>
      </c>
      <c r="I150" s="75" t="str">
        <f>IF(Table1[[#This Row],[Connection ID]]&lt;&gt;"-",IF(COUNTIF(Table1[Connection ID],Table1[[#This Row],[Connection ID]])&gt;1,"Duplicate Tag",""),"")</f>
        <v/>
      </c>
      <c r="J15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50" s="62"/>
      <c r="M150" s="62" t="s">
        <v>535</v>
      </c>
      <c r="N150" s="72" t="str" cm="1">
        <f t="array" ref="N150">_xlfn._xlws.FILTER(LookupCostCode[Cost Code],LookupCostCode[Description]=Table1[[#This Row],[Equipment Type]],"Not Assigned")</f>
        <v>Not Assigned</v>
      </c>
      <c r="O150" s="72" t="s">
        <v>594</v>
      </c>
      <c r="P150" s="62"/>
      <c r="Q150" s="62" t="s">
        <v>9</v>
      </c>
      <c r="R150" s="62"/>
      <c r="S150" s="62" t="s">
        <v>10</v>
      </c>
      <c r="T150" s="62"/>
      <c r="U150" s="62"/>
      <c r="V150" s="62"/>
      <c r="W150" s="72" t="str">
        <f>IF(ISBLANK(Table1[[#This Row],[Connection Type]]),"",INDEX(LookupConnectionType[Description],MATCH(Table1[[#This Row],[Connection Type]],LookupConnectionType[Connection Abbreviation])))</f>
        <v/>
      </c>
      <c r="X150" s="76"/>
      <c r="AA150" s="62"/>
      <c r="AB150" s="62"/>
      <c r="AC150" s="62" t="s">
        <v>665</v>
      </c>
      <c r="AD150" s="62"/>
      <c r="AE150" s="62"/>
      <c r="AF150" s="77"/>
      <c r="AG150" s="77"/>
      <c r="AH150" s="78"/>
      <c r="AI15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5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50" s="79" t="str">
        <f>IF(OR(Table1[[#This Row],[Apparent Power (kVA)]]="",Table1[[#This Row],[Elec - Diversity]]=""),"",Table1[[#This Row],[Apparent Power (kVA)]]*Table1[[#This Row],[Elec - Diversity]])</f>
        <v/>
      </c>
      <c r="AL150" s="62"/>
      <c r="AM150" s="62"/>
      <c r="AN150" s="62"/>
      <c r="AO150" s="62"/>
      <c r="AP150" s="62"/>
      <c r="AQ150" s="62"/>
      <c r="AR150" s="62"/>
      <c r="AS150" s="62">
        <v>12</v>
      </c>
      <c r="AT150" s="62" t="str" cm="1">
        <f t="array" ref="AT150">IF(ISBLANK(Table1[[#This Row],[Service]]),"N/A",INDEX(LookupService[Consumption Unit],MATCH(Table1[[#This Row],[Service]],LookupService[Service],0),0))</f>
        <v>SCFM</v>
      </c>
      <c r="AU150" s="62"/>
      <c r="AV150" s="62">
        <v>90</v>
      </c>
      <c r="AW150" s="80" t="str" cm="1">
        <f t="array" ref="AW150">IF(ISBLANK(Table1[[#This Row],[Service]]),"N/A",INDEX(LookupService[Pressure Unit],MATCH(Table1[[#This Row],[Service]],LookupService[Service],0),0))</f>
        <v>PSI</v>
      </c>
      <c r="AX150" s="81">
        <v>0.75</v>
      </c>
      <c r="AY150" s="72">
        <f>IF(OR(Table1[[#This Row],[Flow]]="",Table1[[#This Row],[Mech - Diversity]]=""),"",Table1[[#This Row],[Flow]]*Table1[[#This Row],[Mech - Diversity]])</f>
        <v>9</v>
      </c>
      <c r="AZ150" s="72"/>
      <c r="BA150" s="62" t="s">
        <v>519</v>
      </c>
      <c r="BB150" s="62" t="s">
        <v>796</v>
      </c>
      <c r="BC150" s="62"/>
      <c r="BD150" s="62"/>
      <c r="BE150" s="62"/>
      <c r="BF150" s="62"/>
      <c r="BG150" s="62"/>
      <c r="BH150" s="77"/>
      <c r="BI150" s="77"/>
      <c r="BJ150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50" s="72"/>
      <c r="BL150" s="72" t="b">
        <f>IF(ISBLANK(Table1[[#This Row],[Power Source (Control Panel)]]),FALSE,TRUE)</f>
        <v>0</v>
      </c>
    </row>
    <row r="151" spans="1:64" ht="30" customHeight="1" x14ac:dyDescent="0.3">
      <c r="A151" s="62" t="s">
        <v>808</v>
      </c>
      <c r="B151" s="62" t="s">
        <v>792</v>
      </c>
      <c r="C15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EL-C032</v>
      </c>
      <c r="D151" s="62" t="s">
        <v>516</v>
      </c>
      <c r="E151" s="62" t="s">
        <v>528</v>
      </c>
      <c r="F151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51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51" s="74">
        <v>32</v>
      </c>
      <c r="I151" s="75" t="str">
        <f>IF(Table1[[#This Row],[Connection ID]]&lt;&gt;"-",IF(COUNTIF(Table1[Connection ID],Table1[[#This Row],[Connection ID]])&gt;1,"Duplicate Tag",""),"")</f>
        <v/>
      </c>
      <c r="J15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51" s="62"/>
      <c r="M151" s="62" t="s">
        <v>535</v>
      </c>
      <c r="N151" s="72" t="str" cm="1">
        <f t="array" ref="N151">_xlfn._xlws.FILTER(LookupCostCode[Cost Code],LookupCostCode[Description]=Table1[[#This Row],[Equipment Type]],"Not Assigned")</f>
        <v>Not Assigned</v>
      </c>
      <c r="O151" s="72" t="s">
        <v>594</v>
      </c>
      <c r="P151" s="72"/>
      <c r="Q151" s="62" t="s">
        <v>9</v>
      </c>
      <c r="R151" s="62"/>
      <c r="S151" s="62" t="s">
        <v>10</v>
      </c>
      <c r="T151" s="62"/>
      <c r="U151" s="62"/>
      <c r="V151" s="62"/>
      <c r="W151" s="72" t="str">
        <f>IF(ISBLANK(Table1[[#This Row],[Connection Type]]),"",INDEX(LookupConnectionType[Description],MATCH(Table1[[#This Row],[Connection Type]],LookupConnectionType[Connection Abbreviation])))</f>
        <v/>
      </c>
      <c r="X151" s="76"/>
      <c r="AA151" s="62"/>
      <c r="AB151" s="62"/>
      <c r="AC151" s="62" t="s">
        <v>665</v>
      </c>
      <c r="AD151" s="62"/>
      <c r="AE151" s="62" t="s">
        <v>657</v>
      </c>
      <c r="AF151" s="77"/>
      <c r="AG151" s="77">
        <v>24</v>
      </c>
      <c r="AH151" s="78">
        <v>0.8</v>
      </c>
      <c r="AI151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8.6463976313838362</v>
      </c>
      <c r="AJ151" s="79">
        <f>IF(OR(Table1[[#This Row],[Apparent Load (FLA)]]="",Table1[[#This Row],[Apparent Load (FLA)]]=0,Table1[[#This Row],[Elec - Diversity]]=""),"",Table1[[#This Row],[Apparent Load (FLA)]]*Table1[[#This Row],[Elec - Diversity]])</f>
        <v>19.200000000000003</v>
      </c>
      <c r="AK151" s="79">
        <f>IF(OR(Table1[[#This Row],[Apparent Power (kVA)]]="",Table1[[#This Row],[Elec - Diversity]]=""),"",Table1[[#This Row],[Apparent Power (kVA)]]*Table1[[#This Row],[Elec - Diversity]])</f>
        <v>6.9171181051070691</v>
      </c>
      <c r="AL151" s="62"/>
      <c r="AM151" s="62"/>
      <c r="AN151" s="62"/>
      <c r="AO151" s="62" t="s">
        <v>793</v>
      </c>
      <c r="AP151" s="62"/>
      <c r="AQ151" s="62"/>
      <c r="AR151" s="62"/>
      <c r="AS151" s="62"/>
      <c r="AT151" s="62" t="str" cm="1">
        <f t="array" ref="AT151">IF(ISBLANK(Table1[[#This Row],[Service]]),"N/A",INDEX(LookupService[Consumption Unit],MATCH(Table1[[#This Row],[Service]],LookupService[Service],0),0))</f>
        <v>N/A</v>
      </c>
      <c r="AU151" s="62"/>
      <c r="AV151" s="62"/>
      <c r="AW151" s="80" t="str" cm="1">
        <f t="array" ref="AW151">IF(ISBLANK(Table1[[#This Row],[Service]]),"N/A",INDEX(LookupService[Pressure Unit],MATCH(Table1[[#This Row],[Service]],LookupService[Service],0),0))</f>
        <v>N/A</v>
      </c>
      <c r="AX151" s="81"/>
      <c r="AY151" s="72" t="str">
        <f>IF(OR(Table1[[#This Row],[Flow]]="",Table1[[#This Row],[Mech - Diversity]]=""),"",Table1[[#This Row],[Flow]]*Table1[[#This Row],[Mech - Diversity]])</f>
        <v/>
      </c>
      <c r="AZ151" s="72"/>
      <c r="BA151" s="62"/>
      <c r="BB151" s="62"/>
      <c r="BC151" s="62"/>
      <c r="BD151" s="62"/>
      <c r="BE151" s="62"/>
      <c r="BF151" s="62"/>
      <c r="BG151" s="62"/>
      <c r="BH151" s="77"/>
      <c r="BI151" s="77"/>
      <c r="BJ151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51" s="72"/>
      <c r="BL151" s="72" t="b">
        <f>IF(ISBLANK(Table1[[#This Row],[Power Source (Control Panel)]]),FALSE,TRUE)</f>
        <v>0</v>
      </c>
    </row>
    <row r="152" spans="1:64" ht="30" customHeight="1" x14ac:dyDescent="0.3">
      <c r="A152" s="62" t="s">
        <v>808</v>
      </c>
      <c r="B152" s="62" t="s">
        <v>792</v>
      </c>
      <c r="C15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TD-C113</v>
      </c>
      <c r="D152" s="62" t="s">
        <v>516</v>
      </c>
      <c r="E152" s="62" t="s">
        <v>794</v>
      </c>
      <c r="F152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52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52" s="74">
        <v>113</v>
      </c>
      <c r="I152" s="75" t="str">
        <f>IF(Table1[[#This Row],[Connection ID]]&lt;&gt;"-",IF(COUNTIF(Table1[Connection ID],Table1[[#This Row],[Connection ID]])&gt;1,"Duplicate Tag",""),"")</f>
        <v/>
      </c>
      <c r="J15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52" s="62"/>
      <c r="M152" s="62" t="s">
        <v>535</v>
      </c>
      <c r="N152" s="72" t="str" cm="1">
        <f t="array" ref="N152">_xlfn._xlws.FILTER(LookupCostCode[Cost Code],LookupCostCode[Description]=Table1[[#This Row],[Equipment Type]],"Not Assigned")</f>
        <v>Not Assigned</v>
      </c>
      <c r="O152" s="72" t="s">
        <v>594</v>
      </c>
      <c r="P152" s="72"/>
      <c r="Q152" s="62" t="s">
        <v>9</v>
      </c>
      <c r="R152" s="62"/>
      <c r="S152" s="62" t="s">
        <v>10</v>
      </c>
      <c r="T152" s="62"/>
      <c r="U152" s="62"/>
      <c r="V152" s="62"/>
      <c r="W152" s="72" t="str">
        <f>IF(ISBLANK(Table1[[#This Row],[Connection Type]]),"",INDEX(LookupConnectionType[Description],MATCH(Table1[[#This Row],[Connection Type]],LookupConnectionType[Connection Abbreviation])))</f>
        <v/>
      </c>
      <c r="X152" s="76"/>
      <c r="AA152" s="62"/>
      <c r="AB152" s="62"/>
      <c r="AC152" s="62"/>
      <c r="AD152" s="62"/>
      <c r="AE152" s="62"/>
      <c r="AF152" s="77"/>
      <c r="AG152" s="77"/>
      <c r="AH152" s="78"/>
      <c r="AI15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5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52" s="79" t="str">
        <f>IF(OR(Table1[[#This Row],[Apparent Power (kVA)]]="",Table1[[#This Row],[Elec - Diversity]]=""),"",Table1[[#This Row],[Apparent Power (kVA)]]*Table1[[#This Row],[Elec - Diversity]])</f>
        <v/>
      </c>
      <c r="AL152" s="62"/>
      <c r="AM152" s="62"/>
      <c r="AN152" s="62"/>
      <c r="AO152" s="62"/>
      <c r="AP152" s="62"/>
      <c r="AQ152" s="62"/>
      <c r="AR152" s="62"/>
      <c r="AS152" s="62"/>
      <c r="AT152" s="62" t="str" cm="1">
        <f t="array" ref="AT152">IF(ISBLANK(Table1[[#This Row],[Service]]),"N/A",INDEX(LookupService[Consumption Unit],MATCH(Table1[[#This Row],[Service]],LookupService[Service],0),0))</f>
        <v>N/A</v>
      </c>
      <c r="AU152" s="62"/>
      <c r="AV152" s="62"/>
      <c r="AW152" s="80" t="str" cm="1">
        <f t="array" ref="AW152">IF(ISBLANK(Table1[[#This Row],[Service]]),"N/A",INDEX(LookupService[Pressure Unit],MATCH(Table1[[#This Row],[Service]],LookupService[Service],0),0))</f>
        <v>N/A</v>
      </c>
      <c r="AX152" s="81"/>
      <c r="AY152" s="72" t="str">
        <f>IF(OR(Table1[[#This Row],[Flow]]="",Table1[[#This Row],[Mech - Diversity]]=""),"",Table1[[#This Row],[Flow]]*Table1[[#This Row],[Mech - Diversity]])</f>
        <v/>
      </c>
      <c r="AZ152" s="72"/>
      <c r="BA152" s="62"/>
      <c r="BB152" s="62"/>
      <c r="BC152" s="62"/>
      <c r="BD152" s="62"/>
      <c r="BE152" s="62"/>
      <c r="BF152" s="62"/>
      <c r="BG152" s="62"/>
      <c r="BH152" s="77"/>
      <c r="BI152" s="77"/>
      <c r="BJ152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52" s="72"/>
      <c r="BL152" s="72" t="b">
        <f>IF(ISBLANK(Table1[[#This Row],[Power Source (Control Panel)]]),FALSE,TRUE)</f>
        <v>0</v>
      </c>
    </row>
    <row r="153" spans="1:64" ht="30" customHeight="1" x14ac:dyDescent="0.3">
      <c r="A153" s="62" t="s">
        <v>808</v>
      </c>
      <c r="B153" s="62" t="s">
        <v>792</v>
      </c>
      <c r="C15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53" s="62" t="s">
        <v>509</v>
      </c>
      <c r="E153" s="62"/>
      <c r="F15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5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53" s="74"/>
      <c r="I153" s="75" t="str">
        <f>IF(Table1[[#This Row],[Connection ID]]&lt;&gt;"-",IF(COUNTIF(Table1[Connection ID],Table1[[#This Row],[Connection ID]])&gt;1,"Duplicate Tag",""),"")</f>
        <v/>
      </c>
      <c r="J15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53" s="62"/>
      <c r="M153" s="62" t="s">
        <v>535</v>
      </c>
      <c r="N153" s="72" t="str" cm="1">
        <f t="array" ref="N153">_xlfn._xlws.FILTER(LookupCostCode[Cost Code],LookupCostCode[Description]=Table1[[#This Row],[Equipment Type]],"Not Assigned")</f>
        <v>Not Assigned</v>
      </c>
      <c r="O153" s="72" t="s">
        <v>594</v>
      </c>
      <c r="P153" s="72"/>
      <c r="Q153" s="62" t="s">
        <v>9</v>
      </c>
      <c r="R153" s="62"/>
      <c r="S153" s="62" t="s">
        <v>10</v>
      </c>
      <c r="T153" s="62"/>
      <c r="U153" s="62"/>
      <c r="V153" s="62"/>
      <c r="W153" s="72" t="str">
        <f>IF(ISBLANK(Table1[[#This Row],[Connection Type]]),"",INDEX(LookupConnectionType[Description],MATCH(Table1[[#This Row],[Connection Type]],LookupConnectionType[Connection Abbreviation])))</f>
        <v/>
      </c>
      <c r="X153" s="76"/>
      <c r="AA153" s="62"/>
      <c r="AB153" s="62"/>
      <c r="AC153" s="62"/>
      <c r="AD153" s="62"/>
      <c r="AE153" s="62"/>
      <c r="AF153" s="77"/>
      <c r="AG153" s="77"/>
      <c r="AH153" s="78"/>
      <c r="AI15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5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53" s="79" t="str">
        <f>IF(OR(Table1[[#This Row],[Apparent Power (kVA)]]="",Table1[[#This Row],[Elec - Diversity]]=""),"",Table1[[#This Row],[Apparent Power (kVA)]]*Table1[[#This Row],[Elec - Diversity]])</f>
        <v/>
      </c>
      <c r="AL153" s="62"/>
      <c r="AM153" s="62"/>
      <c r="AN153" s="62"/>
      <c r="AO153" s="62"/>
      <c r="AP153" s="62"/>
      <c r="AQ153" s="62"/>
      <c r="AR153" s="62"/>
      <c r="AS153" s="62"/>
      <c r="AT153" s="62" t="str" cm="1">
        <f t="array" ref="AT153">IF(ISBLANK(Table1[[#This Row],[Service]]),"N/A",INDEX(LookupService[Consumption Unit],MATCH(Table1[[#This Row],[Service]],LookupService[Service],0),0))</f>
        <v>N/A</v>
      </c>
      <c r="AU153" s="62"/>
      <c r="AV153" s="62"/>
      <c r="AW153" s="80" t="str" cm="1">
        <f t="array" ref="AW153">IF(ISBLANK(Table1[[#This Row],[Service]]),"N/A",INDEX(LookupService[Pressure Unit],MATCH(Table1[[#This Row],[Service]],LookupService[Service],0),0))</f>
        <v>N/A</v>
      </c>
      <c r="AX153" s="81"/>
      <c r="AY153" s="72" t="str">
        <f>IF(OR(Table1[[#This Row],[Flow]]="",Table1[[#This Row],[Mech - Diversity]]=""),"",Table1[[#This Row],[Flow]]*Table1[[#This Row],[Mech - Diversity]])</f>
        <v/>
      </c>
      <c r="AZ153" s="72"/>
      <c r="BA153" s="62"/>
      <c r="BB153" s="62"/>
      <c r="BC153" s="62"/>
      <c r="BD153" s="62"/>
      <c r="BE153" s="62"/>
      <c r="BF153" s="62"/>
      <c r="BG153" s="62"/>
      <c r="BH153" s="77"/>
      <c r="BI153" s="77"/>
      <c r="BJ15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53" s="72"/>
      <c r="BL153" s="72" t="b">
        <f>IF(ISBLANK(Table1[[#This Row],[Power Source (Control Panel)]]),FALSE,TRUE)</f>
        <v>0</v>
      </c>
    </row>
    <row r="154" spans="1:64" ht="30" customHeight="1" x14ac:dyDescent="0.3">
      <c r="A154" s="62" t="s">
        <v>809</v>
      </c>
      <c r="B154" s="62" t="s">
        <v>792</v>
      </c>
      <c r="C15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CA-C020</v>
      </c>
      <c r="D154" s="62" t="s">
        <v>516</v>
      </c>
      <c r="E154" s="62" t="s">
        <v>517</v>
      </c>
      <c r="F154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54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54" s="74">
        <v>20</v>
      </c>
      <c r="I154" s="75" t="str">
        <f>IF(Table1[[#This Row],[Connection ID]]&lt;&gt;"-",IF(COUNTIF(Table1[Connection ID],Table1[[#This Row],[Connection ID]])&gt;1,"Duplicate Tag",""),"")</f>
        <v/>
      </c>
      <c r="J15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54" s="62"/>
      <c r="M154" s="62" t="s">
        <v>535</v>
      </c>
      <c r="N154" s="72" t="str" cm="1">
        <f t="array" ref="N154">_xlfn._xlws.FILTER(LookupCostCode[Cost Code],LookupCostCode[Description]=Table1[[#This Row],[Equipment Type]],"Not Assigned")</f>
        <v>Not Assigned</v>
      </c>
      <c r="O154" s="72" t="s">
        <v>594</v>
      </c>
      <c r="P154" s="62"/>
      <c r="Q154" s="62" t="s">
        <v>9</v>
      </c>
      <c r="R154" s="62"/>
      <c r="S154" s="62" t="s">
        <v>10</v>
      </c>
      <c r="T154" s="62"/>
      <c r="U154" s="62"/>
      <c r="V154" s="62"/>
      <c r="W154" s="72" t="str">
        <f>IF(ISBLANK(Table1[[#This Row],[Connection Type]]),"",INDEX(LookupConnectionType[Description],MATCH(Table1[[#This Row],[Connection Type]],LookupConnectionType[Connection Abbreviation])))</f>
        <v/>
      </c>
      <c r="X154" s="76"/>
      <c r="AA154" s="62"/>
      <c r="AB154" s="62"/>
      <c r="AC154" s="62" t="s">
        <v>665</v>
      </c>
      <c r="AD154" s="62"/>
      <c r="AE154" s="62"/>
      <c r="AF154" s="77"/>
      <c r="AG154" s="77"/>
      <c r="AH154" s="78"/>
      <c r="AI15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5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54" s="79" t="str">
        <f>IF(OR(Table1[[#This Row],[Apparent Power (kVA)]]="",Table1[[#This Row],[Elec - Diversity]]=""),"",Table1[[#This Row],[Apparent Power (kVA)]]*Table1[[#This Row],[Elec - Diversity]])</f>
        <v/>
      </c>
      <c r="AL154" s="62"/>
      <c r="AM154" s="62"/>
      <c r="AN154" s="62"/>
      <c r="AO154" s="62"/>
      <c r="AP154" s="62"/>
      <c r="AQ154" s="62"/>
      <c r="AR154" s="62"/>
      <c r="AS154" s="62">
        <v>12</v>
      </c>
      <c r="AT154" s="62" t="str" cm="1">
        <f t="array" ref="AT154">IF(ISBLANK(Table1[[#This Row],[Service]]),"N/A",INDEX(LookupService[Consumption Unit],MATCH(Table1[[#This Row],[Service]],LookupService[Service],0),0))</f>
        <v>SCFM</v>
      </c>
      <c r="AU154" s="62"/>
      <c r="AV154" s="62">
        <v>90</v>
      </c>
      <c r="AW154" s="80" t="str" cm="1">
        <f t="array" ref="AW154">IF(ISBLANK(Table1[[#This Row],[Service]]),"N/A",INDEX(LookupService[Pressure Unit],MATCH(Table1[[#This Row],[Service]],LookupService[Service],0),0))</f>
        <v>PSI</v>
      </c>
      <c r="AX154" s="81">
        <v>0.75</v>
      </c>
      <c r="AY154" s="72">
        <f>IF(OR(Table1[[#This Row],[Flow]]="",Table1[[#This Row],[Mech - Diversity]]=""),"",Table1[[#This Row],[Flow]]*Table1[[#This Row],[Mech - Diversity]])</f>
        <v>9</v>
      </c>
      <c r="AZ154" s="72"/>
      <c r="BA154" s="62" t="s">
        <v>519</v>
      </c>
      <c r="BB154" s="62" t="s">
        <v>796</v>
      </c>
      <c r="BC154" s="62"/>
      <c r="BD154" s="62"/>
      <c r="BE154" s="62"/>
      <c r="BF154" s="62"/>
      <c r="BG154" s="62"/>
      <c r="BH154" s="77"/>
      <c r="BI154" s="77"/>
      <c r="BJ154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54" s="72"/>
      <c r="BL154" s="72" t="b">
        <f>IF(ISBLANK(Table1[[#This Row],[Power Source (Control Panel)]]),FALSE,TRUE)</f>
        <v>0</v>
      </c>
    </row>
    <row r="155" spans="1:64" ht="30" customHeight="1" x14ac:dyDescent="0.3">
      <c r="A155" s="62" t="s">
        <v>809</v>
      </c>
      <c r="B155" s="62" t="s">
        <v>792</v>
      </c>
      <c r="C15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EL-C033</v>
      </c>
      <c r="D155" s="62" t="s">
        <v>516</v>
      </c>
      <c r="E155" s="62" t="s">
        <v>528</v>
      </c>
      <c r="F155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55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55" s="74">
        <v>33</v>
      </c>
      <c r="I155" s="75" t="str">
        <f>IF(Table1[[#This Row],[Connection ID]]&lt;&gt;"-",IF(COUNTIF(Table1[Connection ID],Table1[[#This Row],[Connection ID]])&gt;1,"Duplicate Tag",""),"")</f>
        <v/>
      </c>
      <c r="J15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55" s="62"/>
      <c r="M155" s="62" t="s">
        <v>535</v>
      </c>
      <c r="N155" s="72" t="str" cm="1">
        <f t="array" ref="N155">_xlfn._xlws.FILTER(LookupCostCode[Cost Code],LookupCostCode[Description]=Table1[[#This Row],[Equipment Type]],"Not Assigned")</f>
        <v>Not Assigned</v>
      </c>
      <c r="O155" s="72" t="s">
        <v>594</v>
      </c>
      <c r="P155" s="72"/>
      <c r="Q155" s="62" t="s">
        <v>9</v>
      </c>
      <c r="R155" s="62"/>
      <c r="S155" s="62" t="s">
        <v>10</v>
      </c>
      <c r="T155" s="62"/>
      <c r="U155" s="62"/>
      <c r="V155" s="62"/>
      <c r="W155" s="72" t="str">
        <f>IF(ISBLANK(Table1[[#This Row],[Connection Type]]),"",INDEX(LookupConnectionType[Description],MATCH(Table1[[#This Row],[Connection Type]],LookupConnectionType[Connection Abbreviation])))</f>
        <v/>
      </c>
      <c r="X155" s="76"/>
      <c r="AA155" s="62"/>
      <c r="AB155" s="62"/>
      <c r="AC155" s="62" t="s">
        <v>665</v>
      </c>
      <c r="AD155" s="62"/>
      <c r="AE155" s="62" t="s">
        <v>657</v>
      </c>
      <c r="AF155" s="77"/>
      <c r="AG155" s="77">
        <v>24</v>
      </c>
      <c r="AH155" s="78">
        <v>0.8</v>
      </c>
      <c r="AI155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8.6463976313838362</v>
      </c>
      <c r="AJ155" s="79">
        <f>IF(OR(Table1[[#This Row],[Apparent Load (FLA)]]="",Table1[[#This Row],[Apparent Load (FLA)]]=0,Table1[[#This Row],[Elec - Diversity]]=""),"",Table1[[#This Row],[Apparent Load (FLA)]]*Table1[[#This Row],[Elec - Diversity]])</f>
        <v>19.200000000000003</v>
      </c>
      <c r="AK155" s="79">
        <f>IF(OR(Table1[[#This Row],[Apparent Power (kVA)]]="",Table1[[#This Row],[Elec - Diversity]]=""),"",Table1[[#This Row],[Apparent Power (kVA)]]*Table1[[#This Row],[Elec - Diversity]])</f>
        <v>6.9171181051070691</v>
      </c>
      <c r="AL155" s="62"/>
      <c r="AM155" s="62"/>
      <c r="AN155" s="62"/>
      <c r="AO155" s="62" t="s">
        <v>793</v>
      </c>
      <c r="AP155" s="62"/>
      <c r="AQ155" s="62"/>
      <c r="AR155" s="62"/>
      <c r="AS155" s="62"/>
      <c r="AT155" s="62" t="str" cm="1">
        <f t="array" ref="AT155">IF(ISBLANK(Table1[[#This Row],[Service]]),"N/A",INDEX(LookupService[Consumption Unit],MATCH(Table1[[#This Row],[Service]],LookupService[Service],0),0))</f>
        <v>N/A</v>
      </c>
      <c r="AU155" s="62"/>
      <c r="AV155" s="62"/>
      <c r="AW155" s="80" t="str" cm="1">
        <f t="array" ref="AW155">IF(ISBLANK(Table1[[#This Row],[Service]]),"N/A",INDEX(LookupService[Pressure Unit],MATCH(Table1[[#This Row],[Service]],LookupService[Service],0),0))</f>
        <v>N/A</v>
      </c>
      <c r="AX155" s="81"/>
      <c r="AY155" s="72" t="str">
        <f>IF(OR(Table1[[#This Row],[Flow]]="",Table1[[#This Row],[Mech - Diversity]]=""),"",Table1[[#This Row],[Flow]]*Table1[[#This Row],[Mech - Diversity]])</f>
        <v/>
      </c>
      <c r="AZ155" s="72"/>
      <c r="BA155" s="62"/>
      <c r="BB155" s="62"/>
      <c r="BC155" s="62"/>
      <c r="BD155" s="62"/>
      <c r="BE155" s="62"/>
      <c r="BF155" s="62"/>
      <c r="BG155" s="62"/>
      <c r="BH155" s="77"/>
      <c r="BI155" s="77"/>
      <c r="BJ155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55" s="72"/>
      <c r="BL155" s="72" t="b">
        <f>IF(ISBLANK(Table1[[#This Row],[Power Source (Control Panel)]]),FALSE,TRUE)</f>
        <v>0</v>
      </c>
    </row>
    <row r="156" spans="1:64" ht="30" customHeight="1" x14ac:dyDescent="0.3">
      <c r="A156" s="62" t="s">
        <v>809</v>
      </c>
      <c r="B156" s="62" t="s">
        <v>792</v>
      </c>
      <c r="C15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TD-C114</v>
      </c>
      <c r="D156" s="62" t="s">
        <v>516</v>
      </c>
      <c r="E156" s="62" t="s">
        <v>794</v>
      </c>
      <c r="F156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56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56" s="74">
        <v>114</v>
      </c>
      <c r="I156" s="75" t="str">
        <f>IF(Table1[[#This Row],[Connection ID]]&lt;&gt;"-",IF(COUNTIF(Table1[Connection ID],Table1[[#This Row],[Connection ID]])&gt;1,"Duplicate Tag",""),"")</f>
        <v/>
      </c>
      <c r="J15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56" s="62"/>
      <c r="M156" s="62" t="s">
        <v>535</v>
      </c>
      <c r="N156" s="72" t="str" cm="1">
        <f t="array" ref="N156">_xlfn._xlws.FILTER(LookupCostCode[Cost Code],LookupCostCode[Description]=Table1[[#This Row],[Equipment Type]],"Not Assigned")</f>
        <v>Not Assigned</v>
      </c>
      <c r="O156" s="72" t="s">
        <v>594</v>
      </c>
      <c r="P156" s="72"/>
      <c r="Q156" s="62" t="s">
        <v>9</v>
      </c>
      <c r="R156" s="62"/>
      <c r="S156" s="62" t="s">
        <v>10</v>
      </c>
      <c r="T156" s="62"/>
      <c r="U156" s="62"/>
      <c r="V156" s="62"/>
      <c r="W156" s="72" t="str">
        <f>IF(ISBLANK(Table1[[#This Row],[Connection Type]]),"",INDEX(LookupConnectionType[Description],MATCH(Table1[[#This Row],[Connection Type]],LookupConnectionType[Connection Abbreviation])))</f>
        <v/>
      </c>
      <c r="X156" s="76"/>
      <c r="AA156" s="62"/>
      <c r="AB156" s="62"/>
      <c r="AC156" s="62"/>
      <c r="AD156" s="62"/>
      <c r="AE156" s="62"/>
      <c r="AF156" s="77"/>
      <c r="AG156" s="77"/>
      <c r="AH156" s="78"/>
      <c r="AI15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5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56" s="79" t="str">
        <f>IF(OR(Table1[[#This Row],[Apparent Power (kVA)]]="",Table1[[#This Row],[Elec - Diversity]]=""),"",Table1[[#This Row],[Apparent Power (kVA)]]*Table1[[#This Row],[Elec - Diversity]])</f>
        <v/>
      </c>
      <c r="AL156" s="62"/>
      <c r="AM156" s="62"/>
      <c r="AN156" s="62"/>
      <c r="AO156" s="62"/>
      <c r="AP156" s="62"/>
      <c r="AQ156" s="62"/>
      <c r="AR156" s="62"/>
      <c r="AS156" s="62"/>
      <c r="AT156" s="62" t="str" cm="1">
        <f t="array" ref="AT156">IF(ISBLANK(Table1[[#This Row],[Service]]),"N/A",INDEX(LookupService[Consumption Unit],MATCH(Table1[[#This Row],[Service]],LookupService[Service],0),0))</f>
        <v>N/A</v>
      </c>
      <c r="AU156" s="62"/>
      <c r="AV156" s="62"/>
      <c r="AW156" s="80" t="str" cm="1">
        <f t="array" ref="AW156">IF(ISBLANK(Table1[[#This Row],[Service]]),"N/A",INDEX(LookupService[Pressure Unit],MATCH(Table1[[#This Row],[Service]],LookupService[Service],0),0))</f>
        <v>N/A</v>
      </c>
      <c r="AX156" s="81"/>
      <c r="AY156" s="72" t="str">
        <f>IF(OR(Table1[[#This Row],[Flow]]="",Table1[[#This Row],[Mech - Diversity]]=""),"",Table1[[#This Row],[Flow]]*Table1[[#This Row],[Mech - Diversity]])</f>
        <v/>
      </c>
      <c r="AZ156" s="72"/>
      <c r="BA156" s="62"/>
      <c r="BB156" s="62"/>
      <c r="BC156" s="62"/>
      <c r="BD156" s="62"/>
      <c r="BE156" s="62"/>
      <c r="BF156" s="62"/>
      <c r="BG156" s="62"/>
      <c r="BH156" s="77"/>
      <c r="BI156" s="77"/>
      <c r="BJ156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56" s="72"/>
      <c r="BL156" s="72" t="b">
        <f>IF(ISBLANK(Table1[[#This Row],[Power Source (Control Panel)]]),FALSE,TRUE)</f>
        <v>0</v>
      </c>
    </row>
    <row r="157" spans="1:64" ht="30" customHeight="1" x14ac:dyDescent="0.3">
      <c r="A157" s="62" t="s">
        <v>809</v>
      </c>
      <c r="B157" s="62" t="s">
        <v>792</v>
      </c>
      <c r="C15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57" s="62" t="s">
        <v>509</v>
      </c>
      <c r="E157" s="62"/>
      <c r="F15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5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57" s="74"/>
      <c r="I157" s="75" t="str">
        <f>IF(Table1[[#This Row],[Connection ID]]&lt;&gt;"-",IF(COUNTIF(Table1[Connection ID],Table1[[#This Row],[Connection ID]])&gt;1,"Duplicate Tag",""),"")</f>
        <v/>
      </c>
      <c r="J15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57" s="62"/>
      <c r="M157" s="62" t="s">
        <v>535</v>
      </c>
      <c r="N157" s="72" t="str" cm="1">
        <f t="array" ref="N157">_xlfn._xlws.FILTER(LookupCostCode[Cost Code],LookupCostCode[Description]=Table1[[#This Row],[Equipment Type]],"Not Assigned")</f>
        <v>Not Assigned</v>
      </c>
      <c r="O157" s="72" t="s">
        <v>594</v>
      </c>
      <c r="P157" s="72"/>
      <c r="Q157" s="62" t="s">
        <v>9</v>
      </c>
      <c r="R157" s="62"/>
      <c r="S157" s="62" t="s">
        <v>10</v>
      </c>
      <c r="T157" s="62"/>
      <c r="U157" s="62"/>
      <c r="V157" s="62"/>
      <c r="W157" s="72" t="str">
        <f>IF(ISBLANK(Table1[[#This Row],[Connection Type]]),"",INDEX(LookupConnectionType[Description],MATCH(Table1[[#This Row],[Connection Type]],LookupConnectionType[Connection Abbreviation])))</f>
        <v/>
      </c>
      <c r="X157" s="76"/>
      <c r="AA157" s="62"/>
      <c r="AB157" s="62"/>
      <c r="AC157" s="62"/>
      <c r="AD157" s="62"/>
      <c r="AE157" s="62"/>
      <c r="AF157" s="77"/>
      <c r="AG157" s="77"/>
      <c r="AH157" s="78"/>
      <c r="AI15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5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57" s="79" t="str">
        <f>IF(OR(Table1[[#This Row],[Apparent Power (kVA)]]="",Table1[[#This Row],[Elec - Diversity]]=""),"",Table1[[#This Row],[Apparent Power (kVA)]]*Table1[[#This Row],[Elec - Diversity]])</f>
        <v/>
      </c>
      <c r="AL157" s="62"/>
      <c r="AM157" s="62"/>
      <c r="AN157" s="62"/>
      <c r="AO157" s="62"/>
      <c r="AP157" s="62"/>
      <c r="AQ157" s="62"/>
      <c r="AR157" s="62"/>
      <c r="AS157" s="62"/>
      <c r="AT157" s="62" t="str" cm="1">
        <f t="array" ref="AT157">IF(ISBLANK(Table1[[#This Row],[Service]]),"N/A",INDEX(LookupService[Consumption Unit],MATCH(Table1[[#This Row],[Service]],LookupService[Service],0),0))</f>
        <v>N/A</v>
      </c>
      <c r="AU157" s="62"/>
      <c r="AV157" s="62"/>
      <c r="AW157" s="80" t="str" cm="1">
        <f t="array" ref="AW157">IF(ISBLANK(Table1[[#This Row],[Service]]),"N/A",INDEX(LookupService[Pressure Unit],MATCH(Table1[[#This Row],[Service]],LookupService[Service],0),0))</f>
        <v>N/A</v>
      </c>
      <c r="AX157" s="81"/>
      <c r="AY157" s="72" t="str">
        <f>IF(OR(Table1[[#This Row],[Flow]]="",Table1[[#This Row],[Mech - Diversity]]=""),"",Table1[[#This Row],[Flow]]*Table1[[#This Row],[Mech - Diversity]])</f>
        <v/>
      </c>
      <c r="AZ157" s="72"/>
      <c r="BA157" s="62"/>
      <c r="BB157" s="62"/>
      <c r="BC157" s="62"/>
      <c r="BD157" s="62"/>
      <c r="BE157" s="62"/>
      <c r="BF157" s="62"/>
      <c r="BG157" s="62"/>
      <c r="BH157" s="77"/>
      <c r="BI157" s="77"/>
      <c r="BJ15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57" s="72"/>
      <c r="BL157" s="72" t="b">
        <f>IF(ISBLANK(Table1[[#This Row],[Power Source (Control Panel)]]),FALSE,TRUE)</f>
        <v>0</v>
      </c>
    </row>
    <row r="158" spans="1:64" ht="30" customHeight="1" x14ac:dyDescent="0.3">
      <c r="A158" s="62" t="s">
        <v>810</v>
      </c>
      <c r="B158" s="62" t="s">
        <v>792</v>
      </c>
      <c r="C15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CA-C021</v>
      </c>
      <c r="D158" s="62" t="s">
        <v>516</v>
      </c>
      <c r="E158" s="62" t="s">
        <v>517</v>
      </c>
      <c r="F158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58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58" s="74">
        <v>21</v>
      </c>
      <c r="I158" s="75" t="str">
        <f>IF(Table1[[#This Row],[Connection ID]]&lt;&gt;"-",IF(COUNTIF(Table1[Connection ID],Table1[[#This Row],[Connection ID]])&gt;1,"Duplicate Tag",""),"")</f>
        <v/>
      </c>
      <c r="J15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58" s="62"/>
      <c r="M158" s="62" t="s">
        <v>535</v>
      </c>
      <c r="N158" s="72" t="str" cm="1">
        <f t="array" ref="N158">_xlfn._xlws.FILTER(LookupCostCode[Cost Code],LookupCostCode[Description]=Table1[[#This Row],[Equipment Type]],"Not Assigned")</f>
        <v>Not Assigned</v>
      </c>
      <c r="O158" s="72" t="s">
        <v>594</v>
      </c>
      <c r="P158" s="62"/>
      <c r="Q158" s="62" t="s">
        <v>9</v>
      </c>
      <c r="R158" s="62"/>
      <c r="S158" s="62" t="s">
        <v>10</v>
      </c>
      <c r="T158" s="62"/>
      <c r="U158" s="62"/>
      <c r="V158" s="62"/>
      <c r="W158" s="72" t="str">
        <f>IF(ISBLANK(Table1[[#This Row],[Connection Type]]),"",INDEX(LookupConnectionType[Description],MATCH(Table1[[#This Row],[Connection Type]],LookupConnectionType[Connection Abbreviation])))</f>
        <v/>
      </c>
      <c r="X158" s="76"/>
      <c r="AA158" s="62"/>
      <c r="AB158" s="62"/>
      <c r="AC158" s="62" t="s">
        <v>665</v>
      </c>
      <c r="AD158" s="62"/>
      <c r="AE158" s="62"/>
      <c r="AF158" s="77"/>
      <c r="AG158" s="77"/>
      <c r="AH158" s="78"/>
      <c r="AI15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5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58" s="79" t="str">
        <f>IF(OR(Table1[[#This Row],[Apparent Power (kVA)]]="",Table1[[#This Row],[Elec - Diversity]]=""),"",Table1[[#This Row],[Apparent Power (kVA)]]*Table1[[#This Row],[Elec - Diversity]])</f>
        <v/>
      </c>
      <c r="AL158" s="62"/>
      <c r="AM158" s="62"/>
      <c r="AN158" s="62"/>
      <c r="AO158" s="62"/>
      <c r="AP158" s="62"/>
      <c r="AQ158" s="62"/>
      <c r="AR158" s="62"/>
      <c r="AS158" s="62">
        <v>12</v>
      </c>
      <c r="AT158" s="62" t="str" cm="1">
        <f t="array" ref="AT158">IF(ISBLANK(Table1[[#This Row],[Service]]),"N/A",INDEX(LookupService[Consumption Unit],MATCH(Table1[[#This Row],[Service]],LookupService[Service],0),0))</f>
        <v>SCFM</v>
      </c>
      <c r="AU158" s="62"/>
      <c r="AV158" s="62">
        <v>90</v>
      </c>
      <c r="AW158" s="80" t="str" cm="1">
        <f t="array" ref="AW158">IF(ISBLANK(Table1[[#This Row],[Service]]),"N/A",INDEX(LookupService[Pressure Unit],MATCH(Table1[[#This Row],[Service]],LookupService[Service],0),0))</f>
        <v>PSI</v>
      </c>
      <c r="AX158" s="81">
        <v>0.75</v>
      </c>
      <c r="AY158" s="72">
        <f>IF(OR(Table1[[#This Row],[Flow]]="",Table1[[#This Row],[Mech - Diversity]]=""),"",Table1[[#This Row],[Flow]]*Table1[[#This Row],[Mech - Diversity]])</f>
        <v>9</v>
      </c>
      <c r="AZ158" s="72"/>
      <c r="BA158" s="62" t="s">
        <v>519</v>
      </c>
      <c r="BB158" s="62" t="s">
        <v>796</v>
      </c>
      <c r="BC158" s="62"/>
      <c r="BD158" s="62"/>
      <c r="BE158" s="62"/>
      <c r="BF158" s="62"/>
      <c r="BG158" s="62"/>
      <c r="BH158" s="77"/>
      <c r="BI158" s="77"/>
      <c r="BJ158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58" s="72"/>
      <c r="BL158" s="72" t="b">
        <f>IF(ISBLANK(Table1[[#This Row],[Power Source (Control Panel)]]),FALSE,TRUE)</f>
        <v>0</v>
      </c>
    </row>
    <row r="159" spans="1:64" ht="30" customHeight="1" x14ac:dyDescent="0.3">
      <c r="A159" s="62" t="s">
        <v>810</v>
      </c>
      <c r="B159" s="62" t="s">
        <v>792</v>
      </c>
      <c r="C15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EL-C034</v>
      </c>
      <c r="D159" s="62" t="s">
        <v>516</v>
      </c>
      <c r="E159" s="62" t="s">
        <v>528</v>
      </c>
      <c r="F159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59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59" s="74">
        <v>34</v>
      </c>
      <c r="I159" s="75" t="str">
        <f>IF(Table1[[#This Row],[Connection ID]]&lt;&gt;"-",IF(COUNTIF(Table1[Connection ID],Table1[[#This Row],[Connection ID]])&gt;1,"Duplicate Tag",""),"")</f>
        <v/>
      </c>
      <c r="J15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59" s="62"/>
      <c r="M159" s="62" t="s">
        <v>535</v>
      </c>
      <c r="N159" s="72" t="str" cm="1">
        <f t="array" ref="N159">_xlfn._xlws.FILTER(LookupCostCode[Cost Code],LookupCostCode[Description]=Table1[[#This Row],[Equipment Type]],"Not Assigned")</f>
        <v>Not Assigned</v>
      </c>
      <c r="O159" s="72" t="s">
        <v>594</v>
      </c>
      <c r="P159" s="72"/>
      <c r="Q159" s="62" t="s">
        <v>9</v>
      </c>
      <c r="R159" s="62"/>
      <c r="S159" s="62" t="s">
        <v>10</v>
      </c>
      <c r="T159" s="62"/>
      <c r="U159" s="62"/>
      <c r="V159" s="62"/>
      <c r="W159" s="72" t="str">
        <f>IF(ISBLANK(Table1[[#This Row],[Connection Type]]),"",INDEX(LookupConnectionType[Description],MATCH(Table1[[#This Row],[Connection Type]],LookupConnectionType[Connection Abbreviation])))</f>
        <v/>
      </c>
      <c r="X159" s="76"/>
      <c r="AA159" s="62"/>
      <c r="AB159" s="62"/>
      <c r="AC159" s="62" t="s">
        <v>665</v>
      </c>
      <c r="AD159" s="62"/>
      <c r="AE159" s="62" t="s">
        <v>657</v>
      </c>
      <c r="AF159" s="77"/>
      <c r="AG159" s="77">
        <v>24</v>
      </c>
      <c r="AH159" s="78">
        <v>0.8</v>
      </c>
      <c r="AI159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8.6463976313838362</v>
      </c>
      <c r="AJ159" s="79">
        <f>IF(OR(Table1[[#This Row],[Apparent Load (FLA)]]="",Table1[[#This Row],[Apparent Load (FLA)]]=0,Table1[[#This Row],[Elec - Diversity]]=""),"",Table1[[#This Row],[Apparent Load (FLA)]]*Table1[[#This Row],[Elec - Diversity]])</f>
        <v>19.200000000000003</v>
      </c>
      <c r="AK159" s="79">
        <f>IF(OR(Table1[[#This Row],[Apparent Power (kVA)]]="",Table1[[#This Row],[Elec - Diversity]]=""),"",Table1[[#This Row],[Apparent Power (kVA)]]*Table1[[#This Row],[Elec - Diversity]])</f>
        <v>6.9171181051070691</v>
      </c>
      <c r="AL159" s="62"/>
      <c r="AM159" s="62"/>
      <c r="AN159" s="62"/>
      <c r="AO159" s="62" t="s">
        <v>793</v>
      </c>
      <c r="AP159" s="62"/>
      <c r="AQ159" s="62"/>
      <c r="AR159" s="62"/>
      <c r="AS159" s="62"/>
      <c r="AT159" s="62" t="str" cm="1">
        <f t="array" ref="AT159">IF(ISBLANK(Table1[[#This Row],[Service]]),"N/A",INDEX(LookupService[Consumption Unit],MATCH(Table1[[#This Row],[Service]],LookupService[Service],0),0))</f>
        <v>N/A</v>
      </c>
      <c r="AU159" s="62"/>
      <c r="AV159" s="62"/>
      <c r="AW159" s="80" t="str" cm="1">
        <f t="array" ref="AW159">IF(ISBLANK(Table1[[#This Row],[Service]]),"N/A",INDEX(LookupService[Pressure Unit],MATCH(Table1[[#This Row],[Service]],LookupService[Service],0),0))</f>
        <v>N/A</v>
      </c>
      <c r="AX159" s="81"/>
      <c r="AY159" s="72" t="str">
        <f>IF(OR(Table1[[#This Row],[Flow]]="",Table1[[#This Row],[Mech - Diversity]]=""),"",Table1[[#This Row],[Flow]]*Table1[[#This Row],[Mech - Diversity]])</f>
        <v/>
      </c>
      <c r="AZ159" s="72"/>
      <c r="BA159" s="62"/>
      <c r="BB159" s="62"/>
      <c r="BC159" s="62"/>
      <c r="BD159" s="62"/>
      <c r="BE159" s="62"/>
      <c r="BF159" s="62"/>
      <c r="BG159" s="62"/>
      <c r="BH159" s="77"/>
      <c r="BI159" s="77"/>
      <c r="BJ159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59" s="72"/>
      <c r="BL159" s="72" t="b">
        <f>IF(ISBLANK(Table1[[#This Row],[Power Source (Control Panel)]]),FALSE,TRUE)</f>
        <v>0</v>
      </c>
    </row>
    <row r="160" spans="1:64" ht="30" customHeight="1" x14ac:dyDescent="0.3">
      <c r="A160" s="62" t="s">
        <v>810</v>
      </c>
      <c r="B160" s="62" t="s">
        <v>792</v>
      </c>
      <c r="C16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TD-C115</v>
      </c>
      <c r="D160" s="62" t="s">
        <v>516</v>
      </c>
      <c r="E160" s="62" t="s">
        <v>794</v>
      </c>
      <c r="F160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60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60" s="74">
        <v>115</v>
      </c>
      <c r="I160" s="75" t="str">
        <f>IF(Table1[[#This Row],[Connection ID]]&lt;&gt;"-",IF(COUNTIF(Table1[Connection ID],Table1[[#This Row],[Connection ID]])&gt;1,"Duplicate Tag",""),"")</f>
        <v/>
      </c>
      <c r="J16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60" s="62"/>
      <c r="M160" s="62" t="s">
        <v>535</v>
      </c>
      <c r="N160" s="72" t="str" cm="1">
        <f t="array" ref="N160">_xlfn._xlws.FILTER(LookupCostCode[Cost Code],LookupCostCode[Description]=Table1[[#This Row],[Equipment Type]],"Not Assigned")</f>
        <v>Not Assigned</v>
      </c>
      <c r="O160" s="72" t="s">
        <v>594</v>
      </c>
      <c r="P160" s="72"/>
      <c r="Q160" s="62" t="s">
        <v>9</v>
      </c>
      <c r="R160" s="62"/>
      <c r="S160" s="62" t="s">
        <v>10</v>
      </c>
      <c r="T160" s="62"/>
      <c r="U160" s="62"/>
      <c r="V160" s="62"/>
      <c r="W160" s="72" t="str">
        <f>IF(ISBLANK(Table1[[#This Row],[Connection Type]]),"",INDEX(LookupConnectionType[Description],MATCH(Table1[[#This Row],[Connection Type]],LookupConnectionType[Connection Abbreviation])))</f>
        <v/>
      </c>
      <c r="X160" s="76"/>
      <c r="AA160" s="62"/>
      <c r="AB160" s="62"/>
      <c r="AC160" s="62"/>
      <c r="AD160" s="62"/>
      <c r="AE160" s="62"/>
      <c r="AF160" s="77"/>
      <c r="AG160" s="77"/>
      <c r="AH160" s="78"/>
      <c r="AI16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6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60" s="79" t="str">
        <f>IF(OR(Table1[[#This Row],[Apparent Power (kVA)]]="",Table1[[#This Row],[Elec - Diversity]]=""),"",Table1[[#This Row],[Apparent Power (kVA)]]*Table1[[#This Row],[Elec - Diversity]])</f>
        <v/>
      </c>
      <c r="AL160" s="62"/>
      <c r="AM160" s="62"/>
      <c r="AN160" s="62"/>
      <c r="AO160" s="62"/>
      <c r="AP160" s="62"/>
      <c r="AQ160" s="62"/>
      <c r="AR160" s="62"/>
      <c r="AS160" s="62"/>
      <c r="AT160" s="62" t="str" cm="1">
        <f t="array" ref="AT160">IF(ISBLANK(Table1[[#This Row],[Service]]),"N/A",INDEX(LookupService[Consumption Unit],MATCH(Table1[[#This Row],[Service]],LookupService[Service],0),0))</f>
        <v>N/A</v>
      </c>
      <c r="AU160" s="62"/>
      <c r="AV160" s="62"/>
      <c r="AW160" s="80" t="str" cm="1">
        <f t="array" ref="AW160">IF(ISBLANK(Table1[[#This Row],[Service]]),"N/A",INDEX(LookupService[Pressure Unit],MATCH(Table1[[#This Row],[Service]],LookupService[Service],0),0))</f>
        <v>N/A</v>
      </c>
      <c r="AX160" s="81"/>
      <c r="AY160" s="72" t="str">
        <f>IF(OR(Table1[[#This Row],[Flow]]="",Table1[[#This Row],[Mech - Diversity]]=""),"",Table1[[#This Row],[Flow]]*Table1[[#This Row],[Mech - Diversity]])</f>
        <v/>
      </c>
      <c r="AZ160" s="72"/>
      <c r="BA160" s="62"/>
      <c r="BB160" s="62"/>
      <c r="BC160" s="62"/>
      <c r="BD160" s="62"/>
      <c r="BE160" s="62"/>
      <c r="BF160" s="62"/>
      <c r="BG160" s="62"/>
      <c r="BH160" s="77"/>
      <c r="BI160" s="77"/>
      <c r="BJ160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60" s="72"/>
      <c r="BL160" s="72" t="b">
        <f>IF(ISBLANK(Table1[[#This Row],[Power Source (Control Panel)]]),FALSE,TRUE)</f>
        <v>0</v>
      </c>
    </row>
    <row r="161" spans="1:64" ht="30" customHeight="1" x14ac:dyDescent="0.3">
      <c r="A161" s="62" t="s">
        <v>810</v>
      </c>
      <c r="B161" s="62" t="s">
        <v>792</v>
      </c>
      <c r="C16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61" s="62" t="s">
        <v>509</v>
      </c>
      <c r="E161" s="62"/>
      <c r="F16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6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61" s="74"/>
      <c r="I161" s="75" t="str">
        <f>IF(Table1[[#This Row],[Connection ID]]&lt;&gt;"-",IF(COUNTIF(Table1[Connection ID],Table1[[#This Row],[Connection ID]])&gt;1,"Duplicate Tag",""),"")</f>
        <v/>
      </c>
      <c r="J16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61" s="62"/>
      <c r="M161" s="62" t="s">
        <v>535</v>
      </c>
      <c r="N161" s="72" t="str" cm="1">
        <f t="array" ref="N161">_xlfn._xlws.FILTER(LookupCostCode[Cost Code],LookupCostCode[Description]=Table1[[#This Row],[Equipment Type]],"Not Assigned")</f>
        <v>Not Assigned</v>
      </c>
      <c r="O161" s="72" t="s">
        <v>594</v>
      </c>
      <c r="P161" s="72"/>
      <c r="Q161" s="62" t="s">
        <v>9</v>
      </c>
      <c r="R161" s="62"/>
      <c r="S161" s="62" t="s">
        <v>10</v>
      </c>
      <c r="T161" s="62"/>
      <c r="U161" s="62"/>
      <c r="V161" s="62"/>
      <c r="W161" s="72" t="str">
        <f>IF(ISBLANK(Table1[[#This Row],[Connection Type]]),"",INDEX(LookupConnectionType[Description],MATCH(Table1[[#This Row],[Connection Type]],LookupConnectionType[Connection Abbreviation])))</f>
        <v/>
      </c>
      <c r="X161" s="76"/>
      <c r="AA161" s="62"/>
      <c r="AB161" s="62"/>
      <c r="AC161" s="62"/>
      <c r="AD161" s="62"/>
      <c r="AE161" s="62"/>
      <c r="AF161" s="77"/>
      <c r="AG161" s="77"/>
      <c r="AH161" s="78"/>
      <c r="AI16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6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61" s="79" t="str">
        <f>IF(OR(Table1[[#This Row],[Apparent Power (kVA)]]="",Table1[[#This Row],[Elec - Diversity]]=""),"",Table1[[#This Row],[Apparent Power (kVA)]]*Table1[[#This Row],[Elec - Diversity]])</f>
        <v/>
      </c>
      <c r="AL161" s="62"/>
      <c r="AM161" s="62"/>
      <c r="AN161" s="62"/>
      <c r="AO161" s="62"/>
      <c r="AP161" s="62"/>
      <c r="AQ161" s="62"/>
      <c r="AR161" s="62"/>
      <c r="AS161" s="62"/>
      <c r="AT161" s="62" t="str" cm="1">
        <f t="array" ref="AT161">IF(ISBLANK(Table1[[#This Row],[Service]]),"N/A",INDEX(LookupService[Consumption Unit],MATCH(Table1[[#This Row],[Service]],LookupService[Service],0),0))</f>
        <v>N/A</v>
      </c>
      <c r="AU161" s="62"/>
      <c r="AV161" s="62"/>
      <c r="AW161" s="80" t="str" cm="1">
        <f t="array" ref="AW161">IF(ISBLANK(Table1[[#This Row],[Service]]),"N/A",INDEX(LookupService[Pressure Unit],MATCH(Table1[[#This Row],[Service]],LookupService[Service],0),0))</f>
        <v>N/A</v>
      </c>
      <c r="AX161" s="81"/>
      <c r="AY161" s="72" t="str">
        <f>IF(OR(Table1[[#This Row],[Flow]]="",Table1[[#This Row],[Mech - Diversity]]=""),"",Table1[[#This Row],[Flow]]*Table1[[#This Row],[Mech - Diversity]])</f>
        <v/>
      </c>
      <c r="AZ161" s="72"/>
      <c r="BA161" s="62"/>
      <c r="BB161" s="62"/>
      <c r="BC161" s="62"/>
      <c r="BD161" s="62"/>
      <c r="BE161" s="62"/>
      <c r="BF161" s="62"/>
      <c r="BG161" s="62"/>
      <c r="BH161" s="77"/>
      <c r="BI161" s="77"/>
      <c r="BJ16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61" s="72"/>
      <c r="BL161" s="72" t="b">
        <f>IF(ISBLANK(Table1[[#This Row],[Power Source (Control Panel)]]),FALSE,TRUE)</f>
        <v>0</v>
      </c>
    </row>
    <row r="162" spans="1:64" ht="30" customHeight="1" x14ac:dyDescent="0.3">
      <c r="A162" s="80" t="s">
        <v>658</v>
      </c>
      <c r="B162" s="62" t="s">
        <v>659</v>
      </c>
      <c r="C16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CA-C022</v>
      </c>
      <c r="D162" s="62" t="s">
        <v>516</v>
      </c>
      <c r="E162" s="62" t="s">
        <v>517</v>
      </c>
      <c r="F162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62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62" s="74">
        <v>22</v>
      </c>
      <c r="I162" s="75" t="str">
        <f>IF(Table1[[#This Row],[Connection ID]]&lt;&gt;"-",IF(COUNTIF(Table1[Connection ID],Table1[[#This Row],[Connection ID]])&gt;1,"Duplicate Tag",""),"")</f>
        <v/>
      </c>
      <c r="J16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62" s="62"/>
      <c r="M162" s="62"/>
      <c r="N162" s="72" t="str" cm="1">
        <f t="array" ref="N162">_xlfn._xlws.FILTER(LookupCostCode[Cost Code],LookupCostCode[Description]=Table1[[#This Row],[Equipment Type]],"Not Assigned")</f>
        <v>Not Assigned</v>
      </c>
      <c r="O162" s="72"/>
      <c r="P162" s="72"/>
      <c r="Q162" s="62" t="s">
        <v>9</v>
      </c>
      <c r="R162" s="62"/>
      <c r="S162" s="62" t="s">
        <v>6</v>
      </c>
      <c r="T162" s="62"/>
      <c r="U162" s="62"/>
      <c r="V162" s="62"/>
      <c r="W162" s="72" t="str">
        <f>IF(ISBLANK(Table1[[#This Row],[Connection Type]]),"",INDEX(LookupConnectionType[Description],MATCH(Table1[[#This Row],[Connection Type]],LookupConnectionType[Connection Abbreviation])))</f>
        <v/>
      </c>
      <c r="X162" s="76"/>
      <c r="AA162" s="62"/>
      <c r="AB162" s="62"/>
      <c r="AC162" s="62" t="s">
        <v>518</v>
      </c>
      <c r="AD162" s="62"/>
      <c r="AE162" s="62"/>
      <c r="AF162" s="77"/>
      <c r="AG162" s="77"/>
      <c r="AH162" s="78"/>
      <c r="AI16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6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62" s="79" t="str">
        <f>IF(OR(Table1[[#This Row],[Apparent Power (kVA)]]="",Table1[[#This Row],[Elec - Diversity]]=""),"",Table1[[#This Row],[Apparent Power (kVA)]]*Table1[[#This Row],[Elec - Diversity]])</f>
        <v/>
      </c>
      <c r="AL162" s="62"/>
      <c r="AM162" s="62"/>
      <c r="AN162" s="62"/>
      <c r="AO162" s="62"/>
      <c r="AP162" s="62"/>
      <c r="AQ162" s="62"/>
      <c r="AR162" s="62"/>
      <c r="AS162" s="62">
        <v>3</v>
      </c>
      <c r="AT162" s="62" t="str" cm="1">
        <f t="array" ref="AT162">IF(ISBLANK(Table1[[#This Row],[Service]]),"N/A",INDEX(LookupService[Consumption Unit],MATCH(Table1[[#This Row],[Service]],LookupService[Service],0),0))</f>
        <v>SCFM</v>
      </c>
      <c r="AU162" s="62"/>
      <c r="AV162" s="62">
        <v>100</v>
      </c>
      <c r="AW162" s="80" t="str" cm="1">
        <f t="array" ref="AW162">IF(ISBLANK(Table1[[#This Row],[Service]]),"N/A",INDEX(LookupService[Pressure Unit],MATCH(Table1[[#This Row],[Service]],LookupService[Service],0),0))</f>
        <v>PSI</v>
      </c>
      <c r="AX162" s="81">
        <v>0.5</v>
      </c>
      <c r="AY162" s="72">
        <f>IF(OR(Table1[[#This Row],[Flow]]="",Table1[[#This Row],[Mech - Diversity]]=""),"",Table1[[#This Row],[Flow]]*Table1[[#This Row],[Mech - Diversity]])</f>
        <v>1.5</v>
      </c>
      <c r="AZ162" s="72"/>
      <c r="BA162" s="62" t="s">
        <v>519</v>
      </c>
      <c r="BB162" s="62"/>
      <c r="BC162" s="62"/>
      <c r="BD162" s="62"/>
      <c r="BE162" s="62"/>
      <c r="BF162" s="62"/>
      <c r="BG162" s="62"/>
      <c r="BH162" s="77"/>
      <c r="BI162" s="77"/>
      <c r="BJ162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62" s="72" t="s">
        <v>512</v>
      </c>
      <c r="BL162" s="72" t="b">
        <f>IF(ISBLANK(Table1[[#This Row],[Power Source (Control Panel)]]),FALSE,TRUE)</f>
        <v>0</v>
      </c>
    </row>
    <row r="163" spans="1:64" ht="30" customHeight="1" x14ac:dyDescent="0.3">
      <c r="A163" s="62" t="s">
        <v>658</v>
      </c>
      <c r="B163" s="62" t="s">
        <v>811</v>
      </c>
      <c r="C16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EL-C035</v>
      </c>
      <c r="D163" s="62" t="s">
        <v>516</v>
      </c>
      <c r="E163" s="62" t="s">
        <v>528</v>
      </c>
      <c r="F163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63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63" s="74">
        <v>35</v>
      </c>
      <c r="I163" s="75" t="str">
        <f>IF(Table1[[#This Row],[Connection ID]]&lt;&gt;"-",IF(COUNTIF(Table1[Connection ID],Table1[[#This Row],[Connection ID]])&gt;1,"Duplicate Tag",""),"")</f>
        <v/>
      </c>
      <c r="J16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63" s="62"/>
      <c r="M163" s="62" t="s">
        <v>7</v>
      </c>
      <c r="N163" s="72" t="str" cm="1">
        <f t="array" ref="N163">_xlfn._xlws.FILTER(LookupCostCode[Cost Code],LookupCostCode[Description]=Table1[[#This Row],[Equipment Type]],"Not Assigned")</f>
        <v>Not Assigned</v>
      </c>
      <c r="O163" s="72" t="s">
        <v>594</v>
      </c>
      <c r="P163" s="72"/>
      <c r="Q163" s="62" t="s">
        <v>9</v>
      </c>
      <c r="R163" s="62"/>
      <c r="S163" s="62" t="s">
        <v>6</v>
      </c>
      <c r="T163" s="62"/>
      <c r="U163" s="62"/>
      <c r="V163" s="62"/>
      <c r="W163" s="72" t="str">
        <f>IF(ISBLANK(Table1[[#This Row],[Connection Type]]),"",INDEX(LookupConnectionType[Description],MATCH(Table1[[#This Row],[Connection Type]],LookupConnectionType[Connection Abbreviation])))</f>
        <v/>
      </c>
      <c r="X163" s="76"/>
      <c r="AA163" s="62"/>
      <c r="AB163" s="62"/>
      <c r="AC163" s="62" t="s">
        <v>665</v>
      </c>
      <c r="AD163" s="62"/>
      <c r="AE163" s="62" t="s">
        <v>657</v>
      </c>
      <c r="AF163" s="77"/>
      <c r="AG163" s="77">
        <v>22.2</v>
      </c>
      <c r="AH163" s="78">
        <v>0.8</v>
      </c>
      <c r="AI163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7.9979178090300467</v>
      </c>
      <c r="AJ163" s="79">
        <f>IF(OR(Table1[[#This Row],[Apparent Load (FLA)]]="",Table1[[#This Row],[Apparent Load (FLA)]]=0,Table1[[#This Row],[Elec - Diversity]]=""),"",Table1[[#This Row],[Apparent Load (FLA)]]*Table1[[#This Row],[Elec - Diversity]])</f>
        <v>17.760000000000002</v>
      </c>
      <c r="AK163" s="79">
        <f>IF(OR(Table1[[#This Row],[Apparent Power (kVA)]]="",Table1[[#This Row],[Elec - Diversity]]=""),"",Table1[[#This Row],[Apparent Power (kVA)]]*Table1[[#This Row],[Elec - Diversity]])</f>
        <v>6.3983342472240379</v>
      </c>
      <c r="AL163" s="62"/>
      <c r="AM163" s="62"/>
      <c r="AN163" s="62"/>
      <c r="AO163" s="62" t="s">
        <v>793</v>
      </c>
      <c r="AP163" s="62"/>
      <c r="AQ163" s="62"/>
      <c r="AR163" s="62"/>
      <c r="AS163" s="62"/>
      <c r="AT163" s="62" t="str" cm="1">
        <f t="array" ref="AT163">IF(ISBLANK(Table1[[#This Row],[Service]]),"N/A",INDEX(LookupService[Consumption Unit],MATCH(Table1[[#This Row],[Service]],LookupService[Service],0),0))</f>
        <v>N/A</v>
      </c>
      <c r="AU163" s="62"/>
      <c r="AV163" s="62"/>
      <c r="AW163" s="80" t="str" cm="1">
        <f t="array" ref="AW163">IF(ISBLANK(Table1[[#This Row],[Service]]),"N/A",INDEX(LookupService[Pressure Unit],MATCH(Table1[[#This Row],[Service]],LookupService[Service],0),0))</f>
        <v>N/A</v>
      </c>
      <c r="AX163" s="81"/>
      <c r="AY163" s="72" t="str">
        <f>IF(OR(Table1[[#This Row],[Flow]]="",Table1[[#This Row],[Mech - Diversity]]=""),"",Table1[[#This Row],[Flow]]*Table1[[#This Row],[Mech - Diversity]])</f>
        <v/>
      </c>
      <c r="AZ163" s="72"/>
      <c r="BA163" s="62"/>
      <c r="BB163" s="62"/>
      <c r="BC163" s="62"/>
      <c r="BD163" s="62"/>
      <c r="BE163" s="62"/>
      <c r="BF163" s="62"/>
      <c r="BG163" s="62"/>
      <c r="BH163" s="77"/>
      <c r="BI163" s="77"/>
      <c r="BJ163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63" s="72"/>
      <c r="BL163" s="72" t="b">
        <f>IF(ISBLANK(Table1[[#This Row],[Power Source (Control Panel)]]),FALSE,TRUE)</f>
        <v>0</v>
      </c>
    </row>
    <row r="164" spans="1:64" ht="30" customHeight="1" x14ac:dyDescent="0.3">
      <c r="A164" s="62" t="s">
        <v>658</v>
      </c>
      <c r="B164" s="62" t="s">
        <v>811</v>
      </c>
      <c r="C16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TD-C116</v>
      </c>
      <c r="D164" s="62" t="s">
        <v>516</v>
      </c>
      <c r="E164" s="62" t="s">
        <v>794</v>
      </c>
      <c r="F164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64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64" s="74">
        <v>116</v>
      </c>
      <c r="I164" s="75" t="str">
        <f>IF(Table1[[#This Row],[Connection ID]]&lt;&gt;"-",IF(COUNTIF(Table1[Connection ID],Table1[[#This Row],[Connection ID]])&gt;1,"Duplicate Tag",""),"")</f>
        <v/>
      </c>
      <c r="J16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64" s="62"/>
      <c r="M164" s="62" t="s">
        <v>7</v>
      </c>
      <c r="N164" s="72" t="str" cm="1">
        <f t="array" ref="N164">_xlfn._xlws.FILTER(LookupCostCode[Cost Code],LookupCostCode[Description]=Table1[[#This Row],[Equipment Type]],"Not Assigned")</f>
        <v>Not Assigned</v>
      </c>
      <c r="O164" s="72" t="s">
        <v>594</v>
      </c>
      <c r="P164" s="72"/>
      <c r="Q164" s="62" t="s">
        <v>9</v>
      </c>
      <c r="R164" s="62"/>
      <c r="S164" s="62" t="s">
        <v>6</v>
      </c>
      <c r="T164" s="62"/>
      <c r="U164" s="62"/>
      <c r="V164" s="62"/>
      <c r="W164" s="72" t="str">
        <f>IF(ISBLANK(Table1[[#This Row],[Connection Type]]),"",INDEX(LookupConnectionType[Description],MATCH(Table1[[#This Row],[Connection Type]],LookupConnectionType[Connection Abbreviation])))</f>
        <v/>
      </c>
      <c r="X164" s="76"/>
      <c r="AA164" s="62"/>
      <c r="AB164" s="62"/>
      <c r="AC164" s="62"/>
      <c r="AD164" s="62"/>
      <c r="AE164" s="62"/>
      <c r="AF164" s="77"/>
      <c r="AG164" s="77"/>
      <c r="AH164" s="78"/>
      <c r="AI16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6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64" s="79" t="str">
        <f>IF(OR(Table1[[#This Row],[Apparent Power (kVA)]]="",Table1[[#This Row],[Elec - Diversity]]=""),"",Table1[[#This Row],[Apparent Power (kVA)]]*Table1[[#This Row],[Elec - Diversity]])</f>
        <v/>
      </c>
      <c r="AL164" s="62"/>
      <c r="AM164" s="62"/>
      <c r="AN164" s="62"/>
      <c r="AO164" s="62"/>
      <c r="AP164" s="62"/>
      <c r="AQ164" s="62"/>
      <c r="AR164" s="62"/>
      <c r="AS164" s="62"/>
      <c r="AT164" s="62" t="str" cm="1">
        <f t="array" ref="AT164">IF(ISBLANK(Table1[[#This Row],[Service]]),"N/A",INDEX(LookupService[Consumption Unit],MATCH(Table1[[#This Row],[Service]],LookupService[Service],0),0))</f>
        <v>N/A</v>
      </c>
      <c r="AU164" s="62"/>
      <c r="AV164" s="62"/>
      <c r="AW164" s="80" t="str" cm="1">
        <f t="array" ref="AW164">IF(ISBLANK(Table1[[#This Row],[Service]]),"N/A",INDEX(LookupService[Pressure Unit],MATCH(Table1[[#This Row],[Service]],LookupService[Service],0),0))</f>
        <v>N/A</v>
      </c>
      <c r="AX164" s="81"/>
      <c r="AY164" s="72" t="str">
        <f>IF(OR(Table1[[#This Row],[Flow]]="",Table1[[#This Row],[Mech - Diversity]]=""),"",Table1[[#This Row],[Flow]]*Table1[[#This Row],[Mech - Diversity]])</f>
        <v/>
      </c>
      <c r="AZ164" s="72"/>
      <c r="BA164" s="62"/>
      <c r="BB164" s="62"/>
      <c r="BC164" s="62"/>
      <c r="BD164" s="62"/>
      <c r="BE164" s="62"/>
      <c r="BF164" s="62"/>
      <c r="BG164" s="62"/>
      <c r="BH164" s="77"/>
      <c r="BI164" s="77"/>
      <c r="BJ164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64" s="72"/>
      <c r="BL164" s="72" t="b">
        <f>IF(ISBLANK(Table1[[#This Row],[Power Source (Control Panel)]]),FALSE,TRUE)</f>
        <v>0</v>
      </c>
    </row>
    <row r="165" spans="1:64" ht="30" customHeight="1" x14ac:dyDescent="0.3">
      <c r="A165" s="62" t="s">
        <v>658</v>
      </c>
      <c r="B165" s="62" t="s">
        <v>811</v>
      </c>
      <c r="C16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PCW-C001</v>
      </c>
      <c r="D165" s="62" t="s">
        <v>516</v>
      </c>
      <c r="E165" s="62" t="s">
        <v>812</v>
      </c>
      <c r="F165" s="72" t="str">
        <f>IF(OR(Table1[[#This Row],[Equipment Level]] = "Equipment", Table1[[#This Row],[Equipment Level]] = "Control Panel"),"", INDEX(LookupService[Service Abbreviation],MATCH(Table1[[#This Row],[Service]],LookupService[Service],0),1))</f>
        <v>PCW</v>
      </c>
      <c r="G165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65" s="74">
        <v>1</v>
      </c>
      <c r="I165" s="75" t="str">
        <f>IF(Table1[[#This Row],[Connection ID]]&lt;&gt;"-",IF(COUNTIF(Table1[Connection ID],Table1[[#This Row],[Connection ID]])&gt;1,"Duplicate Tag",""),"")</f>
        <v/>
      </c>
      <c r="J16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65" s="62"/>
      <c r="M165" s="62" t="s">
        <v>7</v>
      </c>
      <c r="N165" s="72" t="str" cm="1">
        <f t="array" ref="N165">_xlfn._xlws.FILTER(LookupCostCode[Cost Code],LookupCostCode[Description]=Table1[[#This Row],[Equipment Type]],"Not Assigned")</f>
        <v>Not Assigned</v>
      </c>
      <c r="O165" s="72" t="s">
        <v>594</v>
      </c>
      <c r="P165" s="72"/>
      <c r="Q165" s="62" t="s">
        <v>9</v>
      </c>
      <c r="R165" s="62"/>
      <c r="S165" s="62" t="s">
        <v>6</v>
      </c>
      <c r="T165" s="62"/>
      <c r="U165" s="62"/>
      <c r="V165" s="62"/>
      <c r="W165" s="72" t="str">
        <f>IF(ISBLANK(Table1[[#This Row],[Connection Type]]),"",INDEX(LookupConnectionType[Description],MATCH(Table1[[#This Row],[Connection Type]],LookupConnectionType[Connection Abbreviation])))</f>
        <v/>
      </c>
      <c r="X165" s="76"/>
      <c r="AA165" s="62"/>
      <c r="AB165" s="62"/>
      <c r="AC165" s="62" t="s">
        <v>665</v>
      </c>
      <c r="AD165" s="62"/>
      <c r="AE165" s="62"/>
      <c r="AF165" s="77"/>
      <c r="AG165" s="77"/>
      <c r="AH165" s="78"/>
      <c r="AI16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6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65" s="79" t="str">
        <f>IF(OR(Table1[[#This Row],[Apparent Power (kVA)]]="",Table1[[#This Row],[Elec - Diversity]]=""),"",Table1[[#This Row],[Apparent Power (kVA)]]*Table1[[#This Row],[Elec - Diversity]])</f>
        <v/>
      </c>
      <c r="AL165" s="62"/>
      <c r="AM165" s="62"/>
      <c r="AN165" s="62"/>
      <c r="AO165" s="62"/>
      <c r="AP165" s="62"/>
      <c r="AQ165" s="62"/>
      <c r="AR165" s="62"/>
      <c r="AS165" s="62">
        <v>31</v>
      </c>
      <c r="AT165" s="62" t="str" cm="1">
        <f t="array" ref="AT165">IF(ISBLANK(Table1[[#This Row],[Service]]),"N/A",INDEX(LookupService[Consumption Unit],MATCH(Table1[[#This Row],[Service]],LookupService[Service],0),0))</f>
        <v>GPM</v>
      </c>
      <c r="AU165" s="62">
        <v>55</v>
      </c>
      <c r="AV165" s="62">
        <v>50</v>
      </c>
      <c r="AW165" s="80" t="str" cm="1">
        <f t="array" ref="AW165">IF(ISBLANK(Table1[[#This Row],[Service]]),"N/A",INDEX(LookupService[Pressure Unit],MATCH(Table1[[#This Row],[Service]],LookupService[Service],0),0))</f>
        <v>PSI</v>
      </c>
      <c r="AX165" s="81">
        <v>0.02</v>
      </c>
      <c r="AY165" s="72">
        <f>IF(OR(Table1[[#This Row],[Flow]]="",Table1[[#This Row],[Mech - Diversity]]=""),"",Table1[[#This Row],[Flow]]*Table1[[#This Row],[Mech - Diversity]])</f>
        <v>0.62</v>
      </c>
      <c r="AZ165" s="72"/>
      <c r="BA165" s="62" t="s">
        <v>519</v>
      </c>
      <c r="BB165" s="62"/>
      <c r="BC165" s="62" t="s">
        <v>813</v>
      </c>
      <c r="BD165" s="62"/>
      <c r="BE165" s="62"/>
      <c r="BF165" s="62"/>
      <c r="BG165" s="62"/>
      <c r="BH165" s="77"/>
      <c r="BI165" s="77"/>
      <c r="BJ165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65" s="72"/>
      <c r="BL165" s="72" t="b">
        <f>IF(ISBLANK(Table1[[#This Row],[Power Source (Control Panel)]]),FALSE,TRUE)</f>
        <v>0</v>
      </c>
    </row>
    <row r="166" spans="1:64" ht="30" customHeight="1" x14ac:dyDescent="0.3">
      <c r="A166" s="62" t="s">
        <v>658</v>
      </c>
      <c r="B166" s="62" t="s">
        <v>811</v>
      </c>
      <c r="C16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PHW-C001</v>
      </c>
      <c r="D166" s="62" t="s">
        <v>516</v>
      </c>
      <c r="E166" s="62" t="s">
        <v>814</v>
      </c>
      <c r="F166" s="72" t="str">
        <f>IF(OR(Table1[[#This Row],[Equipment Level]] = "Equipment", Table1[[#This Row],[Equipment Level]] = "Control Panel"),"", INDEX(LookupService[Service Abbreviation],MATCH(Table1[[#This Row],[Service]],LookupService[Service],0),1))</f>
        <v>PHW</v>
      </c>
      <c r="G166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66" s="74">
        <v>1</v>
      </c>
      <c r="I166" s="75" t="str">
        <f>IF(Table1[[#This Row],[Connection ID]]&lt;&gt;"-",IF(COUNTIF(Table1[Connection ID],Table1[[#This Row],[Connection ID]])&gt;1,"Duplicate Tag",""),"")</f>
        <v/>
      </c>
      <c r="J16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66" s="62"/>
      <c r="M166" s="62" t="s">
        <v>7</v>
      </c>
      <c r="N166" s="72" t="str" cm="1">
        <f t="array" ref="N166">_xlfn._xlws.FILTER(LookupCostCode[Cost Code],LookupCostCode[Description]=Table1[[#This Row],[Equipment Type]],"Not Assigned")</f>
        <v>Not Assigned</v>
      </c>
      <c r="O166" s="72" t="s">
        <v>594</v>
      </c>
      <c r="P166" s="72"/>
      <c r="Q166" s="62" t="s">
        <v>9</v>
      </c>
      <c r="R166" s="62"/>
      <c r="S166" s="62" t="s">
        <v>6</v>
      </c>
      <c r="T166" s="62"/>
      <c r="U166" s="62"/>
      <c r="V166" s="62"/>
      <c r="W166" s="72" t="str">
        <f>IF(ISBLANK(Table1[[#This Row],[Connection Type]]),"",INDEX(LookupConnectionType[Description],MATCH(Table1[[#This Row],[Connection Type]],LookupConnectionType[Connection Abbreviation])))</f>
        <v/>
      </c>
      <c r="X166" s="76"/>
      <c r="AA166" s="62"/>
      <c r="AB166" s="62"/>
      <c r="AC166" s="62" t="s">
        <v>665</v>
      </c>
      <c r="AD166" s="62"/>
      <c r="AE166" s="62"/>
      <c r="AF166" s="77"/>
      <c r="AG166" s="77"/>
      <c r="AH166" s="78"/>
      <c r="AI16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6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66" s="79" t="str">
        <f>IF(OR(Table1[[#This Row],[Apparent Power (kVA)]]="",Table1[[#This Row],[Elec - Diversity]]=""),"",Table1[[#This Row],[Apparent Power (kVA)]]*Table1[[#This Row],[Elec - Diversity]])</f>
        <v/>
      </c>
      <c r="AL166" s="62"/>
      <c r="AM166" s="62"/>
      <c r="AN166" s="62"/>
      <c r="AO166" s="62"/>
      <c r="AP166" s="62"/>
      <c r="AQ166" s="62"/>
      <c r="AR166" s="62"/>
      <c r="AS166" s="62">
        <v>5</v>
      </c>
      <c r="AT166" s="62" t="str" cm="1">
        <f t="array" ref="AT166">IF(ISBLANK(Table1[[#This Row],[Service]]),"N/A",INDEX(LookupService[Consumption Unit],MATCH(Table1[[#This Row],[Service]],LookupService[Service],0),0))</f>
        <v>GPM</v>
      </c>
      <c r="AU166" s="62">
        <v>180</v>
      </c>
      <c r="AV166" s="62">
        <v>50</v>
      </c>
      <c r="AW166" s="80" t="str" cm="1">
        <f t="array" ref="AW166">IF(ISBLANK(Table1[[#This Row],[Service]]),"N/A",INDEX(LookupService[Pressure Unit],MATCH(Table1[[#This Row],[Service]],LookupService[Service],0),0))</f>
        <v>PSI</v>
      </c>
      <c r="AX166" s="81">
        <v>0.02</v>
      </c>
      <c r="AY166" s="72">
        <f>IF(OR(Table1[[#This Row],[Flow]]="",Table1[[#This Row],[Mech - Diversity]]=""),"",Table1[[#This Row],[Flow]]*Table1[[#This Row],[Mech - Diversity]])</f>
        <v>0.1</v>
      </c>
      <c r="AZ166" s="72"/>
      <c r="BA166" s="62" t="s">
        <v>519</v>
      </c>
      <c r="BB166" s="62"/>
      <c r="BC166" s="62" t="s">
        <v>813</v>
      </c>
      <c r="BD166" s="62"/>
      <c r="BE166" s="62"/>
      <c r="BF166" s="62"/>
      <c r="BG166" s="62"/>
      <c r="BH166" s="77"/>
      <c r="BI166" s="77"/>
      <c r="BJ166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66" s="72"/>
      <c r="BL166" s="72" t="b">
        <f>IF(ISBLANK(Table1[[#This Row],[Power Source (Control Panel)]]),FALSE,TRUE)</f>
        <v>0</v>
      </c>
    </row>
    <row r="167" spans="1:64" ht="30" customHeight="1" x14ac:dyDescent="0.3">
      <c r="A167" s="62" t="s">
        <v>658</v>
      </c>
      <c r="B167" s="62" t="s">
        <v>811</v>
      </c>
      <c r="C16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67" s="62" t="s">
        <v>509</v>
      </c>
      <c r="E167" s="62"/>
      <c r="F16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6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67" s="74"/>
      <c r="I167" s="75" t="str">
        <f>IF(Table1[[#This Row],[Connection ID]]&lt;&gt;"-",IF(COUNTIF(Table1[Connection ID],Table1[[#This Row],[Connection ID]])&gt;1,"Duplicate Tag",""),"")</f>
        <v/>
      </c>
      <c r="J16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67" s="62"/>
      <c r="M167" s="62" t="s">
        <v>7</v>
      </c>
      <c r="N167" s="72" t="str" cm="1">
        <f t="array" ref="N167">_xlfn._xlws.FILTER(LookupCostCode[Cost Code],LookupCostCode[Description]=Table1[[#This Row],[Equipment Type]],"Not Assigned")</f>
        <v>Not Assigned</v>
      </c>
      <c r="O167" s="72" t="s">
        <v>594</v>
      </c>
      <c r="P167" s="72"/>
      <c r="Q167" s="62" t="s">
        <v>9</v>
      </c>
      <c r="R167" s="62"/>
      <c r="S167" s="62" t="s">
        <v>6</v>
      </c>
      <c r="T167" s="62"/>
      <c r="U167" s="62"/>
      <c r="V167" s="62"/>
      <c r="W167" s="72" t="str">
        <f>IF(ISBLANK(Table1[[#This Row],[Connection Type]]),"",INDEX(LookupConnectionType[Description],MATCH(Table1[[#This Row],[Connection Type]],LookupConnectionType[Connection Abbreviation])))</f>
        <v/>
      </c>
      <c r="X167" s="76"/>
      <c r="AA167" s="62"/>
      <c r="AB167" s="62"/>
      <c r="AC167" s="62"/>
      <c r="AD167" s="62"/>
      <c r="AE167" s="62"/>
      <c r="AF167" s="77"/>
      <c r="AG167" s="77"/>
      <c r="AH167" s="78"/>
      <c r="AI16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6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67" s="79" t="str">
        <f>IF(OR(Table1[[#This Row],[Apparent Power (kVA)]]="",Table1[[#This Row],[Elec - Diversity]]=""),"",Table1[[#This Row],[Apparent Power (kVA)]]*Table1[[#This Row],[Elec - Diversity]])</f>
        <v/>
      </c>
      <c r="AL167" s="62"/>
      <c r="AM167" s="62"/>
      <c r="AN167" s="62"/>
      <c r="AO167" s="62"/>
      <c r="AP167" s="62"/>
      <c r="AQ167" s="62"/>
      <c r="AR167" s="62"/>
      <c r="AS167" s="62"/>
      <c r="AT167" s="62" t="str" cm="1">
        <f t="array" ref="AT167">IF(ISBLANK(Table1[[#This Row],[Service]]),"N/A",INDEX(LookupService[Consumption Unit],MATCH(Table1[[#This Row],[Service]],LookupService[Service],0),0))</f>
        <v>N/A</v>
      </c>
      <c r="AU167" s="62"/>
      <c r="AV167" s="62"/>
      <c r="AW167" s="80" t="str" cm="1">
        <f t="array" ref="AW167">IF(ISBLANK(Table1[[#This Row],[Service]]),"N/A",INDEX(LookupService[Pressure Unit],MATCH(Table1[[#This Row],[Service]],LookupService[Service],0),0))</f>
        <v>N/A</v>
      </c>
      <c r="AX167" s="81"/>
      <c r="AY167" s="72" t="str">
        <f>IF(OR(Table1[[#This Row],[Flow]]="",Table1[[#This Row],[Mech - Diversity]]=""),"",Table1[[#This Row],[Flow]]*Table1[[#This Row],[Mech - Diversity]])</f>
        <v/>
      </c>
      <c r="AZ167" s="72"/>
      <c r="BA167" s="62"/>
      <c r="BB167" s="62"/>
      <c r="BC167" s="62"/>
      <c r="BD167" s="62"/>
      <c r="BE167" s="62"/>
      <c r="BF167" s="62"/>
      <c r="BG167" s="62"/>
      <c r="BH167" s="77"/>
      <c r="BI167" s="77"/>
      <c r="BJ16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67" s="72"/>
      <c r="BL167" s="72" t="b">
        <f>IF(ISBLANK(Table1[[#This Row],[Power Source (Control Panel)]]),FALSE,TRUE)</f>
        <v>0</v>
      </c>
    </row>
    <row r="168" spans="1:64" ht="30" customHeight="1" x14ac:dyDescent="0.3">
      <c r="A168" s="80" t="s">
        <v>660</v>
      </c>
      <c r="B168" s="62" t="s">
        <v>659</v>
      </c>
      <c r="C16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CA-C023</v>
      </c>
      <c r="D168" s="62" t="s">
        <v>516</v>
      </c>
      <c r="E168" s="62" t="s">
        <v>517</v>
      </c>
      <c r="F168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68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68" s="74">
        <v>23</v>
      </c>
      <c r="I168" s="75" t="str">
        <f>IF(Table1[[#This Row],[Connection ID]]&lt;&gt;"-",IF(COUNTIF(Table1[Connection ID],Table1[[#This Row],[Connection ID]])&gt;1,"Duplicate Tag",""),"")</f>
        <v/>
      </c>
      <c r="J16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68" s="62"/>
      <c r="M168" s="62"/>
      <c r="N168" s="72" t="str" cm="1">
        <f t="array" ref="N168">_xlfn._xlws.FILTER(LookupCostCode[Cost Code],LookupCostCode[Description]=Table1[[#This Row],[Equipment Type]],"Not Assigned")</f>
        <v>Not Assigned</v>
      </c>
      <c r="O168" s="72"/>
      <c r="P168" s="72"/>
      <c r="Q168" s="62" t="s">
        <v>9</v>
      </c>
      <c r="R168" s="62"/>
      <c r="S168" s="62" t="s">
        <v>10</v>
      </c>
      <c r="T168" s="62"/>
      <c r="U168" s="62"/>
      <c r="V168" s="62"/>
      <c r="W168" s="72" t="str">
        <f>IF(ISBLANK(Table1[[#This Row],[Connection Type]]),"",INDEX(LookupConnectionType[Description],MATCH(Table1[[#This Row],[Connection Type]],LookupConnectionType[Connection Abbreviation])))</f>
        <v/>
      </c>
      <c r="X168" s="76"/>
      <c r="AA168" s="62"/>
      <c r="AB168" s="62"/>
      <c r="AC168" s="62" t="s">
        <v>518</v>
      </c>
      <c r="AD168" s="62"/>
      <c r="AE168" s="62"/>
      <c r="AF168" s="77"/>
      <c r="AG168" s="77"/>
      <c r="AH168" s="78"/>
      <c r="AI16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6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68" s="79" t="str">
        <f>IF(OR(Table1[[#This Row],[Apparent Power (kVA)]]="",Table1[[#This Row],[Elec - Diversity]]=""),"",Table1[[#This Row],[Apparent Power (kVA)]]*Table1[[#This Row],[Elec - Diversity]])</f>
        <v/>
      </c>
      <c r="AL168" s="62"/>
      <c r="AM168" s="62"/>
      <c r="AN168" s="62"/>
      <c r="AO168" s="62"/>
      <c r="AP168" s="62"/>
      <c r="AQ168" s="62"/>
      <c r="AR168" s="62"/>
      <c r="AS168" s="62">
        <v>3</v>
      </c>
      <c r="AT168" s="62" t="str" cm="1">
        <f t="array" ref="AT168">IF(ISBLANK(Table1[[#This Row],[Service]]),"N/A",INDEX(LookupService[Consumption Unit],MATCH(Table1[[#This Row],[Service]],LookupService[Service],0),0))</f>
        <v>SCFM</v>
      </c>
      <c r="AU168" s="62"/>
      <c r="AV168" s="62">
        <v>100</v>
      </c>
      <c r="AW168" s="80" t="str" cm="1">
        <f t="array" ref="AW168">IF(ISBLANK(Table1[[#This Row],[Service]]),"N/A",INDEX(LookupService[Pressure Unit],MATCH(Table1[[#This Row],[Service]],LookupService[Service],0),0))</f>
        <v>PSI</v>
      </c>
      <c r="AX168" s="81">
        <v>0.5</v>
      </c>
      <c r="AY168" s="72">
        <f>IF(OR(Table1[[#This Row],[Flow]]="",Table1[[#This Row],[Mech - Diversity]]=""),"",Table1[[#This Row],[Flow]]*Table1[[#This Row],[Mech - Diversity]])</f>
        <v>1.5</v>
      </c>
      <c r="AZ168" s="72"/>
      <c r="BA168" s="62" t="s">
        <v>519</v>
      </c>
      <c r="BB168" s="62"/>
      <c r="BC168" s="62"/>
      <c r="BD168" s="62"/>
      <c r="BE168" s="62"/>
      <c r="BF168" s="62"/>
      <c r="BG168" s="62"/>
      <c r="BH168" s="77"/>
      <c r="BI168" s="77"/>
      <c r="BJ168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68" s="72" t="s">
        <v>512</v>
      </c>
      <c r="BL168" s="72" t="b">
        <f>IF(ISBLANK(Table1[[#This Row],[Power Source (Control Panel)]]),FALSE,TRUE)</f>
        <v>0</v>
      </c>
    </row>
    <row r="169" spans="1:64" ht="30" customHeight="1" x14ac:dyDescent="0.3">
      <c r="A169" s="62" t="s">
        <v>660</v>
      </c>
      <c r="B169" s="62" t="s">
        <v>811</v>
      </c>
      <c r="C16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EL-C036</v>
      </c>
      <c r="D169" s="62" t="s">
        <v>516</v>
      </c>
      <c r="E169" s="62" t="s">
        <v>528</v>
      </c>
      <c r="F169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69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69" s="74">
        <v>36</v>
      </c>
      <c r="I169" s="75" t="str">
        <f>IF(Table1[[#This Row],[Connection ID]]&lt;&gt;"-",IF(COUNTIF(Table1[Connection ID],Table1[[#This Row],[Connection ID]])&gt;1,"Duplicate Tag",""),"")</f>
        <v/>
      </c>
      <c r="J16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69" s="62"/>
      <c r="M169" s="62" t="s">
        <v>751</v>
      </c>
      <c r="N169" s="72" t="str" cm="1">
        <f t="array" ref="N169">_xlfn._xlws.FILTER(LookupCostCode[Cost Code],LookupCostCode[Description]=Table1[[#This Row],[Equipment Type]],"Not Assigned")</f>
        <v>Not Assigned</v>
      </c>
      <c r="O169" s="72" t="s">
        <v>594</v>
      </c>
      <c r="P169" s="72"/>
      <c r="Q169" s="62" t="s">
        <v>9</v>
      </c>
      <c r="R169" s="62"/>
      <c r="S169" s="62" t="s">
        <v>10</v>
      </c>
      <c r="T169" s="62"/>
      <c r="U169" s="62"/>
      <c r="V169" s="62"/>
      <c r="W169" s="72" t="str">
        <f>IF(ISBLANK(Table1[[#This Row],[Connection Type]]),"",INDEX(LookupConnectionType[Description],MATCH(Table1[[#This Row],[Connection Type]],LookupConnectionType[Connection Abbreviation])))</f>
        <v/>
      </c>
      <c r="X169" s="76"/>
      <c r="AA169" s="62"/>
      <c r="AB169" s="62"/>
      <c r="AC169" s="62" t="s">
        <v>665</v>
      </c>
      <c r="AD169" s="62"/>
      <c r="AE169" s="62" t="s">
        <v>657</v>
      </c>
      <c r="AF169" s="77"/>
      <c r="AG169" s="77">
        <v>22.2</v>
      </c>
      <c r="AH169" s="78">
        <v>0.8</v>
      </c>
      <c r="AI169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7.9979178090300467</v>
      </c>
      <c r="AJ169" s="79">
        <f>IF(OR(Table1[[#This Row],[Apparent Load (FLA)]]="",Table1[[#This Row],[Apparent Load (FLA)]]=0,Table1[[#This Row],[Elec - Diversity]]=""),"",Table1[[#This Row],[Apparent Load (FLA)]]*Table1[[#This Row],[Elec - Diversity]])</f>
        <v>17.760000000000002</v>
      </c>
      <c r="AK169" s="79">
        <f>IF(OR(Table1[[#This Row],[Apparent Power (kVA)]]="",Table1[[#This Row],[Elec - Diversity]]=""),"",Table1[[#This Row],[Apparent Power (kVA)]]*Table1[[#This Row],[Elec - Diversity]])</f>
        <v>6.3983342472240379</v>
      </c>
      <c r="AL169" s="62"/>
      <c r="AM169" s="62"/>
      <c r="AN169" s="62"/>
      <c r="AO169" s="62" t="s">
        <v>793</v>
      </c>
      <c r="AP169" s="62"/>
      <c r="AQ169" s="62"/>
      <c r="AR169" s="62"/>
      <c r="AS169" s="62"/>
      <c r="AT169" s="62" t="str" cm="1">
        <f t="array" ref="AT169">IF(ISBLANK(Table1[[#This Row],[Service]]),"N/A",INDEX(LookupService[Consumption Unit],MATCH(Table1[[#This Row],[Service]],LookupService[Service],0),0))</f>
        <v>N/A</v>
      </c>
      <c r="AU169" s="62"/>
      <c r="AV169" s="62"/>
      <c r="AW169" s="80" t="str" cm="1">
        <f t="array" ref="AW169">IF(ISBLANK(Table1[[#This Row],[Service]]),"N/A",INDEX(LookupService[Pressure Unit],MATCH(Table1[[#This Row],[Service]],LookupService[Service],0),0))</f>
        <v>N/A</v>
      </c>
      <c r="AX169" s="81"/>
      <c r="AY169" s="72" t="str">
        <f>IF(OR(Table1[[#This Row],[Flow]]="",Table1[[#This Row],[Mech - Diversity]]=""),"",Table1[[#This Row],[Flow]]*Table1[[#This Row],[Mech - Diversity]])</f>
        <v/>
      </c>
      <c r="AZ169" s="72"/>
      <c r="BA169" s="62"/>
      <c r="BB169" s="62"/>
      <c r="BC169" s="62"/>
      <c r="BD169" s="62"/>
      <c r="BE169" s="62"/>
      <c r="BF169" s="62"/>
      <c r="BG169" s="62"/>
      <c r="BH169" s="77"/>
      <c r="BI169" s="77"/>
      <c r="BJ169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69" s="72"/>
      <c r="BL169" s="72" t="b">
        <f>IF(ISBLANK(Table1[[#This Row],[Power Source (Control Panel)]]),FALSE,TRUE)</f>
        <v>0</v>
      </c>
    </row>
    <row r="170" spans="1:64" ht="30" customHeight="1" x14ac:dyDescent="0.3">
      <c r="A170" s="62" t="s">
        <v>660</v>
      </c>
      <c r="B170" s="62" t="s">
        <v>811</v>
      </c>
      <c r="C17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TD-C117</v>
      </c>
      <c r="D170" s="62" t="s">
        <v>516</v>
      </c>
      <c r="E170" s="62" t="s">
        <v>794</v>
      </c>
      <c r="F170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70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70" s="74">
        <v>117</v>
      </c>
      <c r="I170" s="75" t="str">
        <f>IF(Table1[[#This Row],[Connection ID]]&lt;&gt;"-",IF(COUNTIF(Table1[Connection ID],Table1[[#This Row],[Connection ID]])&gt;1,"Duplicate Tag",""),"")</f>
        <v/>
      </c>
      <c r="J17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70" s="62"/>
      <c r="M170" s="62" t="s">
        <v>751</v>
      </c>
      <c r="N170" s="72" t="str" cm="1">
        <f t="array" ref="N170">_xlfn._xlws.FILTER(LookupCostCode[Cost Code],LookupCostCode[Description]=Table1[[#This Row],[Equipment Type]],"Not Assigned")</f>
        <v>Not Assigned</v>
      </c>
      <c r="O170" s="72" t="s">
        <v>594</v>
      </c>
      <c r="P170" s="72"/>
      <c r="Q170" s="62" t="s">
        <v>9</v>
      </c>
      <c r="R170" s="62"/>
      <c r="S170" s="62" t="s">
        <v>10</v>
      </c>
      <c r="T170" s="62"/>
      <c r="U170" s="62"/>
      <c r="V170" s="62"/>
      <c r="W170" s="72" t="str">
        <f>IF(ISBLANK(Table1[[#This Row],[Connection Type]]),"",INDEX(LookupConnectionType[Description],MATCH(Table1[[#This Row],[Connection Type]],LookupConnectionType[Connection Abbreviation])))</f>
        <v/>
      </c>
      <c r="X170" s="76"/>
      <c r="AA170" s="62"/>
      <c r="AB170" s="62"/>
      <c r="AC170" s="62"/>
      <c r="AD170" s="62"/>
      <c r="AE170" s="62"/>
      <c r="AF170" s="77"/>
      <c r="AG170" s="77"/>
      <c r="AH170" s="78"/>
      <c r="AI17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7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70" s="79" t="str">
        <f>IF(OR(Table1[[#This Row],[Apparent Power (kVA)]]="",Table1[[#This Row],[Elec - Diversity]]=""),"",Table1[[#This Row],[Apparent Power (kVA)]]*Table1[[#This Row],[Elec - Diversity]])</f>
        <v/>
      </c>
      <c r="AL170" s="62"/>
      <c r="AM170" s="62"/>
      <c r="AN170" s="62"/>
      <c r="AO170" s="62"/>
      <c r="AP170" s="62"/>
      <c r="AQ170" s="62"/>
      <c r="AR170" s="62"/>
      <c r="AS170" s="62"/>
      <c r="AT170" s="62" t="str" cm="1">
        <f t="array" ref="AT170">IF(ISBLANK(Table1[[#This Row],[Service]]),"N/A",INDEX(LookupService[Consumption Unit],MATCH(Table1[[#This Row],[Service]],LookupService[Service],0),0))</f>
        <v>N/A</v>
      </c>
      <c r="AU170" s="62"/>
      <c r="AV170" s="62"/>
      <c r="AW170" s="80" t="str" cm="1">
        <f t="array" ref="AW170">IF(ISBLANK(Table1[[#This Row],[Service]]),"N/A",INDEX(LookupService[Pressure Unit],MATCH(Table1[[#This Row],[Service]],LookupService[Service],0),0))</f>
        <v>N/A</v>
      </c>
      <c r="AX170" s="81"/>
      <c r="AY170" s="72" t="str">
        <f>IF(OR(Table1[[#This Row],[Flow]]="",Table1[[#This Row],[Mech - Diversity]]=""),"",Table1[[#This Row],[Flow]]*Table1[[#This Row],[Mech - Diversity]])</f>
        <v/>
      </c>
      <c r="AZ170" s="72"/>
      <c r="BA170" s="62"/>
      <c r="BB170" s="62"/>
      <c r="BC170" s="62"/>
      <c r="BD170" s="62"/>
      <c r="BE170" s="62"/>
      <c r="BF170" s="62"/>
      <c r="BG170" s="62"/>
      <c r="BH170" s="77"/>
      <c r="BI170" s="77"/>
      <c r="BJ170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70" s="72"/>
      <c r="BL170" s="72" t="b">
        <f>IF(ISBLANK(Table1[[#This Row],[Power Source (Control Panel)]]),FALSE,TRUE)</f>
        <v>0</v>
      </c>
    </row>
    <row r="171" spans="1:64" ht="30" customHeight="1" x14ac:dyDescent="0.3">
      <c r="A171" s="62" t="s">
        <v>660</v>
      </c>
      <c r="B171" s="62" t="s">
        <v>811</v>
      </c>
      <c r="C17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PCW-C002</v>
      </c>
      <c r="D171" s="62" t="s">
        <v>516</v>
      </c>
      <c r="E171" s="62" t="s">
        <v>812</v>
      </c>
      <c r="F171" s="72" t="str">
        <f>IF(OR(Table1[[#This Row],[Equipment Level]] = "Equipment", Table1[[#This Row],[Equipment Level]] = "Control Panel"),"", INDEX(LookupService[Service Abbreviation],MATCH(Table1[[#This Row],[Service]],LookupService[Service],0),1))</f>
        <v>PCW</v>
      </c>
      <c r="G171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71" s="74">
        <v>2</v>
      </c>
      <c r="I171" s="75" t="str">
        <f>IF(Table1[[#This Row],[Connection ID]]&lt;&gt;"-",IF(COUNTIF(Table1[Connection ID],Table1[[#This Row],[Connection ID]])&gt;1,"Duplicate Tag",""),"")</f>
        <v/>
      </c>
      <c r="J17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71" s="62"/>
      <c r="M171" s="62" t="s">
        <v>751</v>
      </c>
      <c r="N171" s="72" t="str" cm="1">
        <f t="array" ref="N171">_xlfn._xlws.FILTER(LookupCostCode[Cost Code],LookupCostCode[Description]=Table1[[#This Row],[Equipment Type]],"Not Assigned")</f>
        <v>Not Assigned</v>
      </c>
      <c r="O171" s="72" t="s">
        <v>594</v>
      </c>
      <c r="P171" s="72"/>
      <c r="Q171" s="62" t="s">
        <v>9</v>
      </c>
      <c r="R171" s="62"/>
      <c r="S171" s="62" t="s">
        <v>10</v>
      </c>
      <c r="T171" s="62"/>
      <c r="U171" s="62"/>
      <c r="V171" s="62"/>
      <c r="W171" s="72" t="str">
        <f>IF(ISBLANK(Table1[[#This Row],[Connection Type]]),"",INDEX(LookupConnectionType[Description],MATCH(Table1[[#This Row],[Connection Type]],LookupConnectionType[Connection Abbreviation])))</f>
        <v/>
      </c>
      <c r="X171" s="76"/>
      <c r="AA171" s="62"/>
      <c r="AB171" s="62"/>
      <c r="AC171" s="62" t="s">
        <v>665</v>
      </c>
      <c r="AD171" s="62"/>
      <c r="AE171" s="62"/>
      <c r="AF171" s="77"/>
      <c r="AG171" s="77"/>
      <c r="AH171" s="78"/>
      <c r="AI17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7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71" s="79" t="str">
        <f>IF(OR(Table1[[#This Row],[Apparent Power (kVA)]]="",Table1[[#This Row],[Elec - Diversity]]=""),"",Table1[[#This Row],[Apparent Power (kVA)]]*Table1[[#This Row],[Elec - Diversity]])</f>
        <v/>
      </c>
      <c r="AL171" s="62"/>
      <c r="AM171" s="62"/>
      <c r="AN171" s="62"/>
      <c r="AO171" s="62"/>
      <c r="AP171" s="62"/>
      <c r="AQ171" s="62"/>
      <c r="AR171" s="62"/>
      <c r="AS171" s="62">
        <v>31</v>
      </c>
      <c r="AT171" s="62" t="str" cm="1">
        <f t="array" ref="AT171">IF(ISBLANK(Table1[[#This Row],[Service]]),"N/A",INDEX(LookupService[Consumption Unit],MATCH(Table1[[#This Row],[Service]],LookupService[Service],0),0))</f>
        <v>GPM</v>
      </c>
      <c r="AU171" s="62">
        <v>55</v>
      </c>
      <c r="AV171" s="62">
        <v>50</v>
      </c>
      <c r="AW171" s="80" t="str" cm="1">
        <f t="array" ref="AW171">IF(ISBLANK(Table1[[#This Row],[Service]]),"N/A",INDEX(LookupService[Pressure Unit],MATCH(Table1[[#This Row],[Service]],LookupService[Service],0),0))</f>
        <v>PSI</v>
      </c>
      <c r="AX171" s="81">
        <v>0.02</v>
      </c>
      <c r="AY171" s="72">
        <f>IF(OR(Table1[[#This Row],[Flow]]="",Table1[[#This Row],[Mech - Diversity]]=""),"",Table1[[#This Row],[Flow]]*Table1[[#This Row],[Mech - Diversity]])</f>
        <v>0.62</v>
      </c>
      <c r="AZ171" s="72"/>
      <c r="BA171" s="62" t="s">
        <v>519</v>
      </c>
      <c r="BB171" s="62"/>
      <c r="BC171" s="62" t="s">
        <v>813</v>
      </c>
      <c r="BD171" s="62"/>
      <c r="BE171" s="62"/>
      <c r="BF171" s="62"/>
      <c r="BG171" s="62"/>
      <c r="BH171" s="77"/>
      <c r="BI171" s="77"/>
      <c r="BJ171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71" s="72"/>
      <c r="BL171" s="72" t="b">
        <f>IF(ISBLANK(Table1[[#This Row],[Power Source (Control Panel)]]),FALSE,TRUE)</f>
        <v>0</v>
      </c>
    </row>
    <row r="172" spans="1:64" ht="30" customHeight="1" x14ac:dyDescent="0.3">
      <c r="A172" s="62" t="s">
        <v>660</v>
      </c>
      <c r="B172" s="62" t="s">
        <v>811</v>
      </c>
      <c r="C17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PHW-C002</v>
      </c>
      <c r="D172" s="62" t="s">
        <v>516</v>
      </c>
      <c r="E172" s="62" t="s">
        <v>814</v>
      </c>
      <c r="F172" s="72" t="str">
        <f>IF(OR(Table1[[#This Row],[Equipment Level]] = "Equipment", Table1[[#This Row],[Equipment Level]] = "Control Panel"),"", INDEX(LookupService[Service Abbreviation],MATCH(Table1[[#This Row],[Service]],LookupService[Service],0),1))</f>
        <v>PHW</v>
      </c>
      <c r="G172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72" s="74">
        <v>2</v>
      </c>
      <c r="I172" s="75" t="str">
        <f>IF(Table1[[#This Row],[Connection ID]]&lt;&gt;"-",IF(COUNTIF(Table1[Connection ID],Table1[[#This Row],[Connection ID]])&gt;1,"Duplicate Tag",""),"")</f>
        <v/>
      </c>
      <c r="J17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72" s="62"/>
      <c r="M172" s="62" t="s">
        <v>751</v>
      </c>
      <c r="N172" s="72" t="str" cm="1">
        <f t="array" ref="N172">_xlfn._xlws.FILTER(LookupCostCode[Cost Code],LookupCostCode[Description]=Table1[[#This Row],[Equipment Type]],"Not Assigned")</f>
        <v>Not Assigned</v>
      </c>
      <c r="O172" s="72" t="s">
        <v>594</v>
      </c>
      <c r="P172" s="72"/>
      <c r="Q172" s="62" t="s">
        <v>9</v>
      </c>
      <c r="R172" s="62"/>
      <c r="S172" s="62" t="s">
        <v>10</v>
      </c>
      <c r="T172" s="62"/>
      <c r="U172" s="62"/>
      <c r="V172" s="62"/>
      <c r="W172" s="72" t="str">
        <f>IF(ISBLANK(Table1[[#This Row],[Connection Type]]),"",INDEX(LookupConnectionType[Description],MATCH(Table1[[#This Row],[Connection Type]],LookupConnectionType[Connection Abbreviation])))</f>
        <v/>
      </c>
      <c r="X172" s="76"/>
      <c r="AA172" s="62"/>
      <c r="AB172" s="62"/>
      <c r="AC172" s="62" t="s">
        <v>665</v>
      </c>
      <c r="AD172" s="62"/>
      <c r="AE172" s="62"/>
      <c r="AF172" s="77"/>
      <c r="AG172" s="77"/>
      <c r="AH172" s="78"/>
      <c r="AI17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7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72" s="79" t="str">
        <f>IF(OR(Table1[[#This Row],[Apparent Power (kVA)]]="",Table1[[#This Row],[Elec - Diversity]]=""),"",Table1[[#This Row],[Apparent Power (kVA)]]*Table1[[#This Row],[Elec - Diversity]])</f>
        <v/>
      </c>
      <c r="AL172" s="62"/>
      <c r="AM172" s="62"/>
      <c r="AN172" s="62"/>
      <c r="AO172" s="62"/>
      <c r="AP172" s="62"/>
      <c r="AQ172" s="62"/>
      <c r="AR172" s="62"/>
      <c r="AS172" s="62">
        <v>5</v>
      </c>
      <c r="AT172" s="62" t="str" cm="1">
        <f t="array" ref="AT172">IF(ISBLANK(Table1[[#This Row],[Service]]),"N/A",INDEX(LookupService[Consumption Unit],MATCH(Table1[[#This Row],[Service]],LookupService[Service],0),0))</f>
        <v>GPM</v>
      </c>
      <c r="AU172" s="62">
        <v>180</v>
      </c>
      <c r="AV172" s="62">
        <v>50</v>
      </c>
      <c r="AW172" s="80" t="str" cm="1">
        <f t="array" ref="AW172">IF(ISBLANK(Table1[[#This Row],[Service]]),"N/A",INDEX(LookupService[Pressure Unit],MATCH(Table1[[#This Row],[Service]],LookupService[Service],0),0))</f>
        <v>PSI</v>
      </c>
      <c r="AX172" s="81">
        <v>0.02</v>
      </c>
      <c r="AY172" s="72">
        <f>IF(OR(Table1[[#This Row],[Flow]]="",Table1[[#This Row],[Mech - Diversity]]=""),"",Table1[[#This Row],[Flow]]*Table1[[#This Row],[Mech - Diversity]])</f>
        <v>0.1</v>
      </c>
      <c r="AZ172" s="72"/>
      <c r="BA172" s="62" t="s">
        <v>519</v>
      </c>
      <c r="BB172" s="62"/>
      <c r="BC172" s="62" t="s">
        <v>813</v>
      </c>
      <c r="BD172" s="62"/>
      <c r="BE172" s="62"/>
      <c r="BF172" s="62"/>
      <c r="BG172" s="62"/>
      <c r="BH172" s="77"/>
      <c r="BI172" s="77"/>
      <c r="BJ172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72" s="72"/>
      <c r="BL172" s="72" t="b">
        <f>IF(ISBLANK(Table1[[#This Row],[Power Source (Control Panel)]]),FALSE,TRUE)</f>
        <v>0</v>
      </c>
    </row>
    <row r="173" spans="1:64" ht="30" customHeight="1" x14ac:dyDescent="0.3">
      <c r="A173" s="62" t="s">
        <v>660</v>
      </c>
      <c r="B173" s="62" t="s">
        <v>811</v>
      </c>
      <c r="C17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73" s="62" t="s">
        <v>509</v>
      </c>
      <c r="E173" s="62"/>
      <c r="F17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7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73" s="74"/>
      <c r="I173" s="75" t="str">
        <f>IF(Table1[[#This Row],[Connection ID]]&lt;&gt;"-",IF(COUNTIF(Table1[Connection ID],Table1[[#This Row],[Connection ID]])&gt;1,"Duplicate Tag",""),"")</f>
        <v/>
      </c>
      <c r="J17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73" s="62"/>
      <c r="M173" s="62" t="s">
        <v>751</v>
      </c>
      <c r="N173" s="72" t="str" cm="1">
        <f t="array" ref="N173">_xlfn._xlws.FILTER(LookupCostCode[Cost Code],LookupCostCode[Description]=Table1[[#This Row],[Equipment Type]],"Not Assigned")</f>
        <v>Not Assigned</v>
      </c>
      <c r="O173" s="72" t="s">
        <v>594</v>
      </c>
      <c r="P173" s="72"/>
      <c r="Q173" s="62" t="s">
        <v>9</v>
      </c>
      <c r="R173" s="62"/>
      <c r="S173" s="62" t="s">
        <v>10</v>
      </c>
      <c r="T173" s="62"/>
      <c r="U173" s="62"/>
      <c r="V173" s="62"/>
      <c r="W173" s="72" t="str">
        <f>IF(ISBLANK(Table1[[#This Row],[Connection Type]]),"",INDEX(LookupConnectionType[Description],MATCH(Table1[[#This Row],[Connection Type]],LookupConnectionType[Connection Abbreviation])))</f>
        <v/>
      </c>
      <c r="X173" s="76"/>
      <c r="AA173" s="62"/>
      <c r="AB173" s="62"/>
      <c r="AC173" s="62"/>
      <c r="AD173" s="62"/>
      <c r="AE173" s="62"/>
      <c r="AF173" s="77"/>
      <c r="AG173" s="77"/>
      <c r="AH173" s="78"/>
      <c r="AI17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7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73" s="79" t="str">
        <f>IF(OR(Table1[[#This Row],[Apparent Power (kVA)]]="",Table1[[#This Row],[Elec - Diversity]]=""),"",Table1[[#This Row],[Apparent Power (kVA)]]*Table1[[#This Row],[Elec - Diversity]])</f>
        <v/>
      </c>
      <c r="AL173" s="62"/>
      <c r="AM173" s="62"/>
      <c r="AN173" s="62"/>
      <c r="AO173" s="62"/>
      <c r="AP173" s="62"/>
      <c r="AQ173" s="62"/>
      <c r="AR173" s="62"/>
      <c r="AS173" s="62"/>
      <c r="AT173" s="62" t="str" cm="1">
        <f t="array" ref="AT173">IF(ISBLANK(Table1[[#This Row],[Service]]),"N/A",INDEX(LookupService[Consumption Unit],MATCH(Table1[[#This Row],[Service]],LookupService[Service],0),0))</f>
        <v>N/A</v>
      </c>
      <c r="AU173" s="62"/>
      <c r="AV173" s="62"/>
      <c r="AW173" s="80" t="str" cm="1">
        <f t="array" ref="AW173">IF(ISBLANK(Table1[[#This Row],[Service]]),"N/A",INDEX(LookupService[Pressure Unit],MATCH(Table1[[#This Row],[Service]],LookupService[Service],0),0))</f>
        <v>N/A</v>
      </c>
      <c r="AX173" s="81"/>
      <c r="AY173" s="72" t="str">
        <f>IF(OR(Table1[[#This Row],[Flow]]="",Table1[[#This Row],[Mech - Diversity]]=""),"",Table1[[#This Row],[Flow]]*Table1[[#This Row],[Mech - Diversity]])</f>
        <v/>
      </c>
      <c r="AZ173" s="72"/>
      <c r="BA173" s="62"/>
      <c r="BB173" s="62"/>
      <c r="BC173" s="62"/>
      <c r="BD173" s="62"/>
      <c r="BE173" s="62"/>
      <c r="BF173" s="62"/>
      <c r="BG173" s="62"/>
      <c r="BH173" s="77"/>
      <c r="BI173" s="77"/>
      <c r="BJ17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73" s="72"/>
      <c r="BL173" s="72" t="b">
        <f>IF(ISBLANK(Table1[[#This Row],[Power Source (Control Panel)]]),FALSE,TRUE)</f>
        <v>0</v>
      </c>
    </row>
    <row r="174" spans="1:64" ht="30" customHeight="1" x14ac:dyDescent="0.3">
      <c r="A174" s="62" t="s">
        <v>815</v>
      </c>
      <c r="B174" s="62" t="s">
        <v>816</v>
      </c>
      <c r="C17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CA-C086</v>
      </c>
      <c r="D174" s="62" t="s">
        <v>516</v>
      </c>
      <c r="E174" s="62" t="s">
        <v>517</v>
      </c>
      <c r="F174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74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74" s="74">
        <v>86</v>
      </c>
      <c r="I174" s="75" t="str">
        <f>IF(Table1[[#This Row],[Connection ID]]&lt;&gt;"-",IF(COUNTIF(Table1[Connection ID],Table1[[#This Row],[Connection ID]])&gt;1,"Duplicate Tag",""),"")</f>
        <v/>
      </c>
      <c r="J17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74" s="62"/>
      <c r="M174" s="62" t="s">
        <v>7</v>
      </c>
      <c r="N174" s="72" t="str" cm="1">
        <f t="array" ref="N174">_xlfn._xlws.FILTER(LookupCostCode[Cost Code],LookupCostCode[Description]=Table1[[#This Row],[Equipment Type]],"Not Assigned")</f>
        <v>Not Assigned</v>
      </c>
      <c r="O174" s="62" t="s">
        <v>817</v>
      </c>
      <c r="P174" s="62"/>
      <c r="Q174" s="62" t="s">
        <v>5</v>
      </c>
      <c r="R174" s="62"/>
      <c r="S174" s="62"/>
      <c r="T174" s="62"/>
      <c r="U174" s="62"/>
      <c r="V174" s="62"/>
      <c r="W174" s="72" t="str">
        <f>IF(ISBLANK(Table1[[#This Row],[Connection Type]]),"",INDEX(LookupConnectionType[Description],MATCH(Table1[[#This Row],[Connection Type]],LookupConnectionType[Connection Abbreviation])))</f>
        <v/>
      </c>
      <c r="X174" s="76"/>
      <c r="AA174" s="62"/>
      <c r="AB174" s="62"/>
      <c r="AC174" s="62"/>
      <c r="AD174" s="62"/>
      <c r="AE174" s="62"/>
      <c r="AF174" s="77"/>
      <c r="AG174" s="77"/>
      <c r="AH174" s="78"/>
      <c r="AI17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7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74" s="79" t="str">
        <f>IF(OR(Table1[[#This Row],[Apparent Power (kVA)]]="",Table1[[#This Row],[Elec - Diversity]]=""),"",Table1[[#This Row],[Apparent Power (kVA)]]*Table1[[#This Row],[Elec - Diversity]])</f>
        <v/>
      </c>
      <c r="AL174" s="62"/>
      <c r="AM174" s="62"/>
      <c r="AN174" s="62"/>
      <c r="AO174" s="62"/>
      <c r="AP174" s="62"/>
      <c r="AQ174" s="62"/>
      <c r="AR174" s="62"/>
      <c r="AS174" s="62">
        <v>15</v>
      </c>
      <c r="AT174" s="62" t="str" cm="1">
        <f t="array" ref="AT174">IF(ISBLANK(Table1[[#This Row],[Service]]),"N/A",INDEX(LookupService[Consumption Unit],MATCH(Table1[[#This Row],[Service]],LookupService[Service],0),0))</f>
        <v>SCFM</v>
      </c>
      <c r="AU174" s="62"/>
      <c r="AV174" s="62">
        <v>50</v>
      </c>
      <c r="AW174" s="80" t="str" cm="1">
        <f t="array" ref="AW174">IF(ISBLANK(Table1[[#This Row],[Service]]),"N/A",INDEX(LookupService[Pressure Unit],MATCH(Table1[[#This Row],[Service]],LookupService[Service],0),0))</f>
        <v>PSI</v>
      </c>
      <c r="AX174" s="81">
        <v>0.01</v>
      </c>
      <c r="AY174" s="72">
        <f>IF(OR(Table1[[#This Row],[Flow]]="",Table1[[#This Row],[Mech - Diversity]]=""),"",Table1[[#This Row],[Flow]]*Table1[[#This Row],[Mech - Diversity]])</f>
        <v>0.15</v>
      </c>
      <c r="AZ174" s="72"/>
      <c r="BA174" s="62" t="s">
        <v>519</v>
      </c>
      <c r="BB174" s="62" t="s">
        <v>519</v>
      </c>
      <c r="BC174" s="62"/>
      <c r="BD174" s="62"/>
      <c r="BE174" s="62"/>
      <c r="BF174" s="62"/>
      <c r="BG174" s="62"/>
      <c r="BH174" s="77"/>
      <c r="BI174" s="77"/>
      <c r="BJ174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74" s="72"/>
      <c r="BL174" s="72" t="b">
        <f>IF(ISBLANK(Table1[[#This Row],[Power Source (Control Panel)]]),FALSE,TRUE)</f>
        <v>0</v>
      </c>
    </row>
    <row r="175" spans="1:64" ht="30" customHeight="1" x14ac:dyDescent="0.3">
      <c r="A175" s="62" t="s">
        <v>815</v>
      </c>
      <c r="B175" s="62" t="s">
        <v>816</v>
      </c>
      <c r="C17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CA-C087</v>
      </c>
      <c r="D175" s="62" t="s">
        <v>516</v>
      </c>
      <c r="E175" s="62" t="s">
        <v>517</v>
      </c>
      <c r="F175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75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75" s="74">
        <v>87</v>
      </c>
      <c r="I175" s="75" t="str">
        <f>IF(Table1[[#This Row],[Connection ID]]&lt;&gt;"-",IF(COUNTIF(Table1[Connection ID],Table1[[#This Row],[Connection ID]])&gt;1,"Duplicate Tag",""),"")</f>
        <v/>
      </c>
      <c r="J17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75" s="62"/>
      <c r="M175" s="62" t="s">
        <v>7</v>
      </c>
      <c r="N175" s="72" t="str" cm="1">
        <f t="array" ref="N175">_xlfn._xlws.FILTER(LookupCostCode[Cost Code],LookupCostCode[Description]=Table1[[#This Row],[Equipment Type]],"Not Assigned")</f>
        <v>Not Assigned</v>
      </c>
      <c r="O175" s="62" t="s">
        <v>817</v>
      </c>
      <c r="P175" s="62"/>
      <c r="Q175" s="62" t="s">
        <v>5</v>
      </c>
      <c r="R175" s="62"/>
      <c r="S175" s="62"/>
      <c r="T175" s="62"/>
      <c r="U175" s="62"/>
      <c r="V175" s="62"/>
      <c r="W175" s="72" t="str">
        <f>IF(ISBLANK(Table1[[#This Row],[Connection Type]]),"",INDEX(LookupConnectionType[Description],MATCH(Table1[[#This Row],[Connection Type]],LookupConnectionType[Connection Abbreviation])))</f>
        <v/>
      </c>
      <c r="X175" s="76"/>
      <c r="AA175" s="62"/>
      <c r="AB175" s="62"/>
      <c r="AC175" s="62"/>
      <c r="AD175" s="62"/>
      <c r="AE175" s="62"/>
      <c r="AF175" s="77"/>
      <c r="AG175" s="77"/>
      <c r="AH175" s="78"/>
      <c r="AI17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7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75" s="79" t="str">
        <f>IF(OR(Table1[[#This Row],[Apparent Power (kVA)]]="",Table1[[#This Row],[Elec - Diversity]]=""),"",Table1[[#This Row],[Apparent Power (kVA)]]*Table1[[#This Row],[Elec - Diversity]])</f>
        <v/>
      </c>
      <c r="AL175" s="62"/>
      <c r="AM175" s="62"/>
      <c r="AN175" s="62"/>
      <c r="AO175" s="62"/>
      <c r="AP175" s="62"/>
      <c r="AQ175" s="62"/>
      <c r="AR175" s="62"/>
      <c r="AS175" s="62">
        <v>15</v>
      </c>
      <c r="AT175" s="62" t="str" cm="1">
        <f t="array" ref="AT175">IF(ISBLANK(Table1[[#This Row],[Service]]),"N/A",INDEX(LookupService[Consumption Unit],MATCH(Table1[[#This Row],[Service]],LookupService[Service],0),0))</f>
        <v>SCFM</v>
      </c>
      <c r="AU175" s="62"/>
      <c r="AV175" s="62">
        <v>50</v>
      </c>
      <c r="AW175" s="80" t="str" cm="1">
        <f t="array" ref="AW175">IF(ISBLANK(Table1[[#This Row],[Service]]),"N/A",INDEX(LookupService[Pressure Unit],MATCH(Table1[[#This Row],[Service]],LookupService[Service],0),0))</f>
        <v>PSI</v>
      </c>
      <c r="AX175" s="81">
        <v>0.01</v>
      </c>
      <c r="AY175" s="72">
        <f>IF(OR(Table1[[#This Row],[Flow]]="",Table1[[#This Row],[Mech - Diversity]]=""),"",Table1[[#This Row],[Flow]]*Table1[[#This Row],[Mech - Diversity]])</f>
        <v>0.15</v>
      </c>
      <c r="AZ175" s="72"/>
      <c r="BA175" s="62" t="s">
        <v>519</v>
      </c>
      <c r="BB175" s="62" t="s">
        <v>519</v>
      </c>
      <c r="BC175" s="62"/>
      <c r="BD175" s="62"/>
      <c r="BE175" s="62"/>
      <c r="BF175" s="62"/>
      <c r="BG175" s="62"/>
      <c r="BH175" s="77"/>
      <c r="BI175" s="77"/>
      <c r="BJ175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75" s="72"/>
      <c r="BL175" s="72" t="b">
        <f>IF(ISBLANK(Table1[[#This Row],[Power Source (Control Panel)]]),FALSE,TRUE)</f>
        <v>0</v>
      </c>
    </row>
    <row r="176" spans="1:64" ht="30" customHeight="1" x14ac:dyDescent="0.3">
      <c r="A176" s="62" t="s">
        <v>815</v>
      </c>
      <c r="B176" s="62" t="s">
        <v>816</v>
      </c>
      <c r="C17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CA-C088</v>
      </c>
      <c r="D176" s="62" t="s">
        <v>516</v>
      </c>
      <c r="E176" s="62" t="s">
        <v>517</v>
      </c>
      <c r="F176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76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76" s="74">
        <v>88</v>
      </c>
      <c r="I176" s="75" t="str">
        <f>IF(Table1[[#This Row],[Connection ID]]&lt;&gt;"-",IF(COUNTIF(Table1[Connection ID],Table1[[#This Row],[Connection ID]])&gt;1,"Duplicate Tag",""),"")</f>
        <v/>
      </c>
      <c r="J17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76" s="62"/>
      <c r="M176" s="62" t="s">
        <v>7</v>
      </c>
      <c r="N176" s="72" t="str" cm="1">
        <f t="array" ref="N176">_xlfn._xlws.FILTER(LookupCostCode[Cost Code],LookupCostCode[Description]=Table1[[#This Row],[Equipment Type]],"Not Assigned")</f>
        <v>Not Assigned</v>
      </c>
      <c r="O176" s="62" t="s">
        <v>817</v>
      </c>
      <c r="P176" s="62"/>
      <c r="Q176" s="62" t="s">
        <v>5</v>
      </c>
      <c r="R176" s="62"/>
      <c r="S176" s="62"/>
      <c r="T176" s="62"/>
      <c r="U176" s="62"/>
      <c r="V176" s="62"/>
      <c r="W176" s="72" t="str">
        <f>IF(ISBLANK(Table1[[#This Row],[Connection Type]]),"",INDEX(LookupConnectionType[Description],MATCH(Table1[[#This Row],[Connection Type]],LookupConnectionType[Connection Abbreviation])))</f>
        <v/>
      </c>
      <c r="X176" s="76"/>
      <c r="AA176" s="62"/>
      <c r="AB176" s="62"/>
      <c r="AC176" s="62"/>
      <c r="AD176" s="62"/>
      <c r="AE176" s="62"/>
      <c r="AF176" s="77"/>
      <c r="AG176" s="77"/>
      <c r="AH176" s="78"/>
      <c r="AI17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7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76" s="79" t="str">
        <f>IF(OR(Table1[[#This Row],[Apparent Power (kVA)]]="",Table1[[#This Row],[Elec - Diversity]]=""),"",Table1[[#This Row],[Apparent Power (kVA)]]*Table1[[#This Row],[Elec - Diversity]])</f>
        <v/>
      </c>
      <c r="AL176" s="62"/>
      <c r="AM176" s="62"/>
      <c r="AN176" s="62"/>
      <c r="AO176" s="62"/>
      <c r="AP176" s="62"/>
      <c r="AQ176" s="62"/>
      <c r="AR176" s="62"/>
      <c r="AS176" s="62">
        <v>15</v>
      </c>
      <c r="AT176" s="62" t="str" cm="1">
        <f t="array" ref="AT176">IF(ISBLANK(Table1[[#This Row],[Service]]),"N/A",INDEX(LookupService[Consumption Unit],MATCH(Table1[[#This Row],[Service]],LookupService[Service],0),0))</f>
        <v>SCFM</v>
      </c>
      <c r="AU176" s="62"/>
      <c r="AV176" s="62">
        <v>50</v>
      </c>
      <c r="AW176" s="80" t="str" cm="1">
        <f t="array" ref="AW176">IF(ISBLANK(Table1[[#This Row],[Service]]),"N/A",INDEX(LookupService[Pressure Unit],MATCH(Table1[[#This Row],[Service]],LookupService[Service],0),0))</f>
        <v>PSI</v>
      </c>
      <c r="AX176" s="81">
        <v>0.01</v>
      </c>
      <c r="AY176" s="72">
        <f>IF(OR(Table1[[#This Row],[Flow]]="",Table1[[#This Row],[Mech - Diversity]]=""),"",Table1[[#This Row],[Flow]]*Table1[[#This Row],[Mech - Diversity]])</f>
        <v>0.15</v>
      </c>
      <c r="AZ176" s="72"/>
      <c r="BA176" s="62" t="s">
        <v>519</v>
      </c>
      <c r="BB176" s="62" t="s">
        <v>519</v>
      </c>
      <c r="BC176" s="62"/>
      <c r="BD176" s="62"/>
      <c r="BE176" s="62"/>
      <c r="BF176" s="62"/>
      <c r="BG176" s="62"/>
      <c r="BH176" s="77"/>
      <c r="BI176" s="77"/>
      <c r="BJ176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76" s="72"/>
      <c r="BL176" s="72" t="b">
        <f>IF(ISBLANK(Table1[[#This Row],[Power Source (Control Panel)]]),FALSE,TRUE)</f>
        <v>0</v>
      </c>
    </row>
    <row r="177" spans="1:64" ht="30" customHeight="1" x14ac:dyDescent="0.3">
      <c r="A177" s="62" t="s">
        <v>815</v>
      </c>
      <c r="B177" s="62" t="s">
        <v>816</v>
      </c>
      <c r="C17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DCW-C031</v>
      </c>
      <c r="D177" s="62" t="s">
        <v>516</v>
      </c>
      <c r="E177" s="62" t="s">
        <v>818</v>
      </c>
      <c r="F177" s="72" t="str">
        <f>IF(OR(Table1[[#This Row],[Equipment Level]] = "Equipment", Table1[[#This Row],[Equipment Level]] = "Control Panel"),"", INDEX(LookupService[Service Abbreviation],MATCH(Table1[[#This Row],[Service]],LookupService[Service],0),1))</f>
        <v>DCW</v>
      </c>
      <c r="G177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77" s="74">
        <v>31</v>
      </c>
      <c r="I177" s="75" t="str">
        <f>IF(Table1[[#This Row],[Connection ID]]&lt;&gt;"-",IF(COUNTIF(Table1[Connection ID],Table1[[#This Row],[Connection ID]])&gt;1,"Duplicate Tag",""),"")</f>
        <v/>
      </c>
      <c r="J17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77" s="62"/>
      <c r="M177" s="62" t="s">
        <v>7</v>
      </c>
      <c r="N177" s="72" t="str" cm="1">
        <f t="array" ref="N177">_xlfn._xlws.FILTER(LookupCostCode[Cost Code],LookupCostCode[Description]=Table1[[#This Row],[Equipment Type]],"Not Assigned")</f>
        <v>Not Assigned</v>
      </c>
      <c r="O177" s="62" t="s">
        <v>817</v>
      </c>
      <c r="P177" s="62"/>
      <c r="Q177" s="62" t="s">
        <v>5</v>
      </c>
      <c r="R177" s="62"/>
      <c r="S177" s="62"/>
      <c r="T177" s="62"/>
      <c r="U177" s="62"/>
      <c r="V177" s="62"/>
      <c r="W177" s="72" t="str">
        <f>IF(ISBLANK(Table1[[#This Row],[Connection Type]]),"",INDEX(LookupConnectionType[Description],MATCH(Table1[[#This Row],[Connection Type]],LookupConnectionType[Connection Abbreviation])))</f>
        <v/>
      </c>
      <c r="X177" s="76"/>
      <c r="AA177" s="62"/>
      <c r="AB177" s="62"/>
      <c r="AC177" s="62"/>
      <c r="AD177" s="62"/>
      <c r="AE177" s="62"/>
      <c r="AF177" s="77"/>
      <c r="AG177" s="77"/>
      <c r="AH177" s="78"/>
      <c r="AI17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7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77" s="79" t="str">
        <f>IF(OR(Table1[[#This Row],[Apparent Power (kVA)]]="",Table1[[#This Row],[Elec - Diversity]]=""),"",Table1[[#This Row],[Apparent Power (kVA)]]*Table1[[#This Row],[Elec - Diversity]])</f>
        <v/>
      </c>
      <c r="AL177" s="62"/>
      <c r="AM177" s="62"/>
      <c r="AN177" s="62"/>
      <c r="AO177" s="62"/>
      <c r="AP177" s="62"/>
      <c r="AQ177" s="62"/>
      <c r="AR177" s="62"/>
      <c r="AS177" s="62">
        <v>5</v>
      </c>
      <c r="AT177" s="62" t="str" cm="1">
        <f t="array" ref="AT177">IF(ISBLANK(Table1[[#This Row],[Service]]),"N/A",INDEX(LookupService[Consumption Unit],MATCH(Table1[[#This Row],[Service]],LookupService[Service],0),0))</f>
        <v>GPM</v>
      </c>
      <c r="AU177" s="62">
        <v>55</v>
      </c>
      <c r="AV177" s="62">
        <v>50</v>
      </c>
      <c r="AW177" s="80" t="str" cm="1">
        <f t="array" ref="AW177">IF(ISBLANK(Table1[[#This Row],[Service]]),"N/A",INDEX(LookupService[Pressure Unit],MATCH(Table1[[#This Row],[Service]],LookupService[Service],0),0))</f>
        <v>PSI</v>
      </c>
      <c r="AX177" s="81">
        <v>0.01</v>
      </c>
      <c r="AY177" s="72">
        <f>IF(OR(Table1[[#This Row],[Flow]]="",Table1[[#This Row],[Mech - Diversity]]=""),"",Table1[[#This Row],[Flow]]*Table1[[#This Row],[Mech - Diversity]])</f>
        <v>0.05</v>
      </c>
      <c r="AZ177" s="72"/>
      <c r="BA177" s="62" t="s">
        <v>519</v>
      </c>
      <c r="BB177" s="62"/>
      <c r="BC177" s="62"/>
      <c r="BD177" s="62"/>
      <c r="BE177" s="62"/>
      <c r="BF177" s="62"/>
      <c r="BG177" s="62"/>
      <c r="BH177" s="77"/>
      <c r="BI177" s="77"/>
      <c r="BJ177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77" s="72"/>
      <c r="BL177" s="72" t="b">
        <f>IF(ISBLANK(Table1[[#This Row],[Power Source (Control Panel)]]),FALSE,TRUE)</f>
        <v>0</v>
      </c>
    </row>
    <row r="178" spans="1:64" ht="30" customHeight="1" x14ac:dyDescent="0.3">
      <c r="A178" s="62" t="s">
        <v>815</v>
      </c>
      <c r="B178" s="62" t="s">
        <v>816</v>
      </c>
      <c r="C17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78" s="62" t="s">
        <v>509</v>
      </c>
      <c r="E178" s="62"/>
      <c r="F17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7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78" s="74"/>
      <c r="I178" s="75" t="str">
        <f>IF(Table1[[#This Row],[Connection ID]]&lt;&gt;"-",IF(COUNTIF(Table1[Connection ID],Table1[[#This Row],[Connection ID]])&gt;1,"Duplicate Tag",""),"")</f>
        <v/>
      </c>
      <c r="J17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78" s="62"/>
      <c r="M178" s="62" t="s">
        <v>7</v>
      </c>
      <c r="N178" s="72" t="str" cm="1">
        <f t="array" ref="N178">_xlfn._xlws.FILTER(LookupCostCode[Cost Code],LookupCostCode[Description]=Table1[[#This Row],[Equipment Type]],"Not Assigned")</f>
        <v>Not Assigned</v>
      </c>
      <c r="O178" s="62" t="s">
        <v>817</v>
      </c>
      <c r="P178" s="62"/>
      <c r="Q178" s="62" t="s">
        <v>5</v>
      </c>
      <c r="R178" s="62"/>
      <c r="S178" s="62"/>
      <c r="T178" s="62"/>
      <c r="U178" s="62"/>
      <c r="V178" s="62"/>
      <c r="W178" s="72" t="str">
        <f>IF(ISBLANK(Table1[[#This Row],[Connection Type]]),"",INDEX(LookupConnectionType[Description],MATCH(Table1[[#This Row],[Connection Type]],LookupConnectionType[Connection Abbreviation])))</f>
        <v/>
      </c>
      <c r="X178" s="76"/>
      <c r="AA178" s="62"/>
      <c r="AB178" s="62"/>
      <c r="AC178" s="62"/>
      <c r="AD178" s="62"/>
      <c r="AE178" s="62"/>
      <c r="AF178" s="77"/>
      <c r="AG178" s="77"/>
      <c r="AH178" s="78"/>
      <c r="AI17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7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78" s="79" t="str">
        <f>IF(OR(Table1[[#This Row],[Apparent Power (kVA)]]="",Table1[[#This Row],[Elec - Diversity]]=""),"",Table1[[#This Row],[Apparent Power (kVA)]]*Table1[[#This Row],[Elec - Diversity]])</f>
        <v/>
      </c>
      <c r="AL178" s="62"/>
      <c r="AM178" s="62"/>
      <c r="AN178" s="62"/>
      <c r="AO178" s="62"/>
      <c r="AP178" s="62"/>
      <c r="AQ178" s="62"/>
      <c r="AR178" s="62"/>
      <c r="AS178" s="62"/>
      <c r="AT178" s="62" t="str" cm="1">
        <f t="array" ref="AT178">IF(ISBLANK(Table1[[#This Row],[Service]]),"N/A",INDEX(LookupService[Consumption Unit],MATCH(Table1[[#This Row],[Service]],LookupService[Service],0),0))</f>
        <v>N/A</v>
      </c>
      <c r="AU178" s="62"/>
      <c r="AV178" s="62"/>
      <c r="AW178" s="80" t="str" cm="1">
        <f t="array" ref="AW178">IF(ISBLANK(Table1[[#This Row],[Service]]),"N/A",INDEX(LookupService[Pressure Unit],MATCH(Table1[[#This Row],[Service]],LookupService[Service],0),0))</f>
        <v>N/A</v>
      </c>
      <c r="AX178" s="81"/>
      <c r="AY178" s="72" t="str">
        <f>IF(OR(Table1[[#This Row],[Flow]]="",Table1[[#This Row],[Mech - Diversity]]=""),"",Table1[[#This Row],[Flow]]*Table1[[#This Row],[Mech - Diversity]])</f>
        <v/>
      </c>
      <c r="AZ178" s="72"/>
      <c r="BA178" s="62"/>
      <c r="BB178" s="62"/>
      <c r="BC178" s="62"/>
      <c r="BD178" s="62"/>
      <c r="BE178" s="62"/>
      <c r="BF178" s="62"/>
      <c r="BG178" s="62"/>
      <c r="BH178" s="77"/>
      <c r="BI178" s="77"/>
      <c r="BJ17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78" s="72"/>
      <c r="BL178" s="72" t="b">
        <f>IF(ISBLANK(Table1[[#This Row],[Power Source (Control Panel)]]),FALSE,TRUE)</f>
        <v>0</v>
      </c>
    </row>
    <row r="179" spans="1:64" ht="30" customHeight="1" x14ac:dyDescent="0.3">
      <c r="A179" s="62" t="s">
        <v>819</v>
      </c>
      <c r="B179" s="62" t="s">
        <v>816</v>
      </c>
      <c r="C17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CA-C089</v>
      </c>
      <c r="D179" s="62" t="s">
        <v>516</v>
      </c>
      <c r="E179" s="62" t="s">
        <v>517</v>
      </c>
      <c r="F179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79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79" s="74">
        <v>89</v>
      </c>
      <c r="I179" s="75" t="str">
        <f>IF(Table1[[#This Row],[Connection ID]]&lt;&gt;"-",IF(COUNTIF(Table1[Connection ID],Table1[[#This Row],[Connection ID]])&gt;1,"Duplicate Tag",""),"")</f>
        <v/>
      </c>
      <c r="J17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79" s="62"/>
      <c r="M179" s="62" t="s">
        <v>7</v>
      </c>
      <c r="N179" s="72" t="str" cm="1">
        <f t="array" ref="N179">_xlfn._xlws.FILTER(LookupCostCode[Cost Code],LookupCostCode[Description]=Table1[[#This Row],[Equipment Type]],"Not Assigned")</f>
        <v>Not Assigned</v>
      </c>
      <c r="O179" s="62" t="s">
        <v>817</v>
      </c>
      <c r="P179" s="62"/>
      <c r="Q179" s="62" t="s">
        <v>12</v>
      </c>
      <c r="R179" s="62"/>
      <c r="S179" s="62"/>
      <c r="T179" s="62"/>
      <c r="U179" s="62"/>
      <c r="V179" s="62"/>
      <c r="W179" s="72" t="str">
        <f>IF(ISBLANK(Table1[[#This Row],[Connection Type]]),"",INDEX(LookupConnectionType[Description],MATCH(Table1[[#This Row],[Connection Type]],LookupConnectionType[Connection Abbreviation])))</f>
        <v/>
      </c>
      <c r="X179" s="76"/>
      <c r="AA179" s="62"/>
      <c r="AB179" s="62"/>
      <c r="AC179" s="62"/>
      <c r="AD179" s="62"/>
      <c r="AE179" s="62"/>
      <c r="AF179" s="77"/>
      <c r="AG179" s="77"/>
      <c r="AH179" s="78"/>
      <c r="AI17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7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79" s="79" t="str">
        <f>IF(OR(Table1[[#This Row],[Apparent Power (kVA)]]="",Table1[[#This Row],[Elec - Diversity]]=""),"",Table1[[#This Row],[Apparent Power (kVA)]]*Table1[[#This Row],[Elec - Diversity]])</f>
        <v/>
      </c>
      <c r="AL179" s="62"/>
      <c r="AM179" s="62"/>
      <c r="AN179" s="62"/>
      <c r="AO179" s="62"/>
      <c r="AP179" s="62"/>
      <c r="AQ179" s="62"/>
      <c r="AR179" s="62"/>
      <c r="AS179" s="62">
        <v>15</v>
      </c>
      <c r="AT179" s="62" t="str" cm="1">
        <f t="array" ref="AT179">IF(ISBLANK(Table1[[#This Row],[Service]]),"N/A",INDEX(LookupService[Consumption Unit],MATCH(Table1[[#This Row],[Service]],LookupService[Service],0),0))</f>
        <v>SCFM</v>
      </c>
      <c r="AU179" s="62"/>
      <c r="AV179" s="62">
        <v>50</v>
      </c>
      <c r="AW179" s="80" t="str" cm="1">
        <f t="array" ref="AW179">IF(ISBLANK(Table1[[#This Row],[Service]]),"N/A",INDEX(LookupService[Pressure Unit],MATCH(Table1[[#This Row],[Service]],LookupService[Service],0),0))</f>
        <v>PSI</v>
      </c>
      <c r="AX179" s="81">
        <v>0.01</v>
      </c>
      <c r="AY179" s="72">
        <f>IF(OR(Table1[[#This Row],[Flow]]="",Table1[[#This Row],[Mech - Diversity]]=""),"",Table1[[#This Row],[Flow]]*Table1[[#This Row],[Mech - Diversity]])</f>
        <v>0.15</v>
      </c>
      <c r="AZ179" s="72"/>
      <c r="BA179" s="62" t="s">
        <v>519</v>
      </c>
      <c r="BB179" s="62" t="s">
        <v>519</v>
      </c>
      <c r="BC179" s="62"/>
      <c r="BD179" s="62"/>
      <c r="BE179" s="62"/>
      <c r="BF179" s="62"/>
      <c r="BG179" s="62"/>
      <c r="BH179" s="77"/>
      <c r="BI179" s="77"/>
      <c r="BJ179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79" s="72"/>
      <c r="BL179" s="72" t="b">
        <f>IF(ISBLANK(Table1[[#This Row],[Power Source (Control Panel)]]),FALSE,TRUE)</f>
        <v>0</v>
      </c>
    </row>
    <row r="180" spans="1:64" ht="30" customHeight="1" x14ac:dyDescent="0.3">
      <c r="A180" s="62" t="s">
        <v>819</v>
      </c>
      <c r="B180" s="62" t="s">
        <v>816</v>
      </c>
      <c r="C18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CA-C090</v>
      </c>
      <c r="D180" s="62" t="s">
        <v>516</v>
      </c>
      <c r="E180" s="62" t="s">
        <v>517</v>
      </c>
      <c r="F180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80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80" s="74">
        <v>90</v>
      </c>
      <c r="I180" s="75" t="str">
        <f>IF(Table1[[#This Row],[Connection ID]]&lt;&gt;"-",IF(COUNTIF(Table1[Connection ID],Table1[[#This Row],[Connection ID]])&gt;1,"Duplicate Tag",""),"")</f>
        <v/>
      </c>
      <c r="J18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80" s="62"/>
      <c r="M180" s="62" t="s">
        <v>7</v>
      </c>
      <c r="N180" s="72" t="str" cm="1">
        <f t="array" ref="N180">_xlfn._xlws.FILTER(LookupCostCode[Cost Code],LookupCostCode[Description]=Table1[[#This Row],[Equipment Type]],"Not Assigned")</f>
        <v>Not Assigned</v>
      </c>
      <c r="O180" s="62" t="s">
        <v>817</v>
      </c>
      <c r="P180" s="62"/>
      <c r="Q180" s="62" t="s">
        <v>12</v>
      </c>
      <c r="R180" s="62"/>
      <c r="S180" s="62"/>
      <c r="T180" s="62"/>
      <c r="U180" s="62"/>
      <c r="V180" s="62"/>
      <c r="W180" s="72" t="str">
        <f>IF(ISBLANK(Table1[[#This Row],[Connection Type]]),"",INDEX(LookupConnectionType[Description],MATCH(Table1[[#This Row],[Connection Type]],LookupConnectionType[Connection Abbreviation])))</f>
        <v/>
      </c>
      <c r="X180" s="76"/>
      <c r="AA180" s="62"/>
      <c r="AB180" s="62"/>
      <c r="AC180" s="62"/>
      <c r="AD180" s="62"/>
      <c r="AE180" s="62"/>
      <c r="AF180" s="77"/>
      <c r="AG180" s="77"/>
      <c r="AH180" s="78"/>
      <c r="AI18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8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80" s="79" t="str">
        <f>IF(OR(Table1[[#This Row],[Apparent Power (kVA)]]="",Table1[[#This Row],[Elec - Diversity]]=""),"",Table1[[#This Row],[Apparent Power (kVA)]]*Table1[[#This Row],[Elec - Diversity]])</f>
        <v/>
      </c>
      <c r="AL180" s="62"/>
      <c r="AM180" s="62"/>
      <c r="AN180" s="62"/>
      <c r="AO180" s="62"/>
      <c r="AP180" s="62"/>
      <c r="AQ180" s="62"/>
      <c r="AR180" s="62"/>
      <c r="AS180" s="62">
        <v>15</v>
      </c>
      <c r="AT180" s="62" t="str" cm="1">
        <f t="array" ref="AT180">IF(ISBLANK(Table1[[#This Row],[Service]]),"N/A",INDEX(LookupService[Consumption Unit],MATCH(Table1[[#This Row],[Service]],LookupService[Service],0),0))</f>
        <v>SCFM</v>
      </c>
      <c r="AU180" s="62"/>
      <c r="AV180" s="62">
        <v>50</v>
      </c>
      <c r="AW180" s="80" t="str" cm="1">
        <f t="array" ref="AW180">IF(ISBLANK(Table1[[#This Row],[Service]]),"N/A",INDEX(LookupService[Pressure Unit],MATCH(Table1[[#This Row],[Service]],LookupService[Service],0),0))</f>
        <v>PSI</v>
      </c>
      <c r="AX180" s="81">
        <v>0.01</v>
      </c>
      <c r="AY180" s="72">
        <f>IF(OR(Table1[[#This Row],[Flow]]="",Table1[[#This Row],[Mech - Diversity]]=""),"",Table1[[#This Row],[Flow]]*Table1[[#This Row],[Mech - Diversity]])</f>
        <v>0.15</v>
      </c>
      <c r="AZ180" s="72"/>
      <c r="BA180" s="62" t="s">
        <v>519</v>
      </c>
      <c r="BB180" s="62" t="s">
        <v>519</v>
      </c>
      <c r="BC180" s="62"/>
      <c r="BD180" s="62"/>
      <c r="BE180" s="62"/>
      <c r="BF180" s="62"/>
      <c r="BG180" s="62"/>
      <c r="BH180" s="77"/>
      <c r="BI180" s="77"/>
      <c r="BJ180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80" s="72"/>
      <c r="BL180" s="72" t="b">
        <f>IF(ISBLANK(Table1[[#This Row],[Power Source (Control Panel)]]),FALSE,TRUE)</f>
        <v>0</v>
      </c>
    </row>
    <row r="181" spans="1:64" ht="30" customHeight="1" x14ac:dyDescent="0.3">
      <c r="A181" s="62" t="s">
        <v>819</v>
      </c>
      <c r="B181" s="62" t="s">
        <v>816</v>
      </c>
      <c r="C18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CA-C091</v>
      </c>
      <c r="D181" s="62" t="s">
        <v>516</v>
      </c>
      <c r="E181" s="62" t="s">
        <v>517</v>
      </c>
      <c r="F181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81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81" s="74">
        <v>91</v>
      </c>
      <c r="I181" s="75" t="str">
        <f>IF(Table1[[#This Row],[Connection ID]]&lt;&gt;"-",IF(COUNTIF(Table1[Connection ID],Table1[[#This Row],[Connection ID]])&gt;1,"Duplicate Tag",""),"")</f>
        <v/>
      </c>
      <c r="J18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81" s="62"/>
      <c r="M181" s="62" t="s">
        <v>7</v>
      </c>
      <c r="N181" s="72" t="str" cm="1">
        <f t="array" ref="N181">_xlfn._xlws.FILTER(LookupCostCode[Cost Code],LookupCostCode[Description]=Table1[[#This Row],[Equipment Type]],"Not Assigned")</f>
        <v>Not Assigned</v>
      </c>
      <c r="O181" s="62" t="s">
        <v>817</v>
      </c>
      <c r="P181" s="62"/>
      <c r="Q181" s="62" t="s">
        <v>12</v>
      </c>
      <c r="R181" s="62"/>
      <c r="S181" s="62"/>
      <c r="T181" s="62"/>
      <c r="U181" s="62"/>
      <c r="V181" s="62"/>
      <c r="W181" s="72" t="str">
        <f>IF(ISBLANK(Table1[[#This Row],[Connection Type]]),"",INDEX(LookupConnectionType[Description],MATCH(Table1[[#This Row],[Connection Type]],LookupConnectionType[Connection Abbreviation])))</f>
        <v/>
      </c>
      <c r="X181" s="76"/>
      <c r="AA181" s="62"/>
      <c r="AB181" s="62"/>
      <c r="AC181" s="62"/>
      <c r="AD181" s="62"/>
      <c r="AE181" s="62"/>
      <c r="AF181" s="77"/>
      <c r="AG181" s="77"/>
      <c r="AH181" s="78"/>
      <c r="AI18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8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81" s="79" t="str">
        <f>IF(OR(Table1[[#This Row],[Apparent Power (kVA)]]="",Table1[[#This Row],[Elec - Diversity]]=""),"",Table1[[#This Row],[Apparent Power (kVA)]]*Table1[[#This Row],[Elec - Diversity]])</f>
        <v/>
      </c>
      <c r="AL181" s="62"/>
      <c r="AM181" s="62"/>
      <c r="AN181" s="62"/>
      <c r="AO181" s="62"/>
      <c r="AP181" s="62"/>
      <c r="AQ181" s="62"/>
      <c r="AR181" s="62"/>
      <c r="AS181" s="62">
        <v>15</v>
      </c>
      <c r="AT181" s="62" t="str" cm="1">
        <f t="array" ref="AT181">IF(ISBLANK(Table1[[#This Row],[Service]]),"N/A",INDEX(LookupService[Consumption Unit],MATCH(Table1[[#This Row],[Service]],LookupService[Service],0),0))</f>
        <v>SCFM</v>
      </c>
      <c r="AU181" s="62"/>
      <c r="AV181" s="62">
        <v>50</v>
      </c>
      <c r="AW181" s="80" t="str" cm="1">
        <f t="array" ref="AW181">IF(ISBLANK(Table1[[#This Row],[Service]]),"N/A",INDEX(LookupService[Pressure Unit],MATCH(Table1[[#This Row],[Service]],LookupService[Service],0),0))</f>
        <v>PSI</v>
      </c>
      <c r="AX181" s="81">
        <v>0.01</v>
      </c>
      <c r="AY181" s="72">
        <f>IF(OR(Table1[[#This Row],[Flow]]="",Table1[[#This Row],[Mech - Diversity]]=""),"",Table1[[#This Row],[Flow]]*Table1[[#This Row],[Mech - Diversity]])</f>
        <v>0.15</v>
      </c>
      <c r="AZ181" s="72"/>
      <c r="BA181" s="62" t="s">
        <v>519</v>
      </c>
      <c r="BB181" s="62" t="s">
        <v>519</v>
      </c>
      <c r="BC181" s="62"/>
      <c r="BD181" s="62"/>
      <c r="BE181" s="62"/>
      <c r="BF181" s="62"/>
      <c r="BG181" s="62"/>
      <c r="BH181" s="77"/>
      <c r="BI181" s="77"/>
      <c r="BJ181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81" s="72"/>
      <c r="BL181" s="72" t="b">
        <f>IF(ISBLANK(Table1[[#This Row],[Power Source (Control Panel)]]),FALSE,TRUE)</f>
        <v>0</v>
      </c>
    </row>
    <row r="182" spans="1:64" ht="30" customHeight="1" x14ac:dyDescent="0.3">
      <c r="A182" s="62" t="s">
        <v>819</v>
      </c>
      <c r="B182" s="62" t="s">
        <v>816</v>
      </c>
      <c r="C18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DCW-C032</v>
      </c>
      <c r="D182" s="62" t="s">
        <v>516</v>
      </c>
      <c r="E182" s="62" t="s">
        <v>818</v>
      </c>
      <c r="F182" s="72" t="str">
        <f>IF(OR(Table1[[#This Row],[Equipment Level]] = "Equipment", Table1[[#This Row],[Equipment Level]] = "Control Panel"),"", INDEX(LookupService[Service Abbreviation],MATCH(Table1[[#This Row],[Service]],LookupService[Service],0),1))</f>
        <v>DCW</v>
      </c>
      <c r="G182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82" s="74">
        <v>32</v>
      </c>
      <c r="I182" s="75" t="str">
        <f>IF(Table1[[#This Row],[Connection ID]]&lt;&gt;"-",IF(COUNTIF(Table1[Connection ID],Table1[[#This Row],[Connection ID]])&gt;1,"Duplicate Tag",""),"")</f>
        <v/>
      </c>
      <c r="J18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82" s="62"/>
      <c r="M182" s="62" t="s">
        <v>7</v>
      </c>
      <c r="N182" s="72" t="str" cm="1">
        <f t="array" ref="N182">_xlfn._xlws.FILTER(LookupCostCode[Cost Code],LookupCostCode[Description]=Table1[[#This Row],[Equipment Type]],"Not Assigned")</f>
        <v>Not Assigned</v>
      </c>
      <c r="O182" s="62" t="s">
        <v>817</v>
      </c>
      <c r="P182" s="62"/>
      <c r="Q182" s="62" t="s">
        <v>12</v>
      </c>
      <c r="R182" s="62"/>
      <c r="S182" s="62"/>
      <c r="T182" s="62"/>
      <c r="U182" s="62"/>
      <c r="V182" s="62"/>
      <c r="W182" s="72" t="str">
        <f>IF(ISBLANK(Table1[[#This Row],[Connection Type]]),"",INDEX(LookupConnectionType[Description],MATCH(Table1[[#This Row],[Connection Type]],LookupConnectionType[Connection Abbreviation])))</f>
        <v/>
      </c>
      <c r="X182" s="76"/>
      <c r="AA182" s="62"/>
      <c r="AB182" s="62"/>
      <c r="AC182" s="62"/>
      <c r="AD182" s="62"/>
      <c r="AE182" s="62"/>
      <c r="AF182" s="77"/>
      <c r="AG182" s="77"/>
      <c r="AH182" s="78"/>
      <c r="AI18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8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82" s="79" t="str">
        <f>IF(OR(Table1[[#This Row],[Apparent Power (kVA)]]="",Table1[[#This Row],[Elec - Diversity]]=""),"",Table1[[#This Row],[Apparent Power (kVA)]]*Table1[[#This Row],[Elec - Diversity]])</f>
        <v/>
      </c>
      <c r="AL182" s="62"/>
      <c r="AM182" s="62"/>
      <c r="AN182" s="62"/>
      <c r="AO182" s="62"/>
      <c r="AP182" s="62"/>
      <c r="AQ182" s="62"/>
      <c r="AR182" s="62"/>
      <c r="AS182" s="62">
        <v>5</v>
      </c>
      <c r="AT182" s="62" t="str" cm="1">
        <f t="array" ref="AT182">IF(ISBLANK(Table1[[#This Row],[Service]]),"N/A",INDEX(LookupService[Consumption Unit],MATCH(Table1[[#This Row],[Service]],LookupService[Service],0),0))</f>
        <v>GPM</v>
      </c>
      <c r="AU182" s="62">
        <v>55</v>
      </c>
      <c r="AV182" s="62">
        <v>50</v>
      </c>
      <c r="AW182" s="80" t="str" cm="1">
        <f t="array" ref="AW182">IF(ISBLANK(Table1[[#This Row],[Service]]),"N/A",INDEX(LookupService[Pressure Unit],MATCH(Table1[[#This Row],[Service]],LookupService[Service],0),0))</f>
        <v>PSI</v>
      </c>
      <c r="AX182" s="81">
        <v>0.01</v>
      </c>
      <c r="AY182" s="72">
        <f>IF(OR(Table1[[#This Row],[Flow]]="",Table1[[#This Row],[Mech - Diversity]]=""),"",Table1[[#This Row],[Flow]]*Table1[[#This Row],[Mech - Diversity]])</f>
        <v>0.05</v>
      </c>
      <c r="AZ182" s="72"/>
      <c r="BA182" s="62" t="s">
        <v>519</v>
      </c>
      <c r="BB182" s="62"/>
      <c r="BC182" s="62"/>
      <c r="BD182" s="62"/>
      <c r="BE182" s="62"/>
      <c r="BF182" s="62"/>
      <c r="BG182" s="62"/>
      <c r="BH182" s="77"/>
      <c r="BI182" s="77"/>
      <c r="BJ182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82" s="72"/>
      <c r="BL182" s="72" t="b">
        <f>IF(ISBLANK(Table1[[#This Row],[Power Source (Control Panel)]]),FALSE,TRUE)</f>
        <v>0</v>
      </c>
    </row>
    <row r="183" spans="1:64" ht="30" customHeight="1" x14ac:dyDescent="0.3">
      <c r="A183" s="62" t="s">
        <v>819</v>
      </c>
      <c r="B183" s="62" t="s">
        <v>816</v>
      </c>
      <c r="C18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83" s="62" t="s">
        <v>509</v>
      </c>
      <c r="E183" s="62"/>
      <c r="F18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8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83" s="74"/>
      <c r="I183" s="75" t="str">
        <f>IF(Table1[[#This Row],[Connection ID]]&lt;&gt;"-",IF(COUNTIF(Table1[Connection ID],Table1[[#This Row],[Connection ID]])&gt;1,"Duplicate Tag",""),"")</f>
        <v/>
      </c>
      <c r="J18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83" s="62"/>
      <c r="M183" s="62" t="s">
        <v>7</v>
      </c>
      <c r="N183" s="72" t="str" cm="1">
        <f t="array" ref="N183">_xlfn._xlws.FILTER(LookupCostCode[Cost Code],LookupCostCode[Description]=Table1[[#This Row],[Equipment Type]],"Not Assigned")</f>
        <v>Not Assigned</v>
      </c>
      <c r="O183" s="62" t="s">
        <v>817</v>
      </c>
      <c r="P183" s="62"/>
      <c r="Q183" s="62" t="s">
        <v>12</v>
      </c>
      <c r="R183" s="62"/>
      <c r="S183" s="62"/>
      <c r="T183" s="62"/>
      <c r="U183" s="62"/>
      <c r="V183" s="62"/>
      <c r="W183" s="72" t="str">
        <f>IF(ISBLANK(Table1[[#This Row],[Connection Type]]),"",INDEX(LookupConnectionType[Description],MATCH(Table1[[#This Row],[Connection Type]],LookupConnectionType[Connection Abbreviation])))</f>
        <v/>
      </c>
      <c r="X183" s="76"/>
      <c r="AA183" s="62"/>
      <c r="AB183" s="62"/>
      <c r="AC183" s="62"/>
      <c r="AD183" s="62"/>
      <c r="AE183" s="62"/>
      <c r="AF183" s="77"/>
      <c r="AG183" s="77"/>
      <c r="AH183" s="78"/>
      <c r="AI18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8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83" s="79" t="str">
        <f>IF(OR(Table1[[#This Row],[Apparent Power (kVA)]]="",Table1[[#This Row],[Elec - Diversity]]=""),"",Table1[[#This Row],[Apparent Power (kVA)]]*Table1[[#This Row],[Elec - Diversity]])</f>
        <v/>
      </c>
      <c r="AL183" s="62"/>
      <c r="AM183" s="62"/>
      <c r="AN183" s="62"/>
      <c r="AO183" s="62"/>
      <c r="AP183" s="62"/>
      <c r="AQ183" s="62"/>
      <c r="AR183" s="62"/>
      <c r="AS183" s="62"/>
      <c r="AT183" s="62" t="str" cm="1">
        <f t="array" ref="AT183">IF(ISBLANK(Table1[[#This Row],[Service]]),"N/A",INDEX(LookupService[Consumption Unit],MATCH(Table1[[#This Row],[Service]],LookupService[Service],0),0))</f>
        <v>N/A</v>
      </c>
      <c r="AU183" s="62"/>
      <c r="AV183" s="62"/>
      <c r="AW183" s="80" t="str" cm="1">
        <f t="array" ref="AW183">IF(ISBLANK(Table1[[#This Row],[Service]]),"N/A",INDEX(LookupService[Pressure Unit],MATCH(Table1[[#This Row],[Service]],LookupService[Service],0),0))</f>
        <v>N/A</v>
      </c>
      <c r="AX183" s="81"/>
      <c r="AY183" s="72" t="str">
        <f>IF(OR(Table1[[#This Row],[Flow]]="",Table1[[#This Row],[Mech - Diversity]]=""),"",Table1[[#This Row],[Flow]]*Table1[[#This Row],[Mech - Diversity]])</f>
        <v/>
      </c>
      <c r="AZ183" s="72"/>
      <c r="BA183" s="62"/>
      <c r="BB183" s="62"/>
      <c r="BC183" s="62"/>
      <c r="BD183" s="62"/>
      <c r="BE183" s="62"/>
      <c r="BF183" s="62"/>
      <c r="BG183" s="62"/>
      <c r="BH183" s="77"/>
      <c r="BI183" s="77"/>
      <c r="BJ18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83" s="72"/>
      <c r="BL183" s="72" t="b">
        <f>IF(ISBLANK(Table1[[#This Row],[Power Source (Control Panel)]]),FALSE,TRUE)</f>
        <v>0</v>
      </c>
    </row>
    <row r="184" spans="1:64" ht="30" customHeight="1" x14ac:dyDescent="0.3">
      <c r="A184" s="62" t="s">
        <v>820</v>
      </c>
      <c r="B184" s="62" t="s">
        <v>816</v>
      </c>
      <c r="C18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84" s="62" t="s">
        <v>509</v>
      </c>
      <c r="E184" s="62"/>
      <c r="F18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8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84" s="74"/>
      <c r="I184" s="75" t="str">
        <f>IF(Table1[[#This Row],[Connection ID]]&lt;&gt;"-",IF(COUNTIF(Table1[Connection ID],Table1[[#This Row],[Connection ID]])&gt;1,"Duplicate Tag",""),"")</f>
        <v/>
      </c>
      <c r="J18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84" s="62"/>
      <c r="M184" s="62" t="s">
        <v>7</v>
      </c>
      <c r="N184" s="72" t="str" cm="1">
        <f t="array" ref="N184">_xlfn._xlws.FILTER(LookupCostCode[Cost Code],LookupCostCode[Description]=Table1[[#This Row],[Equipment Type]],"Not Assigned")</f>
        <v>Not Assigned</v>
      </c>
      <c r="O184" s="62" t="s">
        <v>817</v>
      </c>
      <c r="P184" s="62"/>
      <c r="Q184" s="62" t="s">
        <v>13</v>
      </c>
      <c r="R184" s="62"/>
      <c r="S184" s="62"/>
      <c r="T184" s="62"/>
      <c r="U184" s="62"/>
      <c r="V184" s="62"/>
      <c r="W184" s="72" t="str">
        <f>IF(ISBLANK(Table1[[#This Row],[Connection Type]]),"",INDEX(LookupConnectionType[Description],MATCH(Table1[[#This Row],[Connection Type]],LookupConnectionType[Connection Abbreviation])))</f>
        <v/>
      </c>
      <c r="X184" s="76"/>
      <c r="Z184" s="82" t="s">
        <v>821</v>
      </c>
      <c r="AA184" s="62"/>
      <c r="AB184" s="62"/>
      <c r="AC184" s="62"/>
      <c r="AD184" s="62"/>
      <c r="AE184" s="62"/>
      <c r="AF184" s="77"/>
      <c r="AG184" s="77"/>
      <c r="AH184" s="78"/>
      <c r="AI18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8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84" s="79" t="str">
        <f>IF(OR(Table1[[#This Row],[Apparent Power (kVA)]]="",Table1[[#This Row],[Elec - Diversity]]=""),"",Table1[[#This Row],[Apparent Power (kVA)]]*Table1[[#This Row],[Elec - Diversity]])</f>
        <v/>
      </c>
      <c r="AL184" s="62"/>
      <c r="AM184" s="62"/>
      <c r="AN184" s="62"/>
      <c r="AO184" s="62"/>
      <c r="AP184" s="62"/>
      <c r="AQ184" s="62"/>
      <c r="AR184" s="62"/>
      <c r="AS184" s="62"/>
      <c r="AT184" s="62" t="str" cm="1">
        <f t="array" ref="AT184">IF(ISBLANK(Table1[[#This Row],[Service]]),"N/A",INDEX(LookupService[Consumption Unit],MATCH(Table1[[#This Row],[Service]],LookupService[Service],0),0))</f>
        <v>N/A</v>
      </c>
      <c r="AU184" s="62"/>
      <c r="AV184" s="62"/>
      <c r="AW184" s="80" t="str" cm="1">
        <f t="array" ref="AW184">IF(ISBLANK(Table1[[#This Row],[Service]]),"N/A",INDEX(LookupService[Pressure Unit],MATCH(Table1[[#This Row],[Service]],LookupService[Service],0),0))</f>
        <v>N/A</v>
      </c>
      <c r="AX184" s="81"/>
      <c r="AY184" s="72" t="str">
        <f>IF(OR(Table1[[#This Row],[Flow]]="",Table1[[#This Row],[Mech - Diversity]]=""),"",Table1[[#This Row],[Flow]]*Table1[[#This Row],[Mech - Diversity]])</f>
        <v/>
      </c>
      <c r="AZ184" s="72"/>
      <c r="BA184" s="62"/>
      <c r="BB184" s="62"/>
      <c r="BC184" s="62"/>
      <c r="BD184" s="62"/>
      <c r="BE184" s="62"/>
      <c r="BF184" s="62"/>
      <c r="BG184" s="62"/>
      <c r="BH184" s="77"/>
      <c r="BI184" s="77"/>
      <c r="BJ18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84" s="72"/>
      <c r="BL184" s="72" t="b">
        <f>IF(ISBLANK(Table1[[#This Row],[Power Source (Control Panel)]]),FALSE,TRUE)</f>
        <v>0</v>
      </c>
    </row>
    <row r="185" spans="1:64" ht="30" customHeight="1" x14ac:dyDescent="0.3">
      <c r="A185" s="62" t="s">
        <v>822</v>
      </c>
      <c r="B185" s="62" t="s">
        <v>823</v>
      </c>
      <c r="C18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85" s="62" t="s">
        <v>509</v>
      </c>
      <c r="E185" s="62"/>
      <c r="F18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8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85" s="74"/>
      <c r="I185" s="75" t="str">
        <f>IF(Table1[[#This Row],[Connection ID]]&lt;&gt;"-",IF(COUNTIF(Table1[Connection ID],Table1[[#This Row],[Connection ID]])&gt;1,"Duplicate Tag",""),"")</f>
        <v/>
      </c>
      <c r="J18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85" s="62"/>
      <c r="M185" s="62" t="s">
        <v>7</v>
      </c>
      <c r="N185" s="72" t="str" cm="1">
        <f t="array" ref="N185">_xlfn._xlws.FILTER(LookupCostCode[Cost Code],LookupCostCode[Description]=Table1[[#This Row],[Equipment Type]],"Not Assigned")</f>
        <v>Not Assigned</v>
      </c>
      <c r="O185" s="72" t="s">
        <v>594</v>
      </c>
      <c r="P185" s="72"/>
      <c r="Q185" s="62" t="s">
        <v>9</v>
      </c>
      <c r="R185" s="62"/>
      <c r="S185" s="62" t="s">
        <v>6</v>
      </c>
      <c r="T185" s="62"/>
      <c r="U185" s="62"/>
      <c r="V185" s="62"/>
      <c r="W185" s="72" t="str">
        <f>IF(ISBLANK(Table1[[#This Row],[Connection Type]]),"",INDEX(LookupConnectionType[Description],MATCH(Table1[[#This Row],[Connection Type]],LookupConnectionType[Connection Abbreviation])))</f>
        <v/>
      </c>
      <c r="X185" s="76"/>
      <c r="AA185" s="62"/>
      <c r="AB185" s="62"/>
      <c r="AC185" s="62"/>
      <c r="AD185" s="62"/>
      <c r="AE185" s="62"/>
      <c r="AF185" s="77"/>
      <c r="AG185" s="77"/>
      <c r="AH185" s="78"/>
      <c r="AI18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8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85" s="79" t="str">
        <f>IF(OR(Table1[[#This Row],[Apparent Power (kVA)]]="",Table1[[#This Row],[Elec - Diversity]]=""),"",Table1[[#This Row],[Apparent Power (kVA)]]*Table1[[#This Row],[Elec - Diversity]])</f>
        <v/>
      </c>
      <c r="AL185" s="62" t="s">
        <v>824</v>
      </c>
      <c r="AM185" s="62"/>
      <c r="AN185" s="62"/>
      <c r="AO185" s="62"/>
      <c r="AP185" s="62"/>
      <c r="AQ185" s="62"/>
      <c r="AR185" s="62"/>
      <c r="AS185" s="62"/>
      <c r="AT185" s="62" t="str" cm="1">
        <f t="array" ref="AT185">IF(ISBLANK(Table1[[#This Row],[Service]]),"N/A",INDEX(LookupService[Consumption Unit],MATCH(Table1[[#This Row],[Service]],LookupService[Service],0),0))</f>
        <v>N/A</v>
      </c>
      <c r="AU185" s="62"/>
      <c r="AV185" s="62"/>
      <c r="AW185" s="80" t="str" cm="1">
        <f t="array" ref="AW185">IF(ISBLANK(Table1[[#This Row],[Service]]),"N/A",INDEX(LookupService[Pressure Unit],MATCH(Table1[[#This Row],[Service]],LookupService[Service],0),0))</f>
        <v>N/A</v>
      </c>
      <c r="AX185" s="81"/>
      <c r="AY185" s="72" t="str">
        <f>IF(OR(Table1[[#This Row],[Flow]]="",Table1[[#This Row],[Mech - Diversity]]=""),"",Table1[[#This Row],[Flow]]*Table1[[#This Row],[Mech - Diversity]])</f>
        <v/>
      </c>
      <c r="AZ185" s="72"/>
      <c r="BA185" s="62"/>
      <c r="BB185" s="62"/>
      <c r="BC185" s="62"/>
      <c r="BD185" s="62"/>
      <c r="BE185" s="62"/>
      <c r="BF185" s="62"/>
      <c r="BG185" s="62"/>
      <c r="BH185" s="77"/>
      <c r="BI185" s="77"/>
      <c r="BJ18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85" s="72"/>
      <c r="BL185" s="72" t="b">
        <f>IF(ISBLANK(Table1[[#This Row],[Power Source (Control Panel)]]),FALSE,TRUE)</f>
        <v>1</v>
      </c>
    </row>
    <row r="186" spans="1:64" ht="30" customHeight="1" x14ac:dyDescent="0.3">
      <c r="A186" s="62" t="s">
        <v>825</v>
      </c>
      <c r="B186" s="62" t="s">
        <v>823</v>
      </c>
      <c r="C18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86" s="62" t="s">
        <v>509</v>
      </c>
      <c r="E186" s="62"/>
      <c r="F18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8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86" s="74"/>
      <c r="I186" s="75" t="str">
        <f>IF(Table1[[#This Row],[Connection ID]]&lt;&gt;"-",IF(COUNTIF(Table1[Connection ID],Table1[[#This Row],[Connection ID]])&gt;1,"Duplicate Tag",""),"")</f>
        <v/>
      </c>
      <c r="J18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86" s="62"/>
      <c r="M186" s="62" t="s">
        <v>7</v>
      </c>
      <c r="N186" s="72" t="str" cm="1">
        <f t="array" ref="N186">_xlfn._xlws.FILTER(LookupCostCode[Cost Code],LookupCostCode[Description]=Table1[[#This Row],[Equipment Type]],"Not Assigned")</f>
        <v>Not Assigned</v>
      </c>
      <c r="O186" s="72" t="s">
        <v>594</v>
      </c>
      <c r="P186" s="72"/>
      <c r="Q186" s="62" t="s">
        <v>9</v>
      </c>
      <c r="R186" s="62"/>
      <c r="S186" s="62" t="s">
        <v>6</v>
      </c>
      <c r="T186" s="62"/>
      <c r="U186" s="62"/>
      <c r="V186" s="62"/>
      <c r="W186" s="72" t="str">
        <f>IF(ISBLANK(Table1[[#This Row],[Connection Type]]),"",INDEX(LookupConnectionType[Description],MATCH(Table1[[#This Row],[Connection Type]],LookupConnectionType[Connection Abbreviation])))</f>
        <v/>
      </c>
      <c r="X186" s="76"/>
      <c r="AA186" s="62"/>
      <c r="AB186" s="62"/>
      <c r="AC186" s="62"/>
      <c r="AD186" s="62"/>
      <c r="AE186" s="62"/>
      <c r="AF186" s="77"/>
      <c r="AG186" s="77"/>
      <c r="AH186" s="78"/>
      <c r="AI18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8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86" s="79" t="str">
        <f>IF(OR(Table1[[#This Row],[Apparent Power (kVA)]]="",Table1[[#This Row],[Elec - Diversity]]=""),"",Table1[[#This Row],[Apparent Power (kVA)]]*Table1[[#This Row],[Elec - Diversity]])</f>
        <v/>
      </c>
      <c r="AL186" s="62" t="s">
        <v>824</v>
      </c>
      <c r="AM186" s="62"/>
      <c r="AN186" s="62"/>
      <c r="AO186" s="62"/>
      <c r="AP186" s="62"/>
      <c r="AQ186" s="62"/>
      <c r="AR186" s="62"/>
      <c r="AS186" s="62"/>
      <c r="AT186" s="62" t="str" cm="1">
        <f t="array" ref="AT186">IF(ISBLANK(Table1[[#This Row],[Service]]),"N/A",INDEX(LookupService[Consumption Unit],MATCH(Table1[[#This Row],[Service]],LookupService[Service],0),0))</f>
        <v>N/A</v>
      </c>
      <c r="AU186" s="62"/>
      <c r="AV186" s="62"/>
      <c r="AW186" s="80" t="str" cm="1">
        <f t="array" ref="AW186">IF(ISBLANK(Table1[[#This Row],[Service]]),"N/A",INDEX(LookupService[Pressure Unit],MATCH(Table1[[#This Row],[Service]],LookupService[Service],0),0))</f>
        <v>N/A</v>
      </c>
      <c r="AX186" s="81"/>
      <c r="AY186" s="72" t="str">
        <f>IF(OR(Table1[[#This Row],[Flow]]="",Table1[[#This Row],[Mech - Diversity]]=""),"",Table1[[#This Row],[Flow]]*Table1[[#This Row],[Mech - Diversity]])</f>
        <v/>
      </c>
      <c r="AZ186" s="72"/>
      <c r="BA186" s="62"/>
      <c r="BB186" s="62"/>
      <c r="BC186" s="62"/>
      <c r="BD186" s="62"/>
      <c r="BE186" s="62"/>
      <c r="BF186" s="62"/>
      <c r="BG186" s="62"/>
      <c r="BH186" s="77"/>
      <c r="BI186" s="77"/>
      <c r="BJ18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86" s="72"/>
      <c r="BL186" s="72" t="b">
        <f>IF(ISBLANK(Table1[[#This Row],[Power Source (Control Panel)]]),FALSE,TRUE)</f>
        <v>1</v>
      </c>
    </row>
    <row r="187" spans="1:64" ht="30" customHeight="1" x14ac:dyDescent="0.3">
      <c r="A187" s="62" t="s">
        <v>826</v>
      </c>
      <c r="B187" s="62" t="s">
        <v>823</v>
      </c>
      <c r="C18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87" s="62" t="s">
        <v>509</v>
      </c>
      <c r="E187" s="62"/>
      <c r="F18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8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87" s="74"/>
      <c r="I187" s="75" t="str">
        <f>IF(Table1[[#This Row],[Connection ID]]&lt;&gt;"-",IF(COUNTIF(Table1[Connection ID],Table1[[#This Row],[Connection ID]])&gt;1,"Duplicate Tag",""),"")</f>
        <v/>
      </c>
      <c r="J18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87" s="62"/>
      <c r="M187" s="62" t="s">
        <v>7</v>
      </c>
      <c r="N187" s="72" t="str" cm="1">
        <f t="array" ref="N187">_xlfn._xlws.FILTER(LookupCostCode[Cost Code],LookupCostCode[Description]=Table1[[#This Row],[Equipment Type]],"Not Assigned")</f>
        <v>Not Assigned</v>
      </c>
      <c r="O187" s="72" t="s">
        <v>594</v>
      </c>
      <c r="P187" s="72"/>
      <c r="Q187" s="62" t="s">
        <v>9</v>
      </c>
      <c r="R187" s="62"/>
      <c r="S187" s="62" t="s">
        <v>6</v>
      </c>
      <c r="T187" s="62"/>
      <c r="U187" s="62"/>
      <c r="V187" s="62"/>
      <c r="W187" s="72" t="str">
        <f>IF(ISBLANK(Table1[[#This Row],[Connection Type]]),"",INDEX(LookupConnectionType[Description],MATCH(Table1[[#This Row],[Connection Type]],LookupConnectionType[Connection Abbreviation])))</f>
        <v/>
      </c>
      <c r="X187" s="76"/>
      <c r="AA187" s="62"/>
      <c r="AB187" s="62"/>
      <c r="AC187" s="62"/>
      <c r="AD187" s="62"/>
      <c r="AE187" s="62"/>
      <c r="AF187" s="77"/>
      <c r="AG187" s="77"/>
      <c r="AH187" s="78"/>
      <c r="AI18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8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87" s="79" t="str">
        <f>IF(OR(Table1[[#This Row],[Apparent Power (kVA)]]="",Table1[[#This Row],[Elec - Diversity]]=""),"",Table1[[#This Row],[Apparent Power (kVA)]]*Table1[[#This Row],[Elec - Diversity]])</f>
        <v/>
      </c>
      <c r="AL187" s="62" t="s">
        <v>824</v>
      </c>
      <c r="AM187" s="62"/>
      <c r="AN187" s="62"/>
      <c r="AO187" s="62"/>
      <c r="AP187" s="62"/>
      <c r="AQ187" s="62"/>
      <c r="AR187" s="62"/>
      <c r="AS187" s="62"/>
      <c r="AT187" s="62" t="str" cm="1">
        <f t="array" ref="AT187">IF(ISBLANK(Table1[[#This Row],[Service]]),"N/A",INDEX(LookupService[Consumption Unit],MATCH(Table1[[#This Row],[Service]],LookupService[Service],0),0))</f>
        <v>N/A</v>
      </c>
      <c r="AU187" s="62"/>
      <c r="AV187" s="62"/>
      <c r="AW187" s="80" t="str" cm="1">
        <f t="array" ref="AW187">IF(ISBLANK(Table1[[#This Row],[Service]]),"N/A",INDEX(LookupService[Pressure Unit],MATCH(Table1[[#This Row],[Service]],LookupService[Service],0),0))</f>
        <v>N/A</v>
      </c>
      <c r="AX187" s="81"/>
      <c r="AY187" s="72" t="str">
        <f>IF(OR(Table1[[#This Row],[Flow]]="",Table1[[#This Row],[Mech - Diversity]]=""),"",Table1[[#This Row],[Flow]]*Table1[[#This Row],[Mech - Diversity]])</f>
        <v/>
      </c>
      <c r="AZ187" s="72"/>
      <c r="BA187" s="62"/>
      <c r="BB187" s="62"/>
      <c r="BC187" s="62"/>
      <c r="BD187" s="62"/>
      <c r="BE187" s="62"/>
      <c r="BF187" s="62"/>
      <c r="BG187" s="62"/>
      <c r="BH187" s="77"/>
      <c r="BI187" s="77"/>
      <c r="BJ18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87" s="72"/>
      <c r="BL187" s="72" t="b">
        <f>IF(ISBLANK(Table1[[#This Row],[Power Source (Control Panel)]]),FALSE,TRUE)</f>
        <v>1</v>
      </c>
    </row>
    <row r="188" spans="1:64" ht="30" customHeight="1" x14ac:dyDescent="0.3">
      <c r="A188" s="62" t="s">
        <v>827</v>
      </c>
      <c r="B188" s="62" t="s">
        <v>823</v>
      </c>
      <c r="C18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88" s="62" t="s">
        <v>509</v>
      </c>
      <c r="E188" s="62"/>
      <c r="F18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8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88" s="74"/>
      <c r="I188" s="75" t="str">
        <f>IF(Table1[[#This Row],[Connection ID]]&lt;&gt;"-",IF(COUNTIF(Table1[Connection ID],Table1[[#This Row],[Connection ID]])&gt;1,"Duplicate Tag",""),"")</f>
        <v/>
      </c>
      <c r="J18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88" s="62"/>
      <c r="M188" s="62" t="s">
        <v>7</v>
      </c>
      <c r="N188" s="72" t="str" cm="1">
        <f t="array" ref="N188">_xlfn._xlws.FILTER(LookupCostCode[Cost Code],LookupCostCode[Description]=Table1[[#This Row],[Equipment Type]],"Not Assigned")</f>
        <v>Not Assigned</v>
      </c>
      <c r="O188" s="72" t="s">
        <v>594</v>
      </c>
      <c r="P188" s="72"/>
      <c r="Q188" s="62" t="s">
        <v>9</v>
      </c>
      <c r="R188" s="62"/>
      <c r="S188" s="62" t="s">
        <v>6</v>
      </c>
      <c r="T188" s="62"/>
      <c r="U188" s="62"/>
      <c r="V188" s="62"/>
      <c r="W188" s="72" t="str">
        <f>IF(ISBLANK(Table1[[#This Row],[Connection Type]]),"",INDEX(LookupConnectionType[Description],MATCH(Table1[[#This Row],[Connection Type]],LookupConnectionType[Connection Abbreviation])))</f>
        <v/>
      </c>
      <c r="X188" s="76"/>
      <c r="AA188" s="62"/>
      <c r="AB188" s="62"/>
      <c r="AC188" s="62"/>
      <c r="AD188" s="62"/>
      <c r="AE188" s="62"/>
      <c r="AF188" s="77"/>
      <c r="AG188" s="77"/>
      <c r="AH188" s="78"/>
      <c r="AI18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8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88" s="79" t="str">
        <f>IF(OR(Table1[[#This Row],[Apparent Power (kVA)]]="",Table1[[#This Row],[Elec - Diversity]]=""),"",Table1[[#This Row],[Apparent Power (kVA)]]*Table1[[#This Row],[Elec - Diversity]])</f>
        <v/>
      </c>
      <c r="AL188" s="62" t="s">
        <v>824</v>
      </c>
      <c r="AM188" s="62"/>
      <c r="AN188" s="62"/>
      <c r="AO188" s="62"/>
      <c r="AP188" s="62"/>
      <c r="AQ188" s="62"/>
      <c r="AR188" s="62"/>
      <c r="AS188" s="62"/>
      <c r="AT188" s="62" t="str" cm="1">
        <f t="array" ref="AT188">IF(ISBLANK(Table1[[#This Row],[Service]]),"N/A",INDEX(LookupService[Consumption Unit],MATCH(Table1[[#This Row],[Service]],LookupService[Service],0),0))</f>
        <v>N/A</v>
      </c>
      <c r="AU188" s="62"/>
      <c r="AV188" s="62"/>
      <c r="AW188" s="80" t="str" cm="1">
        <f t="array" ref="AW188">IF(ISBLANK(Table1[[#This Row],[Service]]),"N/A",INDEX(LookupService[Pressure Unit],MATCH(Table1[[#This Row],[Service]],LookupService[Service],0),0))</f>
        <v>N/A</v>
      </c>
      <c r="AX188" s="81"/>
      <c r="AY188" s="72" t="str">
        <f>IF(OR(Table1[[#This Row],[Flow]]="",Table1[[#This Row],[Mech - Diversity]]=""),"",Table1[[#This Row],[Flow]]*Table1[[#This Row],[Mech - Diversity]])</f>
        <v/>
      </c>
      <c r="AZ188" s="72"/>
      <c r="BA188" s="62"/>
      <c r="BB188" s="62"/>
      <c r="BC188" s="62"/>
      <c r="BD188" s="62"/>
      <c r="BE188" s="62"/>
      <c r="BF188" s="62"/>
      <c r="BG188" s="62"/>
      <c r="BH188" s="77"/>
      <c r="BI188" s="77"/>
      <c r="BJ18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88" s="72"/>
      <c r="BL188" s="72" t="b">
        <f>IF(ISBLANK(Table1[[#This Row],[Power Source (Control Panel)]]),FALSE,TRUE)</f>
        <v>1</v>
      </c>
    </row>
    <row r="189" spans="1:64" ht="30" customHeight="1" x14ac:dyDescent="0.3">
      <c r="A189" s="62" t="s">
        <v>828</v>
      </c>
      <c r="B189" s="62" t="s">
        <v>823</v>
      </c>
      <c r="C18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89" s="62" t="s">
        <v>509</v>
      </c>
      <c r="E189" s="62"/>
      <c r="F18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8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89" s="74"/>
      <c r="I189" s="75" t="str">
        <f>IF(Table1[[#This Row],[Connection ID]]&lt;&gt;"-",IF(COUNTIF(Table1[Connection ID],Table1[[#This Row],[Connection ID]])&gt;1,"Duplicate Tag",""),"")</f>
        <v/>
      </c>
      <c r="J18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89" s="62"/>
      <c r="M189" s="62" t="s">
        <v>7</v>
      </c>
      <c r="N189" s="72" t="str" cm="1">
        <f t="array" ref="N189">_xlfn._xlws.FILTER(LookupCostCode[Cost Code],LookupCostCode[Description]=Table1[[#This Row],[Equipment Type]],"Not Assigned")</f>
        <v>Not Assigned</v>
      </c>
      <c r="O189" s="72" t="s">
        <v>594</v>
      </c>
      <c r="P189" s="72"/>
      <c r="Q189" s="62" t="s">
        <v>9</v>
      </c>
      <c r="R189" s="62"/>
      <c r="S189" s="62" t="s">
        <v>6</v>
      </c>
      <c r="T189" s="62"/>
      <c r="U189" s="62"/>
      <c r="V189" s="62"/>
      <c r="W189" s="72" t="str">
        <f>IF(ISBLANK(Table1[[#This Row],[Connection Type]]),"",INDEX(LookupConnectionType[Description],MATCH(Table1[[#This Row],[Connection Type]],LookupConnectionType[Connection Abbreviation])))</f>
        <v/>
      </c>
      <c r="X189" s="76"/>
      <c r="AA189" s="62"/>
      <c r="AB189" s="62"/>
      <c r="AC189" s="62"/>
      <c r="AD189" s="62"/>
      <c r="AE189" s="62"/>
      <c r="AF189" s="77"/>
      <c r="AG189" s="77"/>
      <c r="AH189" s="78"/>
      <c r="AI18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8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89" s="79" t="str">
        <f>IF(OR(Table1[[#This Row],[Apparent Power (kVA)]]="",Table1[[#This Row],[Elec - Diversity]]=""),"",Table1[[#This Row],[Apparent Power (kVA)]]*Table1[[#This Row],[Elec - Diversity]])</f>
        <v/>
      </c>
      <c r="AL189" s="62" t="s">
        <v>824</v>
      </c>
      <c r="AM189" s="62"/>
      <c r="AN189" s="62"/>
      <c r="AO189" s="62"/>
      <c r="AP189" s="62"/>
      <c r="AQ189" s="62"/>
      <c r="AR189" s="62"/>
      <c r="AS189" s="62"/>
      <c r="AT189" s="62" t="str" cm="1">
        <f t="array" ref="AT189">IF(ISBLANK(Table1[[#This Row],[Service]]),"N/A",INDEX(LookupService[Consumption Unit],MATCH(Table1[[#This Row],[Service]],LookupService[Service],0),0))</f>
        <v>N/A</v>
      </c>
      <c r="AU189" s="62"/>
      <c r="AV189" s="62"/>
      <c r="AW189" s="80" t="str" cm="1">
        <f t="array" ref="AW189">IF(ISBLANK(Table1[[#This Row],[Service]]),"N/A",INDEX(LookupService[Pressure Unit],MATCH(Table1[[#This Row],[Service]],LookupService[Service],0),0))</f>
        <v>N/A</v>
      </c>
      <c r="AX189" s="81"/>
      <c r="AY189" s="72" t="str">
        <f>IF(OR(Table1[[#This Row],[Flow]]="",Table1[[#This Row],[Mech - Diversity]]=""),"",Table1[[#This Row],[Flow]]*Table1[[#This Row],[Mech - Diversity]])</f>
        <v/>
      </c>
      <c r="AZ189" s="72"/>
      <c r="BA189" s="62"/>
      <c r="BB189" s="62"/>
      <c r="BC189" s="62"/>
      <c r="BD189" s="62"/>
      <c r="BE189" s="62"/>
      <c r="BF189" s="62"/>
      <c r="BG189" s="62"/>
      <c r="BH189" s="77"/>
      <c r="BI189" s="77"/>
      <c r="BJ18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89" s="72"/>
      <c r="BL189" s="72" t="b">
        <f>IF(ISBLANK(Table1[[#This Row],[Power Source (Control Panel)]]),FALSE,TRUE)</f>
        <v>1</v>
      </c>
    </row>
    <row r="190" spans="1:64" ht="30" customHeight="1" x14ac:dyDescent="0.3">
      <c r="A190" s="62" t="s">
        <v>829</v>
      </c>
      <c r="B190" s="62" t="s">
        <v>823</v>
      </c>
      <c r="C19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90" s="62" t="s">
        <v>509</v>
      </c>
      <c r="E190" s="62"/>
      <c r="F19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9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90" s="74"/>
      <c r="I190" s="75" t="str">
        <f>IF(Table1[[#This Row],[Connection ID]]&lt;&gt;"-",IF(COUNTIF(Table1[Connection ID],Table1[[#This Row],[Connection ID]])&gt;1,"Duplicate Tag",""),"")</f>
        <v/>
      </c>
      <c r="J19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90" s="62"/>
      <c r="M190" s="62" t="s">
        <v>7</v>
      </c>
      <c r="N190" s="72" t="str" cm="1">
        <f t="array" ref="N190">_xlfn._xlws.FILTER(LookupCostCode[Cost Code],LookupCostCode[Description]=Table1[[#This Row],[Equipment Type]],"Not Assigned")</f>
        <v>Not Assigned</v>
      </c>
      <c r="O190" s="72" t="s">
        <v>594</v>
      </c>
      <c r="P190" s="72"/>
      <c r="Q190" s="62" t="s">
        <v>9</v>
      </c>
      <c r="R190" s="62"/>
      <c r="S190" s="62" t="s">
        <v>6</v>
      </c>
      <c r="T190" s="62"/>
      <c r="U190" s="62"/>
      <c r="V190" s="62"/>
      <c r="W190" s="72" t="str">
        <f>IF(ISBLANK(Table1[[#This Row],[Connection Type]]),"",INDEX(LookupConnectionType[Description],MATCH(Table1[[#This Row],[Connection Type]],LookupConnectionType[Connection Abbreviation])))</f>
        <v/>
      </c>
      <c r="X190" s="76"/>
      <c r="AA190" s="62"/>
      <c r="AB190" s="62"/>
      <c r="AC190" s="62"/>
      <c r="AD190" s="62"/>
      <c r="AE190" s="62"/>
      <c r="AF190" s="77"/>
      <c r="AG190" s="77"/>
      <c r="AH190" s="78"/>
      <c r="AI19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9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90" s="79" t="str">
        <f>IF(OR(Table1[[#This Row],[Apparent Power (kVA)]]="",Table1[[#This Row],[Elec - Diversity]]=""),"",Table1[[#This Row],[Apparent Power (kVA)]]*Table1[[#This Row],[Elec - Diversity]])</f>
        <v/>
      </c>
      <c r="AL190" s="62" t="s">
        <v>824</v>
      </c>
      <c r="AM190" s="62"/>
      <c r="AN190" s="62"/>
      <c r="AO190" s="62"/>
      <c r="AP190" s="62"/>
      <c r="AQ190" s="62"/>
      <c r="AR190" s="62"/>
      <c r="AS190" s="62"/>
      <c r="AT190" s="62" t="str" cm="1">
        <f t="array" ref="AT190">IF(ISBLANK(Table1[[#This Row],[Service]]),"N/A",INDEX(LookupService[Consumption Unit],MATCH(Table1[[#This Row],[Service]],LookupService[Service],0),0))</f>
        <v>N/A</v>
      </c>
      <c r="AU190" s="62"/>
      <c r="AV190" s="62"/>
      <c r="AW190" s="80" t="str" cm="1">
        <f t="array" ref="AW190">IF(ISBLANK(Table1[[#This Row],[Service]]),"N/A",INDEX(LookupService[Pressure Unit],MATCH(Table1[[#This Row],[Service]],LookupService[Service],0),0))</f>
        <v>N/A</v>
      </c>
      <c r="AX190" s="81"/>
      <c r="AY190" s="72" t="str">
        <f>IF(OR(Table1[[#This Row],[Flow]]="",Table1[[#This Row],[Mech - Diversity]]=""),"",Table1[[#This Row],[Flow]]*Table1[[#This Row],[Mech - Diversity]])</f>
        <v/>
      </c>
      <c r="AZ190" s="72"/>
      <c r="BA190" s="62"/>
      <c r="BB190" s="62"/>
      <c r="BC190" s="62"/>
      <c r="BD190" s="62"/>
      <c r="BE190" s="62"/>
      <c r="BF190" s="62"/>
      <c r="BG190" s="62"/>
      <c r="BH190" s="77"/>
      <c r="BI190" s="77"/>
      <c r="BJ19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90" s="72"/>
      <c r="BL190" s="72" t="b">
        <f>IF(ISBLANK(Table1[[#This Row],[Power Source (Control Panel)]]),FALSE,TRUE)</f>
        <v>1</v>
      </c>
    </row>
    <row r="191" spans="1:64" ht="30" customHeight="1" x14ac:dyDescent="0.3">
      <c r="A191" s="62" t="s">
        <v>830</v>
      </c>
      <c r="B191" s="62" t="s">
        <v>823</v>
      </c>
      <c r="C19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91" s="62" t="s">
        <v>509</v>
      </c>
      <c r="E191" s="62"/>
      <c r="F19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9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91" s="74"/>
      <c r="I191" s="75" t="str">
        <f>IF(Table1[[#This Row],[Connection ID]]&lt;&gt;"-",IF(COUNTIF(Table1[Connection ID],Table1[[#This Row],[Connection ID]])&gt;1,"Duplicate Tag",""),"")</f>
        <v/>
      </c>
      <c r="J19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91" s="62"/>
      <c r="M191" s="62" t="s">
        <v>7</v>
      </c>
      <c r="N191" s="72" t="str" cm="1">
        <f t="array" ref="N191">_xlfn._xlws.FILTER(LookupCostCode[Cost Code],LookupCostCode[Description]=Table1[[#This Row],[Equipment Type]],"Not Assigned")</f>
        <v>Not Assigned</v>
      </c>
      <c r="O191" s="72" t="s">
        <v>594</v>
      </c>
      <c r="P191" s="72"/>
      <c r="Q191" s="62" t="s">
        <v>9</v>
      </c>
      <c r="R191" s="62"/>
      <c r="S191" s="62" t="s">
        <v>6</v>
      </c>
      <c r="T191" s="62"/>
      <c r="U191" s="62"/>
      <c r="V191" s="62"/>
      <c r="W191" s="72" t="str">
        <f>IF(ISBLANK(Table1[[#This Row],[Connection Type]]),"",INDEX(LookupConnectionType[Description],MATCH(Table1[[#This Row],[Connection Type]],LookupConnectionType[Connection Abbreviation])))</f>
        <v/>
      </c>
      <c r="X191" s="76"/>
      <c r="AA191" s="62"/>
      <c r="AB191" s="62"/>
      <c r="AC191" s="62"/>
      <c r="AD191" s="62"/>
      <c r="AE191" s="62"/>
      <c r="AF191" s="77"/>
      <c r="AG191" s="77"/>
      <c r="AH191" s="78"/>
      <c r="AI19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9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91" s="79" t="str">
        <f>IF(OR(Table1[[#This Row],[Apparent Power (kVA)]]="",Table1[[#This Row],[Elec - Diversity]]=""),"",Table1[[#This Row],[Apparent Power (kVA)]]*Table1[[#This Row],[Elec - Diversity]])</f>
        <v/>
      </c>
      <c r="AL191" s="62" t="s">
        <v>824</v>
      </c>
      <c r="AM191" s="62"/>
      <c r="AN191" s="62"/>
      <c r="AO191" s="62"/>
      <c r="AP191" s="62"/>
      <c r="AQ191" s="62"/>
      <c r="AR191" s="62"/>
      <c r="AS191" s="62"/>
      <c r="AT191" s="62" t="str" cm="1">
        <f t="array" ref="AT191">IF(ISBLANK(Table1[[#This Row],[Service]]),"N/A",INDEX(LookupService[Consumption Unit],MATCH(Table1[[#This Row],[Service]],LookupService[Service],0),0))</f>
        <v>N/A</v>
      </c>
      <c r="AU191" s="62"/>
      <c r="AV191" s="62"/>
      <c r="AW191" s="80" t="str" cm="1">
        <f t="array" ref="AW191">IF(ISBLANK(Table1[[#This Row],[Service]]),"N/A",INDEX(LookupService[Pressure Unit],MATCH(Table1[[#This Row],[Service]],LookupService[Service],0),0))</f>
        <v>N/A</v>
      </c>
      <c r="AX191" s="81"/>
      <c r="AY191" s="72" t="str">
        <f>IF(OR(Table1[[#This Row],[Flow]]="",Table1[[#This Row],[Mech - Diversity]]=""),"",Table1[[#This Row],[Flow]]*Table1[[#This Row],[Mech - Diversity]])</f>
        <v/>
      </c>
      <c r="AZ191" s="72"/>
      <c r="BA191" s="62"/>
      <c r="BB191" s="62"/>
      <c r="BC191" s="62"/>
      <c r="BD191" s="62"/>
      <c r="BE191" s="62"/>
      <c r="BF191" s="62"/>
      <c r="BG191" s="62"/>
      <c r="BH191" s="77"/>
      <c r="BI191" s="77"/>
      <c r="BJ19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91" s="72"/>
      <c r="BL191" s="72" t="b">
        <f>IF(ISBLANK(Table1[[#This Row],[Power Source (Control Panel)]]),FALSE,TRUE)</f>
        <v>1</v>
      </c>
    </row>
    <row r="192" spans="1:64" ht="30" customHeight="1" x14ac:dyDescent="0.3">
      <c r="A192" s="62" t="s">
        <v>831</v>
      </c>
      <c r="B192" s="62" t="s">
        <v>823</v>
      </c>
      <c r="C19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92" s="62" t="s">
        <v>509</v>
      </c>
      <c r="E192" s="62"/>
      <c r="F19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9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92" s="74"/>
      <c r="I192" s="75" t="str">
        <f>IF(Table1[[#This Row],[Connection ID]]&lt;&gt;"-",IF(COUNTIF(Table1[Connection ID],Table1[[#This Row],[Connection ID]])&gt;1,"Duplicate Tag",""),"")</f>
        <v/>
      </c>
      <c r="J19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92" s="62"/>
      <c r="M192" s="62" t="s">
        <v>7</v>
      </c>
      <c r="N192" s="72" t="str" cm="1">
        <f t="array" ref="N192">_xlfn._xlws.FILTER(LookupCostCode[Cost Code],LookupCostCode[Description]=Table1[[#This Row],[Equipment Type]],"Not Assigned")</f>
        <v>Not Assigned</v>
      </c>
      <c r="O192" s="72" t="s">
        <v>594</v>
      </c>
      <c r="P192" s="72"/>
      <c r="Q192" s="62" t="s">
        <v>9</v>
      </c>
      <c r="R192" s="62"/>
      <c r="S192" s="62" t="s">
        <v>6</v>
      </c>
      <c r="T192" s="62"/>
      <c r="U192" s="62"/>
      <c r="V192" s="62"/>
      <c r="W192" s="72" t="str">
        <f>IF(ISBLANK(Table1[[#This Row],[Connection Type]]),"",INDEX(LookupConnectionType[Description],MATCH(Table1[[#This Row],[Connection Type]],LookupConnectionType[Connection Abbreviation])))</f>
        <v/>
      </c>
      <c r="X192" s="76"/>
      <c r="AA192" s="62"/>
      <c r="AB192" s="62"/>
      <c r="AC192" s="62"/>
      <c r="AD192" s="62"/>
      <c r="AE192" s="62"/>
      <c r="AF192" s="77"/>
      <c r="AG192" s="77"/>
      <c r="AH192" s="78"/>
      <c r="AI19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9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92" s="79" t="str">
        <f>IF(OR(Table1[[#This Row],[Apparent Power (kVA)]]="",Table1[[#This Row],[Elec - Diversity]]=""),"",Table1[[#This Row],[Apparent Power (kVA)]]*Table1[[#This Row],[Elec - Diversity]])</f>
        <v/>
      </c>
      <c r="AL192" s="62" t="s">
        <v>824</v>
      </c>
      <c r="AM192" s="62"/>
      <c r="AN192" s="62"/>
      <c r="AO192" s="62"/>
      <c r="AP192" s="62"/>
      <c r="AQ192" s="62"/>
      <c r="AR192" s="62"/>
      <c r="AS192" s="62"/>
      <c r="AT192" s="62" t="str" cm="1">
        <f t="array" ref="AT192">IF(ISBLANK(Table1[[#This Row],[Service]]),"N/A",INDEX(LookupService[Consumption Unit],MATCH(Table1[[#This Row],[Service]],LookupService[Service],0),0))</f>
        <v>N/A</v>
      </c>
      <c r="AU192" s="62"/>
      <c r="AV192" s="62"/>
      <c r="AW192" s="80" t="str" cm="1">
        <f t="array" ref="AW192">IF(ISBLANK(Table1[[#This Row],[Service]]),"N/A",INDEX(LookupService[Pressure Unit],MATCH(Table1[[#This Row],[Service]],LookupService[Service],0),0))</f>
        <v>N/A</v>
      </c>
      <c r="AX192" s="81"/>
      <c r="AY192" s="72" t="str">
        <f>IF(OR(Table1[[#This Row],[Flow]]="",Table1[[#This Row],[Mech - Diversity]]=""),"",Table1[[#This Row],[Flow]]*Table1[[#This Row],[Mech - Diversity]])</f>
        <v/>
      </c>
      <c r="AZ192" s="72"/>
      <c r="BA192" s="62"/>
      <c r="BB192" s="62"/>
      <c r="BC192" s="62"/>
      <c r="BD192" s="62"/>
      <c r="BE192" s="62"/>
      <c r="BF192" s="62"/>
      <c r="BG192" s="62"/>
      <c r="BH192" s="77"/>
      <c r="BI192" s="77"/>
      <c r="BJ19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92" s="72"/>
      <c r="BL192" s="72" t="b">
        <f>IF(ISBLANK(Table1[[#This Row],[Power Source (Control Panel)]]),FALSE,TRUE)</f>
        <v>1</v>
      </c>
    </row>
    <row r="193" spans="1:64" ht="30" customHeight="1" x14ac:dyDescent="0.3">
      <c r="A193" s="62" t="s">
        <v>832</v>
      </c>
      <c r="B193" s="62" t="s">
        <v>823</v>
      </c>
      <c r="C19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93" s="62" t="s">
        <v>509</v>
      </c>
      <c r="E193" s="62"/>
      <c r="F19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9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93" s="74"/>
      <c r="I193" s="75" t="str">
        <f>IF(Table1[[#This Row],[Connection ID]]&lt;&gt;"-",IF(COUNTIF(Table1[Connection ID],Table1[[#This Row],[Connection ID]])&gt;1,"Duplicate Tag",""),"")</f>
        <v/>
      </c>
      <c r="J19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93" s="62"/>
      <c r="M193" s="62" t="s">
        <v>7</v>
      </c>
      <c r="N193" s="72" t="str" cm="1">
        <f t="array" ref="N193">_xlfn._xlws.FILTER(LookupCostCode[Cost Code],LookupCostCode[Description]=Table1[[#This Row],[Equipment Type]],"Not Assigned")</f>
        <v>Not Assigned</v>
      </c>
      <c r="O193" s="72" t="s">
        <v>594</v>
      </c>
      <c r="P193" s="72"/>
      <c r="Q193" s="62" t="s">
        <v>9</v>
      </c>
      <c r="R193" s="62"/>
      <c r="S193" s="62" t="s">
        <v>6</v>
      </c>
      <c r="T193" s="62"/>
      <c r="U193" s="62"/>
      <c r="V193" s="62"/>
      <c r="W193" s="72" t="str">
        <f>IF(ISBLANK(Table1[[#This Row],[Connection Type]]),"",INDEX(LookupConnectionType[Description],MATCH(Table1[[#This Row],[Connection Type]],LookupConnectionType[Connection Abbreviation])))</f>
        <v/>
      </c>
      <c r="X193" s="76"/>
      <c r="AA193" s="62"/>
      <c r="AB193" s="62"/>
      <c r="AC193" s="62"/>
      <c r="AD193" s="62"/>
      <c r="AE193" s="62"/>
      <c r="AF193" s="77"/>
      <c r="AG193" s="77"/>
      <c r="AH193" s="78"/>
      <c r="AI19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9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93" s="79" t="str">
        <f>IF(OR(Table1[[#This Row],[Apparent Power (kVA)]]="",Table1[[#This Row],[Elec - Diversity]]=""),"",Table1[[#This Row],[Apparent Power (kVA)]]*Table1[[#This Row],[Elec - Diversity]])</f>
        <v/>
      </c>
      <c r="AL193" s="62" t="s">
        <v>824</v>
      </c>
      <c r="AM193" s="62"/>
      <c r="AN193" s="62"/>
      <c r="AO193" s="62"/>
      <c r="AP193" s="62"/>
      <c r="AQ193" s="62"/>
      <c r="AR193" s="62"/>
      <c r="AS193" s="62"/>
      <c r="AT193" s="62" t="str" cm="1">
        <f t="array" ref="AT193">IF(ISBLANK(Table1[[#This Row],[Service]]),"N/A",INDEX(LookupService[Consumption Unit],MATCH(Table1[[#This Row],[Service]],LookupService[Service],0),0))</f>
        <v>N/A</v>
      </c>
      <c r="AU193" s="62"/>
      <c r="AV193" s="62"/>
      <c r="AW193" s="80" t="str" cm="1">
        <f t="array" ref="AW193">IF(ISBLANK(Table1[[#This Row],[Service]]),"N/A",INDEX(LookupService[Pressure Unit],MATCH(Table1[[#This Row],[Service]],LookupService[Service],0),0))</f>
        <v>N/A</v>
      </c>
      <c r="AX193" s="81"/>
      <c r="AY193" s="72" t="str">
        <f>IF(OR(Table1[[#This Row],[Flow]]="",Table1[[#This Row],[Mech - Diversity]]=""),"",Table1[[#This Row],[Flow]]*Table1[[#This Row],[Mech - Diversity]])</f>
        <v/>
      </c>
      <c r="AZ193" s="72"/>
      <c r="BA193" s="62"/>
      <c r="BB193" s="62"/>
      <c r="BC193" s="62"/>
      <c r="BD193" s="62"/>
      <c r="BE193" s="62"/>
      <c r="BF193" s="62"/>
      <c r="BG193" s="62"/>
      <c r="BH193" s="77"/>
      <c r="BI193" s="77"/>
      <c r="BJ19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93" s="72"/>
      <c r="BL193" s="72" t="b">
        <f>IF(ISBLANK(Table1[[#This Row],[Power Source (Control Panel)]]),FALSE,TRUE)</f>
        <v>1</v>
      </c>
    </row>
    <row r="194" spans="1:64" ht="30" customHeight="1" x14ac:dyDescent="0.3">
      <c r="A194" s="62" t="s">
        <v>833</v>
      </c>
      <c r="B194" s="62" t="s">
        <v>823</v>
      </c>
      <c r="C19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94" s="62" t="s">
        <v>509</v>
      </c>
      <c r="E194" s="62"/>
      <c r="F19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9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94" s="74"/>
      <c r="I194" s="75" t="str">
        <f>IF(Table1[[#This Row],[Connection ID]]&lt;&gt;"-",IF(COUNTIF(Table1[Connection ID],Table1[[#This Row],[Connection ID]])&gt;1,"Duplicate Tag",""),"")</f>
        <v/>
      </c>
      <c r="J19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94" s="62"/>
      <c r="M194" s="62" t="s">
        <v>7</v>
      </c>
      <c r="N194" s="72" t="str" cm="1">
        <f t="array" ref="N194">_xlfn._xlws.FILTER(LookupCostCode[Cost Code],LookupCostCode[Description]=Table1[[#This Row],[Equipment Type]],"Not Assigned")</f>
        <v>Not Assigned</v>
      </c>
      <c r="O194" s="72" t="s">
        <v>594</v>
      </c>
      <c r="P194" s="72"/>
      <c r="Q194" s="62" t="s">
        <v>9</v>
      </c>
      <c r="R194" s="62"/>
      <c r="S194" s="62" t="s">
        <v>6</v>
      </c>
      <c r="T194" s="62"/>
      <c r="U194" s="62"/>
      <c r="V194" s="62"/>
      <c r="W194" s="72" t="str">
        <f>IF(ISBLANK(Table1[[#This Row],[Connection Type]]),"",INDEX(LookupConnectionType[Description],MATCH(Table1[[#This Row],[Connection Type]],LookupConnectionType[Connection Abbreviation])))</f>
        <v/>
      </c>
      <c r="X194" s="76"/>
      <c r="AA194" s="62"/>
      <c r="AB194" s="62"/>
      <c r="AC194" s="62"/>
      <c r="AD194" s="62"/>
      <c r="AE194" s="62"/>
      <c r="AF194" s="77"/>
      <c r="AG194" s="77"/>
      <c r="AH194" s="78"/>
      <c r="AI19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9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94" s="79" t="str">
        <f>IF(OR(Table1[[#This Row],[Apparent Power (kVA)]]="",Table1[[#This Row],[Elec - Diversity]]=""),"",Table1[[#This Row],[Apparent Power (kVA)]]*Table1[[#This Row],[Elec - Diversity]])</f>
        <v/>
      </c>
      <c r="AL194" s="62" t="s">
        <v>824</v>
      </c>
      <c r="AM194" s="62"/>
      <c r="AN194" s="62"/>
      <c r="AO194" s="62"/>
      <c r="AP194" s="62"/>
      <c r="AQ194" s="62"/>
      <c r="AR194" s="62"/>
      <c r="AS194" s="62"/>
      <c r="AT194" s="62" t="str" cm="1">
        <f t="array" ref="AT194">IF(ISBLANK(Table1[[#This Row],[Service]]),"N/A",INDEX(LookupService[Consumption Unit],MATCH(Table1[[#This Row],[Service]],LookupService[Service],0),0))</f>
        <v>N/A</v>
      </c>
      <c r="AU194" s="62"/>
      <c r="AV194" s="62"/>
      <c r="AW194" s="80" t="str" cm="1">
        <f t="array" ref="AW194">IF(ISBLANK(Table1[[#This Row],[Service]]),"N/A",INDEX(LookupService[Pressure Unit],MATCH(Table1[[#This Row],[Service]],LookupService[Service],0),0))</f>
        <v>N/A</v>
      </c>
      <c r="AX194" s="81"/>
      <c r="AY194" s="72" t="str">
        <f>IF(OR(Table1[[#This Row],[Flow]]="",Table1[[#This Row],[Mech - Diversity]]=""),"",Table1[[#This Row],[Flow]]*Table1[[#This Row],[Mech - Diversity]])</f>
        <v/>
      </c>
      <c r="AZ194" s="72"/>
      <c r="BA194" s="62"/>
      <c r="BB194" s="62"/>
      <c r="BC194" s="62"/>
      <c r="BD194" s="62"/>
      <c r="BE194" s="62"/>
      <c r="BF194" s="62"/>
      <c r="BG194" s="62"/>
      <c r="BH194" s="77"/>
      <c r="BI194" s="77"/>
      <c r="BJ19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94" s="72"/>
      <c r="BL194" s="72" t="b">
        <f>IF(ISBLANK(Table1[[#This Row],[Power Source (Control Panel)]]),FALSE,TRUE)</f>
        <v>1</v>
      </c>
    </row>
    <row r="195" spans="1:64" ht="30" customHeight="1" x14ac:dyDescent="0.3">
      <c r="A195" s="62" t="s">
        <v>834</v>
      </c>
      <c r="B195" s="62" t="s">
        <v>823</v>
      </c>
      <c r="C19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95" s="62" t="s">
        <v>509</v>
      </c>
      <c r="E195" s="62"/>
      <c r="F19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9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95" s="74"/>
      <c r="I195" s="75" t="str">
        <f>IF(Table1[[#This Row],[Connection ID]]&lt;&gt;"-",IF(COUNTIF(Table1[Connection ID],Table1[[#This Row],[Connection ID]])&gt;1,"Duplicate Tag",""),"")</f>
        <v/>
      </c>
      <c r="J19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95" s="62"/>
      <c r="M195" s="62" t="s">
        <v>7</v>
      </c>
      <c r="N195" s="72" t="str" cm="1">
        <f t="array" ref="N195">_xlfn._xlws.FILTER(LookupCostCode[Cost Code],LookupCostCode[Description]=Table1[[#This Row],[Equipment Type]],"Not Assigned")</f>
        <v>Not Assigned</v>
      </c>
      <c r="O195" s="72" t="s">
        <v>594</v>
      </c>
      <c r="P195" s="72"/>
      <c r="Q195" s="62" t="s">
        <v>9</v>
      </c>
      <c r="R195" s="62"/>
      <c r="S195" s="62" t="s">
        <v>6</v>
      </c>
      <c r="T195" s="62"/>
      <c r="U195" s="62"/>
      <c r="V195" s="62"/>
      <c r="W195" s="72" t="str">
        <f>IF(ISBLANK(Table1[[#This Row],[Connection Type]]),"",INDEX(LookupConnectionType[Description],MATCH(Table1[[#This Row],[Connection Type]],LookupConnectionType[Connection Abbreviation])))</f>
        <v/>
      </c>
      <c r="X195" s="76"/>
      <c r="AA195" s="62"/>
      <c r="AB195" s="62"/>
      <c r="AC195" s="62"/>
      <c r="AD195" s="62"/>
      <c r="AE195" s="62"/>
      <c r="AF195" s="77"/>
      <c r="AG195" s="77"/>
      <c r="AH195" s="78"/>
      <c r="AI19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9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95" s="79" t="str">
        <f>IF(OR(Table1[[#This Row],[Apparent Power (kVA)]]="",Table1[[#This Row],[Elec - Diversity]]=""),"",Table1[[#This Row],[Apparent Power (kVA)]]*Table1[[#This Row],[Elec - Diversity]])</f>
        <v/>
      </c>
      <c r="AL195" s="62" t="s">
        <v>824</v>
      </c>
      <c r="AM195" s="62"/>
      <c r="AN195" s="62"/>
      <c r="AO195" s="62"/>
      <c r="AP195" s="62"/>
      <c r="AQ195" s="62"/>
      <c r="AR195" s="62"/>
      <c r="AS195" s="62"/>
      <c r="AT195" s="62" t="str" cm="1">
        <f t="array" ref="AT195">IF(ISBLANK(Table1[[#This Row],[Service]]),"N/A",INDEX(LookupService[Consumption Unit],MATCH(Table1[[#This Row],[Service]],LookupService[Service],0),0))</f>
        <v>N/A</v>
      </c>
      <c r="AU195" s="62"/>
      <c r="AV195" s="62"/>
      <c r="AW195" s="80" t="str" cm="1">
        <f t="array" ref="AW195">IF(ISBLANK(Table1[[#This Row],[Service]]),"N/A",INDEX(LookupService[Pressure Unit],MATCH(Table1[[#This Row],[Service]],LookupService[Service],0),0))</f>
        <v>N/A</v>
      </c>
      <c r="AX195" s="81"/>
      <c r="AY195" s="72" t="str">
        <f>IF(OR(Table1[[#This Row],[Flow]]="",Table1[[#This Row],[Mech - Diversity]]=""),"",Table1[[#This Row],[Flow]]*Table1[[#This Row],[Mech - Diversity]])</f>
        <v/>
      </c>
      <c r="AZ195" s="72"/>
      <c r="BA195" s="62"/>
      <c r="BB195" s="62"/>
      <c r="BC195" s="62"/>
      <c r="BD195" s="62"/>
      <c r="BE195" s="62"/>
      <c r="BF195" s="62"/>
      <c r="BG195" s="62"/>
      <c r="BH195" s="77"/>
      <c r="BI195" s="77"/>
      <c r="BJ19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95" s="72"/>
      <c r="BL195" s="72" t="b">
        <f>IF(ISBLANK(Table1[[#This Row],[Power Source (Control Panel)]]),FALSE,TRUE)</f>
        <v>1</v>
      </c>
    </row>
    <row r="196" spans="1:64" ht="30" customHeight="1" x14ac:dyDescent="0.3">
      <c r="A196" s="62" t="s">
        <v>835</v>
      </c>
      <c r="B196" s="62" t="s">
        <v>823</v>
      </c>
      <c r="C19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96" s="62" t="s">
        <v>509</v>
      </c>
      <c r="E196" s="62"/>
      <c r="F19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9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96" s="74"/>
      <c r="I196" s="75" t="str">
        <f>IF(Table1[[#This Row],[Connection ID]]&lt;&gt;"-",IF(COUNTIF(Table1[Connection ID],Table1[[#This Row],[Connection ID]])&gt;1,"Duplicate Tag",""),"")</f>
        <v/>
      </c>
      <c r="J19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96" s="62"/>
      <c r="M196" s="62" t="s">
        <v>7</v>
      </c>
      <c r="N196" s="72" t="str" cm="1">
        <f t="array" ref="N196">_xlfn._xlws.FILTER(LookupCostCode[Cost Code],LookupCostCode[Description]=Table1[[#This Row],[Equipment Type]],"Not Assigned")</f>
        <v>Not Assigned</v>
      </c>
      <c r="O196" s="72" t="s">
        <v>594</v>
      </c>
      <c r="P196" s="72"/>
      <c r="Q196" s="62" t="s">
        <v>9</v>
      </c>
      <c r="R196" s="62"/>
      <c r="S196" s="62" t="s">
        <v>6</v>
      </c>
      <c r="T196" s="62"/>
      <c r="U196" s="62"/>
      <c r="V196" s="62"/>
      <c r="W196" s="72" t="str">
        <f>IF(ISBLANK(Table1[[#This Row],[Connection Type]]),"",INDEX(LookupConnectionType[Description],MATCH(Table1[[#This Row],[Connection Type]],LookupConnectionType[Connection Abbreviation])))</f>
        <v/>
      </c>
      <c r="X196" s="76"/>
      <c r="AA196" s="62"/>
      <c r="AB196" s="62"/>
      <c r="AC196" s="62"/>
      <c r="AD196" s="62"/>
      <c r="AE196" s="62"/>
      <c r="AF196" s="77"/>
      <c r="AG196" s="77"/>
      <c r="AH196" s="78"/>
      <c r="AI19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9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96" s="79" t="str">
        <f>IF(OR(Table1[[#This Row],[Apparent Power (kVA)]]="",Table1[[#This Row],[Elec - Diversity]]=""),"",Table1[[#This Row],[Apparent Power (kVA)]]*Table1[[#This Row],[Elec - Diversity]])</f>
        <v/>
      </c>
      <c r="AL196" s="62" t="s">
        <v>824</v>
      </c>
      <c r="AM196" s="62"/>
      <c r="AN196" s="62"/>
      <c r="AO196" s="62"/>
      <c r="AP196" s="62"/>
      <c r="AQ196" s="62"/>
      <c r="AR196" s="62"/>
      <c r="AS196" s="62"/>
      <c r="AT196" s="62" t="str" cm="1">
        <f t="array" ref="AT196">IF(ISBLANK(Table1[[#This Row],[Service]]),"N/A",INDEX(LookupService[Consumption Unit],MATCH(Table1[[#This Row],[Service]],LookupService[Service],0),0))</f>
        <v>N/A</v>
      </c>
      <c r="AU196" s="62"/>
      <c r="AV196" s="62"/>
      <c r="AW196" s="80" t="str" cm="1">
        <f t="array" ref="AW196">IF(ISBLANK(Table1[[#This Row],[Service]]),"N/A",INDEX(LookupService[Pressure Unit],MATCH(Table1[[#This Row],[Service]],LookupService[Service],0),0))</f>
        <v>N/A</v>
      </c>
      <c r="AX196" s="81"/>
      <c r="AY196" s="72" t="str">
        <f>IF(OR(Table1[[#This Row],[Flow]]="",Table1[[#This Row],[Mech - Diversity]]=""),"",Table1[[#This Row],[Flow]]*Table1[[#This Row],[Mech - Diversity]])</f>
        <v/>
      </c>
      <c r="AZ196" s="72"/>
      <c r="BA196" s="62"/>
      <c r="BB196" s="62"/>
      <c r="BC196" s="62"/>
      <c r="BD196" s="62"/>
      <c r="BE196" s="62"/>
      <c r="BF196" s="62"/>
      <c r="BG196" s="62"/>
      <c r="BH196" s="77"/>
      <c r="BI196" s="77"/>
      <c r="BJ19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96" s="72"/>
      <c r="BL196" s="72" t="b">
        <f>IF(ISBLANK(Table1[[#This Row],[Power Source (Control Panel)]]),FALSE,TRUE)</f>
        <v>1</v>
      </c>
    </row>
    <row r="197" spans="1:64" ht="30" customHeight="1" x14ac:dyDescent="0.3">
      <c r="A197" s="62" t="s">
        <v>836</v>
      </c>
      <c r="B197" s="62" t="s">
        <v>823</v>
      </c>
      <c r="C19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97" s="62" t="s">
        <v>509</v>
      </c>
      <c r="E197" s="62"/>
      <c r="F19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9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97" s="74"/>
      <c r="I197" s="75" t="str">
        <f>IF(Table1[[#This Row],[Connection ID]]&lt;&gt;"-",IF(COUNTIF(Table1[Connection ID],Table1[[#This Row],[Connection ID]])&gt;1,"Duplicate Tag",""),"")</f>
        <v/>
      </c>
      <c r="J19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97" s="62"/>
      <c r="M197" s="62" t="s">
        <v>751</v>
      </c>
      <c r="N197" s="72" t="str" cm="1">
        <f t="array" ref="N197">_xlfn._xlws.FILTER(LookupCostCode[Cost Code],LookupCostCode[Description]=Table1[[#This Row],[Equipment Type]],"Not Assigned")</f>
        <v>Not Assigned</v>
      </c>
      <c r="O197" s="72" t="s">
        <v>594</v>
      </c>
      <c r="P197" s="72"/>
      <c r="Q197" s="62" t="s">
        <v>9</v>
      </c>
      <c r="R197" s="62"/>
      <c r="S197" s="62" t="s">
        <v>10</v>
      </c>
      <c r="T197" s="62"/>
      <c r="U197" s="62"/>
      <c r="V197" s="62"/>
      <c r="W197" s="72" t="str">
        <f>IF(ISBLANK(Table1[[#This Row],[Connection Type]]),"",INDEX(LookupConnectionType[Description],MATCH(Table1[[#This Row],[Connection Type]],LookupConnectionType[Connection Abbreviation])))</f>
        <v/>
      </c>
      <c r="X197" s="76"/>
      <c r="AA197" s="62"/>
      <c r="AB197" s="62"/>
      <c r="AC197" s="62"/>
      <c r="AD197" s="62"/>
      <c r="AE197" s="62"/>
      <c r="AF197" s="77"/>
      <c r="AG197" s="77"/>
      <c r="AH197" s="78"/>
      <c r="AI19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9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97" s="79" t="str">
        <f>IF(OR(Table1[[#This Row],[Apparent Power (kVA)]]="",Table1[[#This Row],[Elec - Diversity]]=""),"",Table1[[#This Row],[Apparent Power (kVA)]]*Table1[[#This Row],[Elec - Diversity]])</f>
        <v/>
      </c>
      <c r="AL197" s="62" t="s">
        <v>837</v>
      </c>
      <c r="AM197" s="62"/>
      <c r="AN197" s="62"/>
      <c r="AO197" s="62"/>
      <c r="AP197" s="62"/>
      <c r="AQ197" s="62"/>
      <c r="AR197" s="62"/>
      <c r="AS197" s="62"/>
      <c r="AT197" s="62" t="str" cm="1">
        <f t="array" ref="AT197">IF(ISBLANK(Table1[[#This Row],[Service]]),"N/A",INDEX(LookupService[Consumption Unit],MATCH(Table1[[#This Row],[Service]],LookupService[Service],0),0))</f>
        <v>N/A</v>
      </c>
      <c r="AU197" s="62"/>
      <c r="AV197" s="62"/>
      <c r="AW197" s="80" t="str" cm="1">
        <f t="array" ref="AW197">IF(ISBLANK(Table1[[#This Row],[Service]]),"N/A",INDEX(LookupService[Pressure Unit],MATCH(Table1[[#This Row],[Service]],LookupService[Service],0),0))</f>
        <v>N/A</v>
      </c>
      <c r="AX197" s="81"/>
      <c r="AY197" s="72" t="str">
        <f>IF(OR(Table1[[#This Row],[Flow]]="",Table1[[#This Row],[Mech - Diversity]]=""),"",Table1[[#This Row],[Flow]]*Table1[[#This Row],[Mech - Diversity]])</f>
        <v/>
      </c>
      <c r="AZ197" s="72"/>
      <c r="BA197" s="62"/>
      <c r="BB197" s="62"/>
      <c r="BC197" s="62"/>
      <c r="BD197" s="62"/>
      <c r="BE197" s="62"/>
      <c r="BF197" s="62"/>
      <c r="BG197" s="62"/>
      <c r="BH197" s="77"/>
      <c r="BI197" s="77"/>
      <c r="BJ19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97" s="72"/>
      <c r="BL197" s="72" t="b">
        <f>IF(ISBLANK(Table1[[#This Row],[Power Source (Control Panel)]]),FALSE,TRUE)</f>
        <v>1</v>
      </c>
    </row>
    <row r="198" spans="1:64" ht="30" customHeight="1" x14ac:dyDescent="0.3">
      <c r="A198" s="62" t="s">
        <v>838</v>
      </c>
      <c r="B198" s="62" t="s">
        <v>823</v>
      </c>
      <c r="C19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98" s="62" t="s">
        <v>509</v>
      </c>
      <c r="E198" s="62"/>
      <c r="F19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9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98" s="74"/>
      <c r="I198" s="75" t="str">
        <f>IF(Table1[[#This Row],[Connection ID]]&lt;&gt;"-",IF(COUNTIF(Table1[Connection ID],Table1[[#This Row],[Connection ID]])&gt;1,"Duplicate Tag",""),"")</f>
        <v/>
      </c>
      <c r="J19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98" s="62"/>
      <c r="M198" s="62" t="s">
        <v>751</v>
      </c>
      <c r="N198" s="72" t="str" cm="1">
        <f t="array" ref="N198">_xlfn._xlws.FILTER(LookupCostCode[Cost Code],LookupCostCode[Description]=Table1[[#This Row],[Equipment Type]],"Not Assigned")</f>
        <v>Not Assigned</v>
      </c>
      <c r="O198" s="72" t="s">
        <v>594</v>
      </c>
      <c r="P198" s="72"/>
      <c r="Q198" s="62" t="s">
        <v>9</v>
      </c>
      <c r="R198" s="62"/>
      <c r="S198" s="62" t="s">
        <v>10</v>
      </c>
      <c r="T198" s="62"/>
      <c r="U198" s="62"/>
      <c r="V198" s="62"/>
      <c r="W198" s="72" t="str">
        <f>IF(ISBLANK(Table1[[#This Row],[Connection Type]]),"",INDEX(LookupConnectionType[Description],MATCH(Table1[[#This Row],[Connection Type]],LookupConnectionType[Connection Abbreviation])))</f>
        <v/>
      </c>
      <c r="X198" s="76"/>
      <c r="AA198" s="62"/>
      <c r="AB198" s="62"/>
      <c r="AC198" s="62"/>
      <c r="AD198" s="62"/>
      <c r="AE198" s="62"/>
      <c r="AF198" s="77"/>
      <c r="AG198" s="77"/>
      <c r="AH198" s="78"/>
      <c r="AI19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9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98" s="79" t="str">
        <f>IF(OR(Table1[[#This Row],[Apparent Power (kVA)]]="",Table1[[#This Row],[Elec - Diversity]]=""),"",Table1[[#This Row],[Apparent Power (kVA)]]*Table1[[#This Row],[Elec - Diversity]])</f>
        <v/>
      </c>
      <c r="AL198" s="62" t="s">
        <v>837</v>
      </c>
      <c r="AM198" s="62"/>
      <c r="AN198" s="62"/>
      <c r="AO198" s="62"/>
      <c r="AP198" s="62"/>
      <c r="AQ198" s="62"/>
      <c r="AR198" s="62"/>
      <c r="AS198" s="62"/>
      <c r="AT198" s="62" t="str" cm="1">
        <f t="array" ref="AT198">IF(ISBLANK(Table1[[#This Row],[Service]]),"N/A",INDEX(LookupService[Consumption Unit],MATCH(Table1[[#This Row],[Service]],LookupService[Service],0),0))</f>
        <v>N/A</v>
      </c>
      <c r="AU198" s="62"/>
      <c r="AV198" s="62"/>
      <c r="AW198" s="80" t="str" cm="1">
        <f t="array" ref="AW198">IF(ISBLANK(Table1[[#This Row],[Service]]),"N/A",INDEX(LookupService[Pressure Unit],MATCH(Table1[[#This Row],[Service]],LookupService[Service],0),0))</f>
        <v>N/A</v>
      </c>
      <c r="AX198" s="81"/>
      <c r="AY198" s="72" t="str">
        <f>IF(OR(Table1[[#This Row],[Flow]]="",Table1[[#This Row],[Mech - Diversity]]=""),"",Table1[[#This Row],[Flow]]*Table1[[#This Row],[Mech - Diversity]])</f>
        <v/>
      </c>
      <c r="AZ198" s="72"/>
      <c r="BA198" s="62"/>
      <c r="BB198" s="62"/>
      <c r="BC198" s="62"/>
      <c r="BD198" s="62"/>
      <c r="BE198" s="62"/>
      <c r="BF198" s="62"/>
      <c r="BG198" s="62"/>
      <c r="BH198" s="77"/>
      <c r="BI198" s="77"/>
      <c r="BJ19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98" s="72"/>
      <c r="BL198" s="72" t="b">
        <f>IF(ISBLANK(Table1[[#This Row],[Power Source (Control Panel)]]),FALSE,TRUE)</f>
        <v>1</v>
      </c>
    </row>
    <row r="199" spans="1:64" ht="30" customHeight="1" x14ac:dyDescent="0.3">
      <c r="A199" s="62" t="s">
        <v>839</v>
      </c>
      <c r="B199" s="62" t="s">
        <v>823</v>
      </c>
      <c r="C19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99" s="62" t="s">
        <v>509</v>
      </c>
      <c r="E199" s="62"/>
      <c r="F19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9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99" s="74"/>
      <c r="I199" s="75" t="str">
        <f>IF(Table1[[#This Row],[Connection ID]]&lt;&gt;"-",IF(COUNTIF(Table1[Connection ID],Table1[[#This Row],[Connection ID]])&gt;1,"Duplicate Tag",""),"")</f>
        <v/>
      </c>
      <c r="J19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99" s="62"/>
      <c r="M199" s="62" t="s">
        <v>751</v>
      </c>
      <c r="N199" s="72" t="str" cm="1">
        <f t="array" ref="N199">_xlfn._xlws.FILTER(LookupCostCode[Cost Code],LookupCostCode[Description]=Table1[[#This Row],[Equipment Type]],"Not Assigned")</f>
        <v>Not Assigned</v>
      </c>
      <c r="O199" s="72" t="s">
        <v>594</v>
      </c>
      <c r="P199" s="72"/>
      <c r="Q199" s="62" t="s">
        <v>9</v>
      </c>
      <c r="R199" s="62"/>
      <c r="S199" s="62" t="s">
        <v>10</v>
      </c>
      <c r="T199" s="62"/>
      <c r="U199" s="62"/>
      <c r="V199" s="62"/>
      <c r="W199" s="72" t="str">
        <f>IF(ISBLANK(Table1[[#This Row],[Connection Type]]),"",INDEX(LookupConnectionType[Description],MATCH(Table1[[#This Row],[Connection Type]],LookupConnectionType[Connection Abbreviation])))</f>
        <v/>
      </c>
      <c r="X199" s="76"/>
      <c r="AA199" s="62"/>
      <c r="AB199" s="62"/>
      <c r="AC199" s="62"/>
      <c r="AD199" s="62"/>
      <c r="AE199" s="62"/>
      <c r="AF199" s="77"/>
      <c r="AG199" s="77"/>
      <c r="AH199" s="78"/>
      <c r="AI19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9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99" s="79" t="str">
        <f>IF(OR(Table1[[#This Row],[Apparent Power (kVA)]]="",Table1[[#This Row],[Elec - Diversity]]=""),"",Table1[[#This Row],[Apparent Power (kVA)]]*Table1[[#This Row],[Elec - Diversity]])</f>
        <v/>
      </c>
      <c r="AL199" s="62" t="s">
        <v>837</v>
      </c>
      <c r="AM199" s="62"/>
      <c r="AN199" s="62"/>
      <c r="AO199" s="62"/>
      <c r="AP199" s="62"/>
      <c r="AQ199" s="62"/>
      <c r="AR199" s="62"/>
      <c r="AS199" s="62"/>
      <c r="AT199" s="62" t="str" cm="1">
        <f t="array" ref="AT199">IF(ISBLANK(Table1[[#This Row],[Service]]),"N/A",INDEX(LookupService[Consumption Unit],MATCH(Table1[[#This Row],[Service]],LookupService[Service],0),0))</f>
        <v>N/A</v>
      </c>
      <c r="AU199" s="62"/>
      <c r="AV199" s="62"/>
      <c r="AW199" s="80" t="str" cm="1">
        <f t="array" ref="AW199">IF(ISBLANK(Table1[[#This Row],[Service]]),"N/A",INDEX(LookupService[Pressure Unit],MATCH(Table1[[#This Row],[Service]],LookupService[Service],0),0))</f>
        <v>N/A</v>
      </c>
      <c r="AX199" s="81"/>
      <c r="AY199" s="72" t="str">
        <f>IF(OR(Table1[[#This Row],[Flow]]="",Table1[[#This Row],[Mech - Diversity]]=""),"",Table1[[#This Row],[Flow]]*Table1[[#This Row],[Mech - Diversity]])</f>
        <v/>
      </c>
      <c r="AZ199" s="72"/>
      <c r="BA199" s="62"/>
      <c r="BB199" s="62"/>
      <c r="BC199" s="62"/>
      <c r="BD199" s="62"/>
      <c r="BE199" s="62"/>
      <c r="BF199" s="62"/>
      <c r="BG199" s="62"/>
      <c r="BH199" s="77"/>
      <c r="BI199" s="77"/>
      <c r="BJ19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99" s="72"/>
      <c r="BL199" s="72" t="b">
        <f>IF(ISBLANK(Table1[[#This Row],[Power Source (Control Panel)]]),FALSE,TRUE)</f>
        <v>1</v>
      </c>
    </row>
    <row r="200" spans="1:64" ht="30" customHeight="1" x14ac:dyDescent="0.3">
      <c r="A200" s="62" t="s">
        <v>840</v>
      </c>
      <c r="B200" s="62" t="s">
        <v>823</v>
      </c>
      <c r="C20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00" s="62" t="s">
        <v>509</v>
      </c>
      <c r="E200" s="62"/>
      <c r="F20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0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00" s="74"/>
      <c r="I200" s="75" t="str">
        <f>IF(Table1[[#This Row],[Connection ID]]&lt;&gt;"-",IF(COUNTIF(Table1[Connection ID],Table1[[#This Row],[Connection ID]])&gt;1,"Duplicate Tag",""),"")</f>
        <v/>
      </c>
      <c r="J20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00" s="62"/>
      <c r="M200" s="62" t="s">
        <v>751</v>
      </c>
      <c r="N200" s="72" t="str" cm="1">
        <f t="array" ref="N200">_xlfn._xlws.FILTER(LookupCostCode[Cost Code],LookupCostCode[Description]=Table1[[#This Row],[Equipment Type]],"Not Assigned")</f>
        <v>Not Assigned</v>
      </c>
      <c r="O200" s="72" t="s">
        <v>594</v>
      </c>
      <c r="P200" s="72"/>
      <c r="Q200" s="62" t="s">
        <v>9</v>
      </c>
      <c r="R200" s="62"/>
      <c r="S200" s="62" t="s">
        <v>10</v>
      </c>
      <c r="T200" s="62"/>
      <c r="U200" s="62"/>
      <c r="V200" s="62"/>
      <c r="W200" s="72" t="str">
        <f>IF(ISBLANK(Table1[[#This Row],[Connection Type]]),"",INDEX(LookupConnectionType[Description],MATCH(Table1[[#This Row],[Connection Type]],LookupConnectionType[Connection Abbreviation])))</f>
        <v/>
      </c>
      <c r="X200" s="76"/>
      <c r="AA200" s="62"/>
      <c r="AB200" s="62"/>
      <c r="AC200" s="62"/>
      <c r="AD200" s="62"/>
      <c r="AE200" s="62"/>
      <c r="AF200" s="77"/>
      <c r="AG200" s="77"/>
      <c r="AH200" s="78"/>
      <c r="AI20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0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00" s="79" t="str">
        <f>IF(OR(Table1[[#This Row],[Apparent Power (kVA)]]="",Table1[[#This Row],[Elec - Diversity]]=""),"",Table1[[#This Row],[Apparent Power (kVA)]]*Table1[[#This Row],[Elec - Diversity]])</f>
        <v/>
      </c>
      <c r="AL200" s="62" t="s">
        <v>837</v>
      </c>
      <c r="AM200" s="62"/>
      <c r="AN200" s="62"/>
      <c r="AO200" s="62"/>
      <c r="AP200" s="62"/>
      <c r="AQ200" s="62"/>
      <c r="AR200" s="62"/>
      <c r="AS200" s="62"/>
      <c r="AT200" s="62" t="str" cm="1">
        <f t="array" ref="AT200">IF(ISBLANK(Table1[[#This Row],[Service]]),"N/A",INDEX(LookupService[Consumption Unit],MATCH(Table1[[#This Row],[Service]],LookupService[Service],0),0))</f>
        <v>N/A</v>
      </c>
      <c r="AU200" s="62"/>
      <c r="AV200" s="62"/>
      <c r="AW200" s="80" t="str" cm="1">
        <f t="array" ref="AW200">IF(ISBLANK(Table1[[#This Row],[Service]]),"N/A",INDEX(LookupService[Pressure Unit],MATCH(Table1[[#This Row],[Service]],LookupService[Service],0),0))</f>
        <v>N/A</v>
      </c>
      <c r="AX200" s="81"/>
      <c r="AY200" s="72" t="str">
        <f>IF(OR(Table1[[#This Row],[Flow]]="",Table1[[#This Row],[Mech - Diversity]]=""),"",Table1[[#This Row],[Flow]]*Table1[[#This Row],[Mech - Diversity]])</f>
        <v/>
      </c>
      <c r="AZ200" s="72"/>
      <c r="BA200" s="62"/>
      <c r="BB200" s="62"/>
      <c r="BC200" s="62"/>
      <c r="BD200" s="62"/>
      <c r="BE200" s="62"/>
      <c r="BF200" s="62"/>
      <c r="BG200" s="62"/>
      <c r="BH200" s="77"/>
      <c r="BI200" s="77"/>
      <c r="BJ20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00" s="72"/>
      <c r="BL200" s="72" t="b">
        <f>IF(ISBLANK(Table1[[#This Row],[Power Source (Control Panel)]]),FALSE,TRUE)</f>
        <v>1</v>
      </c>
    </row>
    <row r="201" spans="1:64" ht="30" customHeight="1" x14ac:dyDescent="0.3">
      <c r="A201" s="62" t="s">
        <v>841</v>
      </c>
      <c r="B201" s="62" t="s">
        <v>823</v>
      </c>
      <c r="C20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01" s="62" t="s">
        <v>509</v>
      </c>
      <c r="E201" s="62"/>
      <c r="F20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0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01" s="74"/>
      <c r="I201" s="75" t="str">
        <f>IF(Table1[[#This Row],[Connection ID]]&lt;&gt;"-",IF(COUNTIF(Table1[Connection ID],Table1[[#This Row],[Connection ID]])&gt;1,"Duplicate Tag",""),"")</f>
        <v/>
      </c>
      <c r="J20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01" s="62"/>
      <c r="M201" s="62" t="s">
        <v>751</v>
      </c>
      <c r="N201" s="72" t="str" cm="1">
        <f t="array" ref="N201">_xlfn._xlws.FILTER(LookupCostCode[Cost Code],LookupCostCode[Description]=Table1[[#This Row],[Equipment Type]],"Not Assigned")</f>
        <v>Not Assigned</v>
      </c>
      <c r="O201" s="72" t="s">
        <v>594</v>
      </c>
      <c r="P201" s="72"/>
      <c r="Q201" s="62" t="s">
        <v>9</v>
      </c>
      <c r="R201" s="62"/>
      <c r="S201" s="62" t="s">
        <v>10</v>
      </c>
      <c r="T201" s="62"/>
      <c r="U201" s="62"/>
      <c r="V201" s="62"/>
      <c r="W201" s="72" t="str">
        <f>IF(ISBLANK(Table1[[#This Row],[Connection Type]]),"",INDEX(LookupConnectionType[Description],MATCH(Table1[[#This Row],[Connection Type]],LookupConnectionType[Connection Abbreviation])))</f>
        <v/>
      </c>
      <c r="X201" s="76"/>
      <c r="AA201" s="62"/>
      <c r="AB201" s="62"/>
      <c r="AC201" s="62"/>
      <c r="AD201" s="62"/>
      <c r="AE201" s="62"/>
      <c r="AF201" s="77"/>
      <c r="AG201" s="77"/>
      <c r="AH201" s="78"/>
      <c r="AI20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0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01" s="79" t="str">
        <f>IF(OR(Table1[[#This Row],[Apparent Power (kVA)]]="",Table1[[#This Row],[Elec - Diversity]]=""),"",Table1[[#This Row],[Apparent Power (kVA)]]*Table1[[#This Row],[Elec - Diversity]])</f>
        <v/>
      </c>
      <c r="AL201" s="62" t="s">
        <v>837</v>
      </c>
      <c r="AM201" s="62"/>
      <c r="AN201" s="62"/>
      <c r="AO201" s="62"/>
      <c r="AP201" s="62"/>
      <c r="AQ201" s="62"/>
      <c r="AR201" s="62"/>
      <c r="AS201" s="62"/>
      <c r="AT201" s="62" t="str" cm="1">
        <f t="array" ref="AT201">IF(ISBLANK(Table1[[#This Row],[Service]]),"N/A",INDEX(LookupService[Consumption Unit],MATCH(Table1[[#This Row],[Service]],LookupService[Service],0),0))</f>
        <v>N/A</v>
      </c>
      <c r="AU201" s="62"/>
      <c r="AV201" s="62"/>
      <c r="AW201" s="80" t="str" cm="1">
        <f t="array" ref="AW201">IF(ISBLANK(Table1[[#This Row],[Service]]),"N/A",INDEX(LookupService[Pressure Unit],MATCH(Table1[[#This Row],[Service]],LookupService[Service],0),0))</f>
        <v>N/A</v>
      </c>
      <c r="AX201" s="81"/>
      <c r="AY201" s="72" t="str">
        <f>IF(OR(Table1[[#This Row],[Flow]]="",Table1[[#This Row],[Mech - Diversity]]=""),"",Table1[[#This Row],[Flow]]*Table1[[#This Row],[Mech - Diversity]])</f>
        <v/>
      </c>
      <c r="AZ201" s="72"/>
      <c r="BA201" s="62"/>
      <c r="BB201" s="62"/>
      <c r="BC201" s="62"/>
      <c r="BD201" s="62"/>
      <c r="BE201" s="62"/>
      <c r="BF201" s="62"/>
      <c r="BG201" s="62"/>
      <c r="BH201" s="77"/>
      <c r="BI201" s="77"/>
      <c r="BJ20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01" s="72"/>
      <c r="BL201" s="72" t="b">
        <f>IF(ISBLANK(Table1[[#This Row],[Power Source (Control Panel)]]),FALSE,TRUE)</f>
        <v>1</v>
      </c>
    </row>
    <row r="202" spans="1:64" ht="30" customHeight="1" x14ac:dyDescent="0.3">
      <c r="A202" s="62" t="s">
        <v>842</v>
      </c>
      <c r="B202" s="62" t="s">
        <v>823</v>
      </c>
      <c r="C20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02" s="62" t="s">
        <v>509</v>
      </c>
      <c r="E202" s="62"/>
      <c r="F20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0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02" s="74"/>
      <c r="I202" s="75" t="str">
        <f>IF(Table1[[#This Row],[Connection ID]]&lt;&gt;"-",IF(COUNTIF(Table1[Connection ID],Table1[[#This Row],[Connection ID]])&gt;1,"Duplicate Tag",""),"")</f>
        <v/>
      </c>
      <c r="J20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02" s="62"/>
      <c r="M202" s="62" t="s">
        <v>751</v>
      </c>
      <c r="N202" s="72" t="str" cm="1">
        <f t="array" ref="N202">_xlfn._xlws.FILTER(LookupCostCode[Cost Code],LookupCostCode[Description]=Table1[[#This Row],[Equipment Type]],"Not Assigned")</f>
        <v>Not Assigned</v>
      </c>
      <c r="O202" s="72" t="s">
        <v>594</v>
      </c>
      <c r="P202" s="72"/>
      <c r="Q202" s="62" t="s">
        <v>9</v>
      </c>
      <c r="R202" s="62"/>
      <c r="S202" s="62" t="s">
        <v>10</v>
      </c>
      <c r="T202" s="62"/>
      <c r="U202" s="62"/>
      <c r="V202" s="62"/>
      <c r="W202" s="72" t="str">
        <f>IF(ISBLANK(Table1[[#This Row],[Connection Type]]),"",INDEX(LookupConnectionType[Description],MATCH(Table1[[#This Row],[Connection Type]],LookupConnectionType[Connection Abbreviation])))</f>
        <v/>
      </c>
      <c r="X202" s="76"/>
      <c r="AA202" s="62"/>
      <c r="AB202" s="62"/>
      <c r="AC202" s="62"/>
      <c r="AD202" s="62"/>
      <c r="AE202" s="62"/>
      <c r="AF202" s="77"/>
      <c r="AG202" s="77"/>
      <c r="AH202" s="78"/>
      <c r="AI20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0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02" s="79" t="str">
        <f>IF(OR(Table1[[#This Row],[Apparent Power (kVA)]]="",Table1[[#This Row],[Elec - Diversity]]=""),"",Table1[[#This Row],[Apparent Power (kVA)]]*Table1[[#This Row],[Elec - Diversity]])</f>
        <v/>
      </c>
      <c r="AL202" s="62" t="s">
        <v>837</v>
      </c>
      <c r="AM202" s="62"/>
      <c r="AN202" s="62"/>
      <c r="AO202" s="62"/>
      <c r="AP202" s="62"/>
      <c r="AQ202" s="62"/>
      <c r="AR202" s="62"/>
      <c r="AS202" s="62"/>
      <c r="AT202" s="62" t="str" cm="1">
        <f t="array" ref="AT202">IF(ISBLANK(Table1[[#This Row],[Service]]),"N/A",INDEX(LookupService[Consumption Unit],MATCH(Table1[[#This Row],[Service]],LookupService[Service],0),0))</f>
        <v>N/A</v>
      </c>
      <c r="AU202" s="62"/>
      <c r="AV202" s="62"/>
      <c r="AW202" s="80" t="str" cm="1">
        <f t="array" ref="AW202">IF(ISBLANK(Table1[[#This Row],[Service]]),"N/A",INDEX(LookupService[Pressure Unit],MATCH(Table1[[#This Row],[Service]],LookupService[Service],0),0))</f>
        <v>N/A</v>
      </c>
      <c r="AX202" s="81"/>
      <c r="AY202" s="72" t="str">
        <f>IF(OR(Table1[[#This Row],[Flow]]="",Table1[[#This Row],[Mech - Diversity]]=""),"",Table1[[#This Row],[Flow]]*Table1[[#This Row],[Mech - Diversity]])</f>
        <v/>
      </c>
      <c r="AZ202" s="72"/>
      <c r="BA202" s="62"/>
      <c r="BB202" s="62"/>
      <c r="BC202" s="62"/>
      <c r="BD202" s="62"/>
      <c r="BE202" s="62"/>
      <c r="BF202" s="62"/>
      <c r="BG202" s="62"/>
      <c r="BH202" s="77"/>
      <c r="BI202" s="77"/>
      <c r="BJ20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02" s="72"/>
      <c r="BL202" s="72" t="b">
        <f>IF(ISBLANK(Table1[[#This Row],[Power Source (Control Panel)]]),FALSE,TRUE)</f>
        <v>1</v>
      </c>
    </row>
    <row r="203" spans="1:64" ht="30" customHeight="1" x14ac:dyDescent="0.3">
      <c r="A203" s="62" t="s">
        <v>843</v>
      </c>
      <c r="B203" s="62" t="s">
        <v>823</v>
      </c>
      <c r="C20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03" s="62" t="s">
        <v>509</v>
      </c>
      <c r="E203" s="62"/>
      <c r="F20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0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03" s="74"/>
      <c r="I203" s="75" t="str">
        <f>IF(Table1[[#This Row],[Connection ID]]&lt;&gt;"-",IF(COUNTIF(Table1[Connection ID],Table1[[#This Row],[Connection ID]])&gt;1,"Duplicate Tag",""),"")</f>
        <v/>
      </c>
      <c r="J20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03" s="62"/>
      <c r="M203" s="62" t="s">
        <v>751</v>
      </c>
      <c r="N203" s="72" t="str" cm="1">
        <f t="array" ref="N203">_xlfn._xlws.FILTER(LookupCostCode[Cost Code],LookupCostCode[Description]=Table1[[#This Row],[Equipment Type]],"Not Assigned")</f>
        <v>Not Assigned</v>
      </c>
      <c r="O203" s="72" t="s">
        <v>594</v>
      </c>
      <c r="P203" s="72"/>
      <c r="Q203" s="62" t="s">
        <v>9</v>
      </c>
      <c r="R203" s="62"/>
      <c r="S203" s="62" t="s">
        <v>10</v>
      </c>
      <c r="T203" s="62"/>
      <c r="U203" s="62"/>
      <c r="V203" s="62"/>
      <c r="W203" s="72" t="str">
        <f>IF(ISBLANK(Table1[[#This Row],[Connection Type]]),"",INDEX(LookupConnectionType[Description],MATCH(Table1[[#This Row],[Connection Type]],LookupConnectionType[Connection Abbreviation])))</f>
        <v/>
      </c>
      <c r="X203" s="76"/>
      <c r="AA203" s="62"/>
      <c r="AB203" s="62"/>
      <c r="AC203" s="62"/>
      <c r="AD203" s="62"/>
      <c r="AE203" s="62"/>
      <c r="AF203" s="77"/>
      <c r="AG203" s="77"/>
      <c r="AH203" s="78"/>
      <c r="AI20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0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03" s="79" t="str">
        <f>IF(OR(Table1[[#This Row],[Apparent Power (kVA)]]="",Table1[[#This Row],[Elec - Diversity]]=""),"",Table1[[#This Row],[Apparent Power (kVA)]]*Table1[[#This Row],[Elec - Diversity]])</f>
        <v/>
      </c>
      <c r="AL203" s="62" t="s">
        <v>837</v>
      </c>
      <c r="AM203" s="62"/>
      <c r="AN203" s="62"/>
      <c r="AO203" s="62"/>
      <c r="AP203" s="62"/>
      <c r="AQ203" s="62"/>
      <c r="AR203" s="62"/>
      <c r="AS203" s="62"/>
      <c r="AT203" s="62" t="str" cm="1">
        <f t="array" ref="AT203">IF(ISBLANK(Table1[[#This Row],[Service]]),"N/A",INDEX(LookupService[Consumption Unit],MATCH(Table1[[#This Row],[Service]],LookupService[Service],0),0))</f>
        <v>N/A</v>
      </c>
      <c r="AU203" s="62"/>
      <c r="AV203" s="62"/>
      <c r="AW203" s="80" t="str" cm="1">
        <f t="array" ref="AW203">IF(ISBLANK(Table1[[#This Row],[Service]]),"N/A",INDEX(LookupService[Pressure Unit],MATCH(Table1[[#This Row],[Service]],LookupService[Service],0),0))</f>
        <v>N/A</v>
      </c>
      <c r="AX203" s="81"/>
      <c r="AY203" s="72" t="str">
        <f>IF(OR(Table1[[#This Row],[Flow]]="",Table1[[#This Row],[Mech - Diversity]]=""),"",Table1[[#This Row],[Flow]]*Table1[[#This Row],[Mech - Diversity]])</f>
        <v/>
      </c>
      <c r="AZ203" s="72"/>
      <c r="BA203" s="62"/>
      <c r="BB203" s="62"/>
      <c r="BC203" s="62"/>
      <c r="BD203" s="62"/>
      <c r="BE203" s="62"/>
      <c r="BF203" s="62"/>
      <c r="BG203" s="62"/>
      <c r="BH203" s="77"/>
      <c r="BI203" s="77"/>
      <c r="BJ20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03" s="72"/>
      <c r="BL203" s="72" t="b">
        <f>IF(ISBLANK(Table1[[#This Row],[Power Source (Control Panel)]]),FALSE,TRUE)</f>
        <v>1</v>
      </c>
    </row>
    <row r="204" spans="1:64" ht="30" customHeight="1" x14ac:dyDescent="0.3">
      <c r="A204" s="62" t="s">
        <v>844</v>
      </c>
      <c r="B204" s="62" t="s">
        <v>823</v>
      </c>
      <c r="C20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04" s="62" t="s">
        <v>509</v>
      </c>
      <c r="E204" s="62"/>
      <c r="F20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0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04" s="74"/>
      <c r="I204" s="75" t="str">
        <f>IF(Table1[[#This Row],[Connection ID]]&lt;&gt;"-",IF(COUNTIF(Table1[Connection ID],Table1[[#This Row],[Connection ID]])&gt;1,"Duplicate Tag",""),"")</f>
        <v/>
      </c>
      <c r="J20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04" s="62"/>
      <c r="M204" s="62" t="s">
        <v>751</v>
      </c>
      <c r="N204" s="72" t="str" cm="1">
        <f t="array" ref="N204">_xlfn._xlws.FILTER(LookupCostCode[Cost Code],LookupCostCode[Description]=Table1[[#This Row],[Equipment Type]],"Not Assigned")</f>
        <v>Not Assigned</v>
      </c>
      <c r="O204" s="72" t="s">
        <v>594</v>
      </c>
      <c r="P204" s="72"/>
      <c r="Q204" s="62" t="s">
        <v>9</v>
      </c>
      <c r="R204" s="62"/>
      <c r="S204" s="62" t="s">
        <v>10</v>
      </c>
      <c r="T204" s="62"/>
      <c r="U204" s="62"/>
      <c r="V204" s="62"/>
      <c r="W204" s="72" t="str">
        <f>IF(ISBLANK(Table1[[#This Row],[Connection Type]]),"",INDEX(LookupConnectionType[Description],MATCH(Table1[[#This Row],[Connection Type]],LookupConnectionType[Connection Abbreviation])))</f>
        <v/>
      </c>
      <c r="X204" s="76"/>
      <c r="AA204" s="62"/>
      <c r="AB204" s="62"/>
      <c r="AC204" s="62"/>
      <c r="AD204" s="62"/>
      <c r="AE204" s="62"/>
      <c r="AF204" s="77"/>
      <c r="AG204" s="77"/>
      <c r="AH204" s="78"/>
      <c r="AI20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0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04" s="79" t="str">
        <f>IF(OR(Table1[[#This Row],[Apparent Power (kVA)]]="",Table1[[#This Row],[Elec - Diversity]]=""),"",Table1[[#This Row],[Apparent Power (kVA)]]*Table1[[#This Row],[Elec - Diversity]])</f>
        <v/>
      </c>
      <c r="AL204" s="62" t="s">
        <v>837</v>
      </c>
      <c r="AM204" s="62"/>
      <c r="AN204" s="62"/>
      <c r="AO204" s="62"/>
      <c r="AP204" s="62"/>
      <c r="AQ204" s="62"/>
      <c r="AR204" s="62"/>
      <c r="AS204" s="62"/>
      <c r="AT204" s="62" t="str" cm="1">
        <f t="array" ref="AT204">IF(ISBLANK(Table1[[#This Row],[Service]]),"N/A",INDEX(LookupService[Consumption Unit],MATCH(Table1[[#This Row],[Service]],LookupService[Service],0),0))</f>
        <v>N/A</v>
      </c>
      <c r="AU204" s="62"/>
      <c r="AV204" s="62"/>
      <c r="AW204" s="80" t="str" cm="1">
        <f t="array" ref="AW204">IF(ISBLANK(Table1[[#This Row],[Service]]),"N/A",INDEX(LookupService[Pressure Unit],MATCH(Table1[[#This Row],[Service]],LookupService[Service],0),0))</f>
        <v>N/A</v>
      </c>
      <c r="AX204" s="81"/>
      <c r="AY204" s="72" t="str">
        <f>IF(OR(Table1[[#This Row],[Flow]]="",Table1[[#This Row],[Mech - Diversity]]=""),"",Table1[[#This Row],[Flow]]*Table1[[#This Row],[Mech - Diversity]])</f>
        <v/>
      </c>
      <c r="AZ204" s="72"/>
      <c r="BA204" s="62"/>
      <c r="BB204" s="62"/>
      <c r="BC204" s="62"/>
      <c r="BD204" s="62"/>
      <c r="BE204" s="62"/>
      <c r="BF204" s="62"/>
      <c r="BG204" s="62"/>
      <c r="BH204" s="77"/>
      <c r="BI204" s="77"/>
      <c r="BJ20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04" s="72"/>
      <c r="BL204" s="72" t="b">
        <f>IF(ISBLANK(Table1[[#This Row],[Power Source (Control Panel)]]),FALSE,TRUE)</f>
        <v>1</v>
      </c>
    </row>
    <row r="205" spans="1:64" ht="30" customHeight="1" x14ac:dyDescent="0.3">
      <c r="A205" s="62" t="s">
        <v>845</v>
      </c>
      <c r="B205" s="62" t="s">
        <v>823</v>
      </c>
      <c r="C20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05" s="62" t="s">
        <v>509</v>
      </c>
      <c r="E205" s="62"/>
      <c r="F20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0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05" s="74"/>
      <c r="I205" s="75" t="str">
        <f>IF(Table1[[#This Row],[Connection ID]]&lt;&gt;"-",IF(COUNTIF(Table1[Connection ID],Table1[[#This Row],[Connection ID]])&gt;1,"Duplicate Tag",""),"")</f>
        <v/>
      </c>
      <c r="J20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05" s="62"/>
      <c r="M205" s="62" t="s">
        <v>751</v>
      </c>
      <c r="N205" s="72" t="str" cm="1">
        <f t="array" ref="N205">_xlfn._xlws.FILTER(LookupCostCode[Cost Code],LookupCostCode[Description]=Table1[[#This Row],[Equipment Type]],"Not Assigned")</f>
        <v>Not Assigned</v>
      </c>
      <c r="O205" s="72" t="s">
        <v>594</v>
      </c>
      <c r="P205" s="72"/>
      <c r="Q205" s="62" t="s">
        <v>9</v>
      </c>
      <c r="R205" s="62"/>
      <c r="S205" s="62" t="s">
        <v>10</v>
      </c>
      <c r="T205" s="62"/>
      <c r="U205" s="62"/>
      <c r="V205" s="62"/>
      <c r="W205" s="72" t="str">
        <f>IF(ISBLANK(Table1[[#This Row],[Connection Type]]),"",INDEX(LookupConnectionType[Description],MATCH(Table1[[#This Row],[Connection Type]],LookupConnectionType[Connection Abbreviation])))</f>
        <v/>
      </c>
      <c r="X205" s="76"/>
      <c r="AA205" s="62"/>
      <c r="AB205" s="62"/>
      <c r="AC205" s="62"/>
      <c r="AD205" s="62"/>
      <c r="AE205" s="62"/>
      <c r="AF205" s="77"/>
      <c r="AG205" s="77"/>
      <c r="AH205" s="78"/>
      <c r="AI20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0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05" s="79" t="str">
        <f>IF(OR(Table1[[#This Row],[Apparent Power (kVA)]]="",Table1[[#This Row],[Elec - Diversity]]=""),"",Table1[[#This Row],[Apparent Power (kVA)]]*Table1[[#This Row],[Elec - Diversity]])</f>
        <v/>
      </c>
      <c r="AL205" s="62" t="s">
        <v>837</v>
      </c>
      <c r="AM205" s="62"/>
      <c r="AN205" s="62"/>
      <c r="AO205" s="62"/>
      <c r="AP205" s="62"/>
      <c r="AQ205" s="62"/>
      <c r="AR205" s="62"/>
      <c r="AS205" s="62"/>
      <c r="AT205" s="62" t="str" cm="1">
        <f t="array" ref="AT205">IF(ISBLANK(Table1[[#This Row],[Service]]),"N/A",INDEX(LookupService[Consumption Unit],MATCH(Table1[[#This Row],[Service]],LookupService[Service],0),0))</f>
        <v>N/A</v>
      </c>
      <c r="AU205" s="62"/>
      <c r="AV205" s="62"/>
      <c r="AW205" s="80" t="str" cm="1">
        <f t="array" ref="AW205">IF(ISBLANK(Table1[[#This Row],[Service]]),"N/A",INDEX(LookupService[Pressure Unit],MATCH(Table1[[#This Row],[Service]],LookupService[Service],0),0))</f>
        <v>N/A</v>
      </c>
      <c r="AX205" s="81"/>
      <c r="AY205" s="72" t="str">
        <f>IF(OR(Table1[[#This Row],[Flow]]="",Table1[[#This Row],[Mech - Diversity]]=""),"",Table1[[#This Row],[Flow]]*Table1[[#This Row],[Mech - Diversity]])</f>
        <v/>
      </c>
      <c r="AZ205" s="72"/>
      <c r="BA205" s="62"/>
      <c r="BB205" s="62"/>
      <c r="BC205" s="62"/>
      <c r="BD205" s="62"/>
      <c r="BE205" s="62"/>
      <c r="BF205" s="62"/>
      <c r="BG205" s="62"/>
      <c r="BH205" s="77"/>
      <c r="BI205" s="77"/>
      <c r="BJ20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05" s="72"/>
      <c r="BL205" s="72" t="b">
        <f>IF(ISBLANK(Table1[[#This Row],[Power Source (Control Panel)]]),FALSE,TRUE)</f>
        <v>1</v>
      </c>
    </row>
    <row r="206" spans="1:64" ht="30" customHeight="1" x14ac:dyDescent="0.3">
      <c r="A206" s="62" t="s">
        <v>846</v>
      </c>
      <c r="B206" s="62" t="s">
        <v>823</v>
      </c>
      <c r="C20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06" s="62" t="s">
        <v>509</v>
      </c>
      <c r="E206" s="62"/>
      <c r="F20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0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06" s="74"/>
      <c r="I206" s="75" t="str">
        <f>IF(Table1[[#This Row],[Connection ID]]&lt;&gt;"-",IF(COUNTIF(Table1[Connection ID],Table1[[#This Row],[Connection ID]])&gt;1,"Duplicate Tag",""),"")</f>
        <v/>
      </c>
      <c r="J20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06" s="62"/>
      <c r="M206" s="62" t="s">
        <v>751</v>
      </c>
      <c r="N206" s="72" t="str" cm="1">
        <f t="array" ref="N206">_xlfn._xlws.FILTER(LookupCostCode[Cost Code],LookupCostCode[Description]=Table1[[#This Row],[Equipment Type]],"Not Assigned")</f>
        <v>Not Assigned</v>
      </c>
      <c r="O206" s="72" t="s">
        <v>594</v>
      </c>
      <c r="P206" s="72"/>
      <c r="Q206" s="62" t="s">
        <v>9</v>
      </c>
      <c r="R206" s="62"/>
      <c r="S206" s="62" t="s">
        <v>10</v>
      </c>
      <c r="T206" s="62"/>
      <c r="U206" s="62"/>
      <c r="V206" s="62"/>
      <c r="W206" s="72" t="str">
        <f>IF(ISBLANK(Table1[[#This Row],[Connection Type]]),"",INDEX(LookupConnectionType[Description],MATCH(Table1[[#This Row],[Connection Type]],LookupConnectionType[Connection Abbreviation])))</f>
        <v/>
      </c>
      <c r="X206" s="76"/>
      <c r="AA206" s="62"/>
      <c r="AB206" s="62"/>
      <c r="AC206" s="62"/>
      <c r="AD206" s="62"/>
      <c r="AE206" s="62"/>
      <c r="AF206" s="77"/>
      <c r="AG206" s="77"/>
      <c r="AH206" s="78"/>
      <c r="AI20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0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06" s="79" t="str">
        <f>IF(OR(Table1[[#This Row],[Apparent Power (kVA)]]="",Table1[[#This Row],[Elec - Diversity]]=""),"",Table1[[#This Row],[Apparent Power (kVA)]]*Table1[[#This Row],[Elec - Diversity]])</f>
        <v/>
      </c>
      <c r="AL206" s="62" t="s">
        <v>837</v>
      </c>
      <c r="AM206" s="62"/>
      <c r="AN206" s="62"/>
      <c r="AO206" s="62"/>
      <c r="AP206" s="62"/>
      <c r="AQ206" s="62"/>
      <c r="AR206" s="62"/>
      <c r="AS206" s="62"/>
      <c r="AT206" s="62" t="str" cm="1">
        <f t="array" ref="AT206">IF(ISBLANK(Table1[[#This Row],[Service]]),"N/A",INDEX(LookupService[Consumption Unit],MATCH(Table1[[#This Row],[Service]],LookupService[Service],0),0))</f>
        <v>N/A</v>
      </c>
      <c r="AU206" s="62"/>
      <c r="AV206" s="62"/>
      <c r="AW206" s="80" t="str" cm="1">
        <f t="array" ref="AW206">IF(ISBLANK(Table1[[#This Row],[Service]]),"N/A",INDEX(LookupService[Pressure Unit],MATCH(Table1[[#This Row],[Service]],LookupService[Service],0),0))</f>
        <v>N/A</v>
      </c>
      <c r="AX206" s="81"/>
      <c r="AY206" s="72" t="str">
        <f>IF(OR(Table1[[#This Row],[Flow]]="",Table1[[#This Row],[Mech - Diversity]]=""),"",Table1[[#This Row],[Flow]]*Table1[[#This Row],[Mech - Diversity]])</f>
        <v/>
      </c>
      <c r="AZ206" s="72"/>
      <c r="BA206" s="62"/>
      <c r="BB206" s="62"/>
      <c r="BC206" s="62"/>
      <c r="BD206" s="62"/>
      <c r="BE206" s="62"/>
      <c r="BF206" s="62"/>
      <c r="BG206" s="62"/>
      <c r="BH206" s="77"/>
      <c r="BI206" s="77"/>
      <c r="BJ20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06" s="72"/>
      <c r="BL206" s="72" t="b">
        <f>IF(ISBLANK(Table1[[#This Row],[Power Source (Control Panel)]]),FALSE,TRUE)</f>
        <v>1</v>
      </c>
    </row>
    <row r="207" spans="1:64" ht="30" customHeight="1" x14ac:dyDescent="0.3">
      <c r="A207" s="62" t="s">
        <v>847</v>
      </c>
      <c r="B207" s="62" t="s">
        <v>823</v>
      </c>
      <c r="C20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07" s="62" t="s">
        <v>509</v>
      </c>
      <c r="E207" s="62"/>
      <c r="F20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0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07" s="74"/>
      <c r="I207" s="75" t="str">
        <f>IF(Table1[[#This Row],[Connection ID]]&lt;&gt;"-",IF(COUNTIF(Table1[Connection ID],Table1[[#This Row],[Connection ID]])&gt;1,"Duplicate Tag",""),"")</f>
        <v/>
      </c>
      <c r="J20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07" s="62"/>
      <c r="M207" s="62" t="s">
        <v>751</v>
      </c>
      <c r="N207" s="72" t="str" cm="1">
        <f t="array" ref="N207">_xlfn._xlws.FILTER(LookupCostCode[Cost Code],LookupCostCode[Description]=Table1[[#This Row],[Equipment Type]],"Not Assigned")</f>
        <v>Not Assigned</v>
      </c>
      <c r="O207" s="72" t="s">
        <v>594</v>
      </c>
      <c r="P207" s="72"/>
      <c r="Q207" s="62" t="s">
        <v>9</v>
      </c>
      <c r="R207" s="62"/>
      <c r="S207" s="62" t="s">
        <v>10</v>
      </c>
      <c r="T207" s="62"/>
      <c r="U207" s="62"/>
      <c r="V207" s="62"/>
      <c r="W207" s="72" t="str">
        <f>IF(ISBLANK(Table1[[#This Row],[Connection Type]]),"",INDEX(LookupConnectionType[Description],MATCH(Table1[[#This Row],[Connection Type]],LookupConnectionType[Connection Abbreviation])))</f>
        <v/>
      </c>
      <c r="X207" s="76"/>
      <c r="AA207" s="62"/>
      <c r="AB207" s="62"/>
      <c r="AC207" s="62"/>
      <c r="AD207" s="62"/>
      <c r="AE207" s="62"/>
      <c r="AF207" s="77"/>
      <c r="AG207" s="77"/>
      <c r="AH207" s="78"/>
      <c r="AI20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0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07" s="79" t="str">
        <f>IF(OR(Table1[[#This Row],[Apparent Power (kVA)]]="",Table1[[#This Row],[Elec - Diversity]]=""),"",Table1[[#This Row],[Apparent Power (kVA)]]*Table1[[#This Row],[Elec - Diversity]])</f>
        <v/>
      </c>
      <c r="AL207" s="62" t="s">
        <v>837</v>
      </c>
      <c r="AM207" s="62"/>
      <c r="AN207" s="62"/>
      <c r="AO207" s="62"/>
      <c r="AP207" s="62"/>
      <c r="AQ207" s="62"/>
      <c r="AR207" s="62"/>
      <c r="AS207" s="62"/>
      <c r="AT207" s="62" t="str" cm="1">
        <f t="array" ref="AT207">IF(ISBLANK(Table1[[#This Row],[Service]]),"N/A",INDEX(LookupService[Consumption Unit],MATCH(Table1[[#This Row],[Service]],LookupService[Service],0),0))</f>
        <v>N/A</v>
      </c>
      <c r="AU207" s="62"/>
      <c r="AV207" s="62"/>
      <c r="AW207" s="80" t="str" cm="1">
        <f t="array" ref="AW207">IF(ISBLANK(Table1[[#This Row],[Service]]),"N/A",INDEX(LookupService[Pressure Unit],MATCH(Table1[[#This Row],[Service]],LookupService[Service],0),0))</f>
        <v>N/A</v>
      </c>
      <c r="AX207" s="81"/>
      <c r="AY207" s="72" t="str">
        <f>IF(OR(Table1[[#This Row],[Flow]]="",Table1[[#This Row],[Mech - Diversity]]=""),"",Table1[[#This Row],[Flow]]*Table1[[#This Row],[Mech - Diversity]])</f>
        <v/>
      </c>
      <c r="AZ207" s="72"/>
      <c r="BA207" s="62"/>
      <c r="BB207" s="62"/>
      <c r="BC207" s="62"/>
      <c r="BD207" s="62"/>
      <c r="BE207" s="62"/>
      <c r="BF207" s="62"/>
      <c r="BG207" s="62"/>
      <c r="BH207" s="77"/>
      <c r="BI207" s="77"/>
      <c r="BJ20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07" s="72"/>
      <c r="BL207" s="72" t="b">
        <f>IF(ISBLANK(Table1[[#This Row],[Power Source (Control Panel)]]),FALSE,TRUE)</f>
        <v>1</v>
      </c>
    </row>
    <row r="208" spans="1:64" ht="30" customHeight="1" x14ac:dyDescent="0.3">
      <c r="A208" s="62" t="s">
        <v>848</v>
      </c>
      <c r="B208" s="62" t="s">
        <v>823</v>
      </c>
      <c r="C20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08" s="62" t="s">
        <v>509</v>
      </c>
      <c r="E208" s="62"/>
      <c r="F20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0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08" s="74"/>
      <c r="I208" s="75" t="str">
        <f>IF(Table1[[#This Row],[Connection ID]]&lt;&gt;"-",IF(COUNTIF(Table1[Connection ID],Table1[[#This Row],[Connection ID]])&gt;1,"Duplicate Tag",""),"")</f>
        <v/>
      </c>
      <c r="J20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08" s="62"/>
      <c r="M208" s="62" t="s">
        <v>751</v>
      </c>
      <c r="N208" s="72" t="str" cm="1">
        <f t="array" ref="N208">_xlfn._xlws.FILTER(LookupCostCode[Cost Code],LookupCostCode[Description]=Table1[[#This Row],[Equipment Type]],"Not Assigned")</f>
        <v>Not Assigned</v>
      </c>
      <c r="O208" s="72" t="s">
        <v>594</v>
      </c>
      <c r="P208" s="72"/>
      <c r="Q208" s="62" t="s">
        <v>9</v>
      </c>
      <c r="R208" s="62"/>
      <c r="S208" s="62" t="s">
        <v>10</v>
      </c>
      <c r="T208" s="62"/>
      <c r="U208" s="62"/>
      <c r="V208" s="62"/>
      <c r="W208" s="72" t="str">
        <f>IF(ISBLANK(Table1[[#This Row],[Connection Type]]),"",INDEX(LookupConnectionType[Description],MATCH(Table1[[#This Row],[Connection Type]],LookupConnectionType[Connection Abbreviation])))</f>
        <v/>
      </c>
      <c r="X208" s="76"/>
      <c r="AA208" s="62"/>
      <c r="AB208" s="62"/>
      <c r="AC208" s="62"/>
      <c r="AD208" s="62"/>
      <c r="AE208" s="62"/>
      <c r="AF208" s="77"/>
      <c r="AG208" s="77"/>
      <c r="AH208" s="78"/>
      <c r="AI20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0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08" s="79" t="str">
        <f>IF(OR(Table1[[#This Row],[Apparent Power (kVA)]]="",Table1[[#This Row],[Elec - Diversity]]=""),"",Table1[[#This Row],[Apparent Power (kVA)]]*Table1[[#This Row],[Elec - Diversity]])</f>
        <v/>
      </c>
      <c r="AL208" s="62" t="s">
        <v>837</v>
      </c>
      <c r="AM208" s="62"/>
      <c r="AN208" s="62"/>
      <c r="AO208" s="62"/>
      <c r="AP208" s="62"/>
      <c r="AQ208" s="62"/>
      <c r="AR208" s="62"/>
      <c r="AS208" s="62"/>
      <c r="AT208" s="62" t="str" cm="1">
        <f t="array" ref="AT208">IF(ISBLANK(Table1[[#This Row],[Service]]),"N/A",INDEX(LookupService[Consumption Unit],MATCH(Table1[[#This Row],[Service]],LookupService[Service],0),0))</f>
        <v>N/A</v>
      </c>
      <c r="AU208" s="62"/>
      <c r="AV208" s="62"/>
      <c r="AW208" s="80" t="str" cm="1">
        <f t="array" ref="AW208">IF(ISBLANK(Table1[[#This Row],[Service]]),"N/A",INDEX(LookupService[Pressure Unit],MATCH(Table1[[#This Row],[Service]],LookupService[Service],0),0))</f>
        <v>N/A</v>
      </c>
      <c r="AX208" s="81"/>
      <c r="AY208" s="72" t="str">
        <f>IF(OR(Table1[[#This Row],[Flow]]="",Table1[[#This Row],[Mech - Diversity]]=""),"",Table1[[#This Row],[Flow]]*Table1[[#This Row],[Mech - Diversity]])</f>
        <v/>
      </c>
      <c r="AZ208" s="72"/>
      <c r="BA208" s="62"/>
      <c r="BB208" s="62"/>
      <c r="BC208" s="62"/>
      <c r="BD208" s="62"/>
      <c r="BE208" s="62"/>
      <c r="BF208" s="62"/>
      <c r="BG208" s="62"/>
      <c r="BH208" s="77"/>
      <c r="BI208" s="77"/>
      <c r="BJ20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08" s="72"/>
      <c r="BL208" s="72" t="b">
        <f>IF(ISBLANK(Table1[[#This Row],[Power Source (Control Panel)]]),FALSE,TRUE)</f>
        <v>1</v>
      </c>
    </row>
    <row r="209" spans="1:64" ht="30" customHeight="1" x14ac:dyDescent="0.3">
      <c r="A209" s="73" t="s">
        <v>514</v>
      </c>
      <c r="B209" s="62" t="s">
        <v>515</v>
      </c>
      <c r="C20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CA-C002</v>
      </c>
      <c r="D209" s="62" t="s">
        <v>516</v>
      </c>
      <c r="E209" s="62" t="s">
        <v>517</v>
      </c>
      <c r="F209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209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209" s="74">
        <v>2</v>
      </c>
      <c r="I209" s="75" t="str">
        <f>IF(Table1[[#This Row],[Connection ID]]&lt;&gt;"-",IF(COUNTIF(Table1[Connection ID],Table1[[#This Row],[Connection ID]])&gt;1,"Duplicate Tag",""),"")</f>
        <v/>
      </c>
      <c r="J20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09" s="62"/>
      <c r="M209" s="62"/>
      <c r="N209" s="72" t="str" cm="1">
        <f t="array" ref="N209">_xlfn._xlws.FILTER(LookupCostCode[Cost Code],LookupCostCode[Description]=Table1[[#This Row],[Equipment Type]],"Not Assigned")</f>
        <v>Not Assigned</v>
      </c>
      <c r="O209" s="62"/>
      <c r="P209" s="62"/>
      <c r="Q209" s="62" t="s">
        <v>5</v>
      </c>
      <c r="R209" s="62"/>
      <c r="S209" s="62"/>
      <c r="T209" s="62"/>
      <c r="U209" s="62"/>
      <c r="V209" s="62"/>
      <c r="W209" s="72" t="str">
        <f>IF(ISBLANK(Table1[[#This Row],[Connection Type]]),"",INDEX(LookupConnectionType[Description],MATCH(Table1[[#This Row],[Connection Type]],LookupConnectionType[Connection Abbreviation])))</f>
        <v/>
      </c>
      <c r="X209" s="76"/>
      <c r="AA209" s="62"/>
      <c r="AB209" s="62"/>
      <c r="AC209" s="62" t="s">
        <v>518</v>
      </c>
      <c r="AD209" s="62"/>
      <c r="AE209" s="62"/>
      <c r="AF209" s="77"/>
      <c r="AG209" s="77"/>
      <c r="AH209" s="78"/>
      <c r="AI20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0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09" s="79" t="str">
        <f>IF(OR(Table1[[#This Row],[Apparent Power (kVA)]]="",Table1[[#This Row],[Elec - Diversity]]=""),"",Table1[[#This Row],[Apparent Power (kVA)]]*Table1[[#This Row],[Elec - Diversity]])</f>
        <v/>
      </c>
      <c r="AL209" s="62"/>
      <c r="AM209" s="62"/>
      <c r="AN209" s="62"/>
      <c r="AO209" s="62"/>
      <c r="AP209" s="62"/>
      <c r="AQ209" s="62"/>
      <c r="AR209" s="62"/>
      <c r="AS209" s="62">
        <v>20</v>
      </c>
      <c r="AT209" s="62" t="str" cm="1">
        <f t="array" ref="AT209">IF(ISBLANK(Table1[[#This Row],[Service]]),"N/A",INDEX(LookupService[Consumption Unit],MATCH(Table1[[#This Row],[Service]],LookupService[Service],0),0))</f>
        <v>SCFM</v>
      </c>
      <c r="AU209" s="62"/>
      <c r="AV209" s="62">
        <v>100</v>
      </c>
      <c r="AW209" s="80" t="str" cm="1">
        <f t="array" ref="AW209">IF(ISBLANK(Table1[[#This Row],[Service]]),"N/A",INDEX(LookupService[Pressure Unit],MATCH(Table1[[#This Row],[Service]],LookupService[Service],0),0))</f>
        <v>PSI</v>
      </c>
      <c r="AX209" s="81">
        <v>0.3</v>
      </c>
      <c r="AY209" s="72">
        <f>IF(OR(Table1[[#This Row],[Flow]]="",Table1[[#This Row],[Mech - Diversity]]=""),"",Table1[[#This Row],[Flow]]*Table1[[#This Row],[Mech - Diversity]])</f>
        <v>6</v>
      </c>
      <c r="AZ209" s="72"/>
      <c r="BA209" s="62" t="s">
        <v>519</v>
      </c>
      <c r="BB209" s="62"/>
      <c r="BC209" s="62"/>
      <c r="BD209" s="62"/>
      <c r="BE209" s="62"/>
      <c r="BF209" s="62"/>
      <c r="BG209" s="62"/>
      <c r="BH209" s="77"/>
      <c r="BI209" s="77"/>
      <c r="BJ209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209" s="72" t="s">
        <v>512</v>
      </c>
      <c r="BL209" s="72" t="b">
        <f>IF(ISBLANK(Table1[[#This Row],[Power Source (Control Panel)]]),FALSE,TRUE)</f>
        <v>0</v>
      </c>
    </row>
    <row r="210" spans="1:64" ht="30" customHeight="1" x14ac:dyDescent="0.3">
      <c r="A210" s="62" t="s">
        <v>514</v>
      </c>
      <c r="B210" s="62" t="s">
        <v>515</v>
      </c>
      <c r="C21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10" s="62" t="s">
        <v>509</v>
      </c>
      <c r="E210" s="62"/>
      <c r="F21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1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10" s="74"/>
      <c r="I210" s="75" t="str">
        <f>IF(Table1[[#This Row],[Connection ID]]&lt;&gt;"-",IF(COUNTIF(Table1[Connection ID],Table1[[#This Row],[Connection ID]])&gt;1,"Duplicate Tag",""),"")</f>
        <v/>
      </c>
      <c r="J21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10" s="62"/>
      <c r="M210" s="62" t="s">
        <v>7</v>
      </c>
      <c r="N210" s="72" t="str" cm="1">
        <f t="array" ref="N210">_xlfn._xlws.FILTER(LookupCostCode[Cost Code],LookupCostCode[Description]=Table1[[#This Row],[Equipment Type]],"Not Assigned")</f>
        <v>Not Assigned</v>
      </c>
      <c r="O210" s="62" t="s">
        <v>849</v>
      </c>
      <c r="P210" s="62"/>
      <c r="Q210" s="62" t="s">
        <v>5</v>
      </c>
      <c r="R210" s="62"/>
      <c r="S210" s="62"/>
      <c r="T210" s="62"/>
      <c r="U210" s="62"/>
      <c r="V210" s="62"/>
      <c r="W210" s="72" t="str">
        <f>IF(ISBLANK(Table1[[#This Row],[Connection Type]]),"",INDEX(LookupConnectionType[Description],MATCH(Table1[[#This Row],[Connection Type]],LookupConnectionType[Connection Abbreviation])))</f>
        <v/>
      </c>
      <c r="X210" s="76"/>
      <c r="AA210" s="62"/>
      <c r="AB210" s="62"/>
      <c r="AC210" s="62"/>
      <c r="AD210" s="62"/>
      <c r="AE210" s="62"/>
      <c r="AF210" s="77"/>
      <c r="AG210" s="77"/>
      <c r="AH210" s="78"/>
      <c r="AI21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1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10" s="79" t="str">
        <f>IF(OR(Table1[[#This Row],[Apparent Power (kVA)]]="",Table1[[#This Row],[Elec - Diversity]]=""),"",Table1[[#This Row],[Apparent Power (kVA)]]*Table1[[#This Row],[Elec - Diversity]])</f>
        <v/>
      </c>
      <c r="AL210" s="62"/>
      <c r="AM210" s="62"/>
      <c r="AN210" s="62"/>
      <c r="AO210" s="62"/>
      <c r="AP210" s="62"/>
      <c r="AQ210" s="62"/>
      <c r="AR210" s="62"/>
      <c r="AS210" s="62"/>
      <c r="AT210" s="62" t="str" cm="1">
        <f t="array" ref="AT210">IF(ISBLANK(Table1[[#This Row],[Service]]),"N/A",INDEX(LookupService[Consumption Unit],MATCH(Table1[[#This Row],[Service]],LookupService[Service],0),0))</f>
        <v>N/A</v>
      </c>
      <c r="AU210" s="62"/>
      <c r="AV210" s="62"/>
      <c r="AW210" s="80" t="str" cm="1">
        <f t="array" ref="AW210">IF(ISBLANK(Table1[[#This Row],[Service]]),"N/A",INDEX(LookupService[Pressure Unit],MATCH(Table1[[#This Row],[Service]],LookupService[Service],0),0))</f>
        <v>N/A</v>
      </c>
      <c r="AX210" s="81"/>
      <c r="AY210" s="72" t="str">
        <f>IF(OR(Table1[[#This Row],[Flow]]="",Table1[[#This Row],[Mech - Diversity]]=""),"",Table1[[#This Row],[Flow]]*Table1[[#This Row],[Mech - Diversity]])</f>
        <v/>
      </c>
      <c r="AZ210" s="72"/>
      <c r="BA210" s="62"/>
      <c r="BB210" s="62"/>
      <c r="BC210" s="62"/>
      <c r="BD210" s="62"/>
      <c r="BE210" s="62"/>
      <c r="BF210" s="62"/>
      <c r="BG210" s="62"/>
      <c r="BH210" s="77"/>
      <c r="BI210" s="77"/>
      <c r="BJ21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10" s="72"/>
      <c r="BL210" s="72" t="b">
        <f>IF(ISBLANK(Table1[[#This Row],[Power Source (Control Panel)]]),FALSE,TRUE)</f>
        <v>0</v>
      </c>
    </row>
    <row r="211" spans="1:64" ht="30" customHeight="1" x14ac:dyDescent="0.3">
      <c r="A211" s="73" t="s">
        <v>520</v>
      </c>
      <c r="B211" s="62" t="s">
        <v>521</v>
      </c>
      <c r="C21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CA-C003</v>
      </c>
      <c r="D211" s="62" t="s">
        <v>516</v>
      </c>
      <c r="E211" s="62" t="s">
        <v>517</v>
      </c>
      <c r="F211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211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211" s="74">
        <v>3</v>
      </c>
      <c r="I211" s="75" t="str">
        <f>IF(Table1[[#This Row],[Connection ID]]&lt;&gt;"-",IF(COUNTIF(Table1[Connection ID],Table1[[#This Row],[Connection ID]])&gt;1,"Duplicate Tag",""),"")</f>
        <v/>
      </c>
      <c r="J21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11" s="62"/>
      <c r="M211" s="62"/>
      <c r="N211" s="72" t="str" cm="1">
        <f t="array" ref="N211">_xlfn._xlws.FILTER(LookupCostCode[Cost Code],LookupCostCode[Description]=Table1[[#This Row],[Equipment Type]],"Not Assigned")</f>
        <v>Not Assigned</v>
      </c>
      <c r="O211" s="72"/>
      <c r="P211" s="72"/>
      <c r="Q211" s="62" t="s">
        <v>5</v>
      </c>
      <c r="R211" s="62"/>
      <c r="S211" s="62"/>
      <c r="T211" s="62"/>
      <c r="U211" s="62"/>
      <c r="V211" s="62"/>
      <c r="W211" s="72" t="str">
        <f>IF(ISBLANK(Table1[[#This Row],[Connection Type]]),"",INDEX(LookupConnectionType[Description],MATCH(Table1[[#This Row],[Connection Type]],LookupConnectionType[Connection Abbreviation])))</f>
        <v/>
      </c>
      <c r="X211" s="76"/>
      <c r="AA211" s="62"/>
      <c r="AB211" s="62"/>
      <c r="AC211" s="62" t="s">
        <v>518</v>
      </c>
      <c r="AD211" s="62"/>
      <c r="AE211" s="62"/>
      <c r="AF211" s="77"/>
      <c r="AG211" s="77"/>
      <c r="AH211" s="78"/>
      <c r="AI21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1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11" s="79" t="str">
        <f>IF(OR(Table1[[#This Row],[Apparent Power (kVA)]]="",Table1[[#This Row],[Elec - Diversity]]=""),"",Table1[[#This Row],[Apparent Power (kVA)]]*Table1[[#This Row],[Elec - Diversity]])</f>
        <v/>
      </c>
      <c r="AL211" s="62"/>
      <c r="AM211" s="62"/>
      <c r="AN211" s="62"/>
      <c r="AO211" s="62"/>
      <c r="AP211" s="62"/>
      <c r="AQ211" s="62"/>
      <c r="AR211" s="62"/>
      <c r="AS211" s="62">
        <v>20</v>
      </c>
      <c r="AT211" s="62" t="str" cm="1">
        <f t="array" ref="AT211">IF(ISBLANK(Table1[[#This Row],[Service]]),"N/A",INDEX(LookupService[Consumption Unit],MATCH(Table1[[#This Row],[Service]],LookupService[Service],0),0))</f>
        <v>SCFM</v>
      </c>
      <c r="AU211" s="62"/>
      <c r="AV211" s="62">
        <v>100</v>
      </c>
      <c r="AW211" s="80" t="str" cm="1">
        <f t="array" ref="AW211">IF(ISBLANK(Table1[[#This Row],[Service]]),"N/A",INDEX(LookupService[Pressure Unit],MATCH(Table1[[#This Row],[Service]],LookupService[Service],0),0))</f>
        <v>PSI</v>
      </c>
      <c r="AX211" s="81">
        <v>0.3</v>
      </c>
      <c r="AY211" s="72">
        <f>IF(OR(Table1[[#This Row],[Flow]]="",Table1[[#This Row],[Mech - Diversity]]=""),"",Table1[[#This Row],[Flow]]*Table1[[#This Row],[Mech - Diversity]])</f>
        <v>6</v>
      </c>
      <c r="AZ211" s="72"/>
      <c r="BA211" s="62" t="s">
        <v>519</v>
      </c>
      <c r="BB211" s="62"/>
      <c r="BC211" s="62"/>
      <c r="BD211" s="62"/>
      <c r="BE211" s="62"/>
      <c r="BF211" s="62"/>
      <c r="BG211" s="62"/>
      <c r="BH211" s="77"/>
      <c r="BI211" s="77"/>
      <c r="BJ211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211" s="72" t="s">
        <v>512</v>
      </c>
      <c r="BL211" s="72" t="b">
        <f>IF(ISBLANK(Table1[[#This Row],[Power Source (Control Panel)]]),FALSE,TRUE)</f>
        <v>0</v>
      </c>
    </row>
    <row r="212" spans="1:64" ht="30" customHeight="1" x14ac:dyDescent="0.3">
      <c r="A212" s="62" t="s">
        <v>520</v>
      </c>
      <c r="B212" s="62" t="s">
        <v>521</v>
      </c>
      <c r="C21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12" s="62" t="s">
        <v>509</v>
      </c>
      <c r="E212" s="62"/>
      <c r="F21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1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12" s="74"/>
      <c r="I212" s="75" t="str">
        <f>IF(Table1[[#This Row],[Connection ID]]&lt;&gt;"-",IF(COUNTIF(Table1[Connection ID],Table1[[#This Row],[Connection ID]])&gt;1,"Duplicate Tag",""),"")</f>
        <v/>
      </c>
      <c r="J21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12" s="62"/>
      <c r="M212" s="62" t="s">
        <v>7</v>
      </c>
      <c r="N212" s="72" t="str" cm="1">
        <f t="array" ref="N212">_xlfn._xlws.FILTER(LookupCostCode[Cost Code],LookupCostCode[Description]=Table1[[#This Row],[Equipment Type]],"Not Assigned")</f>
        <v>Not Assigned</v>
      </c>
      <c r="O212" s="72" t="s">
        <v>849</v>
      </c>
      <c r="P212" s="72"/>
      <c r="Q212" s="62" t="s">
        <v>5</v>
      </c>
      <c r="R212" s="62"/>
      <c r="S212" s="62"/>
      <c r="T212" s="62"/>
      <c r="U212" s="62"/>
      <c r="V212" s="62"/>
      <c r="W212" s="72" t="str">
        <f>IF(ISBLANK(Table1[[#This Row],[Connection Type]]),"",INDEX(LookupConnectionType[Description],MATCH(Table1[[#This Row],[Connection Type]],LookupConnectionType[Connection Abbreviation])))</f>
        <v/>
      </c>
      <c r="X212" s="76"/>
      <c r="AA212" s="62"/>
      <c r="AB212" s="62"/>
      <c r="AC212" s="62"/>
      <c r="AD212" s="62"/>
      <c r="AE212" s="62"/>
      <c r="AF212" s="77"/>
      <c r="AG212" s="77"/>
      <c r="AH212" s="78"/>
      <c r="AI21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1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12" s="79" t="str">
        <f>IF(OR(Table1[[#This Row],[Apparent Power (kVA)]]="",Table1[[#This Row],[Elec - Diversity]]=""),"",Table1[[#This Row],[Apparent Power (kVA)]]*Table1[[#This Row],[Elec - Diversity]])</f>
        <v/>
      </c>
      <c r="AL212" s="62"/>
      <c r="AM212" s="62"/>
      <c r="AN212" s="62"/>
      <c r="AO212" s="62"/>
      <c r="AP212" s="62"/>
      <c r="AQ212" s="62"/>
      <c r="AR212" s="62"/>
      <c r="AS212" s="62"/>
      <c r="AT212" s="62" t="str" cm="1">
        <f t="array" ref="AT212">IF(ISBLANK(Table1[[#This Row],[Service]]),"N/A",INDEX(LookupService[Consumption Unit],MATCH(Table1[[#This Row],[Service]],LookupService[Service],0),0))</f>
        <v>N/A</v>
      </c>
      <c r="AU212" s="62"/>
      <c r="AV212" s="62"/>
      <c r="AW212" s="80" t="str" cm="1">
        <f t="array" ref="AW212">IF(ISBLANK(Table1[[#This Row],[Service]]),"N/A",INDEX(LookupService[Pressure Unit],MATCH(Table1[[#This Row],[Service]],LookupService[Service],0),0))</f>
        <v>N/A</v>
      </c>
      <c r="AX212" s="81"/>
      <c r="AY212" s="72" t="str">
        <f>IF(OR(Table1[[#This Row],[Flow]]="",Table1[[#This Row],[Mech - Diversity]]=""),"",Table1[[#This Row],[Flow]]*Table1[[#This Row],[Mech - Diversity]])</f>
        <v/>
      </c>
      <c r="AZ212" s="72"/>
      <c r="BA212" s="62"/>
      <c r="BB212" s="62"/>
      <c r="BC212" s="62"/>
      <c r="BD212" s="62"/>
      <c r="BE212" s="62"/>
      <c r="BF212" s="62"/>
      <c r="BG212" s="62"/>
      <c r="BH212" s="77"/>
      <c r="BI212" s="77"/>
      <c r="BJ21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12" s="72"/>
      <c r="BL212" s="72" t="b">
        <f>IF(ISBLANK(Table1[[#This Row],[Power Source (Control Panel)]]),FALSE,TRUE)</f>
        <v>0</v>
      </c>
    </row>
    <row r="213" spans="1:64" ht="30" customHeight="1" x14ac:dyDescent="0.3">
      <c r="A213" s="73" t="s">
        <v>522</v>
      </c>
      <c r="B213" s="62" t="s">
        <v>523</v>
      </c>
      <c r="C21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CA-C004</v>
      </c>
      <c r="D213" s="62" t="s">
        <v>516</v>
      </c>
      <c r="E213" s="62" t="s">
        <v>517</v>
      </c>
      <c r="F213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213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213" s="74">
        <v>4</v>
      </c>
      <c r="I213" s="75" t="str">
        <f>IF(Table1[[#This Row],[Connection ID]]&lt;&gt;"-",IF(COUNTIF(Table1[Connection ID],Table1[[#This Row],[Connection ID]])&gt;1,"Duplicate Tag",""),"")</f>
        <v/>
      </c>
      <c r="J21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13" s="62"/>
      <c r="M213" s="62"/>
      <c r="N213" s="72" t="str" cm="1">
        <f t="array" ref="N213">_xlfn._xlws.FILTER(LookupCostCode[Cost Code],LookupCostCode[Description]=Table1[[#This Row],[Equipment Type]],"Not Assigned")</f>
        <v>Not Assigned</v>
      </c>
      <c r="O213" s="72"/>
      <c r="P213" s="72"/>
      <c r="Q213" s="62" t="s">
        <v>5</v>
      </c>
      <c r="R213" s="62"/>
      <c r="S213" s="62"/>
      <c r="T213" s="62"/>
      <c r="U213" s="62"/>
      <c r="V213" s="62"/>
      <c r="W213" s="72" t="str">
        <f>IF(ISBLANK(Table1[[#This Row],[Connection Type]]),"",INDEX(LookupConnectionType[Description],MATCH(Table1[[#This Row],[Connection Type]],LookupConnectionType[Connection Abbreviation])))</f>
        <v/>
      </c>
      <c r="X213" s="76"/>
      <c r="AA213" s="62"/>
      <c r="AB213" s="62"/>
      <c r="AC213" s="62" t="s">
        <v>518</v>
      </c>
      <c r="AD213" s="62"/>
      <c r="AE213" s="62"/>
      <c r="AF213" s="77"/>
      <c r="AG213" s="77"/>
      <c r="AH213" s="78"/>
      <c r="AI21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1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13" s="79" t="str">
        <f>IF(OR(Table1[[#This Row],[Apparent Power (kVA)]]="",Table1[[#This Row],[Elec - Diversity]]=""),"",Table1[[#This Row],[Apparent Power (kVA)]]*Table1[[#This Row],[Elec - Diversity]])</f>
        <v/>
      </c>
      <c r="AL213" s="62"/>
      <c r="AM213" s="62"/>
      <c r="AN213" s="62"/>
      <c r="AO213" s="62"/>
      <c r="AP213" s="62"/>
      <c r="AQ213" s="62"/>
      <c r="AR213" s="62"/>
      <c r="AS213" s="62">
        <v>20</v>
      </c>
      <c r="AT213" s="62" t="str" cm="1">
        <f t="array" ref="AT213">IF(ISBLANK(Table1[[#This Row],[Service]]),"N/A",INDEX(LookupService[Consumption Unit],MATCH(Table1[[#This Row],[Service]],LookupService[Service],0),0))</f>
        <v>SCFM</v>
      </c>
      <c r="AU213" s="62"/>
      <c r="AV213" s="62">
        <v>100</v>
      </c>
      <c r="AW213" s="80" t="str" cm="1">
        <f t="array" ref="AW213">IF(ISBLANK(Table1[[#This Row],[Service]]),"N/A",INDEX(LookupService[Pressure Unit],MATCH(Table1[[#This Row],[Service]],LookupService[Service],0),0))</f>
        <v>PSI</v>
      </c>
      <c r="AX213" s="81">
        <v>0.3</v>
      </c>
      <c r="AY213" s="72">
        <f>IF(OR(Table1[[#This Row],[Flow]]="",Table1[[#This Row],[Mech - Diversity]]=""),"",Table1[[#This Row],[Flow]]*Table1[[#This Row],[Mech - Diversity]])</f>
        <v>6</v>
      </c>
      <c r="AZ213" s="72"/>
      <c r="BA213" s="62" t="s">
        <v>519</v>
      </c>
      <c r="BB213" s="62"/>
      <c r="BC213" s="62"/>
      <c r="BD213" s="62"/>
      <c r="BE213" s="62"/>
      <c r="BF213" s="62"/>
      <c r="BG213" s="62"/>
      <c r="BH213" s="77"/>
      <c r="BI213" s="77"/>
      <c r="BJ213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213" s="72" t="s">
        <v>512</v>
      </c>
      <c r="BL213" s="72" t="b">
        <f>IF(ISBLANK(Table1[[#This Row],[Power Source (Control Panel)]]),FALSE,TRUE)</f>
        <v>0</v>
      </c>
    </row>
    <row r="214" spans="1:64" ht="30" customHeight="1" x14ac:dyDescent="0.3">
      <c r="A214" s="62" t="s">
        <v>522</v>
      </c>
      <c r="B214" s="62" t="s">
        <v>523</v>
      </c>
      <c r="C21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14" s="62" t="s">
        <v>509</v>
      </c>
      <c r="E214" s="62"/>
      <c r="F21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1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14" s="74"/>
      <c r="I214" s="75" t="str">
        <f>IF(Table1[[#This Row],[Connection ID]]&lt;&gt;"-",IF(COUNTIF(Table1[Connection ID],Table1[[#This Row],[Connection ID]])&gt;1,"Duplicate Tag",""),"")</f>
        <v/>
      </c>
      <c r="J21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14" s="62"/>
      <c r="M214" s="62" t="s">
        <v>7</v>
      </c>
      <c r="N214" s="72" t="str" cm="1">
        <f t="array" ref="N214">_xlfn._xlws.FILTER(LookupCostCode[Cost Code],LookupCostCode[Description]=Table1[[#This Row],[Equipment Type]],"Not Assigned")</f>
        <v>Not Assigned</v>
      </c>
      <c r="O214" s="72" t="s">
        <v>849</v>
      </c>
      <c r="P214" s="72"/>
      <c r="Q214" s="62" t="s">
        <v>5</v>
      </c>
      <c r="R214" s="62"/>
      <c r="S214" s="62"/>
      <c r="T214" s="62"/>
      <c r="U214" s="62"/>
      <c r="V214" s="62"/>
      <c r="W214" s="72" t="str">
        <f>IF(ISBLANK(Table1[[#This Row],[Connection Type]]),"",INDEX(LookupConnectionType[Description],MATCH(Table1[[#This Row],[Connection Type]],LookupConnectionType[Connection Abbreviation])))</f>
        <v/>
      </c>
      <c r="X214" s="76"/>
      <c r="AA214" s="62"/>
      <c r="AB214" s="62"/>
      <c r="AC214" s="62"/>
      <c r="AD214" s="62"/>
      <c r="AE214" s="62"/>
      <c r="AF214" s="77"/>
      <c r="AG214" s="77"/>
      <c r="AH214" s="78"/>
      <c r="AI21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1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14" s="79" t="str">
        <f>IF(OR(Table1[[#This Row],[Apparent Power (kVA)]]="",Table1[[#This Row],[Elec - Diversity]]=""),"",Table1[[#This Row],[Apparent Power (kVA)]]*Table1[[#This Row],[Elec - Diversity]])</f>
        <v/>
      </c>
      <c r="AL214" s="62"/>
      <c r="AM214" s="62"/>
      <c r="AN214" s="62"/>
      <c r="AO214" s="62"/>
      <c r="AP214" s="62"/>
      <c r="AQ214" s="62"/>
      <c r="AR214" s="62"/>
      <c r="AS214" s="62"/>
      <c r="AT214" s="62" t="str" cm="1">
        <f t="array" ref="AT214">IF(ISBLANK(Table1[[#This Row],[Service]]),"N/A",INDEX(LookupService[Consumption Unit],MATCH(Table1[[#This Row],[Service]],LookupService[Service],0),0))</f>
        <v>N/A</v>
      </c>
      <c r="AU214" s="62"/>
      <c r="AV214" s="62"/>
      <c r="AW214" s="80" t="str" cm="1">
        <f t="array" ref="AW214">IF(ISBLANK(Table1[[#This Row],[Service]]),"N/A",INDEX(LookupService[Pressure Unit],MATCH(Table1[[#This Row],[Service]],LookupService[Service],0),0))</f>
        <v>N/A</v>
      </c>
      <c r="AX214" s="81"/>
      <c r="AY214" s="72" t="str">
        <f>IF(OR(Table1[[#This Row],[Flow]]="",Table1[[#This Row],[Mech - Diversity]]=""),"",Table1[[#This Row],[Flow]]*Table1[[#This Row],[Mech - Diversity]])</f>
        <v/>
      </c>
      <c r="AZ214" s="72"/>
      <c r="BA214" s="62"/>
      <c r="BB214" s="62"/>
      <c r="BC214" s="62"/>
      <c r="BD214" s="62"/>
      <c r="BE214" s="62"/>
      <c r="BF214" s="62"/>
      <c r="BG214" s="62"/>
      <c r="BH214" s="77"/>
      <c r="BI214" s="77"/>
      <c r="BJ21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14" s="72"/>
      <c r="BL214" s="72" t="b">
        <f>IF(ISBLANK(Table1[[#This Row],[Power Source (Control Panel)]]),FALSE,TRUE)</f>
        <v>0</v>
      </c>
    </row>
    <row r="215" spans="1:64" ht="30" customHeight="1" x14ac:dyDescent="0.3">
      <c r="A215" s="73" t="s">
        <v>524</v>
      </c>
      <c r="B215" s="62" t="s">
        <v>525</v>
      </c>
      <c r="C21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CA-C005</v>
      </c>
      <c r="D215" s="62" t="s">
        <v>516</v>
      </c>
      <c r="E215" s="62" t="s">
        <v>517</v>
      </c>
      <c r="F215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215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215" s="74">
        <v>5</v>
      </c>
      <c r="I215" s="75" t="str">
        <f>IF(Table1[[#This Row],[Connection ID]]&lt;&gt;"-",IF(COUNTIF(Table1[Connection ID],Table1[[#This Row],[Connection ID]])&gt;1,"Duplicate Tag",""),"")</f>
        <v/>
      </c>
      <c r="J21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15" s="62"/>
      <c r="M215" s="62"/>
      <c r="N215" s="72" t="str" cm="1">
        <f t="array" ref="N215">_xlfn._xlws.FILTER(LookupCostCode[Cost Code],LookupCostCode[Description]=Table1[[#This Row],[Equipment Type]],"Not Assigned")</f>
        <v>Not Assigned</v>
      </c>
      <c r="O215" s="72"/>
      <c r="P215" s="72"/>
      <c r="Q215" s="62" t="s">
        <v>5</v>
      </c>
      <c r="R215" s="62"/>
      <c r="S215" s="62"/>
      <c r="T215" s="62"/>
      <c r="U215" s="62"/>
      <c r="V215" s="62"/>
      <c r="W215" s="72" t="str">
        <f>IF(ISBLANK(Table1[[#This Row],[Connection Type]]),"",INDEX(LookupConnectionType[Description],MATCH(Table1[[#This Row],[Connection Type]],LookupConnectionType[Connection Abbreviation])))</f>
        <v/>
      </c>
      <c r="X215" s="76"/>
      <c r="AA215" s="62"/>
      <c r="AB215" s="62"/>
      <c r="AC215" s="62" t="s">
        <v>518</v>
      </c>
      <c r="AD215" s="62"/>
      <c r="AE215" s="62"/>
      <c r="AF215" s="77"/>
      <c r="AG215" s="77"/>
      <c r="AH215" s="78"/>
      <c r="AI21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1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15" s="79" t="str">
        <f>IF(OR(Table1[[#This Row],[Apparent Power (kVA)]]="",Table1[[#This Row],[Elec - Diversity]]=""),"",Table1[[#This Row],[Apparent Power (kVA)]]*Table1[[#This Row],[Elec - Diversity]])</f>
        <v/>
      </c>
      <c r="AL215" s="62"/>
      <c r="AM215" s="62"/>
      <c r="AN215" s="62"/>
      <c r="AO215" s="62"/>
      <c r="AP215" s="62"/>
      <c r="AQ215" s="62"/>
      <c r="AR215" s="62"/>
      <c r="AS215" s="62">
        <v>20</v>
      </c>
      <c r="AT215" s="62" t="str" cm="1">
        <f t="array" ref="AT215">IF(ISBLANK(Table1[[#This Row],[Service]]),"N/A",INDEX(LookupService[Consumption Unit],MATCH(Table1[[#This Row],[Service]],LookupService[Service],0),0))</f>
        <v>SCFM</v>
      </c>
      <c r="AU215" s="62"/>
      <c r="AV215" s="62">
        <v>100</v>
      </c>
      <c r="AW215" s="80" t="str" cm="1">
        <f t="array" ref="AW215">IF(ISBLANK(Table1[[#This Row],[Service]]),"N/A",INDEX(LookupService[Pressure Unit],MATCH(Table1[[#This Row],[Service]],LookupService[Service],0),0))</f>
        <v>PSI</v>
      </c>
      <c r="AX215" s="81">
        <v>0.3</v>
      </c>
      <c r="AY215" s="72">
        <f>IF(OR(Table1[[#This Row],[Flow]]="",Table1[[#This Row],[Mech - Diversity]]=""),"",Table1[[#This Row],[Flow]]*Table1[[#This Row],[Mech - Diversity]])</f>
        <v>6</v>
      </c>
      <c r="AZ215" s="72"/>
      <c r="BA215" s="62" t="s">
        <v>519</v>
      </c>
      <c r="BB215" s="62"/>
      <c r="BC215" s="62"/>
      <c r="BD215" s="62"/>
      <c r="BE215" s="62"/>
      <c r="BF215" s="62"/>
      <c r="BG215" s="62"/>
      <c r="BH215" s="77"/>
      <c r="BI215" s="77"/>
      <c r="BJ215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215" s="72" t="s">
        <v>512</v>
      </c>
      <c r="BL215" s="72" t="b">
        <f>IF(ISBLANK(Table1[[#This Row],[Power Source (Control Panel)]]),FALSE,TRUE)</f>
        <v>0</v>
      </c>
    </row>
    <row r="216" spans="1:64" ht="30" customHeight="1" x14ac:dyDescent="0.3">
      <c r="A216" s="62" t="s">
        <v>524</v>
      </c>
      <c r="B216" s="62" t="s">
        <v>525</v>
      </c>
      <c r="C21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16" s="62" t="s">
        <v>509</v>
      </c>
      <c r="E216" s="62"/>
      <c r="F21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1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16" s="74"/>
      <c r="I216" s="75" t="str">
        <f>IF(Table1[[#This Row],[Connection ID]]&lt;&gt;"-",IF(COUNTIF(Table1[Connection ID],Table1[[#This Row],[Connection ID]])&gt;1,"Duplicate Tag",""),"")</f>
        <v/>
      </c>
      <c r="J21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16" s="62"/>
      <c r="M216" s="62" t="s">
        <v>7</v>
      </c>
      <c r="N216" s="72" t="str" cm="1">
        <f t="array" ref="N216">_xlfn._xlws.FILTER(LookupCostCode[Cost Code],LookupCostCode[Description]=Table1[[#This Row],[Equipment Type]],"Not Assigned")</f>
        <v>Not Assigned</v>
      </c>
      <c r="O216" s="72" t="s">
        <v>849</v>
      </c>
      <c r="P216" s="72"/>
      <c r="Q216" s="62" t="s">
        <v>5</v>
      </c>
      <c r="R216" s="62"/>
      <c r="S216" s="62"/>
      <c r="T216" s="62"/>
      <c r="U216" s="62"/>
      <c r="V216" s="62"/>
      <c r="W216" s="72" t="str">
        <f>IF(ISBLANK(Table1[[#This Row],[Connection Type]]),"",INDEX(LookupConnectionType[Description],MATCH(Table1[[#This Row],[Connection Type]],LookupConnectionType[Connection Abbreviation])))</f>
        <v/>
      </c>
      <c r="X216" s="76"/>
      <c r="AA216" s="62"/>
      <c r="AB216" s="62"/>
      <c r="AC216" s="62"/>
      <c r="AD216" s="62"/>
      <c r="AE216" s="62"/>
      <c r="AF216" s="77"/>
      <c r="AG216" s="77"/>
      <c r="AH216" s="78"/>
      <c r="AI21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1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16" s="79" t="str">
        <f>IF(OR(Table1[[#This Row],[Apparent Power (kVA)]]="",Table1[[#This Row],[Elec - Diversity]]=""),"",Table1[[#This Row],[Apparent Power (kVA)]]*Table1[[#This Row],[Elec - Diversity]])</f>
        <v/>
      </c>
      <c r="AL216" s="62"/>
      <c r="AM216" s="62"/>
      <c r="AN216" s="62"/>
      <c r="AO216" s="62"/>
      <c r="AP216" s="62"/>
      <c r="AQ216" s="62"/>
      <c r="AR216" s="62"/>
      <c r="AS216" s="62"/>
      <c r="AT216" s="62" t="str" cm="1">
        <f t="array" ref="AT216">IF(ISBLANK(Table1[[#This Row],[Service]]),"N/A",INDEX(LookupService[Consumption Unit],MATCH(Table1[[#This Row],[Service]],LookupService[Service],0),0))</f>
        <v>N/A</v>
      </c>
      <c r="AU216" s="62"/>
      <c r="AV216" s="62"/>
      <c r="AW216" s="80" t="str" cm="1">
        <f t="array" ref="AW216">IF(ISBLANK(Table1[[#This Row],[Service]]),"N/A",INDEX(LookupService[Pressure Unit],MATCH(Table1[[#This Row],[Service]],LookupService[Service],0),0))</f>
        <v>N/A</v>
      </c>
      <c r="AX216" s="81"/>
      <c r="AY216" s="72" t="str">
        <f>IF(OR(Table1[[#This Row],[Flow]]="",Table1[[#This Row],[Mech - Diversity]]=""),"",Table1[[#This Row],[Flow]]*Table1[[#This Row],[Mech - Diversity]])</f>
        <v/>
      </c>
      <c r="AZ216" s="72"/>
      <c r="BA216" s="62"/>
      <c r="BB216" s="62"/>
      <c r="BC216" s="62"/>
      <c r="BD216" s="62"/>
      <c r="BE216" s="62"/>
      <c r="BF216" s="62"/>
      <c r="BG216" s="62"/>
      <c r="BH216" s="77"/>
      <c r="BI216" s="77"/>
      <c r="BJ21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16" s="72"/>
      <c r="BL216" s="72" t="b">
        <f>IF(ISBLANK(Table1[[#This Row],[Power Source (Control Panel)]]),FALSE,TRUE)</f>
        <v>0</v>
      </c>
    </row>
    <row r="217" spans="1:64" ht="30" customHeight="1" x14ac:dyDescent="0.3">
      <c r="A217" s="80" t="s">
        <v>549</v>
      </c>
      <c r="B217" s="62" t="s">
        <v>550</v>
      </c>
      <c r="C21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17" s="62" t="s">
        <v>509</v>
      </c>
      <c r="E217" s="62"/>
      <c r="F21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1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17" s="74"/>
      <c r="I217" s="75" t="str">
        <f>IF(Table1[[#This Row],[Connection ID]]&lt;&gt;"-",IF(COUNTIF(Table1[Connection ID],Table1[[#This Row],[Connection ID]])&gt;1,"Duplicate Tag",""),"")</f>
        <v/>
      </c>
      <c r="J21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17" s="62"/>
      <c r="M217" s="62" t="s">
        <v>510</v>
      </c>
      <c r="N217" s="72" t="str" cm="1">
        <f t="array" ref="N217">_xlfn._xlws.FILTER(LookupCostCode[Cost Code],LookupCostCode[Description]=Table1[[#This Row],[Equipment Type]],"Not Assigned")</f>
        <v>Not Assigned</v>
      </c>
      <c r="O217" s="72"/>
      <c r="P217" s="72"/>
      <c r="Q217" s="62" t="s">
        <v>9</v>
      </c>
      <c r="R217" s="62"/>
      <c r="S217" s="62"/>
      <c r="T217" s="62"/>
      <c r="U217" s="62"/>
      <c r="V217" s="62"/>
      <c r="W217" s="72" t="str">
        <f>IF(ISBLANK(Table1[[#This Row],[Connection Type]]),"",INDEX(LookupConnectionType[Description],MATCH(Table1[[#This Row],[Connection Type]],LookupConnectionType[Connection Abbreviation])))</f>
        <v/>
      </c>
      <c r="X217" s="76"/>
      <c r="AA217" s="62"/>
      <c r="AB217" s="62"/>
      <c r="AC217" s="62"/>
      <c r="AD217" s="62"/>
      <c r="AE217" s="62"/>
      <c r="AF217" s="77"/>
      <c r="AG217" s="77"/>
      <c r="AH217" s="78"/>
      <c r="AI21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1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17" s="79" t="str">
        <f>IF(OR(Table1[[#This Row],[Apparent Power (kVA)]]="",Table1[[#This Row],[Elec - Diversity]]=""),"",Table1[[#This Row],[Apparent Power (kVA)]]*Table1[[#This Row],[Elec - Diversity]])</f>
        <v/>
      </c>
      <c r="AL217" s="62" t="s">
        <v>551</v>
      </c>
      <c r="AM217" s="62"/>
      <c r="AN217" s="62"/>
      <c r="AO217" s="62"/>
      <c r="AP217" s="62"/>
      <c r="AQ217" s="62"/>
      <c r="AR217" s="62"/>
      <c r="AS217" s="62"/>
      <c r="AT217" s="62" t="str" cm="1">
        <f t="array" ref="AT217">IF(ISBLANK(Table1[[#This Row],[Service]]),"N/A",INDEX(LookupService[Consumption Unit],MATCH(Table1[[#This Row],[Service]],LookupService[Service],0),0))</f>
        <v>N/A</v>
      </c>
      <c r="AU217" s="62"/>
      <c r="AV217" s="62"/>
      <c r="AW217" s="80" t="str" cm="1">
        <f t="array" ref="AW217">IF(ISBLANK(Table1[[#This Row],[Service]]),"N/A",INDEX(LookupService[Pressure Unit],MATCH(Table1[[#This Row],[Service]],LookupService[Service],0),0))</f>
        <v>N/A</v>
      </c>
      <c r="AX217" s="81"/>
      <c r="AY217" s="72" t="str">
        <f>IF(OR(Table1[[#This Row],[Flow]]="",Table1[[#This Row],[Mech - Diversity]]=""),"",Table1[[#This Row],[Flow]]*Table1[[#This Row],[Mech - Diversity]])</f>
        <v/>
      </c>
      <c r="AZ217" s="72"/>
      <c r="BA217" s="62"/>
      <c r="BB217" s="62"/>
      <c r="BC217" s="62"/>
      <c r="BD217" s="62"/>
      <c r="BE217" s="62"/>
      <c r="BF217" s="62"/>
      <c r="BG217" s="62"/>
      <c r="BH217" s="77"/>
      <c r="BI217" s="77"/>
      <c r="BJ21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17" s="72" t="s">
        <v>512</v>
      </c>
      <c r="BL217" s="72" t="b">
        <f>IF(ISBLANK(Table1[[#This Row],[Power Source (Control Panel)]]),FALSE,TRUE)</f>
        <v>1</v>
      </c>
    </row>
    <row r="218" spans="1:64" ht="30" customHeight="1" x14ac:dyDescent="0.3">
      <c r="A218" s="62" t="s">
        <v>850</v>
      </c>
      <c r="B218" s="62" t="s">
        <v>851</v>
      </c>
      <c r="C21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18" s="62" t="s">
        <v>509</v>
      </c>
      <c r="E218" s="62"/>
      <c r="F21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1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18" s="74"/>
      <c r="I218" s="75" t="str">
        <f>IF(Table1[[#This Row],[Connection ID]]&lt;&gt;"-",IF(COUNTIF(Table1[Connection ID],Table1[[#This Row],[Connection ID]])&gt;1,"Duplicate Tag",""),"")</f>
        <v/>
      </c>
      <c r="J21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18" s="62"/>
      <c r="M218" s="62" t="s">
        <v>7</v>
      </c>
      <c r="N218" s="72" t="str" cm="1">
        <f t="array" ref="N218">_xlfn._xlws.FILTER(LookupCostCode[Cost Code],LookupCostCode[Description]=Table1[[#This Row],[Equipment Type]],"Not Assigned")</f>
        <v>Not Assigned</v>
      </c>
      <c r="O218" s="72" t="s">
        <v>849</v>
      </c>
      <c r="P218" s="72"/>
      <c r="Q218" s="62" t="s">
        <v>9</v>
      </c>
      <c r="R218" s="62"/>
      <c r="S218" s="62"/>
      <c r="T218" s="62"/>
      <c r="U218" s="62"/>
      <c r="V218" s="62"/>
      <c r="W218" s="72" t="str">
        <f>IF(ISBLANK(Table1[[#This Row],[Connection Type]]),"",INDEX(LookupConnectionType[Description],MATCH(Table1[[#This Row],[Connection Type]],LookupConnectionType[Connection Abbreviation])))</f>
        <v/>
      </c>
      <c r="X218" s="76"/>
      <c r="AA218" s="62"/>
      <c r="AB218" s="62"/>
      <c r="AC218" s="62"/>
      <c r="AD218" s="62"/>
      <c r="AE218" s="62"/>
      <c r="AF218" s="77"/>
      <c r="AG218" s="77"/>
      <c r="AH218" s="78"/>
      <c r="AI21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1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18" s="79" t="str">
        <f>IF(OR(Table1[[#This Row],[Apparent Power (kVA)]]="",Table1[[#This Row],[Elec - Diversity]]=""),"",Table1[[#This Row],[Apparent Power (kVA)]]*Table1[[#This Row],[Elec - Diversity]])</f>
        <v/>
      </c>
      <c r="AL218" s="62" t="s">
        <v>852</v>
      </c>
      <c r="AM218" s="62"/>
      <c r="AN218" s="62"/>
      <c r="AO218" s="62"/>
      <c r="AP218" s="62"/>
      <c r="AQ218" s="62"/>
      <c r="AR218" s="62"/>
      <c r="AS218" s="62"/>
      <c r="AT218" s="62" t="str" cm="1">
        <f t="array" ref="AT218">IF(ISBLANK(Table1[[#This Row],[Service]]),"N/A",INDEX(LookupService[Consumption Unit],MATCH(Table1[[#This Row],[Service]],LookupService[Service],0),0))</f>
        <v>N/A</v>
      </c>
      <c r="AU218" s="62"/>
      <c r="AV218" s="62"/>
      <c r="AW218" s="80" t="str" cm="1">
        <f t="array" ref="AW218">IF(ISBLANK(Table1[[#This Row],[Service]]),"N/A",INDEX(LookupService[Pressure Unit],MATCH(Table1[[#This Row],[Service]],LookupService[Service],0),0))</f>
        <v>N/A</v>
      </c>
      <c r="AX218" s="81"/>
      <c r="AY218" s="72" t="str">
        <f>IF(OR(Table1[[#This Row],[Flow]]="",Table1[[#This Row],[Mech - Diversity]]=""),"",Table1[[#This Row],[Flow]]*Table1[[#This Row],[Mech - Diversity]])</f>
        <v/>
      </c>
      <c r="AZ218" s="72"/>
      <c r="BA218" s="62"/>
      <c r="BB218" s="62"/>
      <c r="BC218" s="62"/>
      <c r="BD218" s="62"/>
      <c r="BE218" s="62"/>
      <c r="BF218" s="62"/>
      <c r="BG218" s="62"/>
      <c r="BH218" s="77"/>
      <c r="BI218" s="77"/>
      <c r="BJ21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18" s="72"/>
      <c r="BL218" s="72" t="b">
        <f>IF(ISBLANK(Table1[[#This Row],[Power Source (Control Panel)]]),FALSE,TRUE)</f>
        <v>1</v>
      </c>
    </row>
    <row r="219" spans="1:64" ht="30" customHeight="1" x14ac:dyDescent="0.3">
      <c r="A219" s="62" t="s">
        <v>853</v>
      </c>
      <c r="B219" s="62" t="s">
        <v>854</v>
      </c>
      <c r="C21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19" s="62" t="s">
        <v>509</v>
      </c>
      <c r="E219" s="62"/>
      <c r="F21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1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19" s="74"/>
      <c r="I219" s="75" t="str">
        <f>IF(Table1[[#This Row],[Connection ID]]&lt;&gt;"-",IF(COUNTIF(Table1[Connection ID],Table1[[#This Row],[Connection ID]])&gt;1,"Duplicate Tag",""),"")</f>
        <v/>
      </c>
      <c r="J21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19" s="62"/>
      <c r="M219" s="62" t="s">
        <v>7</v>
      </c>
      <c r="N219" s="72" t="str" cm="1">
        <f t="array" ref="N219">_xlfn._xlws.FILTER(LookupCostCode[Cost Code],LookupCostCode[Description]=Table1[[#This Row],[Equipment Type]],"Not Assigned")</f>
        <v>Not Assigned</v>
      </c>
      <c r="O219" s="72" t="s">
        <v>594</v>
      </c>
      <c r="P219" s="72"/>
      <c r="Q219" s="62" t="s">
        <v>9</v>
      </c>
      <c r="R219" s="62"/>
      <c r="S219" s="62" t="s">
        <v>6</v>
      </c>
      <c r="T219" s="62"/>
      <c r="U219" s="62"/>
      <c r="V219" s="62"/>
      <c r="W219" s="72" t="str">
        <f>IF(ISBLANK(Table1[[#This Row],[Connection Type]]),"",INDEX(LookupConnectionType[Description],MATCH(Table1[[#This Row],[Connection Type]],LookupConnectionType[Connection Abbreviation])))</f>
        <v/>
      </c>
      <c r="X219" s="76"/>
      <c r="AA219" s="62"/>
      <c r="AB219" s="62"/>
      <c r="AC219" s="62"/>
      <c r="AD219" s="62"/>
      <c r="AE219" s="62"/>
      <c r="AF219" s="77"/>
      <c r="AG219" s="77"/>
      <c r="AH219" s="78"/>
      <c r="AI21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1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19" s="79" t="str">
        <f>IF(OR(Table1[[#This Row],[Apparent Power (kVA)]]="",Table1[[#This Row],[Elec - Diversity]]=""),"",Table1[[#This Row],[Apparent Power (kVA)]]*Table1[[#This Row],[Elec - Diversity]])</f>
        <v/>
      </c>
      <c r="AL219" s="62" t="s">
        <v>855</v>
      </c>
      <c r="AM219" s="62"/>
      <c r="AN219" s="62"/>
      <c r="AO219" s="62"/>
      <c r="AP219" s="62"/>
      <c r="AQ219" s="62"/>
      <c r="AR219" s="62"/>
      <c r="AS219" s="62"/>
      <c r="AT219" s="62" t="str" cm="1">
        <f t="array" ref="AT219">IF(ISBLANK(Table1[[#This Row],[Service]]),"N/A",INDEX(LookupService[Consumption Unit],MATCH(Table1[[#This Row],[Service]],LookupService[Service],0),0))</f>
        <v>N/A</v>
      </c>
      <c r="AU219" s="62"/>
      <c r="AV219" s="62"/>
      <c r="AW219" s="80" t="str" cm="1">
        <f t="array" ref="AW219">IF(ISBLANK(Table1[[#This Row],[Service]]),"N/A",INDEX(LookupService[Pressure Unit],MATCH(Table1[[#This Row],[Service]],LookupService[Service],0),0))</f>
        <v>N/A</v>
      </c>
      <c r="AX219" s="81"/>
      <c r="AY219" s="72" t="str">
        <f>IF(OR(Table1[[#This Row],[Flow]]="",Table1[[#This Row],[Mech - Diversity]]=""),"",Table1[[#This Row],[Flow]]*Table1[[#This Row],[Mech - Diversity]])</f>
        <v/>
      </c>
      <c r="AZ219" s="72"/>
      <c r="BA219" s="62"/>
      <c r="BB219" s="62"/>
      <c r="BC219" s="62"/>
      <c r="BD219" s="62"/>
      <c r="BE219" s="62"/>
      <c r="BF219" s="62"/>
      <c r="BG219" s="62"/>
      <c r="BH219" s="77"/>
      <c r="BI219" s="77"/>
      <c r="BJ21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19" s="72"/>
      <c r="BL219" s="72" t="b">
        <f>IF(ISBLANK(Table1[[#This Row],[Power Source (Control Panel)]]),FALSE,TRUE)</f>
        <v>1</v>
      </c>
    </row>
    <row r="220" spans="1:64" ht="30" customHeight="1" x14ac:dyDescent="0.3">
      <c r="A220" s="62" t="s">
        <v>856</v>
      </c>
      <c r="B220" s="62" t="s">
        <v>857</v>
      </c>
      <c r="C22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20" s="62" t="s">
        <v>509</v>
      </c>
      <c r="E220" s="62"/>
      <c r="F22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2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20" s="74"/>
      <c r="I220" s="75" t="str">
        <f>IF(Table1[[#This Row],[Connection ID]]&lt;&gt;"-",IF(COUNTIF(Table1[Connection ID],Table1[[#This Row],[Connection ID]])&gt;1,"Duplicate Tag",""),"")</f>
        <v/>
      </c>
      <c r="J22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20" s="62"/>
      <c r="M220" s="62" t="s">
        <v>7</v>
      </c>
      <c r="N220" s="72" t="str" cm="1">
        <f t="array" ref="N220">_xlfn._xlws.FILTER(LookupCostCode[Cost Code],LookupCostCode[Description]=Table1[[#This Row],[Equipment Type]],"Not Assigned")</f>
        <v>Not Assigned</v>
      </c>
      <c r="O220" s="72" t="s">
        <v>849</v>
      </c>
      <c r="P220" s="72"/>
      <c r="Q220" s="62" t="s">
        <v>9</v>
      </c>
      <c r="R220" s="62"/>
      <c r="S220" s="62" t="s">
        <v>6</v>
      </c>
      <c r="T220" s="62"/>
      <c r="U220" s="62"/>
      <c r="V220" s="62"/>
      <c r="W220" s="72" t="str">
        <f>IF(ISBLANK(Table1[[#This Row],[Connection Type]]),"",INDEX(LookupConnectionType[Description],MATCH(Table1[[#This Row],[Connection Type]],LookupConnectionType[Connection Abbreviation])))</f>
        <v/>
      </c>
      <c r="X220" s="76"/>
      <c r="AA220" s="62"/>
      <c r="AB220" s="62"/>
      <c r="AC220" s="62"/>
      <c r="AD220" s="62"/>
      <c r="AE220" s="62"/>
      <c r="AF220" s="77"/>
      <c r="AG220" s="77"/>
      <c r="AH220" s="78"/>
      <c r="AI22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2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20" s="79" t="str">
        <f>IF(OR(Table1[[#This Row],[Apparent Power (kVA)]]="",Table1[[#This Row],[Elec - Diversity]]=""),"",Table1[[#This Row],[Apparent Power (kVA)]]*Table1[[#This Row],[Elec - Diversity]])</f>
        <v/>
      </c>
      <c r="AL220" s="62" t="s">
        <v>858</v>
      </c>
      <c r="AM220" s="62"/>
      <c r="AN220" s="62"/>
      <c r="AO220" s="62"/>
      <c r="AP220" s="62"/>
      <c r="AQ220" s="62"/>
      <c r="AR220" s="62"/>
      <c r="AS220" s="62"/>
      <c r="AT220" s="62" t="str" cm="1">
        <f t="array" ref="AT220">IF(ISBLANK(Table1[[#This Row],[Service]]),"N/A",INDEX(LookupService[Consumption Unit],MATCH(Table1[[#This Row],[Service]],LookupService[Service],0),0))</f>
        <v>N/A</v>
      </c>
      <c r="AU220" s="62"/>
      <c r="AV220" s="62"/>
      <c r="AW220" s="80" t="str" cm="1">
        <f t="array" ref="AW220">IF(ISBLANK(Table1[[#This Row],[Service]]),"N/A",INDEX(LookupService[Pressure Unit],MATCH(Table1[[#This Row],[Service]],LookupService[Service],0),0))</f>
        <v>N/A</v>
      </c>
      <c r="AX220" s="81"/>
      <c r="AY220" s="72" t="str">
        <f>IF(OR(Table1[[#This Row],[Flow]]="",Table1[[#This Row],[Mech - Diversity]]=""),"",Table1[[#This Row],[Flow]]*Table1[[#This Row],[Mech - Diversity]])</f>
        <v/>
      </c>
      <c r="AZ220" s="72"/>
      <c r="BA220" s="62"/>
      <c r="BB220" s="62"/>
      <c r="BC220" s="62"/>
      <c r="BD220" s="62"/>
      <c r="BE220" s="62"/>
      <c r="BF220" s="62"/>
      <c r="BG220" s="62"/>
      <c r="BH220" s="77"/>
      <c r="BI220" s="77"/>
      <c r="BJ22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20" s="72"/>
      <c r="BL220" s="72" t="b">
        <f>IF(ISBLANK(Table1[[#This Row],[Power Source (Control Panel)]]),FALSE,TRUE)</f>
        <v>1</v>
      </c>
    </row>
    <row r="221" spans="1:64" ht="30" customHeight="1" x14ac:dyDescent="0.3">
      <c r="A221" s="62" t="s">
        <v>859</v>
      </c>
      <c r="B221" s="62" t="s">
        <v>860</v>
      </c>
      <c r="C22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CA-C098</v>
      </c>
      <c r="D221" s="62" t="s">
        <v>516</v>
      </c>
      <c r="E221" s="62" t="s">
        <v>517</v>
      </c>
      <c r="F221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221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221" s="74">
        <v>98</v>
      </c>
      <c r="I221" s="75" t="str">
        <f>IF(Table1[[#This Row],[Connection ID]]&lt;&gt;"-",IF(COUNTIF(Table1[Connection ID],Table1[[#This Row],[Connection ID]])&gt;1,"Duplicate Tag",""),"")</f>
        <v/>
      </c>
      <c r="J22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21" s="62"/>
      <c r="M221" s="62" t="s">
        <v>7</v>
      </c>
      <c r="N221" s="72" t="str" cm="1">
        <f t="array" ref="N221">_xlfn._xlws.FILTER(LookupCostCode[Cost Code],LookupCostCode[Description]=Table1[[#This Row],[Equipment Type]],"Not Assigned")</f>
        <v>Not Assigned</v>
      </c>
      <c r="O221" s="72" t="s">
        <v>849</v>
      </c>
      <c r="P221" s="72"/>
      <c r="Q221" s="62" t="s">
        <v>9</v>
      </c>
      <c r="R221" s="62"/>
      <c r="S221" s="62" t="s">
        <v>6</v>
      </c>
      <c r="T221" s="62"/>
      <c r="U221" s="62"/>
      <c r="V221" s="62"/>
      <c r="W221" s="72" t="str">
        <f>IF(ISBLANK(Table1[[#This Row],[Connection Type]]),"",INDEX(LookupConnectionType[Description],MATCH(Table1[[#This Row],[Connection Type]],LookupConnectionType[Connection Abbreviation])))</f>
        <v/>
      </c>
      <c r="X221" s="76"/>
      <c r="AA221" s="62"/>
      <c r="AB221" s="62"/>
      <c r="AC221" s="62" t="s">
        <v>665</v>
      </c>
      <c r="AD221" s="62"/>
      <c r="AE221" s="62"/>
      <c r="AF221" s="77"/>
      <c r="AG221" s="77"/>
      <c r="AH221" s="78"/>
      <c r="AI22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2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21" s="79" t="str">
        <f>IF(OR(Table1[[#This Row],[Apparent Power (kVA)]]="",Table1[[#This Row],[Elec - Diversity]]=""),"",Table1[[#This Row],[Apparent Power (kVA)]]*Table1[[#This Row],[Elec - Diversity]])</f>
        <v/>
      </c>
      <c r="AL221" s="62"/>
      <c r="AM221" s="62"/>
      <c r="AN221" s="62"/>
      <c r="AO221" s="62"/>
      <c r="AP221" s="62"/>
      <c r="AQ221" s="62"/>
      <c r="AR221" s="62"/>
      <c r="AS221" s="62">
        <v>10</v>
      </c>
      <c r="AT221" s="62" t="str" cm="1">
        <f t="array" ref="AT221">IF(ISBLANK(Table1[[#This Row],[Service]]),"N/A",INDEX(LookupService[Consumption Unit],MATCH(Table1[[#This Row],[Service]],LookupService[Service],0),0))</f>
        <v>SCFM</v>
      </c>
      <c r="AU221" s="62"/>
      <c r="AV221" s="62">
        <v>80</v>
      </c>
      <c r="AW221" s="80" t="str" cm="1">
        <f t="array" ref="AW221">IF(ISBLANK(Table1[[#This Row],[Service]]),"N/A",INDEX(LookupService[Pressure Unit],MATCH(Table1[[#This Row],[Service]],LookupService[Service],0),0))</f>
        <v>PSI</v>
      </c>
      <c r="AX221" s="81">
        <v>0.1</v>
      </c>
      <c r="AY221" s="72">
        <f>IF(OR(Table1[[#This Row],[Flow]]="",Table1[[#This Row],[Mech - Diversity]]=""),"",Table1[[#This Row],[Flow]]*Table1[[#This Row],[Mech - Diversity]])</f>
        <v>1</v>
      </c>
      <c r="AZ221" s="72"/>
      <c r="BA221" s="62" t="s">
        <v>519</v>
      </c>
      <c r="BB221" s="62" t="s">
        <v>796</v>
      </c>
      <c r="BC221" s="62"/>
      <c r="BD221" s="62"/>
      <c r="BE221" s="62"/>
      <c r="BF221" s="62"/>
      <c r="BG221" s="62"/>
      <c r="BH221" s="77"/>
      <c r="BI221" s="77"/>
      <c r="BJ221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221" s="72"/>
      <c r="BL221" s="72" t="b">
        <f>IF(ISBLANK(Table1[[#This Row],[Power Source (Control Panel)]]),FALSE,TRUE)</f>
        <v>0</v>
      </c>
    </row>
    <row r="222" spans="1:64" ht="30" customHeight="1" x14ac:dyDescent="0.3">
      <c r="A222" s="62" t="s">
        <v>859</v>
      </c>
      <c r="B222" s="62" t="s">
        <v>860</v>
      </c>
      <c r="C22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CA-C099</v>
      </c>
      <c r="D222" s="62" t="s">
        <v>516</v>
      </c>
      <c r="E222" s="62" t="s">
        <v>517</v>
      </c>
      <c r="F222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222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222" s="74">
        <v>99</v>
      </c>
      <c r="I222" s="75" t="str">
        <f>IF(Table1[[#This Row],[Connection ID]]&lt;&gt;"-",IF(COUNTIF(Table1[Connection ID],Table1[[#This Row],[Connection ID]])&gt;1,"Duplicate Tag",""),"")</f>
        <v/>
      </c>
      <c r="J22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22" s="62"/>
      <c r="M222" s="62" t="s">
        <v>7</v>
      </c>
      <c r="N222" s="72" t="str" cm="1">
        <f t="array" ref="N222">_xlfn._xlws.FILTER(LookupCostCode[Cost Code],LookupCostCode[Description]=Table1[[#This Row],[Equipment Type]],"Not Assigned")</f>
        <v>Not Assigned</v>
      </c>
      <c r="O222" s="72" t="s">
        <v>849</v>
      </c>
      <c r="P222" s="72"/>
      <c r="Q222" s="62" t="s">
        <v>9</v>
      </c>
      <c r="R222" s="62"/>
      <c r="S222" s="62" t="s">
        <v>6</v>
      </c>
      <c r="T222" s="62"/>
      <c r="U222" s="62"/>
      <c r="V222" s="62"/>
      <c r="W222" s="72" t="str">
        <f>IF(ISBLANK(Table1[[#This Row],[Connection Type]]),"",INDEX(LookupConnectionType[Description],MATCH(Table1[[#This Row],[Connection Type]],LookupConnectionType[Connection Abbreviation])))</f>
        <v/>
      </c>
      <c r="X222" s="76"/>
      <c r="AA222" s="62"/>
      <c r="AB222" s="62"/>
      <c r="AC222" s="62" t="s">
        <v>665</v>
      </c>
      <c r="AD222" s="62"/>
      <c r="AE222" s="62"/>
      <c r="AF222" s="77"/>
      <c r="AG222" s="77"/>
      <c r="AH222" s="78"/>
      <c r="AI22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2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22" s="79" t="str">
        <f>IF(OR(Table1[[#This Row],[Apparent Power (kVA)]]="",Table1[[#This Row],[Elec - Diversity]]=""),"",Table1[[#This Row],[Apparent Power (kVA)]]*Table1[[#This Row],[Elec - Diversity]])</f>
        <v/>
      </c>
      <c r="AL222" s="62"/>
      <c r="AM222" s="62"/>
      <c r="AN222" s="62"/>
      <c r="AO222" s="62"/>
      <c r="AP222" s="62"/>
      <c r="AQ222" s="62"/>
      <c r="AR222" s="62"/>
      <c r="AS222" s="62">
        <v>10</v>
      </c>
      <c r="AT222" s="62" t="str" cm="1">
        <f t="array" ref="AT222">IF(ISBLANK(Table1[[#This Row],[Service]]),"N/A",INDEX(LookupService[Consumption Unit],MATCH(Table1[[#This Row],[Service]],LookupService[Service],0),0))</f>
        <v>SCFM</v>
      </c>
      <c r="AU222" s="62"/>
      <c r="AV222" s="62">
        <v>80</v>
      </c>
      <c r="AW222" s="80" t="str" cm="1">
        <f t="array" ref="AW222">IF(ISBLANK(Table1[[#This Row],[Service]]),"N/A",INDEX(LookupService[Pressure Unit],MATCH(Table1[[#This Row],[Service]],LookupService[Service],0),0))</f>
        <v>PSI</v>
      </c>
      <c r="AX222" s="81">
        <v>0.1</v>
      </c>
      <c r="AY222" s="72">
        <f>IF(OR(Table1[[#This Row],[Flow]]="",Table1[[#This Row],[Mech - Diversity]]=""),"",Table1[[#This Row],[Flow]]*Table1[[#This Row],[Mech - Diversity]])</f>
        <v>1</v>
      </c>
      <c r="AZ222" s="72"/>
      <c r="BA222" s="62" t="s">
        <v>519</v>
      </c>
      <c r="BB222" s="62" t="s">
        <v>796</v>
      </c>
      <c r="BC222" s="62"/>
      <c r="BD222" s="62"/>
      <c r="BE222" s="62"/>
      <c r="BF222" s="62"/>
      <c r="BG222" s="62"/>
      <c r="BH222" s="77"/>
      <c r="BI222" s="77"/>
      <c r="BJ222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222" s="72"/>
      <c r="BL222" s="72" t="b">
        <f>IF(ISBLANK(Table1[[#This Row],[Power Source (Control Panel)]]),FALSE,TRUE)</f>
        <v>0</v>
      </c>
    </row>
    <row r="223" spans="1:64" ht="30" customHeight="1" x14ac:dyDescent="0.3">
      <c r="A223" s="62" t="s">
        <v>859</v>
      </c>
      <c r="B223" s="62" t="s">
        <v>860</v>
      </c>
      <c r="C22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23" s="62" t="s">
        <v>509</v>
      </c>
      <c r="E223" s="62"/>
      <c r="F22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2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23" s="74"/>
      <c r="I223" s="75" t="str">
        <f>IF(Table1[[#This Row],[Connection ID]]&lt;&gt;"-",IF(COUNTIF(Table1[Connection ID],Table1[[#This Row],[Connection ID]])&gt;1,"Duplicate Tag",""),"")</f>
        <v/>
      </c>
      <c r="J22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23" s="62"/>
      <c r="M223" s="62" t="s">
        <v>7</v>
      </c>
      <c r="N223" s="72" t="str" cm="1">
        <f t="array" ref="N223">_xlfn._xlws.FILTER(LookupCostCode[Cost Code],LookupCostCode[Description]=Table1[[#This Row],[Equipment Type]],"Not Assigned")</f>
        <v>Not Assigned</v>
      </c>
      <c r="O223" s="72" t="s">
        <v>849</v>
      </c>
      <c r="P223" s="72"/>
      <c r="Q223" s="62" t="s">
        <v>9</v>
      </c>
      <c r="R223" s="62"/>
      <c r="S223" s="62" t="s">
        <v>6</v>
      </c>
      <c r="T223" s="62"/>
      <c r="U223" s="62"/>
      <c r="V223" s="62"/>
      <c r="W223" s="72" t="str">
        <f>IF(ISBLANK(Table1[[#This Row],[Connection Type]]),"",INDEX(LookupConnectionType[Description],MATCH(Table1[[#This Row],[Connection Type]],LookupConnectionType[Connection Abbreviation])))</f>
        <v/>
      </c>
      <c r="X223" s="76"/>
      <c r="AA223" s="62"/>
      <c r="AB223" s="62"/>
      <c r="AC223" s="62"/>
      <c r="AD223" s="62"/>
      <c r="AE223" s="62"/>
      <c r="AF223" s="77"/>
      <c r="AG223" s="77"/>
      <c r="AH223" s="78"/>
      <c r="AI22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2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23" s="79" t="str">
        <f>IF(OR(Table1[[#This Row],[Apparent Power (kVA)]]="",Table1[[#This Row],[Elec - Diversity]]=""),"",Table1[[#This Row],[Apparent Power (kVA)]]*Table1[[#This Row],[Elec - Diversity]])</f>
        <v/>
      </c>
      <c r="AL223" s="62" t="s">
        <v>861</v>
      </c>
      <c r="AM223" s="62"/>
      <c r="AN223" s="62"/>
      <c r="AO223" s="62"/>
      <c r="AP223" s="62"/>
      <c r="AQ223" s="62"/>
      <c r="AR223" s="62"/>
      <c r="AS223" s="62"/>
      <c r="AT223" s="62" t="str" cm="1">
        <f t="array" ref="AT223">IF(ISBLANK(Table1[[#This Row],[Service]]),"N/A",INDEX(LookupService[Consumption Unit],MATCH(Table1[[#This Row],[Service]],LookupService[Service],0),0))</f>
        <v>N/A</v>
      </c>
      <c r="AU223" s="62"/>
      <c r="AV223" s="62"/>
      <c r="AW223" s="80" t="str" cm="1">
        <f t="array" ref="AW223">IF(ISBLANK(Table1[[#This Row],[Service]]),"N/A",INDEX(LookupService[Pressure Unit],MATCH(Table1[[#This Row],[Service]],LookupService[Service],0),0))</f>
        <v>N/A</v>
      </c>
      <c r="AX223" s="81"/>
      <c r="AY223" s="72" t="str">
        <f>IF(OR(Table1[[#This Row],[Flow]]="",Table1[[#This Row],[Mech - Diversity]]=""),"",Table1[[#This Row],[Flow]]*Table1[[#This Row],[Mech - Diversity]])</f>
        <v/>
      </c>
      <c r="AZ223" s="72"/>
      <c r="BA223" s="62"/>
      <c r="BB223" s="62"/>
      <c r="BC223" s="62"/>
      <c r="BD223" s="62"/>
      <c r="BE223" s="62"/>
      <c r="BF223" s="62"/>
      <c r="BG223" s="62"/>
      <c r="BH223" s="77"/>
      <c r="BI223" s="77"/>
      <c r="BJ22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23" s="72"/>
      <c r="BL223" s="72" t="b">
        <f>IF(ISBLANK(Table1[[#This Row],[Power Source (Control Panel)]]),FALSE,TRUE)</f>
        <v>1</v>
      </c>
    </row>
    <row r="224" spans="1:64" ht="30" customHeight="1" x14ac:dyDescent="0.3">
      <c r="A224" s="62" t="s">
        <v>862</v>
      </c>
      <c r="B224" s="62" t="s">
        <v>854</v>
      </c>
      <c r="C22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24" s="62" t="s">
        <v>509</v>
      </c>
      <c r="E224" s="62"/>
      <c r="F22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2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24" s="74"/>
      <c r="I224" s="75" t="str">
        <f>IF(Table1[[#This Row],[Connection ID]]&lt;&gt;"-",IF(COUNTIF(Table1[Connection ID],Table1[[#This Row],[Connection ID]])&gt;1,"Duplicate Tag",""),"")</f>
        <v/>
      </c>
      <c r="J22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24" s="62"/>
      <c r="M224" s="62" t="s">
        <v>751</v>
      </c>
      <c r="N224" s="72" t="str" cm="1">
        <f t="array" ref="N224">_xlfn._xlws.FILTER(LookupCostCode[Cost Code],LookupCostCode[Description]=Table1[[#This Row],[Equipment Type]],"Not Assigned")</f>
        <v>Not Assigned</v>
      </c>
      <c r="O224" s="72" t="s">
        <v>594</v>
      </c>
      <c r="P224" s="72"/>
      <c r="Q224" s="62" t="s">
        <v>9</v>
      </c>
      <c r="R224" s="62"/>
      <c r="S224" s="62" t="s">
        <v>10</v>
      </c>
      <c r="T224" s="62"/>
      <c r="U224" s="62"/>
      <c r="V224" s="62"/>
      <c r="W224" s="72" t="str">
        <f>IF(ISBLANK(Table1[[#This Row],[Connection Type]]),"",INDEX(LookupConnectionType[Description],MATCH(Table1[[#This Row],[Connection Type]],LookupConnectionType[Connection Abbreviation])))</f>
        <v/>
      </c>
      <c r="X224" s="76"/>
      <c r="AA224" s="62"/>
      <c r="AB224" s="62"/>
      <c r="AC224" s="62"/>
      <c r="AD224" s="62"/>
      <c r="AE224" s="62"/>
      <c r="AF224" s="77"/>
      <c r="AG224" s="77"/>
      <c r="AH224" s="78"/>
      <c r="AI22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2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24" s="79" t="str">
        <f>IF(OR(Table1[[#This Row],[Apparent Power (kVA)]]="",Table1[[#This Row],[Elec - Diversity]]=""),"",Table1[[#This Row],[Apparent Power (kVA)]]*Table1[[#This Row],[Elec - Diversity]])</f>
        <v/>
      </c>
      <c r="AL224" s="62" t="s">
        <v>863</v>
      </c>
      <c r="AM224" s="62"/>
      <c r="AN224" s="62"/>
      <c r="AO224" s="62"/>
      <c r="AP224" s="62"/>
      <c r="AQ224" s="62"/>
      <c r="AR224" s="62"/>
      <c r="AS224" s="62"/>
      <c r="AT224" s="62" t="str" cm="1">
        <f t="array" ref="AT224">IF(ISBLANK(Table1[[#This Row],[Service]]),"N/A",INDEX(LookupService[Consumption Unit],MATCH(Table1[[#This Row],[Service]],LookupService[Service],0),0))</f>
        <v>N/A</v>
      </c>
      <c r="AU224" s="62"/>
      <c r="AV224" s="62"/>
      <c r="AW224" s="80" t="str" cm="1">
        <f t="array" ref="AW224">IF(ISBLANK(Table1[[#This Row],[Service]]),"N/A",INDEX(LookupService[Pressure Unit],MATCH(Table1[[#This Row],[Service]],LookupService[Service],0),0))</f>
        <v>N/A</v>
      </c>
      <c r="AX224" s="81"/>
      <c r="AY224" s="72" t="str">
        <f>IF(OR(Table1[[#This Row],[Flow]]="",Table1[[#This Row],[Mech - Diversity]]=""),"",Table1[[#This Row],[Flow]]*Table1[[#This Row],[Mech - Diversity]])</f>
        <v/>
      </c>
      <c r="AZ224" s="72"/>
      <c r="BA224" s="62"/>
      <c r="BB224" s="62"/>
      <c r="BC224" s="62"/>
      <c r="BD224" s="62"/>
      <c r="BE224" s="62"/>
      <c r="BF224" s="62"/>
      <c r="BG224" s="62"/>
      <c r="BH224" s="77"/>
      <c r="BI224" s="77"/>
      <c r="BJ22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24" s="72"/>
      <c r="BL224" s="72" t="b">
        <f>IF(ISBLANK(Table1[[#This Row],[Power Source (Control Panel)]]),FALSE,TRUE)</f>
        <v>1</v>
      </c>
    </row>
    <row r="225" spans="1:64" ht="30" customHeight="1" x14ac:dyDescent="0.3">
      <c r="A225" s="62" t="s">
        <v>864</v>
      </c>
      <c r="B225" s="62" t="s">
        <v>857</v>
      </c>
      <c r="C22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25" s="62" t="s">
        <v>509</v>
      </c>
      <c r="E225" s="62"/>
      <c r="F22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2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25" s="74"/>
      <c r="I225" s="75" t="str">
        <f>IF(Table1[[#This Row],[Connection ID]]&lt;&gt;"-",IF(COUNTIF(Table1[Connection ID],Table1[[#This Row],[Connection ID]])&gt;1,"Duplicate Tag",""),"")</f>
        <v/>
      </c>
      <c r="J22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25" s="62"/>
      <c r="M225" s="62" t="s">
        <v>7</v>
      </c>
      <c r="N225" s="72" t="str" cm="1">
        <f t="array" ref="N225">_xlfn._xlws.FILTER(LookupCostCode[Cost Code],LookupCostCode[Description]=Table1[[#This Row],[Equipment Type]],"Not Assigned")</f>
        <v>Not Assigned</v>
      </c>
      <c r="O225" s="72" t="s">
        <v>849</v>
      </c>
      <c r="P225" s="72"/>
      <c r="Q225" s="62" t="s">
        <v>9</v>
      </c>
      <c r="R225" s="62"/>
      <c r="S225" s="62" t="s">
        <v>10</v>
      </c>
      <c r="T225" s="62"/>
      <c r="U225" s="62"/>
      <c r="V225" s="62"/>
      <c r="W225" s="72" t="str">
        <f>IF(ISBLANK(Table1[[#This Row],[Connection Type]]),"",INDEX(LookupConnectionType[Description],MATCH(Table1[[#This Row],[Connection Type]],LookupConnectionType[Connection Abbreviation])))</f>
        <v/>
      </c>
      <c r="X225" s="76"/>
      <c r="AA225" s="62"/>
      <c r="AB225" s="62"/>
      <c r="AC225" s="62"/>
      <c r="AD225" s="62"/>
      <c r="AE225" s="62"/>
      <c r="AF225" s="77"/>
      <c r="AG225" s="77"/>
      <c r="AH225" s="78"/>
      <c r="AI22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2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25" s="79" t="str">
        <f>IF(OR(Table1[[#This Row],[Apparent Power (kVA)]]="",Table1[[#This Row],[Elec - Diversity]]=""),"",Table1[[#This Row],[Apparent Power (kVA)]]*Table1[[#This Row],[Elec - Diversity]])</f>
        <v/>
      </c>
      <c r="AL225" s="62" t="s">
        <v>865</v>
      </c>
      <c r="AM225" s="62"/>
      <c r="AN225" s="62"/>
      <c r="AO225" s="62"/>
      <c r="AP225" s="62"/>
      <c r="AQ225" s="62"/>
      <c r="AR225" s="62"/>
      <c r="AS225" s="62"/>
      <c r="AT225" s="62" t="str" cm="1">
        <f t="array" ref="AT225">IF(ISBLANK(Table1[[#This Row],[Service]]),"N/A",INDEX(LookupService[Consumption Unit],MATCH(Table1[[#This Row],[Service]],LookupService[Service],0),0))</f>
        <v>N/A</v>
      </c>
      <c r="AU225" s="62"/>
      <c r="AV225" s="62"/>
      <c r="AW225" s="80" t="str" cm="1">
        <f t="array" ref="AW225">IF(ISBLANK(Table1[[#This Row],[Service]]),"N/A",INDEX(LookupService[Pressure Unit],MATCH(Table1[[#This Row],[Service]],LookupService[Service],0),0))</f>
        <v>N/A</v>
      </c>
      <c r="AX225" s="81"/>
      <c r="AY225" s="72" t="str">
        <f>IF(OR(Table1[[#This Row],[Flow]]="",Table1[[#This Row],[Mech - Diversity]]=""),"",Table1[[#This Row],[Flow]]*Table1[[#This Row],[Mech - Diversity]])</f>
        <v/>
      </c>
      <c r="AZ225" s="72"/>
      <c r="BA225" s="62"/>
      <c r="BB225" s="62"/>
      <c r="BC225" s="62"/>
      <c r="BD225" s="62"/>
      <c r="BE225" s="62"/>
      <c r="BF225" s="62"/>
      <c r="BG225" s="62"/>
      <c r="BH225" s="77"/>
      <c r="BI225" s="77"/>
      <c r="BJ22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25" s="72"/>
      <c r="BL225" s="72" t="b">
        <f>IF(ISBLANK(Table1[[#This Row],[Power Source (Control Panel)]]),FALSE,TRUE)</f>
        <v>1</v>
      </c>
    </row>
    <row r="226" spans="1:64" ht="30" customHeight="1" x14ac:dyDescent="0.3">
      <c r="A226" s="62" t="s">
        <v>866</v>
      </c>
      <c r="B226" s="62" t="s">
        <v>860</v>
      </c>
      <c r="C22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CA-C100</v>
      </c>
      <c r="D226" s="62" t="s">
        <v>516</v>
      </c>
      <c r="E226" s="62" t="s">
        <v>517</v>
      </c>
      <c r="F226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226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226" s="74">
        <v>100</v>
      </c>
      <c r="I226" s="75" t="str">
        <f>IF(Table1[[#This Row],[Connection ID]]&lt;&gt;"-",IF(COUNTIF(Table1[Connection ID],Table1[[#This Row],[Connection ID]])&gt;1,"Duplicate Tag",""),"")</f>
        <v/>
      </c>
      <c r="J22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26" s="62"/>
      <c r="M226" s="62" t="s">
        <v>751</v>
      </c>
      <c r="N226" s="72" t="str" cm="1">
        <f t="array" ref="N226">_xlfn._xlws.FILTER(LookupCostCode[Cost Code],LookupCostCode[Description]=Table1[[#This Row],[Equipment Type]],"Not Assigned")</f>
        <v>Not Assigned</v>
      </c>
      <c r="O226" s="72" t="s">
        <v>849</v>
      </c>
      <c r="P226" s="72"/>
      <c r="Q226" s="62" t="s">
        <v>9</v>
      </c>
      <c r="R226" s="62"/>
      <c r="S226" s="62" t="s">
        <v>10</v>
      </c>
      <c r="T226" s="62"/>
      <c r="U226" s="62"/>
      <c r="V226" s="62"/>
      <c r="W226" s="72" t="str">
        <f>IF(ISBLANK(Table1[[#This Row],[Connection Type]]),"",INDEX(LookupConnectionType[Description],MATCH(Table1[[#This Row],[Connection Type]],LookupConnectionType[Connection Abbreviation])))</f>
        <v/>
      </c>
      <c r="X226" s="76"/>
      <c r="AA226" s="62"/>
      <c r="AB226" s="62"/>
      <c r="AC226" s="62" t="s">
        <v>665</v>
      </c>
      <c r="AD226" s="62"/>
      <c r="AE226" s="62"/>
      <c r="AF226" s="77"/>
      <c r="AG226" s="77"/>
      <c r="AH226" s="78"/>
      <c r="AI22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2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26" s="79" t="str">
        <f>IF(OR(Table1[[#This Row],[Apparent Power (kVA)]]="",Table1[[#This Row],[Elec - Diversity]]=""),"",Table1[[#This Row],[Apparent Power (kVA)]]*Table1[[#This Row],[Elec - Diversity]])</f>
        <v/>
      </c>
      <c r="AL226" s="62"/>
      <c r="AM226" s="62"/>
      <c r="AN226" s="62"/>
      <c r="AO226" s="62"/>
      <c r="AP226" s="62"/>
      <c r="AQ226" s="62"/>
      <c r="AR226" s="62"/>
      <c r="AS226" s="62">
        <v>10</v>
      </c>
      <c r="AT226" s="62" t="str" cm="1">
        <f t="array" ref="AT226">IF(ISBLANK(Table1[[#This Row],[Service]]),"N/A",INDEX(LookupService[Consumption Unit],MATCH(Table1[[#This Row],[Service]],LookupService[Service],0),0))</f>
        <v>SCFM</v>
      </c>
      <c r="AU226" s="62"/>
      <c r="AV226" s="62">
        <v>80</v>
      </c>
      <c r="AW226" s="80" t="str" cm="1">
        <f t="array" ref="AW226">IF(ISBLANK(Table1[[#This Row],[Service]]),"N/A",INDEX(LookupService[Pressure Unit],MATCH(Table1[[#This Row],[Service]],LookupService[Service],0),0))</f>
        <v>PSI</v>
      </c>
      <c r="AX226" s="81">
        <v>0.1</v>
      </c>
      <c r="AY226" s="72">
        <f>IF(OR(Table1[[#This Row],[Flow]]="",Table1[[#This Row],[Mech - Diversity]]=""),"",Table1[[#This Row],[Flow]]*Table1[[#This Row],[Mech - Diversity]])</f>
        <v>1</v>
      </c>
      <c r="AZ226" s="72"/>
      <c r="BA226" s="62" t="s">
        <v>519</v>
      </c>
      <c r="BB226" s="62" t="s">
        <v>796</v>
      </c>
      <c r="BC226" s="62"/>
      <c r="BD226" s="62"/>
      <c r="BE226" s="62"/>
      <c r="BF226" s="62"/>
      <c r="BG226" s="62"/>
      <c r="BH226" s="77"/>
      <c r="BI226" s="77"/>
      <c r="BJ226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226" s="72"/>
      <c r="BL226" s="72" t="b">
        <f>IF(ISBLANK(Table1[[#This Row],[Power Source (Control Panel)]]),FALSE,TRUE)</f>
        <v>0</v>
      </c>
    </row>
    <row r="227" spans="1:64" ht="30" customHeight="1" x14ac:dyDescent="0.3">
      <c r="A227" s="62" t="s">
        <v>866</v>
      </c>
      <c r="B227" s="62" t="s">
        <v>860</v>
      </c>
      <c r="C22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CA-C101</v>
      </c>
      <c r="D227" s="62" t="s">
        <v>516</v>
      </c>
      <c r="E227" s="62" t="s">
        <v>517</v>
      </c>
      <c r="F227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227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227" s="74">
        <v>101</v>
      </c>
      <c r="I227" s="75" t="str">
        <f>IF(Table1[[#This Row],[Connection ID]]&lt;&gt;"-",IF(COUNTIF(Table1[Connection ID],Table1[[#This Row],[Connection ID]])&gt;1,"Duplicate Tag",""),"")</f>
        <v/>
      </c>
      <c r="J22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27" s="62"/>
      <c r="M227" s="62" t="s">
        <v>751</v>
      </c>
      <c r="N227" s="72" t="str" cm="1">
        <f t="array" ref="N227">_xlfn._xlws.FILTER(LookupCostCode[Cost Code],LookupCostCode[Description]=Table1[[#This Row],[Equipment Type]],"Not Assigned")</f>
        <v>Not Assigned</v>
      </c>
      <c r="O227" s="72" t="s">
        <v>849</v>
      </c>
      <c r="P227" s="72"/>
      <c r="Q227" s="62" t="s">
        <v>9</v>
      </c>
      <c r="R227" s="62"/>
      <c r="S227" s="62" t="s">
        <v>10</v>
      </c>
      <c r="T227" s="62"/>
      <c r="U227" s="62"/>
      <c r="V227" s="62"/>
      <c r="W227" s="72" t="str">
        <f>IF(ISBLANK(Table1[[#This Row],[Connection Type]]),"",INDEX(LookupConnectionType[Description],MATCH(Table1[[#This Row],[Connection Type]],LookupConnectionType[Connection Abbreviation])))</f>
        <v/>
      </c>
      <c r="X227" s="76"/>
      <c r="AA227" s="62"/>
      <c r="AB227" s="62"/>
      <c r="AC227" s="62" t="s">
        <v>665</v>
      </c>
      <c r="AD227" s="62"/>
      <c r="AE227" s="62"/>
      <c r="AF227" s="77"/>
      <c r="AG227" s="77"/>
      <c r="AH227" s="78"/>
      <c r="AI22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2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27" s="79" t="str">
        <f>IF(OR(Table1[[#This Row],[Apparent Power (kVA)]]="",Table1[[#This Row],[Elec - Diversity]]=""),"",Table1[[#This Row],[Apparent Power (kVA)]]*Table1[[#This Row],[Elec - Diversity]])</f>
        <v/>
      </c>
      <c r="AL227" s="62"/>
      <c r="AM227" s="62"/>
      <c r="AN227" s="62"/>
      <c r="AO227" s="62"/>
      <c r="AP227" s="62"/>
      <c r="AQ227" s="62"/>
      <c r="AR227" s="62"/>
      <c r="AS227" s="62">
        <v>10</v>
      </c>
      <c r="AT227" s="62" t="str" cm="1">
        <f t="array" ref="AT227">IF(ISBLANK(Table1[[#This Row],[Service]]),"N/A",INDEX(LookupService[Consumption Unit],MATCH(Table1[[#This Row],[Service]],LookupService[Service],0),0))</f>
        <v>SCFM</v>
      </c>
      <c r="AU227" s="62"/>
      <c r="AV227" s="62">
        <v>80</v>
      </c>
      <c r="AW227" s="80" t="str" cm="1">
        <f t="array" ref="AW227">IF(ISBLANK(Table1[[#This Row],[Service]]),"N/A",INDEX(LookupService[Pressure Unit],MATCH(Table1[[#This Row],[Service]],LookupService[Service],0),0))</f>
        <v>PSI</v>
      </c>
      <c r="AX227" s="81">
        <v>0.1</v>
      </c>
      <c r="AY227" s="72">
        <f>IF(OR(Table1[[#This Row],[Flow]]="",Table1[[#This Row],[Mech - Diversity]]=""),"",Table1[[#This Row],[Flow]]*Table1[[#This Row],[Mech - Diversity]])</f>
        <v>1</v>
      </c>
      <c r="AZ227" s="72"/>
      <c r="BA227" s="62" t="s">
        <v>519</v>
      </c>
      <c r="BB227" s="62" t="s">
        <v>796</v>
      </c>
      <c r="BC227" s="62"/>
      <c r="BD227" s="62"/>
      <c r="BE227" s="62"/>
      <c r="BF227" s="62"/>
      <c r="BG227" s="62"/>
      <c r="BH227" s="77"/>
      <c r="BI227" s="77"/>
      <c r="BJ227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227" s="72"/>
      <c r="BL227" s="72" t="b">
        <f>IF(ISBLANK(Table1[[#This Row],[Power Source (Control Panel)]]),FALSE,TRUE)</f>
        <v>0</v>
      </c>
    </row>
    <row r="228" spans="1:64" ht="30" customHeight="1" x14ac:dyDescent="0.3">
      <c r="A228" s="62" t="s">
        <v>866</v>
      </c>
      <c r="B228" s="62" t="s">
        <v>860</v>
      </c>
      <c r="C22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28" s="62" t="s">
        <v>509</v>
      </c>
      <c r="E228" s="62"/>
      <c r="F22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2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28" s="74"/>
      <c r="I228" s="75" t="str">
        <f>IF(Table1[[#This Row],[Connection ID]]&lt;&gt;"-",IF(COUNTIF(Table1[Connection ID],Table1[[#This Row],[Connection ID]])&gt;1,"Duplicate Tag",""),"")</f>
        <v/>
      </c>
      <c r="J22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28" s="62"/>
      <c r="M228" s="62" t="s">
        <v>751</v>
      </c>
      <c r="N228" s="72" t="str" cm="1">
        <f t="array" ref="N228">_xlfn._xlws.FILTER(LookupCostCode[Cost Code],LookupCostCode[Description]=Table1[[#This Row],[Equipment Type]],"Not Assigned")</f>
        <v>Not Assigned</v>
      </c>
      <c r="O228" s="72" t="s">
        <v>849</v>
      </c>
      <c r="P228" s="72"/>
      <c r="Q228" s="62" t="s">
        <v>9</v>
      </c>
      <c r="R228" s="62"/>
      <c r="S228" s="62" t="s">
        <v>10</v>
      </c>
      <c r="T228" s="62"/>
      <c r="U228" s="62"/>
      <c r="V228" s="62"/>
      <c r="W228" s="72" t="str">
        <f>IF(ISBLANK(Table1[[#This Row],[Connection Type]]),"",INDEX(LookupConnectionType[Description],MATCH(Table1[[#This Row],[Connection Type]],LookupConnectionType[Connection Abbreviation])))</f>
        <v/>
      </c>
      <c r="X228" s="76"/>
      <c r="AA228" s="62"/>
      <c r="AB228" s="62"/>
      <c r="AC228" s="62"/>
      <c r="AD228" s="62"/>
      <c r="AE228" s="62"/>
      <c r="AF228" s="77"/>
      <c r="AG228" s="77"/>
      <c r="AH228" s="78"/>
      <c r="AI22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2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28" s="79" t="str">
        <f>IF(OR(Table1[[#This Row],[Apparent Power (kVA)]]="",Table1[[#This Row],[Elec - Diversity]]=""),"",Table1[[#This Row],[Apparent Power (kVA)]]*Table1[[#This Row],[Elec - Diversity]])</f>
        <v/>
      </c>
      <c r="AL228" s="62" t="s">
        <v>867</v>
      </c>
      <c r="AM228" s="62"/>
      <c r="AN228" s="62"/>
      <c r="AO228" s="62"/>
      <c r="AP228" s="62"/>
      <c r="AQ228" s="62"/>
      <c r="AR228" s="62"/>
      <c r="AS228" s="62"/>
      <c r="AT228" s="62" t="str" cm="1">
        <f t="array" ref="AT228">IF(ISBLANK(Table1[[#This Row],[Service]]),"N/A",INDEX(LookupService[Consumption Unit],MATCH(Table1[[#This Row],[Service]],LookupService[Service],0),0))</f>
        <v>N/A</v>
      </c>
      <c r="AU228" s="62"/>
      <c r="AV228" s="62"/>
      <c r="AW228" s="80" t="str" cm="1">
        <f t="array" ref="AW228">IF(ISBLANK(Table1[[#This Row],[Service]]),"N/A",INDEX(LookupService[Pressure Unit],MATCH(Table1[[#This Row],[Service]],LookupService[Service],0),0))</f>
        <v>N/A</v>
      </c>
      <c r="AX228" s="81"/>
      <c r="AY228" s="72" t="str">
        <f>IF(OR(Table1[[#This Row],[Flow]]="",Table1[[#This Row],[Mech - Diversity]]=""),"",Table1[[#This Row],[Flow]]*Table1[[#This Row],[Mech - Diversity]])</f>
        <v/>
      </c>
      <c r="AZ228" s="72"/>
      <c r="BA228" s="62"/>
      <c r="BB228" s="62"/>
      <c r="BC228" s="62"/>
      <c r="BD228" s="62"/>
      <c r="BE228" s="62"/>
      <c r="BF228" s="62"/>
      <c r="BG228" s="62"/>
      <c r="BH228" s="77"/>
      <c r="BI228" s="77"/>
      <c r="BJ22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28" s="72"/>
      <c r="BL228" s="72" t="b">
        <f>IF(ISBLANK(Table1[[#This Row],[Power Source (Control Panel)]]),FALSE,TRUE)</f>
        <v>1</v>
      </c>
    </row>
    <row r="229" spans="1:64" ht="30" customHeight="1" x14ac:dyDescent="0.3">
      <c r="A229" s="62" t="s">
        <v>868</v>
      </c>
      <c r="B229" s="62" t="s">
        <v>869</v>
      </c>
      <c r="C22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29" s="62" t="s">
        <v>509</v>
      </c>
      <c r="E229" s="62"/>
      <c r="F22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2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29" s="74"/>
      <c r="I229" s="75" t="str">
        <f>IF(Table1[[#This Row],[Connection ID]]&lt;&gt;"-",IF(COUNTIF(Table1[Connection ID],Table1[[#This Row],[Connection ID]])&gt;1,"Duplicate Tag",""),"")</f>
        <v/>
      </c>
      <c r="J22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29" s="62"/>
      <c r="M229" s="62" t="s">
        <v>7</v>
      </c>
      <c r="N229" s="72" t="str" cm="1">
        <f t="array" ref="N229">_xlfn._xlws.FILTER(LookupCostCode[Cost Code],LookupCostCode[Description]=Table1[[#This Row],[Equipment Type]],"Not Assigned")</f>
        <v>Not Assigned</v>
      </c>
      <c r="O229" s="72" t="s">
        <v>849</v>
      </c>
      <c r="P229" s="72"/>
      <c r="Q229" s="62" t="s">
        <v>12</v>
      </c>
      <c r="R229" s="62"/>
      <c r="S229" s="62"/>
      <c r="T229" s="62"/>
      <c r="U229" s="62"/>
      <c r="V229" s="62"/>
      <c r="W229" s="72" t="str">
        <f>IF(ISBLANK(Table1[[#This Row],[Connection Type]]),"",INDEX(LookupConnectionType[Description],MATCH(Table1[[#This Row],[Connection Type]],LookupConnectionType[Connection Abbreviation])))</f>
        <v/>
      </c>
      <c r="X229" s="76"/>
      <c r="AA229" s="62"/>
      <c r="AB229" s="62"/>
      <c r="AC229" s="62"/>
      <c r="AD229" s="62"/>
      <c r="AE229" s="62"/>
      <c r="AF229" s="77"/>
      <c r="AG229" s="77"/>
      <c r="AH229" s="78"/>
      <c r="AI22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2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29" s="79" t="str">
        <f>IF(OR(Table1[[#This Row],[Apparent Power (kVA)]]="",Table1[[#This Row],[Elec - Diversity]]=""),"",Table1[[#This Row],[Apparent Power (kVA)]]*Table1[[#This Row],[Elec - Diversity]])</f>
        <v/>
      </c>
      <c r="AL229" s="62" t="s">
        <v>870</v>
      </c>
      <c r="AM229" s="62"/>
      <c r="AN229" s="62"/>
      <c r="AO229" s="62"/>
      <c r="AP229" s="62"/>
      <c r="AQ229" s="62"/>
      <c r="AR229" s="62"/>
      <c r="AS229" s="62"/>
      <c r="AT229" s="62" t="str" cm="1">
        <f t="array" ref="AT229">IF(ISBLANK(Table1[[#This Row],[Service]]),"N/A",INDEX(LookupService[Consumption Unit],MATCH(Table1[[#This Row],[Service]],LookupService[Service],0),0))</f>
        <v>N/A</v>
      </c>
      <c r="AU229" s="62"/>
      <c r="AV229" s="62"/>
      <c r="AW229" s="80" t="str" cm="1">
        <f t="array" ref="AW229">IF(ISBLANK(Table1[[#This Row],[Service]]),"N/A",INDEX(LookupService[Pressure Unit],MATCH(Table1[[#This Row],[Service]],LookupService[Service],0),0))</f>
        <v>N/A</v>
      </c>
      <c r="AX229" s="81"/>
      <c r="AY229" s="72" t="str">
        <f>IF(OR(Table1[[#This Row],[Flow]]="",Table1[[#This Row],[Mech - Diversity]]=""),"",Table1[[#This Row],[Flow]]*Table1[[#This Row],[Mech - Diversity]])</f>
        <v/>
      </c>
      <c r="AZ229" s="72"/>
      <c r="BA229" s="62"/>
      <c r="BB229" s="62"/>
      <c r="BC229" s="62"/>
      <c r="BD229" s="62"/>
      <c r="BE229" s="62"/>
      <c r="BF229" s="62"/>
      <c r="BG229" s="62"/>
      <c r="BH229" s="77"/>
      <c r="BI229" s="77"/>
      <c r="BJ22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29" s="72"/>
      <c r="BL229" s="72" t="b">
        <f>IF(ISBLANK(Table1[[#This Row],[Power Source (Control Panel)]]),FALSE,TRUE)</f>
        <v>1</v>
      </c>
    </row>
    <row r="230" spans="1:64" ht="30" customHeight="1" x14ac:dyDescent="0.3">
      <c r="A230" s="62" t="s">
        <v>871</v>
      </c>
      <c r="B230" s="62" t="s">
        <v>872</v>
      </c>
      <c r="C23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CA-C102</v>
      </c>
      <c r="D230" s="62" t="s">
        <v>516</v>
      </c>
      <c r="E230" s="62" t="s">
        <v>517</v>
      </c>
      <c r="F230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230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230" s="74">
        <v>102</v>
      </c>
      <c r="I230" s="75" t="str">
        <f>IF(Table1[[#This Row],[Connection ID]]&lt;&gt;"-",IF(COUNTIF(Table1[Connection ID],Table1[[#This Row],[Connection ID]])&gt;1,"Duplicate Tag",""),"")</f>
        <v/>
      </c>
      <c r="J23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30" s="62"/>
      <c r="M230" s="62" t="s">
        <v>7</v>
      </c>
      <c r="N230" s="72" t="str" cm="1">
        <f t="array" ref="N230">_xlfn._xlws.FILTER(LookupCostCode[Cost Code],LookupCostCode[Description]=Table1[[#This Row],[Equipment Type]],"Not Assigned")</f>
        <v>Not Assigned</v>
      </c>
      <c r="O230" s="72" t="s">
        <v>849</v>
      </c>
      <c r="P230" s="72"/>
      <c r="Q230" s="62" t="s">
        <v>12</v>
      </c>
      <c r="R230" s="62"/>
      <c r="S230" s="62"/>
      <c r="T230" s="62"/>
      <c r="U230" s="62"/>
      <c r="V230" s="62"/>
      <c r="W230" s="72" t="str">
        <f>IF(ISBLANK(Table1[[#This Row],[Connection Type]]),"",INDEX(LookupConnectionType[Description],MATCH(Table1[[#This Row],[Connection Type]],LookupConnectionType[Connection Abbreviation])))</f>
        <v/>
      </c>
      <c r="X230" s="76"/>
      <c r="AA230" s="62"/>
      <c r="AB230" s="62"/>
      <c r="AC230" s="62" t="s">
        <v>665</v>
      </c>
      <c r="AD230" s="62"/>
      <c r="AE230" s="62"/>
      <c r="AF230" s="77"/>
      <c r="AG230" s="77"/>
      <c r="AH230" s="78"/>
      <c r="AI23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3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30" s="79" t="str">
        <f>IF(OR(Table1[[#This Row],[Apparent Power (kVA)]]="",Table1[[#This Row],[Elec - Diversity]]=""),"",Table1[[#This Row],[Apparent Power (kVA)]]*Table1[[#This Row],[Elec - Diversity]])</f>
        <v/>
      </c>
      <c r="AL230" s="62"/>
      <c r="AM230" s="62"/>
      <c r="AN230" s="62"/>
      <c r="AO230" s="62"/>
      <c r="AP230" s="62"/>
      <c r="AQ230" s="62"/>
      <c r="AR230" s="62"/>
      <c r="AS230" s="62">
        <v>9</v>
      </c>
      <c r="AT230" s="62" t="str" cm="1">
        <f t="array" ref="AT230">IF(ISBLANK(Table1[[#This Row],[Service]]),"N/A",INDEX(LookupService[Consumption Unit],MATCH(Table1[[#This Row],[Service]],LookupService[Service],0),0))</f>
        <v>SCFM</v>
      </c>
      <c r="AU230" s="62"/>
      <c r="AV230" s="62">
        <v>90</v>
      </c>
      <c r="AW230" s="80" t="str" cm="1">
        <f t="array" ref="AW230">IF(ISBLANK(Table1[[#This Row],[Service]]),"N/A",INDEX(LookupService[Pressure Unit],MATCH(Table1[[#This Row],[Service]],LookupService[Service],0),0))</f>
        <v>PSI</v>
      </c>
      <c r="AX230" s="81">
        <v>0.5</v>
      </c>
      <c r="AY230" s="72">
        <f>IF(OR(Table1[[#This Row],[Flow]]="",Table1[[#This Row],[Mech - Diversity]]=""),"",Table1[[#This Row],[Flow]]*Table1[[#This Row],[Mech - Diversity]])</f>
        <v>4.5</v>
      </c>
      <c r="AZ230" s="72"/>
      <c r="BA230" s="62" t="s">
        <v>519</v>
      </c>
      <c r="BB230" s="62" t="s">
        <v>796</v>
      </c>
      <c r="BC230" s="62"/>
      <c r="BD230" s="62"/>
      <c r="BE230" s="62"/>
      <c r="BF230" s="62"/>
      <c r="BG230" s="62"/>
      <c r="BH230" s="77"/>
      <c r="BI230" s="77"/>
      <c r="BJ230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230" s="72"/>
      <c r="BL230" s="72" t="b">
        <f>IF(ISBLANK(Table1[[#This Row],[Power Source (Control Panel)]]),FALSE,TRUE)</f>
        <v>0</v>
      </c>
    </row>
    <row r="231" spans="1:64" ht="30" customHeight="1" x14ac:dyDescent="0.3">
      <c r="A231" s="62" t="s">
        <v>871</v>
      </c>
      <c r="B231" s="62" t="s">
        <v>872</v>
      </c>
      <c r="C23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EL-C308</v>
      </c>
      <c r="D231" s="62" t="s">
        <v>516</v>
      </c>
      <c r="E231" s="62" t="s">
        <v>528</v>
      </c>
      <c r="F231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231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231" s="74">
        <v>308</v>
      </c>
      <c r="I231" s="75" t="str">
        <f>IF(Table1[[#This Row],[Connection ID]]&lt;&gt;"-",IF(COUNTIF(Table1[Connection ID],Table1[[#This Row],[Connection ID]])&gt;1,"Duplicate Tag",""),"")</f>
        <v/>
      </c>
      <c r="J23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31" s="62"/>
      <c r="M231" s="62" t="s">
        <v>7</v>
      </c>
      <c r="N231" s="72" t="str" cm="1">
        <f t="array" ref="N231">_xlfn._xlws.FILTER(LookupCostCode[Cost Code],LookupCostCode[Description]=Table1[[#This Row],[Equipment Type]],"Not Assigned")</f>
        <v>Not Assigned</v>
      </c>
      <c r="O231" s="72" t="s">
        <v>849</v>
      </c>
      <c r="P231" s="72"/>
      <c r="Q231" s="62" t="s">
        <v>12</v>
      </c>
      <c r="R231" s="62"/>
      <c r="S231" s="62"/>
      <c r="T231" s="62"/>
      <c r="U231" s="62"/>
      <c r="V231" s="62"/>
      <c r="W231" s="72" t="str">
        <f>IF(ISBLANK(Table1[[#This Row],[Connection Type]]),"",INDEX(LookupConnectionType[Description],MATCH(Table1[[#This Row],[Connection Type]],LookupConnectionType[Connection Abbreviation])))</f>
        <v/>
      </c>
      <c r="X231" s="76"/>
      <c r="AA231" s="62"/>
      <c r="AB231" s="62"/>
      <c r="AC231" s="62" t="s">
        <v>665</v>
      </c>
      <c r="AD231" s="62"/>
      <c r="AE231" s="62" t="s">
        <v>668</v>
      </c>
      <c r="AF231" s="77">
        <v>3</v>
      </c>
      <c r="AG231" s="77">
        <v>4.8</v>
      </c>
      <c r="AH231" s="78">
        <v>0.8</v>
      </c>
      <c r="AI231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3.990645060638693</v>
      </c>
      <c r="AJ231" s="79">
        <f>IF(OR(Table1[[#This Row],[Apparent Load (FLA)]]="",Table1[[#This Row],[Apparent Load (FLA)]]=0,Table1[[#This Row],[Elec - Diversity]]=""),"",Table1[[#This Row],[Apparent Load (FLA)]]*Table1[[#This Row],[Elec - Diversity]])</f>
        <v>3.84</v>
      </c>
      <c r="AK231" s="79">
        <f>IF(OR(Table1[[#This Row],[Apparent Power (kVA)]]="",Table1[[#This Row],[Elec - Diversity]]=""),"",Table1[[#This Row],[Apparent Power (kVA)]]*Table1[[#This Row],[Elec - Diversity]])</f>
        <v>3.1925160485109547</v>
      </c>
      <c r="AL231" s="62"/>
      <c r="AM231" s="62"/>
      <c r="AN231" s="62"/>
      <c r="AO231" s="62"/>
      <c r="AP231" s="62"/>
      <c r="AQ231" s="62"/>
      <c r="AR231" s="62"/>
      <c r="AS231" s="62"/>
      <c r="AT231" s="62" t="str" cm="1">
        <f t="array" ref="AT231">IF(ISBLANK(Table1[[#This Row],[Service]]),"N/A",INDEX(LookupService[Consumption Unit],MATCH(Table1[[#This Row],[Service]],LookupService[Service],0),0))</f>
        <v>N/A</v>
      </c>
      <c r="AU231" s="62"/>
      <c r="AV231" s="62"/>
      <c r="AW231" s="80" t="str" cm="1">
        <f t="array" ref="AW231">IF(ISBLANK(Table1[[#This Row],[Service]]),"N/A",INDEX(LookupService[Pressure Unit],MATCH(Table1[[#This Row],[Service]],LookupService[Service],0),0))</f>
        <v>N/A</v>
      </c>
      <c r="AX231" s="81"/>
      <c r="AY231" s="72" t="str">
        <f>IF(OR(Table1[[#This Row],[Flow]]="",Table1[[#This Row],[Mech - Diversity]]=""),"",Table1[[#This Row],[Flow]]*Table1[[#This Row],[Mech - Diversity]])</f>
        <v/>
      </c>
      <c r="AZ231" s="72"/>
      <c r="BA231" s="62"/>
      <c r="BB231" s="62"/>
      <c r="BC231" s="62"/>
      <c r="BD231" s="62"/>
      <c r="BE231" s="62"/>
      <c r="BF231" s="62"/>
      <c r="BG231" s="62"/>
      <c r="BH231" s="77"/>
      <c r="BI231" s="77"/>
      <c r="BJ231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231" s="72"/>
      <c r="BL231" s="72" t="b">
        <f>IF(ISBLANK(Table1[[#This Row],[Power Source (Control Panel)]]),FALSE,TRUE)</f>
        <v>0</v>
      </c>
    </row>
    <row r="232" spans="1:64" ht="30" customHeight="1" x14ac:dyDescent="0.3">
      <c r="A232" s="62" t="s">
        <v>871</v>
      </c>
      <c r="B232" s="62" t="s">
        <v>872</v>
      </c>
      <c r="C23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32" s="62" t="s">
        <v>509</v>
      </c>
      <c r="E232" s="62"/>
      <c r="F23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3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32" s="74"/>
      <c r="I232" s="75" t="str">
        <f>IF(Table1[[#This Row],[Connection ID]]&lt;&gt;"-",IF(COUNTIF(Table1[Connection ID],Table1[[#This Row],[Connection ID]])&gt;1,"Duplicate Tag",""),"")</f>
        <v/>
      </c>
      <c r="J23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32" s="62"/>
      <c r="M232" s="62" t="s">
        <v>7</v>
      </c>
      <c r="N232" s="72" t="str" cm="1">
        <f t="array" ref="N232">_xlfn._xlws.FILTER(LookupCostCode[Cost Code],LookupCostCode[Description]=Table1[[#This Row],[Equipment Type]],"Not Assigned")</f>
        <v>Not Assigned</v>
      </c>
      <c r="O232" s="72" t="s">
        <v>849</v>
      </c>
      <c r="P232" s="72"/>
      <c r="Q232" s="62" t="s">
        <v>12</v>
      </c>
      <c r="R232" s="62"/>
      <c r="S232" s="62"/>
      <c r="T232" s="62"/>
      <c r="U232" s="62"/>
      <c r="V232" s="62"/>
      <c r="W232" s="72" t="str">
        <f>IF(ISBLANK(Table1[[#This Row],[Connection Type]]),"",INDEX(LookupConnectionType[Description],MATCH(Table1[[#This Row],[Connection Type]],LookupConnectionType[Connection Abbreviation])))</f>
        <v/>
      </c>
      <c r="X232" s="76"/>
      <c r="AA232" s="62"/>
      <c r="AB232" s="62"/>
      <c r="AC232" s="62"/>
      <c r="AD232" s="62"/>
      <c r="AE232" s="62"/>
      <c r="AF232" s="77"/>
      <c r="AG232" s="77"/>
      <c r="AH232" s="78"/>
      <c r="AI23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3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32" s="79" t="str">
        <f>IF(OR(Table1[[#This Row],[Apparent Power (kVA)]]="",Table1[[#This Row],[Elec - Diversity]]=""),"",Table1[[#This Row],[Apparent Power (kVA)]]*Table1[[#This Row],[Elec - Diversity]])</f>
        <v/>
      </c>
      <c r="AL232" s="62"/>
      <c r="AM232" s="62"/>
      <c r="AN232" s="62"/>
      <c r="AO232" s="62"/>
      <c r="AP232" s="62"/>
      <c r="AQ232" s="62"/>
      <c r="AR232" s="62"/>
      <c r="AS232" s="62"/>
      <c r="AT232" s="62" t="str" cm="1">
        <f t="array" ref="AT232">IF(ISBLANK(Table1[[#This Row],[Service]]),"N/A",INDEX(LookupService[Consumption Unit],MATCH(Table1[[#This Row],[Service]],LookupService[Service],0),0))</f>
        <v>N/A</v>
      </c>
      <c r="AU232" s="62"/>
      <c r="AV232" s="62"/>
      <c r="AW232" s="80" t="str" cm="1">
        <f t="array" ref="AW232">IF(ISBLANK(Table1[[#This Row],[Service]]),"N/A",INDEX(LookupService[Pressure Unit],MATCH(Table1[[#This Row],[Service]],LookupService[Service],0),0))</f>
        <v>N/A</v>
      </c>
      <c r="AX232" s="81"/>
      <c r="AY232" s="72" t="str">
        <f>IF(OR(Table1[[#This Row],[Flow]]="",Table1[[#This Row],[Mech - Diversity]]=""),"",Table1[[#This Row],[Flow]]*Table1[[#This Row],[Mech - Diversity]])</f>
        <v/>
      </c>
      <c r="AZ232" s="72"/>
      <c r="BA232" s="62"/>
      <c r="BB232" s="62"/>
      <c r="BC232" s="62"/>
      <c r="BD232" s="62"/>
      <c r="BE232" s="62"/>
      <c r="BF232" s="62"/>
      <c r="BG232" s="62"/>
      <c r="BH232" s="77"/>
      <c r="BI232" s="77"/>
      <c r="BJ23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32" s="72"/>
      <c r="BL232" s="72" t="b">
        <f>IF(ISBLANK(Table1[[#This Row],[Power Source (Control Panel)]]),FALSE,TRUE)</f>
        <v>0</v>
      </c>
    </row>
    <row r="233" spans="1:64" ht="30" customHeight="1" x14ac:dyDescent="0.3">
      <c r="A233" s="62" t="s">
        <v>873</v>
      </c>
      <c r="B233" s="62" t="s">
        <v>874</v>
      </c>
      <c r="C23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CA-C103</v>
      </c>
      <c r="D233" s="62" t="s">
        <v>516</v>
      </c>
      <c r="E233" s="62" t="s">
        <v>517</v>
      </c>
      <c r="F233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233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233" s="74">
        <v>103</v>
      </c>
      <c r="I233" s="75" t="str">
        <f>IF(Table1[[#This Row],[Connection ID]]&lt;&gt;"-",IF(COUNTIF(Table1[Connection ID],Table1[[#This Row],[Connection ID]])&gt;1,"Duplicate Tag",""),"")</f>
        <v/>
      </c>
      <c r="J23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33" s="62"/>
      <c r="M233" s="62" t="s">
        <v>7</v>
      </c>
      <c r="N233" s="72" t="str" cm="1">
        <f t="array" ref="N233">_xlfn._xlws.FILTER(LookupCostCode[Cost Code],LookupCostCode[Description]=Table1[[#This Row],[Equipment Type]],"Not Assigned")</f>
        <v>Not Assigned</v>
      </c>
      <c r="O233" s="72" t="s">
        <v>849</v>
      </c>
      <c r="P233" s="72"/>
      <c r="Q233" s="62" t="s">
        <v>12</v>
      </c>
      <c r="R233" s="62"/>
      <c r="S233" s="62"/>
      <c r="T233" s="62"/>
      <c r="U233" s="62"/>
      <c r="V233" s="62"/>
      <c r="W233" s="72" t="str">
        <f>IF(ISBLANK(Table1[[#This Row],[Connection Type]]),"",INDEX(LookupConnectionType[Description],MATCH(Table1[[#This Row],[Connection Type]],LookupConnectionType[Connection Abbreviation])))</f>
        <v/>
      </c>
      <c r="X233" s="76"/>
      <c r="AA233" s="62"/>
      <c r="AB233" s="62"/>
      <c r="AC233" s="62" t="s">
        <v>665</v>
      </c>
      <c r="AD233" s="62"/>
      <c r="AE233" s="62"/>
      <c r="AF233" s="77"/>
      <c r="AG233" s="77"/>
      <c r="AH233" s="78"/>
      <c r="AI23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3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33" s="79" t="str">
        <f>IF(OR(Table1[[#This Row],[Apparent Power (kVA)]]="",Table1[[#This Row],[Elec - Diversity]]=""),"",Table1[[#This Row],[Apparent Power (kVA)]]*Table1[[#This Row],[Elec - Diversity]])</f>
        <v/>
      </c>
      <c r="AL233" s="62"/>
      <c r="AM233" s="62"/>
      <c r="AN233" s="62"/>
      <c r="AO233" s="62"/>
      <c r="AP233" s="62"/>
      <c r="AQ233" s="62"/>
      <c r="AR233" s="62"/>
      <c r="AS233" s="62">
        <v>14</v>
      </c>
      <c r="AT233" s="62" t="str" cm="1">
        <f t="array" ref="AT233">IF(ISBLANK(Table1[[#This Row],[Service]]),"N/A",INDEX(LookupService[Consumption Unit],MATCH(Table1[[#This Row],[Service]],LookupService[Service],0),0))</f>
        <v>SCFM</v>
      </c>
      <c r="AU233" s="62"/>
      <c r="AV233" s="62">
        <v>90</v>
      </c>
      <c r="AW233" s="80" t="str" cm="1">
        <f t="array" ref="AW233">IF(ISBLANK(Table1[[#This Row],[Service]]),"N/A",INDEX(LookupService[Pressure Unit],MATCH(Table1[[#This Row],[Service]],LookupService[Service],0),0))</f>
        <v>PSI</v>
      </c>
      <c r="AX233" s="81">
        <v>0.5</v>
      </c>
      <c r="AY233" s="72">
        <f>IF(OR(Table1[[#This Row],[Flow]]="",Table1[[#This Row],[Mech - Diversity]]=""),"",Table1[[#This Row],[Flow]]*Table1[[#This Row],[Mech - Diversity]])</f>
        <v>7</v>
      </c>
      <c r="AZ233" s="72"/>
      <c r="BA233" s="62" t="s">
        <v>519</v>
      </c>
      <c r="BB233" s="62" t="s">
        <v>796</v>
      </c>
      <c r="BC233" s="62"/>
      <c r="BD233" s="62"/>
      <c r="BE233" s="62"/>
      <c r="BF233" s="62"/>
      <c r="BG233" s="62"/>
      <c r="BH233" s="77"/>
      <c r="BI233" s="77"/>
      <c r="BJ233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233" s="72"/>
      <c r="BL233" s="72" t="b">
        <f>IF(ISBLANK(Table1[[#This Row],[Power Source (Control Panel)]]),FALSE,TRUE)</f>
        <v>0</v>
      </c>
    </row>
    <row r="234" spans="1:64" ht="30" customHeight="1" x14ac:dyDescent="0.3">
      <c r="A234" s="62" t="s">
        <v>873</v>
      </c>
      <c r="B234" s="62" t="s">
        <v>874</v>
      </c>
      <c r="C23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EL-C309</v>
      </c>
      <c r="D234" s="62" t="s">
        <v>516</v>
      </c>
      <c r="E234" s="62" t="s">
        <v>528</v>
      </c>
      <c r="F234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234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234" s="74">
        <v>309</v>
      </c>
      <c r="I234" s="75" t="str">
        <f>IF(Table1[[#This Row],[Connection ID]]&lt;&gt;"-",IF(COUNTIF(Table1[Connection ID],Table1[[#This Row],[Connection ID]])&gt;1,"Duplicate Tag",""),"")</f>
        <v/>
      </c>
      <c r="J23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34" s="62"/>
      <c r="M234" s="62" t="s">
        <v>7</v>
      </c>
      <c r="N234" s="72" t="str" cm="1">
        <f t="array" ref="N234">_xlfn._xlws.FILTER(LookupCostCode[Cost Code],LookupCostCode[Description]=Table1[[#This Row],[Equipment Type]],"Not Assigned")</f>
        <v>Not Assigned</v>
      </c>
      <c r="O234" s="72" t="s">
        <v>849</v>
      </c>
      <c r="P234" s="72"/>
      <c r="Q234" s="62" t="s">
        <v>12</v>
      </c>
      <c r="R234" s="62"/>
      <c r="S234" s="62"/>
      <c r="T234" s="62"/>
      <c r="U234" s="62"/>
      <c r="V234" s="62"/>
      <c r="W234" s="72" t="str">
        <f>IF(ISBLANK(Table1[[#This Row],[Connection Type]]),"",INDEX(LookupConnectionType[Description],MATCH(Table1[[#This Row],[Connection Type]],LookupConnectionType[Connection Abbreviation])))</f>
        <v/>
      </c>
      <c r="X234" s="76"/>
      <c r="AA234" s="62"/>
      <c r="AB234" s="62"/>
      <c r="AC234" s="62" t="s">
        <v>665</v>
      </c>
      <c r="AD234" s="62"/>
      <c r="AE234" s="62" t="s">
        <v>668</v>
      </c>
      <c r="AF234" s="77">
        <v>3</v>
      </c>
      <c r="AG234" s="77">
        <v>4.8</v>
      </c>
      <c r="AH234" s="78">
        <v>0.8</v>
      </c>
      <c r="AI234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3.990645060638693</v>
      </c>
      <c r="AJ234" s="79">
        <f>IF(OR(Table1[[#This Row],[Apparent Load (FLA)]]="",Table1[[#This Row],[Apparent Load (FLA)]]=0,Table1[[#This Row],[Elec - Diversity]]=""),"",Table1[[#This Row],[Apparent Load (FLA)]]*Table1[[#This Row],[Elec - Diversity]])</f>
        <v>3.84</v>
      </c>
      <c r="AK234" s="79">
        <f>IF(OR(Table1[[#This Row],[Apparent Power (kVA)]]="",Table1[[#This Row],[Elec - Diversity]]=""),"",Table1[[#This Row],[Apparent Power (kVA)]]*Table1[[#This Row],[Elec - Diversity]])</f>
        <v>3.1925160485109547</v>
      </c>
      <c r="AL234" s="62"/>
      <c r="AM234" s="62"/>
      <c r="AN234" s="62"/>
      <c r="AO234" s="62"/>
      <c r="AP234" s="62"/>
      <c r="AQ234" s="62"/>
      <c r="AR234" s="62"/>
      <c r="AS234" s="62"/>
      <c r="AT234" s="62" t="str" cm="1">
        <f t="array" ref="AT234">IF(ISBLANK(Table1[[#This Row],[Service]]),"N/A",INDEX(LookupService[Consumption Unit],MATCH(Table1[[#This Row],[Service]],LookupService[Service],0),0))</f>
        <v>N/A</v>
      </c>
      <c r="AU234" s="62"/>
      <c r="AV234" s="62"/>
      <c r="AW234" s="80" t="str" cm="1">
        <f t="array" ref="AW234">IF(ISBLANK(Table1[[#This Row],[Service]]),"N/A",INDEX(LookupService[Pressure Unit],MATCH(Table1[[#This Row],[Service]],LookupService[Service],0),0))</f>
        <v>N/A</v>
      </c>
      <c r="AX234" s="81"/>
      <c r="AY234" s="72" t="str">
        <f>IF(OR(Table1[[#This Row],[Flow]]="",Table1[[#This Row],[Mech - Diversity]]=""),"",Table1[[#This Row],[Flow]]*Table1[[#This Row],[Mech - Diversity]])</f>
        <v/>
      </c>
      <c r="AZ234" s="72"/>
      <c r="BA234" s="62"/>
      <c r="BB234" s="62"/>
      <c r="BC234" s="62"/>
      <c r="BD234" s="62"/>
      <c r="BE234" s="62"/>
      <c r="BF234" s="62"/>
      <c r="BG234" s="62"/>
      <c r="BH234" s="77"/>
      <c r="BI234" s="77"/>
      <c r="BJ234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234" s="72"/>
      <c r="BL234" s="72" t="b">
        <f>IF(ISBLANK(Table1[[#This Row],[Power Source (Control Panel)]]),FALSE,TRUE)</f>
        <v>0</v>
      </c>
    </row>
    <row r="235" spans="1:64" ht="30" customHeight="1" x14ac:dyDescent="0.3">
      <c r="A235" s="62" t="s">
        <v>873</v>
      </c>
      <c r="B235" s="62" t="s">
        <v>874</v>
      </c>
      <c r="C23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35" s="62" t="s">
        <v>509</v>
      </c>
      <c r="E235" s="62"/>
      <c r="F23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3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35" s="74"/>
      <c r="I235" s="75" t="str">
        <f>IF(Table1[[#This Row],[Connection ID]]&lt;&gt;"-",IF(COUNTIF(Table1[Connection ID],Table1[[#This Row],[Connection ID]])&gt;1,"Duplicate Tag",""),"")</f>
        <v/>
      </c>
      <c r="J23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35" s="62"/>
      <c r="M235" s="62" t="s">
        <v>7</v>
      </c>
      <c r="N235" s="72" t="str" cm="1">
        <f t="array" ref="N235">_xlfn._xlws.FILTER(LookupCostCode[Cost Code],LookupCostCode[Description]=Table1[[#This Row],[Equipment Type]],"Not Assigned")</f>
        <v>Not Assigned</v>
      </c>
      <c r="O235" s="72" t="s">
        <v>849</v>
      </c>
      <c r="P235" s="72"/>
      <c r="Q235" s="62" t="s">
        <v>12</v>
      </c>
      <c r="R235" s="62"/>
      <c r="S235" s="62"/>
      <c r="T235" s="62"/>
      <c r="U235" s="62"/>
      <c r="V235" s="62"/>
      <c r="W235" s="72" t="str">
        <f>IF(ISBLANK(Table1[[#This Row],[Connection Type]]),"",INDEX(LookupConnectionType[Description],MATCH(Table1[[#This Row],[Connection Type]],LookupConnectionType[Connection Abbreviation])))</f>
        <v/>
      </c>
      <c r="X235" s="76"/>
      <c r="AA235" s="62"/>
      <c r="AB235" s="62"/>
      <c r="AC235" s="62"/>
      <c r="AD235" s="62"/>
      <c r="AE235" s="62"/>
      <c r="AF235" s="77"/>
      <c r="AG235" s="77"/>
      <c r="AH235" s="78"/>
      <c r="AI23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3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35" s="79" t="str">
        <f>IF(OR(Table1[[#This Row],[Apparent Power (kVA)]]="",Table1[[#This Row],[Elec - Diversity]]=""),"",Table1[[#This Row],[Apparent Power (kVA)]]*Table1[[#This Row],[Elec - Diversity]])</f>
        <v/>
      </c>
      <c r="AL235" s="62"/>
      <c r="AM235" s="62"/>
      <c r="AN235" s="62"/>
      <c r="AO235" s="62"/>
      <c r="AP235" s="62"/>
      <c r="AQ235" s="62"/>
      <c r="AR235" s="62"/>
      <c r="AS235" s="62"/>
      <c r="AT235" s="62" t="str" cm="1">
        <f t="array" ref="AT235">IF(ISBLANK(Table1[[#This Row],[Service]]),"N/A",INDEX(LookupService[Consumption Unit],MATCH(Table1[[#This Row],[Service]],LookupService[Service],0),0))</f>
        <v>N/A</v>
      </c>
      <c r="AU235" s="62"/>
      <c r="AV235" s="62"/>
      <c r="AW235" s="80" t="str" cm="1">
        <f t="array" ref="AW235">IF(ISBLANK(Table1[[#This Row],[Service]]),"N/A",INDEX(LookupService[Pressure Unit],MATCH(Table1[[#This Row],[Service]],LookupService[Service],0),0))</f>
        <v>N/A</v>
      </c>
      <c r="AX235" s="81"/>
      <c r="AY235" s="72" t="str">
        <f>IF(OR(Table1[[#This Row],[Flow]]="",Table1[[#This Row],[Mech - Diversity]]=""),"",Table1[[#This Row],[Flow]]*Table1[[#This Row],[Mech - Diversity]])</f>
        <v/>
      </c>
      <c r="AZ235" s="72"/>
      <c r="BA235" s="62"/>
      <c r="BB235" s="62"/>
      <c r="BC235" s="62"/>
      <c r="BD235" s="62"/>
      <c r="BE235" s="62"/>
      <c r="BF235" s="62"/>
      <c r="BG235" s="62"/>
      <c r="BH235" s="77"/>
      <c r="BI235" s="77"/>
      <c r="BJ23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35" s="72"/>
      <c r="BL235" s="72" t="b">
        <f>IF(ISBLANK(Table1[[#This Row],[Power Source (Control Panel)]]),FALSE,TRUE)</f>
        <v>0</v>
      </c>
    </row>
    <row r="236" spans="1:64" ht="30" customHeight="1" x14ac:dyDescent="0.3">
      <c r="A236" s="62" t="s">
        <v>875</v>
      </c>
      <c r="B236" s="62" t="s">
        <v>876</v>
      </c>
      <c r="C23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EL-C037</v>
      </c>
      <c r="D236" s="62" t="s">
        <v>516</v>
      </c>
      <c r="E236" s="62" t="s">
        <v>528</v>
      </c>
      <c r="F23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23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236" s="74">
        <v>37</v>
      </c>
      <c r="I236" s="75" t="str">
        <f>IF(Table1[[#This Row],[Connection ID]]&lt;&gt;"-",IF(COUNTIF(Table1[Connection ID],Table1[[#This Row],[Connection ID]])&gt;1,"Duplicate Tag",""),"")</f>
        <v/>
      </c>
      <c r="J23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36" s="62"/>
      <c r="M236" s="62" t="s">
        <v>7</v>
      </c>
      <c r="N236" s="72" t="str" cm="1">
        <f t="array" ref="N236">_xlfn._xlws.FILTER(LookupCostCode[Cost Code],LookupCostCode[Description]=Table1[[#This Row],[Equipment Type]],"Not Assigned")</f>
        <v>Not Assigned</v>
      </c>
      <c r="O236" s="72" t="s">
        <v>767</v>
      </c>
      <c r="P236" s="72"/>
      <c r="Q236" s="62" t="s">
        <v>13</v>
      </c>
      <c r="R236" s="62"/>
      <c r="S236" s="62"/>
      <c r="T236" s="62"/>
      <c r="U236" s="62"/>
      <c r="V236" s="62"/>
      <c r="W236" s="72" t="str">
        <f>IF(ISBLANK(Table1[[#This Row],[Connection Type]]),"",INDEX(LookupConnectionType[Description],MATCH(Table1[[#This Row],[Connection Type]],LookupConnectionType[Connection Abbreviation])))</f>
        <v/>
      </c>
      <c r="X236" s="76"/>
      <c r="AA236" s="62"/>
      <c r="AB236" s="62"/>
      <c r="AC236" s="62" t="s">
        <v>518</v>
      </c>
      <c r="AD236" s="62"/>
      <c r="AE236" s="62" t="s">
        <v>668</v>
      </c>
      <c r="AF236" s="77"/>
      <c r="AG236" s="77">
        <v>2</v>
      </c>
      <c r="AH236" s="78">
        <v>0.8</v>
      </c>
      <c r="AI23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1.662768775266122</v>
      </c>
      <c r="AJ236" s="79">
        <f>IF(OR(Table1[[#This Row],[Apparent Load (FLA)]]="",Table1[[#This Row],[Apparent Load (FLA)]]=0,Table1[[#This Row],[Elec - Diversity]]=""),"",Table1[[#This Row],[Apparent Load (FLA)]]*Table1[[#This Row],[Elec - Diversity]])</f>
        <v>1.6</v>
      </c>
      <c r="AK236" s="79">
        <f>IF(OR(Table1[[#This Row],[Apparent Power (kVA)]]="",Table1[[#This Row],[Elec - Diversity]]=""),"",Table1[[#This Row],[Apparent Power (kVA)]]*Table1[[#This Row],[Elec - Diversity]])</f>
        <v>1.3302150202128977</v>
      </c>
      <c r="AL236" s="62"/>
      <c r="AM236" s="62"/>
      <c r="AN236" s="62"/>
      <c r="AO236" s="62"/>
      <c r="AP236" s="62"/>
      <c r="AQ236" s="62"/>
      <c r="AR236" s="62"/>
      <c r="AS236" s="62"/>
      <c r="AT236" s="62" t="str" cm="1">
        <f t="array" ref="AT236">IF(ISBLANK(Table1[[#This Row],[Service]]),"N/A",INDEX(LookupService[Consumption Unit],MATCH(Table1[[#This Row],[Service]],LookupService[Service],0),0))</f>
        <v>N/A</v>
      </c>
      <c r="AU236" s="62"/>
      <c r="AV236" s="62"/>
      <c r="AW236" s="80" t="str" cm="1">
        <f t="array" ref="AW236">IF(ISBLANK(Table1[[#This Row],[Service]]),"N/A",INDEX(LookupService[Pressure Unit],MATCH(Table1[[#This Row],[Service]],LookupService[Service],0),0))</f>
        <v>N/A</v>
      </c>
      <c r="AX236" s="81"/>
      <c r="AY236" s="72" t="str">
        <f>IF(OR(Table1[[#This Row],[Flow]]="",Table1[[#This Row],[Mech - Diversity]]=""),"",Table1[[#This Row],[Flow]]*Table1[[#This Row],[Mech - Diversity]])</f>
        <v/>
      </c>
      <c r="AZ236" s="72"/>
      <c r="BA236" s="62"/>
      <c r="BB236" s="62"/>
      <c r="BC236" s="62"/>
      <c r="BD236" s="62"/>
      <c r="BE236" s="62"/>
      <c r="BF236" s="62"/>
      <c r="BG236" s="62"/>
      <c r="BH236" s="77"/>
      <c r="BI236" s="77"/>
      <c r="BJ23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236" s="72"/>
      <c r="BL236" s="72" t="b">
        <f>IF(ISBLANK(Table1[[#This Row],[Power Source (Control Panel)]]),FALSE,TRUE)</f>
        <v>0</v>
      </c>
    </row>
    <row r="237" spans="1:64" ht="30" customHeight="1" x14ac:dyDescent="0.3">
      <c r="A237" s="62" t="s">
        <v>875</v>
      </c>
      <c r="B237" s="62" t="s">
        <v>876</v>
      </c>
      <c r="C23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37" s="62" t="s">
        <v>509</v>
      </c>
      <c r="E237" s="62"/>
      <c r="F23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3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37" s="74"/>
      <c r="I237" s="75" t="str">
        <f>IF(Table1[[#This Row],[Connection ID]]&lt;&gt;"-",IF(COUNTIF(Table1[Connection ID],Table1[[#This Row],[Connection ID]])&gt;1,"Duplicate Tag",""),"")</f>
        <v/>
      </c>
      <c r="J23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37" s="62"/>
      <c r="M237" s="62" t="s">
        <v>7</v>
      </c>
      <c r="N237" s="72" t="str" cm="1">
        <f t="array" ref="N237">_xlfn._xlws.FILTER(LookupCostCode[Cost Code],LookupCostCode[Description]=Table1[[#This Row],[Equipment Type]],"Not Assigned")</f>
        <v>Not Assigned</v>
      </c>
      <c r="O237" s="72" t="s">
        <v>767</v>
      </c>
      <c r="P237" s="72"/>
      <c r="Q237" s="62" t="s">
        <v>13</v>
      </c>
      <c r="R237" s="62"/>
      <c r="S237" s="62"/>
      <c r="T237" s="62"/>
      <c r="U237" s="62"/>
      <c r="V237" s="62"/>
      <c r="W237" s="72" t="str">
        <f>IF(ISBLANK(Table1[[#This Row],[Connection Type]]),"",INDEX(LookupConnectionType[Description],MATCH(Table1[[#This Row],[Connection Type]],LookupConnectionType[Connection Abbreviation])))</f>
        <v/>
      </c>
      <c r="X237" s="76"/>
      <c r="AA237" s="62"/>
      <c r="AB237" s="62"/>
      <c r="AC237" s="62"/>
      <c r="AD237" s="62"/>
      <c r="AE237" s="62"/>
      <c r="AF237" s="77"/>
      <c r="AG237" s="77"/>
      <c r="AH237" s="78"/>
      <c r="AI23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3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37" s="79" t="str">
        <f>IF(OR(Table1[[#This Row],[Apparent Power (kVA)]]="",Table1[[#This Row],[Elec - Diversity]]=""),"",Table1[[#This Row],[Apparent Power (kVA)]]*Table1[[#This Row],[Elec - Diversity]])</f>
        <v/>
      </c>
      <c r="AL237" s="62"/>
      <c r="AM237" s="62"/>
      <c r="AN237" s="62"/>
      <c r="AO237" s="62"/>
      <c r="AP237" s="62"/>
      <c r="AQ237" s="62"/>
      <c r="AR237" s="62"/>
      <c r="AS237" s="62"/>
      <c r="AT237" s="62" t="str" cm="1">
        <f t="array" ref="AT237">IF(ISBLANK(Table1[[#This Row],[Service]]),"N/A",INDEX(LookupService[Consumption Unit],MATCH(Table1[[#This Row],[Service]],LookupService[Service],0),0))</f>
        <v>N/A</v>
      </c>
      <c r="AU237" s="62"/>
      <c r="AV237" s="62"/>
      <c r="AW237" s="80" t="str" cm="1">
        <f t="array" ref="AW237">IF(ISBLANK(Table1[[#This Row],[Service]]),"N/A",INDEX(LookupService[Pressure Unit],MATCH(Table1[[#This Row],[Service]],LookupService[Service],0),0))</f>
        <v>N/A</v>
      </c>
      <c r="AX237" s="81"/>
      <c r="AY237" s="72" t="str">
        <f>IF(OR(Table1[[#This Row],[Flow]]="",Table1[[#This Row],[Mech - Diversity]]=""),"",Table1[[#This Row],[Flow]]*Table1[[#This Row],[Mech - Diversity]])</f>
        <v/>
      </c>
      <c r="AZ237" s="72"/>
      <c r="BA237" s="62"/>
      <c r="BB237" s="62"/>
      <c r="BC237" s="62"/>
      <c r="BD237" s="62"/>
      <c r="BE237" s="62"/>
      <c r="BF237" s="62"/>
      <c r="BG237" s="62"/>
      <c r="BH237" s="77"/>
      <c r="BI237" s="77"/>
      <c r="BJ23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37" s="72"/>
      <c r="BL237" s="72" t="b">
        <f>IF(ISBLANK(Table1[[#This Row],[Power Source (Control Panel)]]),FALSE,TRUE)</f>
        <v>0</v>
      </c>
    </row>
    <row r="238" spans="1:64" ht="30" customHeight="1" x14ac:dyDescent="0.3">
      <c r="A238" s="62" t="s">
        <v>877</v>
      </c>
      <c r="B238" s="62" t="s">
        <v>876</v>
      </c>
      <c r="C23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EL-C038</v>
      </c>
      <c r="D238" s="62" t="s">
        <v>516</v>
      </c>
      <c r="E238" s="62" t="s">
        <v>528</v>
      </c>
      <c r="F238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238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238" s="74">
        <v>38</v>
      </c>
      <c r="I238" s="75" t="str">
        <f>IF(Table1[[#This Row],[Connection ID]]&lt;&gt;"-",IF(COUNTIF(Table1[Connection ID],Table1[[#This Row],[Connection ID]])&gt;1,"Duplicate Tag",""),"")</f>
        <v/>
      </c>
      <c r="J23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38" s="62"/>
      <c r="M238" s="62" t="s">
        <v>7</v>
      </c>
      <c r="N238" s="72" t="str" cm="1">
        <f t="array" ref="N238">_xlfn._xlws.FILTER(LookupCostCode[Cost Code],LookupCostCode[Description]=Table1[[#This Row],[Equipment Type]],"Not Assigned")</f>
        <v>Not Assigned</v>
      </c>
      <c r="O238" s="72" t="s">
        <v>767</v>
      </c>
      <c r="P238" s="72"/>
      <c r="Q238" s="62" t="s">
        <v>13</v>
      </c>
      <c r="R238" s="62"/>
      <c r="S238" s="62"/>
      <c r="T238" s="62"/>
      <c r="U238" s="62"/>
      <c r="V238" s="62"/>
      <c r="W238" s="72" t="str">
        <f>IF(ISBLANK(Table1[[#This Row],[Connection Type]]),"",INDEX(LookupConnectionType[Description],MATCH(Table1[[#This Row],[Connection Type]],LookupConnectionType[Connection Abbreviation])))</f>
        <v/>
      </c>
      <c r="X238" s="76"/>
      <c r="AA238" s="62"/>
      <c r="AB238" s="62"/>
      <c r="AC238" s="62" t="s">
        <v>518</v>
      </c>
      <c r="AD238" s="62"/>
      <c r="AE238" s="62" t="s">
        <v>668</v>
      </c>
      <c r="AF238" s="77"/>
      <c r="AG238" s="77">
        <v>2</v>
      </c>
      <c r="AH238" s="78">
        <v>0.8</v>
      </c>
      <c r="AI238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1.662768775266122</v>
      </c>
      <c r="AJ238" s="79">
        <f>IF(OR(Table1[[#This Row],[Apparent Load (FLA)]]="",Table1[[#This Row],[Apparent Load (FLA)]]=0,Table1[[#This Row],[Elec - Diversity]]=""),"",Table1[[#This Row],[Apparent Load (FLA)]]*Table1[[#This Row],[Elec - Diversity]])</f>
        <v>1.6</v>
      </c>
      <c r="AK238" s="79">
        <f>IF(OR(Table1[[#This Row],[Apparent Power (kVA)]]="",Table1[[#This Row],[Elec - Diversity]]=""),"",Table1[[#This Row],[Apparent Power (kVA)]]*Table1[[#This Row],[Elec - Diversity]])</f>
        <v>1.3302150202128977</v>
      </c>
      <c r="AL238" s="62"/>
      <c r="AM238" s="62"/>
      <c r="AN238" s="62"/>
      <c r="AO238" s="62"/>
      <c r="AP238" s="62"/>
      <c r="AQ238" s="62"/>
      <c r="AR238" s="62"/>
      <c r="AS238" s="62"/>
      <c r="AT238" s="62" t="str" cm="1">
        <f t="array" ref="AT238">IF(ISBLANK(Table1[[#This Row],[Service]]),"N/A",INDEX(LookupService[Consumption Unit],MATCH(Table1[[#This Row],[Service]],LookupService[Service],0),0))</f>
        <v>N/A</v>
      </c>
      <c r="AU238" s="62"/>
      <c r="AV238" s="62"/>
      <c r="AW238" s="80" t="str" cm="1">
        <f t="array" ref="AW238">IF(ISBLANK(Table1[[#This Row],[Service]]),"N/A",INDEX(LookupService[Pressure Unit],MATCH(Table1[[#This Row],[Service]],LookupService[Service],0),0))</f>
        <v>N/A</v>
      </c>
      <c r="AX238" s="81"/>
      <c r="AY238" s="72" t="str">
        <f>IF(OR(Table1[[#This Row],[Flow]]="",Table1[[#This Row],[Mech - Diversity]]=""),"",Table1[[#This Row],[Flow]]*Table1[[#This Row],[Mech - Diversity]])</f>
        <v/>
      </c>
      <c r="AZ238" s="72"/>
      <c r="BA238" s="62"/>
      <c r="BB238" s="62"/>
      <c r="BC238" s="62"/>
      <c r="BD238" s="62"/>
      <c r="BE238" s="62"/>
      <c r="BF238" s="62"/>
      <c r="BG238" s="62"/>
      <c r="BH238" s="77"/>
      <c r="BI238" s="77"/>
      <c r="BJ238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238" s="72"/>
      <c r="BL238" s="72" t="b">
        <f>IF(ISBLANK(Table1[[#This Row],[Power Source (Control Panel)]]),FALSE,TRUE)</f>
        <v>0</v>
      </c>
    </row>
    <row r="239" spans="1:64" ht="30" customHeight="1" x14ac:dyDescent="0.3">
      <c r="A239" s="62" t="s">
        <v>877</v>
      </c>
      <c r="B239" s="62" t="s">
        <v>876</v>
      </c>
      <c r="C23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39" s="62" t="s">
        <v>509</v>
      </c>
      <c r="E239" s="62"/>
      <c r="F23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3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39" s="74"/>
      <c r="I239" s="75" t="str">
        <f>IF(Table1[[#This Row],[Connection ID]]&lt;&gt;"-",IF(COUNTIF(Table1[Connection ID],Table1[[#This Row],[Connection ID]])&gt;1,"Duplicate Tag",""),"")</f>
        <v/>
      </c>
      <c r="J23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39" s="62"/>
      <c r="M239" s="62" t="s">
        <v>7</v>
      </c>
      <c r="N239" s="72" t="str" cm="1">
        <f t="array" ref="N239">_xlfn._xlws.FILTER(LookupCostCode[Cost Code],LookupCostCode[Description]=Table1[[#This Row],[Equipment Type]],"Not Assigned")</f>
        <v>Not Assigned</v>
      </c>
      <c r="O239" s="72" t="s">
        <v>767</v>
      </c>
      <c r="P239" s="72"/>
      <c r="Q239" s="62" t="s">
        <v>13</v>
      </c>
      <c r="R239" s="62"/>
      <c r="S239" s="62"/>
      <c r="T239" s="62"/>
      <c r="U239" s="62"/>
      <c r="V239" s="62"/>
      <c r="W239" s="72" t="str">
        <f>IF(ISBLANK(Table1[[#This Row],[Connection Type]]),"",INDEX(LookupConnectionType[Description],MATCH(Table1[[#This Row],[Connection Type]],LookupConnectionType[Connection Abbreviation])))</f>
        <v/>
      </c>
      <c r="X239" s="76"/>
      <c r="AA239" s="62"/>
      <c r="AB239" s="62"/>
      <c r="AC239" s="62"/>
      <c r="AD239" s="62"/>
      <c r="AE239" s="62"/>
      <c r="AF239" s="77"/>
      <c r="AG239" s="77"/>
      <c r="AH239" s="78"/>
      <c r="AI23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3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39" s="79" t="str">
        <f>IF(OR(Table1[[#This Row],[Apparent Power (kVA)]]="",Table1[[#This Row],[Elec - Diversity]]=""),"",Table1[[#This Row],[Apparent Power (kVA)]]*Table1[[#This Row],[Elec - Diversity]])</f>
        <v/>
      </c>
      <c r="AL239" s="62"/>
      <c r="AM239" s="62"/>
      <c r="AN239" s="62"/>
      <c r="AO239" s="62"/>
      <c r="AP239" s="62"/>
      <c r="AQ239" s="62"/>
      <c r="AR239" s="62"/>
      <c r="AS239" s="62"/>
      <c r="AT239" s="62" t="str" cm="1">
        <f t="array" ref="AT239">IF(ISBLANK(Table1[[#This Row],[Service]]),"N/A",INDEX(LookupService[Consumption Unit],MATCH(Table1[[#This Row],[Service]],LookupService[Service],0),0))</f>
        <v>N/A</v>
      </c>
      <c r="AU239" s="62"/>
      <c r="AV239" s="62"/>
      <c r="AW239" s="80" t="str" cm="1">
        <f t="array" ref="AW239">IF(ISBLANK(Table1[[#This Row],[Service]]),"N/A",INDEX(LookupService[Pressure Unit],MATCH(Table1[[#This Row],[Service]],LookupService[Service],0),0))</f>
        <v>N/A</v>
      </c>
      <c r="AX239" s="81"/>
      <c r="AY239" s="72" t="str">
        <f>IF(OR(Table1[[#This Row],[Flow]]="",Table1[[#This Row],[Mech - Diversity]]=""),"",Table1[[#This Row],[Flow]]*Table1[[#This Row],[Mech - Diversity]])</f>
        <v/>
      </c>
      <c r="AZ239" s="72"/>
      <c r="BA239" s="62"/>
      <c r="BB239" s="62"/>
      <c r="BC239" s="62"/>
      <c r="BD239" s="62"/>
      <c r="BE239" s="62"/>
      <c r="BF239" s="62"/>
      <c r="BG239" s="62"/>
      <c r="BH239" s="77"/>
      <c r="BI239" s="77"/>
      <c r="BJ23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39" s="72"/>
      <c r="BL239" s="72" t="b">
        <f>IF(ISBLANK(Table1[[#This Row],[Power Source (Control Panel)]]),FALSE,TRUE)</f>
        <v>0</v>
      </c>
    </row>
    <row r="240" spans="1:64" ht="30" customHeight="1" x14ac:dyDescent="0.3">
      <c r="A240" s="62" t="s">
        <v>878</v>
      </c>
      <c r="B240" s="62" t="s">
        <v>876</v>
      </c>
      <c r="C24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EL-C213</v>
      </c>
      <c r="D240" s="62" t="s">
        <v>516</v>
      </c>
      <c r="E240" s="62" t="s">
        <v>528</v>
      </c>
      <c r="F240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240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240" s="74">
        <v>213</v>
      </c>
      <c r="I240" s="75" t="str">
        <f>IF(Table1[[#This Row],[Connection ID]]&lt;&gt;"-",IF(COUNTIF(Table1[Connection ID],Table1[[#This Row],[Connection ID]])&gt;1,"Duplicate Tag",""),"")</f>
        <v/>
      </c>
      <c r="J24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40" s="62"/>
      <c r="M240" s="62" t="s">
        <v>7</v>
      </c>
      <c r="N240" s="72" t="str" cm="1">
        <f t="array" ref="N240">_xlfn._xlws.FILTER(LookupCostCode[Cost Code],LookupCostCode[Description]=Table1[[#This Row],[Equipment Type]],"Not Assigned")</f>
        <v>Not Assigned</v>
      </c>
      <c r="O240" s="72" t="s">
        <v>767</v>
      </c>
      <c r="P240" s="72"/>
      <c r="Q240" s="62" t="s">
        <v>13</v>
      </c>
      <c r="R240" s="62"/>
      <c r="S240" s="62"/>
      <c r="T240" s="62"/>
      <c r="U240" s="62"/>
      <c r="V240" s="62"/>
      <c r="W240" s="72" t="str">
        <f>IF(ISBLANK(Table1[[#This Row],[Connection Type]]),"",INDEX(LookupConnectionType[Description],MATCH(Table1[[#This Row],[Connection Type]],LookupConnectionType[Connection Abbreviation])))</f>
        <v/>
      </c>
      <c r="X240" s="76"/>
      <c r="AA240" s="62"/>
      <c r="AB240" s="62"/>
      <c r="AC240" s="62" t="s">
        <v>518</v>
      </c>
      <c r="AD240" s="62"/>
      <c r="AE240" s="62" t="s">
        <v>668</v>
      </c>
      <c r="AF240" s="77"/>
      <c r="AG240" s="77">
        <v>2</v>
      </c>
      <c r="AH240" s="78">
        <v>0.8</v>
      </c>
      <c r="AI240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1.662768775266122</v>
      </c>
      <c r="AJ240" s="79">
        <f>IF(OR(Table1[[#This Row],[Apparent Load (FLA)]]="",Table1[[#This Row],[Apparent Load (FLA)]]=0,Table1[[#This Row],[Elec - Diversity]]=""),"",Table1[[#This Row],[Apparent Load (FLA)]]*Table1[[#This Row],[Elec - Diversity]])</f>
        <v>1.6</v>
      </c>
      <c r="AK240" s="79">
        <f>IF(OR(Table1[[#This Row],[Apparent Power (kVA)]]="",Table1[[#This Row],[Elec - Diversity]]=""),"",Table1[[#This Row],[Apparent Power (kVA)]]*Table1[[#This Row],[Elec - Diversity]])</f>
        <v>1.3302150202128977</v>
      </c>
      <c r="AL240" s="62"/>
      <c r="AM240" s="62"/>
      <c r="AN240" s="62"/>
      <c r="AO240" s="62"/>
      <c r="AP240" s="62"/>
      <c r="AQ240" s="62"/>
      <c r="AR240" s="62"/>
      <c r="AS240" s="62"/>
      <c r="AT240" s="62" t="str" cm="1">
        <f t="array" ref="AT240">IF(ISBLANK(Table1[[#This Row],[Service]]),"N/A",INDEX(LookupService[Consumption Unit],MATCH(Table1[[#This Row],[Service]],LookupService[Service],0),0))</f>
        <v>N/A</v>
      </c>
      <c r="AU240" s="62"/>
      <c r="AV240" s="62"/>
      <c r="AW240" s="80" t="str" cm="1">
        <f t="array" ref="AW240">IF(ISBLANK(Table1[[#This Row],[Service]]),"N/A",INDEX(LookupService[Pressure Unit],MATCH(Table1[[#This Row],[Service]],LookupService[Service],0),0))</f>
        <v>N/A</v>
      </c>
      <c r="AX240" s="81"/>
      <c r="AY240" s="72" t="str">
        <f>IF(OR(Table1[[#This Row],[Flow]]="",Table1[[#This Row],[Mech - Diversity]]=""),"",Table1[[#This Row],[Flow]]*Table1[[#This Row],[Mech - Diversity]])</f>
        <v/>
      </c>
      <c r="AZ240" s="72"/>
      <c r="BA240" s="62"/>
      <c r="BB240" s="62"/>
      <c r="BC240" s="62"/>
      <c r="BD240" s="62"/>
      <c r="BE240" s="62"/>
      <c r="BF240" s="62"/>
      <c r="BG240" s="62"/>
      <c r="BH240" s="77"/>
      <c r="BI240" s="77"/>
      <c r="BJ240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240" s="72"/>
      <c r="BL240" s="72" t="b">
        <f>IF(ISBLANK(Table1[[#This Row],[Power Source (Control Panel)]]),FALSE,TRUE)</f>
        <v>0</v>
      </c>
    </row>
    <row r="241" spans="1:64" ht="30" customHeight="1" x14ac:dyDescent="0.3">
      <c r="A241" s="62" t="s">
        <v>878</v>
      </c>
      <c r="B241" s="62" t="s">
        <v>876</v>
      </c>
      <c r="C24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41" s="62" t="s">
        <v>509</v>
      </c>
      <c r="E241" s="62"/>
      <c r="F24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4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41" s="74"/>
      <c r="I241" s="75" t="str">
        <f>IF(Table1[[#This Row],[Connection ID]]&lt;&gt;"-",IF(COUNTIF(Table1[Connection ID],Table1[[#This Row],[Connection ID]])&gt;1,"Duplicate Tag",""),"")</f>
        <v/>
      </c>
      <c r="J24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41" s="62"/>
      <c r="M241" s="62" t="s">
        <v>7</v>
      </c>
      <c r="N241" s="72" t="str" cm="1">
        <f t="array" ref="N241">_xlfn._xlws.FILTER(LookupCostCode[Cost Code],LookupCostCode[Description]=Table1[[#This Row],[Equipment Type]],"Not Assigned")</f>
        <v>Not Assigned</v>
      </c>
      <c r="O241" s="72" t="s">
        <v>767</v>
      </c>
      <c r="P241" s="72"/>
      <c r="Q241" s="62" t="s">
        <v>13</v>
      </c>
      <c r="R241" s="62"/>
      <c r="S241" s="62"/>
      <c r="T241" s="62"/>
      <c r="U241" s="62"/>
      <c r="V241" s="62"/>
      <c r="W241" s="72" t="str">
        <f>IF(ISBLANK(Table1[[#This Row],[Connection Type]]),"",INDEX(LookupConnectionType[Description],MATCH(Table1[[#This Row],[Connection Type]],LookupConnectionType[Connection Abbreviation])))</f>
        <v/>
      </c>
      <c r="X241" s="76"/>
      <c r="AA241" s="62"/>
      <c r="AB241" s="62"/>
      <c r="AC241" s="62"/>
      <c r="AD241" s="62"/>
      <c r="AE241" s="62"/>
      <c r="AF241" s="77"/>
      <c r="AG241" s="77"/>
      <c r="AH241" s="78"/>
      <c r="AI24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4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41" s="79" t="str">
        <f>IF(OR(Table1[[#This Row],[Apparent Power (kVA)]]="",Table1[[#This Row],[Elec - Diversity]]=""),"",Table1[[#This Row],[Apparent Power (kVA)]]*Table1[[#This Row],[Elec - Diversity]])</f>
        <v/>
      </c>
      <c r="AL241" s="62"/>
      <c r="AM241" s="62"/>
      <c r="AN241" s="62"/>
      <c r="AO241" s="62"/>
      <c r="AP241" s="62"/>
      <c r="AQ241" s="62"/>
      <c r="AR241" s="62"/>
      <c r="AS241" s="62"/>
      <c r="AT241" s="62" t="str" cm="1">
        <f t="array" ref="AT241">IF(ISBLANK(Table1[[#This Row],[Service]]),"N/A",INDEX(LookupService[Consumption Unit],MATCH(Table1[[#This Row],[Service]],LookupService[Service],0),0))</f>
        <v>N/A</v>
      </c>
      <c r="AU241" s="62"/>
      <c r="AV241" s="62"/>
      <c r="AW241" s="80" t="str" cm="1">
        <f t="array" ref="AW241">IF(ISBLANK(Table1[[#This Row],[Service]]),"N/A",INDEX(LookupService[Pressure Unit],MATCH(Table1[[#This Row],[Service]],LookupService[Service],0),0))</f>
        <v>N/A</v>
      </c>
      <c r="AX241" s="81"/>
      <c r="AY241" s="72" t="str">
        <f>IF(OR(Table1[[#This Row],[Flow]]="",Table1[[#This Row],[Mech - Diversity]]=""),"",Table1[[#This Row],[Flow]]*Table1[[#This Row],[Mech - Diversity]])</f>
        <v/>
      </c>
      <c r="AZ241" s="72"/>
      <c r="BA241" s="62"/>
      <c r="BB241" s="62"/>
      <c r="BC241" s="62"/>
      <c r="BD241" s="62"/>
      <c r="BE241" s="62"/>
      <c r="BF241" s="62"/>
      <c r="BG241" s="62"/>
      <c r="BH241" s="77"/>
      <c r="BI241" s="77"/>
      <c r="BJ24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41" s="72"/>
      <c r="BL241" s="72" t="b">
        <f>IF(ISBLANK(Table1[[#This Row],[Power Source (Control Panel)]]),FALSE,TRUE)</f>
        <v>0</v>
      </c>
    </row>
    <row r="242" spans="1:64" ht="30" customHeight="1" x14ac:dyDescent="0.3">
      <c r="A242" s="62" t="s">
        <v>879</v>
      </c>
      <c r="B242" s="62" t="s">
        <v>880</v>
      </c>
      <c r="C24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DRN-C001</v>
      </c>
      <c r="D242" s="62" t="s">
        <v>516</v>
      </c>
      <c r="E242" s="62" t="s">
        <v>882</v>
      </c>
      <c r="F242" s="72" t="str">
        <f>IF(OR(Table1[[#This Row],[Equipment Level]] = "Equipment", Table1[[#This Row],[Equipment Level]] = "Control Panel"),"", INDEX(LookupService[Service Abbreviation],MATCH(Table1[[#This Row],[Service]],LookupService[Service],0),1))</f>
        <v>DRN</v>
      </c>
      <c r="G242" s="72" t="str">
        <f>IF(OR(Table1[[#This Row],[Equipment Level]] = "Equipment", Table1[[#This Row],[Equipment Level]] = "Control Panel"),"",  INDEX(LookupService[Service Category],MATCH(Table1[[#This Row],[Service]],LookupService[Service],0),1))</f>
        <v>Drain</v>
      </c>
      <c r="H242" s="74">
        <v>1</v>
      </c>
      <c r="I242" s="75" t="str">
        <f>IF(Table1[[#This Row],[Connection ID]]&lt;&gt;"-",IF(COUNTIF(Table1[Connection ID],Table1[[#This Row],[Connection ID]])&gt;1,"Duplicate Tag",""),"")</f>
        <v/>
      </c>
      <c r="J24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42" s="62"/>
      <c r="M242" s="62" t="s">
        <v>7</v>
      </c>
      <c r="N242" s="72" t="str" cm="1">
        <f t="array" ref="N242">_xlfn._xlws.FILTER(LookupCostCode[Cost Code],LookupCostCode[Description]=Table1[[#This Row],[Equipment Type]],"Not Assigned")</f>
        <v>Not Assigned</v>
      </c>
      <c r="O242" s="72" t="s">
        <v>881</v>
      </c>
      <c r="P242" s="72"/>
      <c r="Q242" s="62" t="s">
        <v>11</v>
      </c>
      <c r="R242" s="62"/>
      <c r="S242" s="62"/>
      <c r="T242" s="62"/>
      <c r="U242" s="62"/>
      <c r="V242" s="62"/>
      <c r="W242" s="72" t="str">
        <f>IF(ISBLANK(Table1[[#This Row],[Connection Type]]),"",INDEX(LookupConnectionType[Description],MATCH(Table1[[#This Row],[Connection Type]],LookupConnectionType[Connection Abbreviation])))</f>
        <v/>
      </c>
      <c r="X242" s="76"/>
      <c r="AA242" s="62"/>
      <c r="AB242" s="62"/>
      <c r="AC242" s="62" t="s">
        <v>518</v>
      </c>
      <c r="AD242" s="62"/>
      <c r="AE242" s="62"/>
      <c r="AF242" s="77"/>
      <c r="AG242" s="77"/>
      <c r="AH242" s="78"/>
      <c r="AI24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4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42" s="79" t="str">
        <f>IF(OR(Table1[[#This Row],[Apparent Power (kVA)]]="",Table1[[#This Row],[Elec - Diversity]]=""),"",Table1[[#This Row],[Apparent Power (kVA)]]*Table1[[#This Row],[Elec - Diversity]])</f>
        <v/>
      </c>
      <c r="AL242" s="62"/>
      <c r="AM242" s="62"/>
      <c r="AN242" s="62"/>
      <c r="AO242" s="62"/>
      <c r="AP242" s="62"/>
      <c r="AQ242" s="62"/>
      <c r="AR242" s="62"/>
      <c r="AS242" s="62">
        <v>40</v>
      </c>
      <c r="AT242" s="62" t="str" cm="1">
        <f t="array" ref="AT242">IF(ISBLANK(Table1[[#This Row],[Service]]),"N/A",INDEX(LookupService[Consumption Unit],MATCH(Table1[[#This Row],[Service]],LookupService[Service],0),0))</f>
        <v>GPM</v>
      </c>
      <c r="AU242" s="62">
        <v>160</v>
      </c>
      <c r="AV242" s="62">
        <v>10</v>
      </c>
      <c r="AW242" s="80" t="str" cm="1">
        <f t="array" ref="AW242">IF(ISBLANK(Table1[[#This Row],[Service]]),"N/A",INDEX(LookupService[Pressure Unit],MATCH(Table1[[#This Row],[Service]],LookupService[Service],0),0))</f>
        <v>PSI</v>
      </c>
      <c r="AX242" s="81">
        <v>0.02</v>
      </c>
      <c r="AY242" s="72">
        <f>IF(OR(Table1[[#This Row],[Flow]]="",Table1[[#This Row],[Mech - Diversity]]=""),"",Table1[[#This Row],[Flow]]*Table1[[#This Row],[Mech - Diversity]])</f>
        <v>0.8</v>
      </c>
      <c r="AZ242" s="72"/>
      <c r="BA242" s="62"/>
      <c r="BB242" s="62"/>
      <c r="BC242" s="62"/>
      <c r="BD242" s="62"/>
      <c r="BE242" s="62"/>
      <c r="BF242" s="62"/>
      <c r="BG242" s="62"/>
      <c r="BH242" s="77"/>
      <c r="BI242" s="77"/>
      <c r="BJ242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242" s="72"/>
      <c r="BL242" s="72" t="b">
        <f>IF(ISBLANK(Table1[[#This Row],[Power Source (Control Panel)]]),FALSE,TRUE)</f>
        <v>0</v>
      </c>
    </row>
    <row r="243" spans="1:64" ht="30" customHeight="1" x14ac:dyDescent="0.3">
      <c r="A243" s="62" t="s">
        <v>879</v>
      </c>
      <c r="B243" s="62" t="s">
        <v>880</v>
      </c>
      <c r="C24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EL-C039</v>
      </c>
      <c r="D243" s="62" t="s">
        <v>516</v>
      </c>
      <c r="E243" s="62" t="s">
        <v>528</v>
      </c>
      <c r="F243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243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243" s="74">
        <v>39</v>
      </c>
      <c r="I243" s="75" t="str">
        <f>IF(Table1[[#This Row],[Connection ID]]&lt;&gt;"-",IF(COUNTIF(Table1[Connection ID],Table1[[#This Row],[Connection ID]])&gt;1,"Duplicate Tag",""),"")</f>
        <v/>
      </c>
      <c r="J24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43" s="62"/>
      <c r="M243" s="62" t="s">
        <v>7</v>
      </c>
      <c r="N243" s="72" t="str" cm="1">
        <f t="array" ref="N243">_xlfn._xlws.FILTER(LookupCostCode[Cost Code],LookupCostCode[Description]=Table1[[#This Row],[Equipment Type]],"Not Assigned")</f>
        <v>Not Assigned</v>
      </c>
      <c r="O243" s="72" t="s">
        <v>881</v>
      </c>
      <c r="P243" s="72"/>
      <c r="Q243" s="62" t="s">
        <v>11</v>
      </c>
      <c r="R243" s="62"/>
      <c r="S243" s="62"/>
      <c r="T243" s="62"/>
      <c r="U243" s="62"/>
      <c r="V243" s="62"/>
      <c r="W243" s="72" t="str">
        <f>IF(ISBLANK(Table1[[#This Row],[Connection Type]]),"",INDEX(LookupConnectionType[Description],MATCH(Table1[[#This Row],[Connection Type]],LookupConnectionType[Connection Abbreviation])))</f>
        <v/>
      </c>
      <c r="X243" s="76"/>
      <c r="AA243" s="62"/>
      <c r="AB243" s="62"/>
      <c r="AC243" s="62" t="s">
        <v>665</v>
      </c>
      <c r="AD243" s="62" t="s">
        <v>883</v>
      </c>
      <c r="AE243" s="62" t="s">
        <v>668</v>
      </c>
      <c r="AF243" s="77"/>
      <c r="AG243" s="77">
        <v>24</v>
      </c>
      <c r="AH243" s="78">
        <v>0.8</v>
      </c>
      <c r="AI243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19.953225303193467</v>
      </c>
      <c r="AJ243" s="79">
        <f>IF(OR(Table1[[#This Row],[Apparent Load (FLA)]]="",Table1[[#This Row],[Apparent Load (FLA)]]=0,Table1[[#This Row],[Elec - Diversity]]=""),"",Table1[[#This Row],[Apparent Load (FLA)]]*Table1[[#This Row],[Elec - Diversity]])</f>
        <v>19.200000000000003</v>
      </c>
      <c r="AK243" s="79">
        <f>IF(OR(Table1[[#This Row],[Apparent Power (kVA)]]="",Table1[[#This Row],[Elec - Diversity]]=""),"",Table1[[#This Row],[Apparent Power (kVA)]]*Table1[[#This Row],[Elec - Diversity]])</f>
        <v>15.962580242554774</v>
      </c>
      <c r="AL243" s="62"/>
      <c r="AM243" s="62"/>
      <c r="AN243" s="62"/>
      <c r="AO243" s="62"/>
      <c r="AP243" s="62"/>
      <c r="AQ243" s="62"/>
      <c r="AR243" s="62"/>
      <c r="AS243" s="62"/>
      <c r="AT243" s="62" t="str" cm="1">
        <f t="array" ref="AT243">IF(ISBLANK(Table1[[#This Row],[Service]]),"N/A",INDEX(LookupService[Consumption Unit],MATCH(Table1[[#This Row],[Service]],LookupService[Service],0),0))</f>
        <v>N/A</v>
      </c>
      <c r="AU243" s="62"/>
      <c r="AV243" s="62"/>
      <c r="AW243" s="80" t="str" cm="1">
        <f t="array" ref="AW243">IF(ISBLANK(Table1[[#This Row],[Service]]),"N/A",INDEX(LookupService[Pressure Unit],MATCH(Table1[[#This Row],[Service]],LookupService[Service],0),0))</f>
        <v>N/A</v>
      </c>
      <c r="AX243" s="81"/>
      <c r="AY243" s="72" t="str">
        <f>IF(OR(Table1[[#This Row],[Flow]]="",Table1[[#This Row],[Mech - Diversity]]=""),"",Table1[[#This Row],[Flow]]*Table1[[#This Row],[Mech - Diversity]])</f>
        <v/>
      </c>
      <c r="AZ243" s="72"/>
      <c r="BA243" s="62"/>
      <c r="BB243" s="62"/>
      <c r="BC243" s="62"/>
      <c r="BD243" s="62"/>
      <c r="BE243" s="62"/>
      <c r="BF243" s="62"/>
      <c r="BG243" s="62"/>
      <c r="BH243" s="77"/>
      <c r="BI243" s="77"/>
      <c r="BJ243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243" s="72"/>
      <c r="BL243" s="72" t="b">
        <f>IF(ISBLANK(Table1[[#This Row],[Power Source (Control Panel)]]),FALSE,TRUE)</f>
        <v>0</v>
      </c>
    </row>
    <row r="244" spans="1:64" ht="30" customHeight="1" x14ac:dyDescent="0.3">
      <c r="A244" s="62" t="s">
        <v>879</v>
      </c>
      <c r="B244" s="62" t="s">
        <v>880</v>
      </c>
      <c r="C24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TD-C118</v>
      </c>
      <c r="D244" s="62" t="s">
        <v>516</v>
      </c>
      <c r="E244" s="62" t="s">
        <v>794</v>
      </c>
      <c r="F244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244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244" s="74">
        <v>118</v>
      </c>
      <c r="I244" s="75" t="str">
        <f>IF(Table1[[#This Row],[Connection ID]]&lt;&gt;"-",IF(COUNTIF(Table1[Connection ID],Table1[[#This Row],[Connection ID]])&gt;1,"Duplicate Tag",""),"")</f>
        <v/>
      </c>
      <c r="J24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44" s="62"/>
      <c r="M244" s="62" t="s">
        <v>7</v>
      </c>
      <c r="N244" s="72" t="str" cm="1">
        <f t="array" ref="N244">_xlfn._xlws.FILTER(LookupCostCode[Cost Code],LookupCostCode[Description]=Table1[[#This Row],[Equipment Type]],"Not Assigned")</f>
        <v>Not Assigned</v>
      </c>
      <c r="O244" s="72" t="s">
        <v>881</v>
      </c>
      <c r="P244" s="72"/>
      <c r="Q244" s="62" t="s">
        <v>11</v>
      </c>
      <c r="R244" s="62"/>
      <c r="S244" s="62"/>
      <c r="T244" s="62"/>
      <c r="U244" s="62"/>
      <c r="V244" s="62"/>
      <c r="W244" s="72" t="str">
        <f>IF(ISBLANK(Table1[[#This Row],[Connection Type]]),"",INDEX(LookupConnectionType[Description],MATCH(Table1[[#This Row],[Connection Type]],LookupConnectionType[Connection Abbreviation])))</f>
        <v/>
      </c>
      <c r="X244" s="76"/>
      <c r="AA244" s="62"/>
      <c r="AB244" s="62"/>
      <c r="AC244" s="62"/>
      <c r="AD244" s="62"/>
      <c r="AE244" s="62"/>
      <c r="AF244" s="77"/>
      <c r="AG244" s="77"/>
      <c r="AH244" s="78"/>
      <c r="AI24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4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44" s="79" t="str">
        <f>IF(OR(Table1[[#This Row],[Apparent Power (kVA)]]="",Table1[[#This Row],[Elec - Diversity]]=""),"",Table1[[#This Row],[Apparent Power (kVA)]]*Table1[[#This Row],[Elec - Diversity]])</f>
        <v/>
      </c>
      <c r="AL244" s="62"/>
      <c r="AM244" s="62"/>
      <c r="AN244" s="62"/>
      <c r="AO244" s="62"/>
      <c r="AP244" s="62"/>
      <c r="AQ244" s="62"/>
      <c r="AR244" s="62"/>
      <c r="AS244" s="62"/>
      <c r="AT244" s="62" t="str" cm="1">
        <f t="array" ref="AT244">IF(ISBLANK(Table1[[#This Row],[Service]]),"N/A",INDEX(LookupService[Consumption Unit],MATCH(Table1[[#This Row],[Service]],LookupService[Service],0),0))</f>
        <v>N/A</v>
      </c>
      <c r="AU244" s="62"/>
      <c r="AV244" s="62"/>
      <c r="AW244" s="80" t="str" cm="1">
        <f t="array" ref="AW244">IF(ISBLANK(Table1[[#This Row],[Service]]),"N/A",INDEX(LookupService[Pressure Unit],MATCH(Table1[[#This Row],[Service]],LookupService[Service],0),0))</f>
        <v>N/A</v>
      </c>
      <c r="AX244" s="81"/>
      <c r="AY244" s="72" t="str">
        <f>IF(OR(Table1[[#This Row],[Flow]]="",Table1[[#This Row],[Mech - Diversity]]=""),"",Table1[[#This Row],[Flow]]*Table1[[#This Row],[Mech - Diversity]])</f>
        <v/>
      </c>
      <c r="AZ244" s="72"/>
      <c r="BA244" s="62"/>
      <c r="BB244" s="62"/>
      <c r="BC244" s="62"/>
      <c r="BD244" s="62"/>
      <c r="BE244" s="62"/>
      <c r="BF244" s="62"/>
      <c r="BG244" s="62"/>
      <c r="BH244" s="77"/>
      <c r="BI244" s="77"/>
      <c r="BJ244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244" s="72"/>
      <c r="BL244" s="72" t="b">
        <f>IF(ISBLANK(Table1[[#This Row],[Power Source (Control Panel)]]),FALSE,TRUE)</f>
        <v>0</v>
      </c>
    </row>
    <row r="245" spans="1:64" ht="30" customHeight="1" x14ac:dyDescent="0.3">
      <c r="A245" s="62" t="s">
        <v>879</v>
      </c>
      <c r="B245" s="62" t="s">
        <v>880</v>
      </c>
      <c r="C24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PCW-C003</v>
      </c>
      <c r="D245" s="62" t="s">
        <v>516</v>
      </c>
      <c r="E245" s="62" t="s">
        <v>812</v>
      </c>
      <c r="F245" s="72" t="str">
        <f>IF(OR(Table1[[#This Row],[Equipment Level]] = "Equipment", Table1[[#This Row],[Equipment Level]] = "Control Panel"),"", INDEX(LookupService[Service Abbreviation],MATCH(Table1[[#This Row],[Service]],LookupService[Service],0),1))</f>
        <v>PCW</v>
      </c>
      <c r="G245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245" s="74">
        <v>3</v>
      </c>
      <c r="I245" s="75" t="str">
        <f>IF(Table1[[#This Row],[Connection ID]]&lt;&gt;"-",IF(COUNTIF(Table1[Connection ID],Table1[[#This Row],[Connection ID]])&gt;1,"Duplicate Tag",""),"")</f>
        <v/>
      </c>
      <c r="J24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45" s="62"/>
      <c r="M245" s="62" t="s">
        <v>7</v>
      </c>
      <c r="N245" s="72" t="str" cm="1">
        <f t="array" ref="N245">_xlfn._xlws.FILTER(LookupCostCode[Cost Code],LookupCostCode[Description]=Table1[[#This Row],[Equipment Type]],"Not Assigned")</f>
        <v>Not Assigned</v>
      </c>
      <c r="O245" s="72" t="s">
        <v>881</v>
      </c>
      <c r="P245" s="72"/>
      <c r="Q245" s="62" t="s">
        <v>11</v>
      </c>
      <c r="R245" s="62"/>
      <c r="S245" s="62"/>
      <c r="T245" s="62"/>
      <c r="U245" s="62"/>
      <c r="V245" s="62"/>
      <c r="W245" s="72" t="str">
        <f>IF(ISBLANK(Table1[[#This Row],[Connection Type]]),"",INDEX(LookupConnectionType[Description],MATCH(Table1[[#This Row],[Connection Type]],LookupConnectionType[Connection Abbreviation])))</f>
        <v/>
      </c>
      <c r="X245" s="76"/>
      <c r="AA245" s="62"/>
      <c r="AB245" s="62"/>
      <c r="AC245" s="62" t="s">
        <v>518</v>
      </c>
      <c r="AD245" s="62"/>
      <c r="AE245" s="62"/>
      <c r="AF245" s="77"/>
      <c r="AG245" s="77"/>
      <c r="AH245" s="78"/>
      <c r="AI24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4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45" s="79" t="str">
        <f>IF(OR(Table1[[#This Row],[Apparent Power (kVA)]]="",Table1[[#This Row],[Elec - Diversity]]=""),"",Table1[[#This Row],[Apparent Power (kVA)]]*Table1[[#This Row],[Elec - Diversity]])</f>
        <v/>
      </c>
      <c r="AL245" s="62"/>
      <c r="AM245" s="62"/>
      <c r="AN245" s="62"/>
      <c r="AO245" s="62"/>
      <c r="AP245" s="62"/>
      <c r="AQ245" s="62"/>
      <c r="AR245" s="62"/>
      <c r="AS245" s="62">
        <v>15</v>
      </c>
      <c r="AT245" s="62" t="str" cm="1">
        <f t="array" ref="AT245">IF(ISBLANK(Table1[[#This Row],[Service]]),"N/A",INDEX(LookupService[Consumption Unit],MATCH(Table1[[#This Row],[Service]],LookupService[Service],0),0))</f>
        <v>GPM</v>
      </c>
      <c r="AU245" s="62">
        <v>55</v>
      </c>
      <c r="AV245" s="62">
        <v>50</v>
      </c>
      <c r="AW245" s="80" t="str" cm="1">
        <f t="array" ref="AW245">IF(ISBLANK(Table1[[#This Row],[Service]]),"N/A",INDEX(LookupService[Pressure Unit],MATCH(Table1[[#This Row],[Service]],LookupService[Service],0),0))</f>
        <v>PSI</v>
      </c>
      <c r="AX245" s="81">
        <v>0.05</v>
      </c>
      <c r="AY245" s="72">
        <f>IF(OR(Table1[[#This Row],[Flow]]="",Table1[[#This Row],[Mech - Diversity]]=""),"",Table1[[#This Row],[Flow]]*Table1[[#This Row],[Mech - Diversity]])</f>
        <v>0.75</v>
      </c>
      <c r="AZ245" s="72"/>
      <c r="BA245" s="62" t="s">
        <v>519</v>
      </c>
      <c r="BB245" s="62"/>
      <c r="BC245" s="62" t="s">
        <v>884</v>
      </c>
      <c r="BD245" s="62"/>
      <c r="BE245" s="62"/>
      <c r="BF245" s="62"/>
      <c r="BG245" s="62"/>
      <c r="BH245" s="77"/>
      <c r="BI245" s="77"/>
      <c r="BJ245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245" s="72"/>
      <c r="BL245" s="72" t="b">
        <f>IF(ISBLANK(Table1[[#This Row],[Power Source (Control Panel)]]),FALSE,TRUE)</f>
        <v>0</v>
      </c>
    </row>
    <row r="246" spans="1:64" ht="30" customHeight="1" x14ac:dyDescent="0.3">
      <c r="A246" s="62" t="s">
        <v>879</v>
      </c>
      <c r="B246" s="62" t="s">
        <v>880</v>
      </c>
      <c r="C24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PHW-C003</v>
      </c>
      <c r="D246" s="62" t="s">
        <v>516</v>
      </c>
      <c r="E246" s="62" t="s">
        <v>814</v>
      </c>
      <c r="F246" s="72" t="str">
        <f>IF(OR(Table1[[#This Row],[Equipment Level]] = "Equipment", Table1[[#This Row],[Equipment Level]] = "Control Panel"),"", INDEX(LookupService[Service Abbreviation],MATCH(Table1[[#This Row],[Service]],LookupService[Service],0),1))</f>
        <v>PHW</v>
      </c>
      <c r="G246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246" s="74">
        <v>3</v>
      </c>
      <c r="I246" s="75" t="str">
        <f>IF(Table1[[#This Row],[Connection ID]]&lt;&gt;"-",IF(COUNTIF(Table1[Connection ID],Table1[[#This Row],[Connection ID]])&gt;1,"Duplicate Tag",""),"")</f>
        <v/>
      </c>
      <c r="J24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46" s="62"/>
      <c r="M246" s="62" t="s">
        <v>7</v>
      </c>
      <c r="N246" s="72" t="str" cm="1">
        <f t="array" ref="N246">_xlfn._xlws.FILTER(LookupCostCode[Cost Code],LookupCostCode[Description]=Table1[[#This Row],[Equipment Type]],"Not Assigned")</f>
        <v>Not Assigned</v>
      </c>
      <c r="O246" s="72" t="s">
        <v>881</v>
      </c>
      <c r="P246" s="72"/>
      <c r="Q246" s="62" t="s">
        <v>11</v>
      </c>
      <c r="R246" s="62"/>
      <c r="S246" s="62"/>
      <c r="T246" s="62"/>
      <c r="U246" s="62"/>
      <c r="V246" s="62"/>
      <c r="W246" s="72" t="str">
        <f>IF(ISBLANK(Table1[[#This Row],[Connection Type]]),"",INDEX(LookupConnectionType[Description],MATCH(Table1[[#This Row],[Connection Type]],LookupConnectionType[Connection Abbreviation])))</f>
        <v/>
      </c>
      <c r="X246" s="76"/>
      <c r="AA246" s="62"/>
      <c r="AB246" s="62"/>
      <c r="AC246" s="62" t="s">
        <v>518</v>
      </c>
      <c r="AD246" s="62"/>
      <c r="AE246" s="62"/>
      <c r="AF246" s="77"/>
      <c r="AG246" s="77"/>
      <c r="AH246" s="78"/>
      <c r="AI24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4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46" s="79" t="str">
        <f>IF(OR(Table1[[#This Row],[Apparent Power (kVA)]]="",Table1[[#This Row],[Elec - Diversity]]=""),"",Table1[[#This Row],[Apparent Power (kVA)]]*Table1[[#This Row],[Elec - Diversity]])</f>
        <v/>
      </c>
      <c r="AL246" s="62"/>
      <c r="AM246" s="62"/>
      <c r="AN246" s="62"/>
      <c r="AO246" s="62"/>
      <c r="AP246" s="62"/>
      <c r="AQ246" s="62"/>
      <c r="AR246" s="62"/>
      <c r="AS246" s="62">
        <v>30</v>
      </c>
      <c r="AT246" s="62" t="str" cm="1">
        <f t="array" ref="AT246">IF(ISBLANK(Table1[[#This Row],[Service]]),"N/A",INDEX(LookupService[Consumption Unit],MATCH(Table1[[#This Row],[Service]],LookupService[Service],0),0))</f>
        <v>GPM</v>
      </c>
      <c r="AU246" s="62">
        <v>180</v>
      </c>
      <c r="AV246" s="62">
        <v>50</v>
      </c>
      <c r="AW246" s="80" t="str" cm="1">
        <f t="array" ref="AW246">IF(ISBLANK(Table1[[#This Row],[Service]]),"N/A",INDEX(LookupService[Pressure Unit],MATCH(Table1[[#This Row],[Service]],LookupService[Service],0),0))</f>
        <v>PSI</v>
      </c>
      <c r="AX246" s="81">
        <v>0.05</v>
      </c>
      <c r="AY246" s="72">
        <f>IF(OR(Table1[[#This Row],[Flow]]="",Table1[[#This Row],[Mech - Diversity]]=""),"",Table1[[#This Row],[Flow]]*Table1[[#This Row],[Mech - Diversity]])</f>
        <v>1.5</v>
      </c>
      <c r="AZ246" s="72"/>
      <c r="BA246" s="62" t="s">
        <v>519</v>
      </c>
      <c r="BB246" s="62"/>
      <c r="BC246" s="62" t="s">
        <v>884</v>
      </c>
      <c r="BD246" s="62"/>
      <c r="BE246" s="62"/>
      <c r="BF246" s="62"/>
      <c r="BG246" s="62"/>
      <c r="BH246" s="77"/>
      <c r="BI246" s="77"/>
      <c r="BJ246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246" s="72"/>
      <c r="BL246" s="72" t="b">
        <f>IF(ISBLANK(Table1[[#This Row],[Power Source (Control Panel)]]),FALSE,TRUE)</f>
        <v>0</v>
      </c>
    </row>
    <row r="247" spans="1:64" ht="30" customHeight="1" x14ac:dyDescent="0.3">
      <c r="A247" s="62" t="s">
        <v>879</v>
      </c>
      <c r="B247" s="62" t="s">
        <v>880</v>
      </c>
      <c r="C24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47" s="62" t="s">
        <v>509</v>
      </c>
      <c r="E247" s="62"/>
      <c r="F24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4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47" s="74"/>
      <c r="I247" s="75" t="str">
        <f>IF(Table1[[#This Row],[Connection ID]]&lt;&gt;"-",IF(COUNTIF(Table1[Connection ID],Table1[[#This Row],[Connection ID]])&gt;1,"Duplicate Tag",""),"")</f>
        <v/>
      </c>
      <c r="J24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47" s="62"/>
      <c r="M247" s="62" t="s">
        <v>7</v>
      </c>
      <c r="N247" s="72" t="str" cm="1">
        <f t="array" ref="N247">_xlfn._xlws.FILTER(LookupCostCode[Cost Code],LookupCostCode[Description]=Table1[[#This Row],[Equipment Type]],"Not Assigned")</f>
        <v>Not Assigned</v>
      </c>
      <c r="O247" s="72" t="s">
        <v>881</v>
      </c>
      <c r="P247" s="72"/>
      <c r="Q247" s="62" t="s">
        <v>11</v>
      </c>
      <c r="R247" s="62"/>
      <c r="S247" s="62"/>
      <c r="T247" s="62"/>
      <c r="U247" s="62"/>
      <c r="V247" s="62"/>
      <c r="W247" s="72" t="str">
        <f>IF(ISBLANK(Table1[[#This Row],[Connection Type]]),"",INDEX(LookupConnectionType[Description],MATCH(Table1[[#This Row],[Connection Type]],LookupConnectionType[Connection Abbreviation])))</f>
        <v/>
      </c>
      <c r="X247" s="76"/>
      <c r="AA247" s="62"/>
      <c r="AB247" s="62"/>
      <c r="AC247" s="62"/>
      <c r="AD247" s="62"/>
      <c r="AE247" s="62"/>
      <c r="AF247" s="77"/>
      <c r="AG247" s="77"/>
      <c r="AH247" s="78"/>
      <c r="AI24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4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47" s="79" t="str">
        <f>IF(OR(Table1[[#This Row],[Apparent Power (kVA)]]="",Table1[[#This Row],[Elec - Diversity]]=""),"",Table1[[#This Row],[Apparent Power (kVA)]]*Table1[[#This Row],[Elec - Diversity]])</f>
        <v/>
      </c>
      <c r="AL247" s="62"/>
      <c r="AM247" s="62"/>
      <c r="AN247" s="62"/>
      <c r="AO247" s="62"/>
      <c r="AP247" s="62"/>
      <c r="AQ247" s="62"/>
      <c r="AR247" s="62"/>
      <c r="AS247" s="62"/>
      <c r="AT247" s="62" t="str" cm="1">
        <f t="array" ref="AT247">IF(ISBLANK(Table1[[#This Row],[Service]]),"N/A",INDEX(LookupService[Consumption Unit],MATCH(Table1[[#This Row],[Service]],LookupService[Service],0),0))</f>
        <v>N/A</v>
      </c>
      <c r="AU247" s="62"/>
      <c r="AV247" s="62"/>
      <c r="AW247" s="80" t="str" cm="1">
        <f t="array" ref="AW247">IF(ISBLANK(Table1[[#This Row],[Service]]),"N/A",INDEX(LookupService[Pressure Unit],MATCH(Table1[[#This Row],[Service]],LookupService[Service],0),0))</f>
        <v>N/A</v>
      </c>
      <c r="AX247" s="81"/>
      <c r="AY247" s="72" t="str">
        <f>IF(OR(Table1[[#This Row],[Flow]]="",Table1[[#This Row],[Mech - Diversity]]=""),"",Table1[[#This Row],[Flow]]*Table1[[#This Row],[Mech - Diversity]])</f>
        <v/>
      </c>
      <c r="AZ247" s="72"/>
      <c r="BA247" s="62"/>
      <c r="BB247" s="62"/>
      <c r="BC247" s="62"/>
      <c r="BD247" s="62"/>
      <c r="BE247" s="62"/>
      <c r="BF247" s="62"/>
      <c r="BG247" s="62"/>
      <c r="BH247" s="77"/>
      <c r="BI247" s="77"/>
      <c r="BJ24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47" s="72"/>
      <c r="BL247" s="72" t="b">
        <f>IF(ISBLANK(Table1[[#This Row],[Power Source (Control Panel)]]),FALSE,TRUE)</f>
        <v>0</v>
      </c>
    </row>
    <row r="248" spans="1:64" ht="30" customHeight="1" x14ac:dyDescent="0.3">
      <c r="A248" s="62" t="s">
        <v>885</v>
      </c>
      <c r="B248" s="62" t="s">
        <v>880</v>
      </c>
      <c r="C24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DRN-C002</v>
      </c>
      <c r="D248" s="62" t="s">
        <v>516</v>
      </c>
      <c r="E248" s="62" t="s">
        <v>882</v>
      </c>
      <c r="F248" s="72" t="str">
        <f>IF(OR(Table1[[#This Row],[Equipment Level]] = "Equipment", Table1[[#This Row],[Equipment Level]] = "Control Panel"),"", INDEX(LookupService[Service Abbreviation],MATCH(Table1[[#This Row],[Service]],LookupService[Service],0),1))</f>
        <v>DRN</v>
      </c>
      <c r="G248" s="72" t="str">
        <f>IF(OR(Table1[[#This Row],[Equipment Level]] = "Equipment", Table1[[#This Row],[Equipment Level]] = "Control Panel"),"",  INDEX(LookupService[Service Category],MATCH(Table1[[#This Row],[Service]],LookupService[Service],0),1))</f>
        <v>Drain</v>
      </c>
      <c r="H248" s="74">
        <v>2</v>
      </c>
      <c r="I248" s="75" t="str">
        <f>IF(Table1[[#This Row],[Connection ID]]&lt;&gt;"-",IF(COUNTIF(Table1[Connection ID],Table1[[#This Row],[Connection ID]])&gt;1,"Duplicate Tag",""),"")</f>
        <v/>
      </c>
      <c r="J24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48" s="62"/>
      <c r="M248" s="62" t="s">
        <v>7</v>
      </c>
      <c r="N248" s="72" t="str" cm="1">
        <f t="array" ref="N248">_xlfn._xlws.FILTER(LookupCostCode[Cost Code],LookupCostCode[Description]=Table1[[#This Row],[Equipment Type]],"Not Assigned")</f>
        <v>Not Assigned</v>
      </c>
      <c r="O248" s="72" t="s">
        <v>881</v>
      </c>
      <c r="P248" s="72"/>
      <c r="Q248" s="62" t="s">
        <v>11</v>
      </c>
      <c r="R248" s="62"/>
      <c r="S248" s="62"/>
      <c r="T248" s="62"/>
      <c r="U248" s="62"/>
      <c r="V248" s="62"/>
      <c r="W248" s="72" t="str">
        <f>IF(ISBLANK(Table1[[#This Row],[Connection Type]]),"",INDEX(LookupConnectionType[Description],MATCH(Table1[[#This Row],[Connection Type]],LookupConnectionType[Connection Abbreviation])))</f>
        <v/>
      </c>
      <c r="X248" s="76"/>
      <c r="AA248" s="62"/>
      <c r="AB248" s="62"/>
      <c r="AC248" s="62" t="s">
        <v>518</v>
      </c>
      <c r="AD248" s="62"/>
      <c r="AE248" s="62"/>
      <c r="AF248" s="77"/>
      <c r="AG248" s="77"/>
      <c r="AH248" s="78"/>
      <c r="AI24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4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48" s="79" t="str">
        <f>IF(OR(Table1[[#This Row],[Apparent Power (kVA)]]="",Table1[[#This Row],[Elec - Diversity]]=""),"",Table1[[#This Row],[Apparent Power (kVA)]]*Table1[[#This Row],[Elec - Diversity]])</f>
        <v/>
      </c>
      <c r="AL248" s="62"/>
      <c r="AM248" s="62"/>
      <c r="AN248" s="62"/>
      <c r="AO248" s="62"/>
      <c r="AP248" s="62"/>
      <c r="AQ248" s="62"/>
      <c r="AR248" s="62"/>
      <c r="AS248" s="62">
        <v>40</v>
      </c>
      <c r="AT248" s="62" t="str" cm="1">
        <f t="array" ref="AT248">IF(ISBLANK(Table1[[#This Row],[Service]]),"N/A",INDEX(LookupService[Consumption Unit],MATCH(Table1[[#This Row],[Service]],LookupService[Service],0),0))</f>
        <v>GPM</v>
      </c>
      <c r="AU248" s="62">
        <v>160</v>
      </c>
      <c r="AV248" s="62">
        <v>10</v>
      </c>
      <c r="AW248" s="80" t="str" cm="1">
        <f t="array" ref="AW248">IF(ISBLANK(Table1[[#This Row],[Service]]),"N/A",INDEX(LookupService[Pressure Unit],MATCH(Table1[[#This Row],[Service]],LookupService[Service],0),0))</f>
        <v>PSI</v>
      </c>
      <c r="AX248" s="81">
        <v>0.02</v>
      </c>
      <c r="AY248" s="72">
        <f>IF(OR(Table1[[#This Row],[Flow]]="",Table1[[#This Row],[Mech - Diversity]]=""),"",Table1[[#This Row],[Flow]]*Table1[[#This Row],[Mech - Diversity]])</f>
        <v>0.8</v>
      </c>
      <c r="AZ248" s="72"/>
      <c r="BA248" s="62"/>
      <c r="BB248" s="62"/>
      <c r="BC248" s="62"/>
      <c r="BD248" s="62"/>
      <c r="BE248" s="62"/>
      <c r="BF248" s="62"/>
      <c r="BG248" s="62"/>
      <c r="BH248" s="77"/>
      <c r="BI248" s="77"/>
      <c r="BJ248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248" s="72"/>
      <c r="BL248" s="72" t="b">
        <f>IF(ISBLANK(Table1[[#This Row],[Power Source (Control Panel)]]),FALSE,TRUE)</f>
        <v>0</v>
      </c>
    </row>
    <row r="249" spans="1:64" ht="30" customHeight="1" x14ac:dyDescent="0.3">
      <c r="A249" s="62" t="s">
        <v>885</v>
      </c>
      <c r="B249" s="62" t="s">
        <v>880</v>
      </c>
      <c r="C24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EL-C040</v>
      </c>
      <c r="D249" s="62" t="s">
        <v>516</v>
      </c>
      <c r="E249" s="62" t="s">
        <v>528</v>
      </c>
      <c r="F249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249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249" s="74">
        <v>40</v>
      </c>
      <c r="I249" s="75" t="str">
        <f>IF(Table1[[#This Row],[Connection ID]]&lt;&gt;"-",IF(COUNTIF(Table1[Connection ID],Table1[[#This Row],[Connection ID]])&gt;1,"Duplicate Tag",""),"")</f>
        <v/>
      </c>
      <c r="J24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49" s="62"/>
      <c r="M249" s="62" t="s">
        <v>7</v>
      </c>
      <c r="N249" s="72" t="str" cm="1">
        <f t="array" ref="N249">_xlfn._xlws.FILTER(LookupCostCode[Cost Code],LookupCostCode[Description]=Table1[[#This Row],[Equipment Type]],"Not Assigned")</f>
        <v>Not Assigned</v>
      </c>
      <c r="O249" s="72" t="s">
        <v>881</v>
      </c>
      <c r="P249" s="72"/>
      <c r="Q249" s="62" t="s">
        <v>11</v>
      </c>
      <c r="R249" s="62"/>
      <c r="S249" s="62"/>
      <c r="T249" s="62"/>
      <c r="U249" s="62"/>
      <c r="V249" s="62"/>
      <c r="W249" s="72" t="str">
        <f>IF(ISBLANK(Table1[[#This Row],[Connection Type]]),"",INDEX(LookupConnectionType[Description],MATCH(Table1[[#This Row],[Connection Type]],LookupConnectionType[Connection Abbreviation])))</f>
        <v/>
      </c>
      <c r="X249" s="76"/>
      <c r="AA249" s="62"/>
      <c r="AB249" s="62"/>
      <c r="AC249" s="62" t="s">
        <v>665</v>
      </c>
      <c r="AD249" s="62" t="s">
        <v>883</v>
      </c>
      <c r="AE249" s="62" t="s">
        <v>668</v>
      </c>
      <c r="AF249" s="77"/>
      <c r="AG249" s="77">
        <v>24</v>
      </c>
      <c r="AH249" s="78">
        <v>0.8</v>
      </c>
      <c r="AI249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19.953225303193467</v>
      </c>
      <c r="AJ249" s="79">
        <f>IF(OR(Table1[[#This Row],[Apparent Load (FLA)]]="",Table1[[#This Row],[Apparent Load (FLA)]]=0,Table1[[#This Row],[Elec - Diversity]]=""),"",Table1[[#This Row],[Apparent Load (FLA)]]*Table1[[#This Row],[Elec - Diversity]])</f>
        <v>19.200000000000003</v>
      </c>
      <c r="AK249" s="79">
        <f>IF(OR(Table1[[#This Row],[Apparent Power (kVA)]]="",Table1[[#This Row],[Elec - Diversity]]=""),"",Table1[[#This Row],[Apparent Power (kVA)]]*Table1[[#This Row],[Elec - Diversity]])</f>
        <v>15.962580242554774</v>
      </c>
      <c r="AL249" s="62"/>
      <c r="AM249" s="62"/>
      <c r="AN249" s="62"/>
      <c r="AO249" s="62"/>
      <c r="AP249" s="62"/>
      <c r="AQ249" s="62"/>
      <c r="AR249" s="62"/>
      <c r="AS249" s="62"/>
      <c r="AT249" s="62" t="str" cm="1">
        <f t="array" ref="AT249">IF(ISBLANK(Table1[[#This Row],[Service]]),"N/A",INDEX(LookupService[Consumption Unit],MATCH(Table1[[#This Row],[Service]],LookupService[Service],0),0))</f>
        <v>N/A</v>
      </c>
      <c r="AU249" s="62"/>
      <c r="AV249" s="62"/>
      <c r="AW249" s="80" t="str" cm="1">
        <f t="array" ref="AW249">IF(ISBLANK(Table1[[#This Row],[Service]]),"N/A",INDEX(LookupService[Pressure Unit],MATCH(Table1[[#This Row],[Service]],LookupService[Service],0),0))</f>
        <v>N/A</v>
      </c>
      <c r="AX249" s="81"/>
      <c r="AY249" s="72" t="str">
        <f>IF(OR(Table1[[#This Row],[Flow]]="",Table1[[#This Row],[Mech - Diversity]]=""),"",Table1[[#This Row],[Flow]]*Table1[[#This Row],[Mech - Diversity]])</f>
        <v/>
      </c>
      <c r="AZ249" s="72"/>
      <c r="BA249" s="62"/>
      <c r="BB249" s="62"/>
      <c r="BC249" s="62"/>
      <c r="BD249" s="62"/>
      <c r="BE249" s="62"/>
      <c r="BF249" s="62"/>
      <c r="BG249" s="62"/>
      <c r="BH249" s="77"/>
      <c r="BI249" s="77"/>
      <c r="BJ249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249" s="72"/>
      <c r="BL249" s="72" t="b">
        <f>IF(ISBLANK(Table1[[#This Row],[Power Source (Control Panel)]]),FALSE,TRUE)</f>
        <v>0</v>
      </c>
    </row>
    <row r="250" spans="1:64" ht="30" customHeight="1" x14ac:dyDescent="0.3">
      <c r="A250" s="62" t="s">
        <v>885</v>
      </c>
      <c r="B250" s="62" t="s">
        <v>880</v>
      </c>
      <c r="C25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TD-C119</v>
      </c>
      <c r="D250" s="62" t="s">
        <v>516</v>
      </c>
      <c r="E250" s="62" t="s">
        <v>794</v>
      </c>
      <c r="F250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250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250" s="74">
        <v>119</v>
      </c>
      <c r="I250" s="75" t="str">
        <f>IF(Table1[[#This Row],[Connection ID]]&lt;&gt;"-",IF(COUNTIF(Table1[Connection ID],Table1[[#This Row],[Connection ID]])&gt;1,"Duplicate Tag",""),"")</f>
        <v/>
      </c>
      <c r="J25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50" s="62"/>
      <c r="M250" s="62" t="s">
        <v>7</v>
      </c>
      <c r="N250" s="72" t="str" cm="1">
        <f t="array" ref="N250">_xlfn._xlws.FILTER(LookupCostCode[Cost Code],LookupCostCode[Description]=Table1[[#This Row],[Equipment Type]],"Not Assigned")</f>
        <v>Not Assigned</v>
      </c>
      <c r="O250" s="72" t="s">
        <v>881</v>
      </c>
      <c r="P250" s="72"/>
      <c r="Q250" s="62" t="s">
        <v>11</v>
      </c>
      <c r="R250" s="62"/>
      <c r="S250" s="62"/>
      <c r="T250" s="62"/>
      <c r="U250" s="62"/>
      <c r="V250" s="62"/>
      <c r="W250" s="72" t="str">
        <f>IF(ISBLANK(Table1[[#This Row],[Connection Type]]),"",INDEX(LookupConnectionType[Description],MATCH(Table1[[#This Row],[Connection Type]],LookupConnectionType[Connection Abbreviation])))</f>
        <v/>
      </c>
      <c r="X250" s="76"/>
      <c r="AA250" s="62"/>
      <c r="AB250" s="62"/>
      <c r="AC250" s="62"/>
      <c r="AD250" s="62"/>
      <c r="AE250" s="62"/>
      <c r="AF250" s="77"/>
      <c r="AG250" s="77"/>
      <c r="AH250" s="78"/>
      <c r="AI25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5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50" s="79" t="str">
        <f>IF(OR(Table1[[#This Row],[Apparent Power (kVA)]]="",Table1[[#This Row],[Elec - Diversity]]=""),"",Table1[[#This Row],[Apparent Power (kVA)]]*Table1[[#This Row],[Elec - Diversity]])</f>
        <v/>
      </c>
      <c r="AL250" s="62"/>
      <c r="AM250" s="62"/>
      <c r="AN250" s="62"/>
      <c r="AO250" s="62"/>
      <c r="AP250" s="62"/>
      <c r="AQ250" s="62"/>
      <c r="AR250" s="62"/>
      <c r="AS250" s="62"/>
      <c r="AT250" s="62" t="str" cm="1">
        <f t="array" ref="AT250">IF(ISBLANK(Table1[[#This Row],[Service]]),"N/A",INDEX(LookupService[Consumption Unit],MATCH(Table1[[#This Row],[Service]],LookupService[Service],0),0))</f>
        <v>N/A</v>
      </c>
      <c r="AU250" s="62"/>
      <c r="AV250" s="62"/>
      <c r="AW250" s="80" t="str" cm="1">
        <f t="array" ref="AW250">IF(ISBLANK(Table1[[#This Row],[Service]]),"N/A",INDEX(LookupService[Pressure Unit],MATCH(Table1[[#This Row],[Service]],LookupService[Service],0),0))</f>
        <v>N/A</v>
      </c>
      <c r="AX250" s="81"/>
      <c r="AY250" s="72" t="str">
        <f>IF(OR(Table1[[#This Row],[Flow]]="",Table1[[#This Row],[Mech - Diversity]]=""),"",Table1[[#This Row],[Flow]]*Table1[[#This Row],[Mech - Diversity]])</f>
        <v/>
      </c>
      <c r="AZ250" s="72"/>
      <c r="BA250" s="62"/>
      <c r="BB250" s="62"/>
      <c r="BC250" s="62"/>
      <c r="BD250" s="62"/>
      <c r="BE250" s="62"/>
      <c r="BF250" s="62"/>
      <c r="BG250" s="62"/>
      <c r="BH250" s="77"/>
      <c r="BI250" s="77"/>
      <c r="BJ250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250" s="72"/>
      <c r="BL250" s="72" t="b">
        <f>IF(ISBLANK(Table1[[#This Row],[Power Source (Control Panel)]]),FALSE,TRUE)</f>
        <v>0</v>
      </c>
    </row>
    <row r="251" spans="1:64" ht="30" customHeight="1" x14ac:dyDescent="0.3">
      <c r="A251" s="62" t="s">
        <v>885</v>
      </c>
      <c r="B251" s="62" t="s">
        <v>880</v>
      </c>
      <c r="C25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PCW-C004</v>
      </c>
      <c r="D251" s="62" t="s">
        <v>516</v>
      </c>
      <c r="E251" s="62" t="s">
        <v>812</v>
      </c>
      <c r="F251" s="72" t="str">
        <f>IF(OR(Table1[[#This Row],[Equipment Level]] = "Equipment", Table1[[#This Row],[Equipment Level]] = "Control Panel"),"", INDEX(LookupService[Service Abbreviation],MATCH(Table1[[#This Row],[Service]],LookupService[Service],0),1))</f>
        <v>PCW</v>
      </c>
      <c r="G251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251" s="74">
        <v>4</v>
      </c>
      <c r="I251" s="75" t="str">
        <f>IF(Table1[[#This Row],[Connection ID]]&lt;&gt;"-",IF(COUNTIF(Table1[Connection ID],Table1[[#This Row],[Connection ID]])&gt;1,"Duplicate Tag",""),"")</f>
        <v/>
      </c>
      <c r="J25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51" s="62"/>
      <c r="M251" s="62" t="s">
        <v>7</v>
      </c>
      <c r="N251" s="72" t="str" cm="1">
        <f t="array" ref="N251">_xlfn._xlws.FILTER(LookupCostCode[Cost Code],LookupCostCode[Description]=Table1[[#This Row],[Equipment Type]],"Not Assigned")</f>
        <v>Not Assigned</v>
      </c>
      <c r="O251" s="72" t="s">
        <v>881</v>
      </c>
      <c r="P251" s="72"/>
      <c r="Q251" s="62" t="s">
        <v>11</v>
      </c>
      <c r="R251" s="62"/>
      <c r="S251" s="62"/>
      <c r="T251" s="62"/>
      <c r="U251" s="62"/>
      <c r="V251" s="62"/>
      <c r="W251" s="72" t="str">
        <f>IF(ISBLANK(Table1[[#This Row],[Connection Type]]),"",INDEX(LookupConnectionType[Description],MATCH(Table1[[#This Row],[Connection Type]],LookupConnectionType[Connection Abbreviation])))</f>
        <v/>
      </c>
      <c r="X251" s="76"/>
      <c r="AA251" s="62"/>
      <c r="AB251" s="62"/>
      <c r="AC251" s="62" t="s">
        <v>518</v>
      </c>
      <c r="AD251" s="62"/>
      <c r="AE251" s="62"/>
      <c r="AF251" s="77"/>
      <c r="AG251" s="77"/>
      <c r="AH251" s="78"/>
      <c r="AI25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5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51" s="79" t="str">
        <f>IF(OR(Table1[[#This Row],[Apparent Power (kVA)]]="",Table1[[#This Row],[Elec - Diversity]]=""),"",Table1[[#This Row],[Apparent Power (kVA)]]*Table1[[#This Row],[Elec - Diversity]])</f>
        <v/>
      </c>
      <c r="AL251" s="62"/>
      <c r="AM251" s="62"/>
      <c r="AN251" s="62"/>
      <c r="AO251" s="62"/>
      <c r="AP251" s="62"/>
      <c r="AQ251" s="62"/>
      <c r="AR251" s="62"/>
      <c r="AS251" s="62">
        <v>15</v>
      </c>
      <c r="AT251" s="62" t="str" cm="1">
        <f t="array" ref="AT251">IF(ISBLANK(Table1[[#This Row],[Service]]),"N/A",INDEX(LookupService[Consumption Unit],MATCH(Table1[[#This Row],[Service]],LookupService[Service],0),0))</f>
        <v>GPM</v>
      </c>
      <c r="AU251" s="62">
        <v>55</v>
      </c>
      <c r="AV251" s="62">
        <v>50</v>
      </c>
      <c r="AW251" s="80" t="str" cm="1">
        <f t="array" ref="AW251">IF(ISBLANK(Table1[[#This Row],[Service]]),"N/A",INDEX(LookupService[Pressure Unit],MATCH(Table1[[#This Row],[Service]],LookupService[Service],0),0))</f>
        <v>PSI</v>
      </c>
      <c r="AX251" s="81">
        <v>0.05</v>
      </c>
      <c r="AY251" s="72">
        <f>IF(OR(Table1[[#This Row],[Flow]]="",Table1[[#This Row],[Mech - Diversity]]=""),"",Table1[[#This Row],[Flow]]*Table1[[#This Row],[Mech - Diversity]])</f>
        <v>0.75</v>
      </c>
      <c r="AZ251" s="72"/>
      <c r="BA251" s="62" t="s">
        <v>519</v>
      </c>
      <c r="BB251" s="62"/>
      <c r="BC251" s="62" t="s">
        <v>884</v>
      </c>
      <c r="BD251" s="62"/>
      <c r="BE251" s="62"/>
      <c r="BF251" s="62"/>
      <c r="BG251" s="62"/>
      <c r="BH251" s="77"/>
      <c r="BI251" s="77"/>
      <c r="BJ251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251" s="72"/>
      <c r="BL251" s="72" t="b">
        <f>IF(ISBLANK(Table1[[#This Row],[Power Source (Control Panel)]]),FALSE,TRUE)</f>
        <v>0</v>
      </c>
    </row>
    <row r="252" spans="1:64" ht="30" customHeight="1" x14ac:dyDescent="0.3">
      <c r="A252" s="62" t="s">
        <v>885</v>
      </c>
      <c r="B252" s="62" t="s">
        <v>880</v>
      </c>
      <c r="C25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PHW-C004</v>
      </c>
      <c r="D252" s="62" t="s">
        <v>516</v>
      </c>
      <c r="E252" s="62" t="s">
        <v>814</v>
      </c>
      <c r="F252" s="72" t="str">
        <f>IF(OR(Table1[[#This Row],[Equipment Level]] = "Equipment", Table1[[#This Row],[Equipment Level]] = "Control Panel"),"", INDEX(LookupService[Service Abbreviation],MATCH(Table1[[#This Row],[Service]],LookupService[Service],0),1))</f>
        <v>PHW</v>
      </c>
      <c r="G252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252" s="74">
        <v>4</v>
      </c>
      <c r="I252" s="75" t="str">
        <f>IF(Table1[[#This Row],[Connection ID]]&lt;&gt;"-",IF(COUNTIF(Table1[Connection ID],Table1[[#This Row],[Connection ID]])&gt;1,"Duplicate Tag",""),"")</f>
        <v/>
      </c>
      <c r="J25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52" s="62"/>
      <c r="M252" s="62" t="s">
        <v>7</v>
      </c>
      <c r="N252" s="72" t="str" cm="1">
        <f t="array" ref="N252">_xlfn._xlws.FILTER(LookupCostCode[Cost Code],LookupCostCode[Description]=Table1[[#This Row],[Equipment Type]],"Not Assigned")</f>
        <v>Not Assigned</v>
      </c>
      <c r="O252" s="72" t="s">
        <v>881</v>
      </c>
      <c r="P252" s="72"/>
      <c r="Q252" s="62" t="s">
        <v>11</v>
      </c>
      <c r="R252" s="62"/>
      <c r="S252" s="62"/>
      <c r="T252" s="62"/>
      <c r="U252" s="62"/>
      <c r="V252" s="62"/>
      <c r="W252" s="72" t="str">
        <f>IF(ISBLANK(Table1[[#This Row],[Connection Type]]),"",INDEX(LookupConnectionType[Description],MATCH(Table1[[#This Row],[Connection Type]],LookupConnectionType[Connection Abbreviation])))</f>
        <v/>
      </c>
      <c r="X252" s="76"/>
      <c r="AA252" s="62"/>
      <c r="AB252" s="62"/>
      <c r="AC252" s="62" t="s">
        <v>518</v>
      </c>
      <c r="AD252" s="62"/>
      <c r="AE252" s="62"/>
      <c r="AF252" s="77"/>
      <c r="AG252" s="77"/>
      <c r="AH252" s="78"/>
      <c r="AI25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5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52" s="79" t="str">
        <f>IF(OR(Table1[[#This Row],[Apparent Power (kVA)]]="",Table1[[#This Row],[Elec - Diversity]]=""),"",Table1[[#This Row],[Apparent Power (kVA)]]*Table1[[#This Row],[Elec - Diversity]])</f>
        <v/>
      </c>
      <c r="AL252" s="62"/>
      <c r="AM252" s="62"/>
      <c r="AN252" s="62"/>
      <c r="AO252" s="62"/>
      <c r="AP252" s="62"/>
      <c r="AQ252" s="62"/>
      <c r="AR252" s="62"/>
      <c r="AS252" s="62">
        <v>30</v>
      </c>
      <c r="AT252" s="62" t="str" cm="1">
        <f t="array" ref="AT252">IF(ISBLANK(Table1[[#This Row],[Service]]),"N/A",INDEX(LookupService[Consumption Unit],MATCH(Table1[[#This Row],[Service]],LookupService[Service],0),0))</f>
        <v>GPM</v>
      </c>
      <c r="AU252" s="62">
        <v>180</v>
      </c>
      <c r="AV252" s="62">
        <v>50</v>
      </c>
      <c r="AW252" s="80" t="str" cm="1">
        <f t="array" ref="AW252">IF(ISBLANK(Table1[[#This Row],[Service]]),"N/A",INDEX(LookupService[Pressure Unit],MATCH(Table1[[#This Row],[Service]],LookupService[Service],0),0))</f>
        <v>PSI</v>
      </c>
      <c r="AX252" s="81">
        <v>0.05</v>
      </c>
      <c r="AY252" s="72">
        <f>IF(OR(Table1[[#This Row],[Flow]]="",Table1[[#This Row],[Mech - Diversity]]=""),"",Table1[[#This Row],[Flow]]*Table1[[#This Row],[Mech - Diversity]])</f>
        <v>1.5</v>
      </c>
      <c r="AZ252" s="72"/>
      <c r="BA252" s="62" t="s">
        <v>519</v>
      </c>
      <c r="BB252" s="62"/>
      <c r="BC252" s="62" t="s">
        <v>884</v>
      </c>
      <c r="BD252" s="62"/>
      <c r="BE252" s="62"/>
      <c r="BF252" s="62"/>
      <c r="BG252" s="62"/>
      <c r="BH252" s="77"/>
      <c r="BI252" s="77"/>
      <c r="BJ252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252" s="72"/>
      <c r="BL252" s="72" t="b">
        <f>IF(ISBLANK(Table1[[#This Row],[Power Source (Control Panel)]]),FALSE,TRUE)</f>
        <v>0</v>
      </c>
    </row>
    <row r="253" spans="1:64" ht="30" customHeight="1" x14ac:dyDescent="0.3">
      <c r="A253" s="62" t="s">
        <v>885</v>
      </c>
      <c r="B253" s="62" t="s">
        <v>880</v>
      </c>
      <c r="C25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53" s="62" t="s">
        <v>509</v>
      </c>
      <c r="E253" s="62"/>
      <c r="F25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5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53" s="74"/>
      <c r="I253" s="75" t="str">
        <f>IF(Table1[[#This Row],[Connection ID]]&lt;&gt;"-",IF(COUNTIF(Table1[Connection ID],Table1[[#This Row],[Connection ID]])&gt;1,"Duplicate Tag",""),"")</f>
        <v/>
      </c>
      <c r="J25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53" s="62"/>
      <c r="M253" s="62" t="s">
        <v>7</v>
      </c>
      <c r="N253" s="72" t="str" cm="1">
        <f t="array" ref="N253">_xlfn._xlws.FILTER(LookupCostCode[Cost Code],LookupCostCode[Description]=Table1[[#This Row],[Equipment Type]],"Not Assigned")</f>
        <v>Not Assigned</v>
      </c>
      <c r="O253" s="72" t="s">
        <v>881</v>
      </c>
      <c r="P253" s="72"/>
      <c r="Q253" s="62" t="s">
        <v>11</v>
      </c>
      <c r="R253" s="62"/>
      <c r="S253" s="62"/>
      <c r="T253" s="62"/>
      <c r="U253" s="62"/>
      <c r="V253" s="62"/>
      <c r="W253" s="72" t="str">
        <f>IF(ISBLANK(Table1[[#This Row],[Connection Type]]),"",INDEX(LookupConnectionType[Description],MATCH(Table1[[#This Row],[Connection Type]],LookupConnectionType[Connection Abbreviation])))</f>
        <v/>
      </c>
      <c r="X253" s="76"/>
      <c r="AA253" s="62"/>
      <c r="AB253" s="62"/>
      <c r="AC253" s="62"/>
      <c r="AD253" s="62"/>
      <c r="AE253" s="62"/>
      <c r="AF253" s="77"/>
      <c r="AG253" s="77"/>
      <c r="AH253" s="78"/>
      <c r="AI25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5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53" s="79" t="str">
        <f>IF(OR(Table1[[#This Row],[Apparent Power (kVA)]]="",Table1[[#This Row],[Elec - Diversity]]=""),"",Table1[[#This Row],[Apparent Power (kVA)]]*Table1[[#This Row],[Elec - Diversity]])</f>
        <v/>
      </c>
      <c r="AL253" s="62"/>
      <c r="AM253" s="62"/>
      <c r="AN253" s="62"/>
      <c r="AO253" s="62"/>
      <c r="AP253" s="62"/>
      <c r="AQ253" s="62"/>
      <c r="AR253" s="62"/>
      <c r="AS253" s="62"/>
      <c r="AT253" s="62" t="str" cm="1">
        <f t="array" ref="AT253">IF(ISBLANK(Table1[[#This Row],[Service]]),"N/A",INDEX(LookupService[Consumption Unit],MATCH(Table1[[#This Row],[Service]],LookupService[Service],0),0))</f>
        <v>N/A</v>
      </c>
      <c r="AU253" s="62"/>
      <c r="AV253" s="62"/>
      <c r="AW253" s="80" t="str" cm="1">
        <f t="array" ref="AW253">IF(ISBLANK(Table1[[#This Row],[Service]]),"N/A",INDEX(LookupService[Pressure Unit],MATCH(Table1[[#This Row],[Service]],LookupService[Service],0),0))</f>
        <v>N/A</v>
      </c>
      <c r="AX253" s="81"/>
      <c r="AY253" s="72" t="str">
        <f>IF(OR(Table1[[#This Row],[Flow]]="",Table1[[#This Row],[Mech - Diversity]]=""),"",Table1[[#This Row],[Flow]]*Table1[[#This Row],[Mech - Diversity]])</f>
        <v/>
      </c>
      <c r="AZ253" s="72"/>
      <c r="BA253" s="62"/>
      <c r="BB253" s="62"/>
      <c r="BC253" s="62"/>
      <c r="BD253" s="62"/>
      <c r="BE253" s="62"/>
      <c r="BF253" s="62"/>
      <c r="BG253" s="62"/>
      <c r="BH253" s="77"/>
      <c r="BI253" s="77"/>
      <c r="BJ25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53" s="72"/>
      <c r="BL253" s="72" t="b">
        <f>IF(ISBLANK(Table1[[#This Row],[Power Source (Control Panel)]]),FALSE,TRUE)</f>
        <v>0</v>
      </c>
    </row>
    <row r="254" spans="1:64" ht="30" customHeight="1" x14ac:dyDescent="0.3">
      <c r="A254" s="62" t="s">
        <v>886</v>
      </c>
      <c r="B254" s="62" t="s">
        <v>887</v>
      </c>
      <c r="C25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PCW-C030</v>
      </c>
      <c r="D254" s="62" t="s">
        <v>516</v>
      </c>
      <c r="E254" s="62" t="s">
        <v>812</v>
      </c>
      <c r="F254" s="72" t="str">
        <f>IF(OR(Table1[[#This Row],[Equipment Level]] = "Equipment", Table1[[#This Row],[Equipment Level]] = "Control Panel"),"", INDEX(LookupService[Service Abbreviation],MATCH(Table1[[#This Row],[Service]],LookupService[Service],0),1))</f>
        <v>PCW</v>
      </c>
      <c r="G254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254" s="74">
        <v>30</v>
      </c>
      <c r="I254" s="75" t="str">
        <f>IF(Table1[[#This Row],[Connection ID]]&lt;&gt;"-",IF(COUNTIF(Table1[Connection ID],Table1[[#This Row],[Connection ID]])&gt;1,"Duplicate Tag",""),"")</f>
        <v/>
      </c>
      <c r="J25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54" s="62"/>
      <c r="M254" s="62" t="s">
        <v>7</v>
      </c>
      <c r="N254" s="72" t="str" cm="1">
        <f t="array" ref="N254">_xlfn._xlws.FILTER(LookupCostCode[Cost Code],LookupCostCode[Description]=Table1[[#This Row],[Equipment Type]],"Not Assigned")</f>
        <v>Not Assigned</v>
      </c>
      <c r="O254" s="72" t="s">
        <v>817</v>
      </c>
      <c r="P254" s="62"/>
      <c r="Q254" s="62" t="s">
        <v>11</v>
      </c>
      <c r="R254" s="62"/>
      <c r="S254" s="62"/>
      <c r="T254" s="62"/>
      <c r="U254" s="62"/>
      <c r="V254" s="62"/>
      <c r="W254" s="72" t="str">
        <f>IF(ISBLANK(Table1[[#This Row],[Connection Type]]),"",INDEX(LookupConnectionType[Description],MATCH(Table1[[#This Row],[Connection Type]],LookupConnectionType[Connection Abbreviation])))</f>
        <v/>
      </c>
      <c r="X254" s="76"/>
      <c r="AA254" s="62"/>
      <c r="AB254" s="62"/>
      <c r="AC254" s="62" t="s">
        <v>518</v>
      </c>
      <c r="AD254" s="62"/>
      <c r="AE254" s="62"/>
      <c r="AF254" s="77"/>
      <c r="AG254" s="77"/>
      <c r="AH254" s="78"/>
      <c r="AI25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5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54" s="79" t="str">
        <f>IF(OR(Table1[[#This Row],[Apparent Power (kVA)]]="",Table1[[#This Row],[Elec - Diversity]]=""),"",Table1[[#This Row],[Apparent Power (kVA)]]*Table1[[#This Row],[Elec - Diversity]])</f>
        <v/>
      </c>
      <c r="AL254" s="62"/>
      <c r="AM254" s="62"/>
      <c r="AN254" s="62"/>
      <c r="AO254" s="62"/>
      <c r="AP254" s="62"/>
      <c r="AQ254" s="62"/>
      <c r="AR254" s="62"/>
      <c r="AS254" s="62">
        <v>5</v>
      </c>
      <c r="AT254" s="62" t="str" cm="1">
        <f t="array" ref="AT254">IF(ISBLANK(Table1[[#This Row],[Service]]),"N/A",INDEX(LookupService[Consumption Unit],MATCH(Table1[[#This Row],[Service]],LookupService[Service],0),0))</f>
        <v>GPM</v>
      </c>
      <c r="AU254" s="62">
        <v>55</v>
      </c>
      <c r="AV254" s="62">
        <v>50</v>
      </c>
      <c r="AW254" s="80" t="str" cm="1">
        <f t="array" ref="AW254">IF(ISBLANK(Table1[[#This Row],[Service]]),"N/A",INDEX(LookupService[Pressure Unit],MATCH(Table1[[#This Row],[Service]],LookupService[Service],0),0))</f>
        <v>PSI</v>
      </c>
      <c r="AX254" s="81">
        <v>2.5000000000000001E-2</v>
      </c>
      <c r="AY254" s="72">
        <f>IF(OR(Table1[[#This Row],[Flow]]="",Table1[[#This Row],[Mech - Diversity]]=""),"",Table1[[#This Row],[Flow]]*Table1[[#This Row],[Mech - Diversity]])</f>
        <v>0.125</v>
      </c>
      <c r="AZ254" s="72"/>
      <c r="BA254" s="62" t="s">
        <v>519</v>
      </c>
      <c r="BB254" s="62"/>
      <c r="BC254" s="62"/>
      <c r="BD254" s="62"/>
      <c r="BE254" s="62"/>
      <c r="BF254" s="62"/>
      <c r="BG254" s="62"/>
      <c r="BH254" s="77"/>
      <c r="BI254" s="77"/>
      <c r="BJ254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254" s="72"/>
      <c r="BL254" s="72" t="b">
        <f>IF(ISBLANK(Table1[[#This Row],[Power Source (Control Panel)]]),FALSE,TRUE)</f>
        <v>0</v>
      </c>
    </row>
    <row r="255" spans="1:64" ht="30" customHeight="1" x14ac:dyDescent="0.3">
      <c r="A255" s="62" t="s">
        <v>886</v>
      </c>
      <c r="B255" s="62" t="s">
        <v>887</v>
      </c>
      <c r="C25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55" s="62" t="s">
        <v>509</v>
      </c>
      <c r="E255" s="62"/>
      <c r="F25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5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55" s="74"/>
      <c r="I255" s="75" t="str">
        <f>IF(Table1[[#This Row],[Connection ID]]&lt;&gt;"-",IF(COUNTIF(Table1[Connection ID],Table1[[#This Row],[Connection ID]])&gt;1,"Duplicate Tag",""),"")</f>
        <v/>
      </c>
      <c r="J25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55" s="62"/>
      <c r="M255" s="62" t="s">
        <v>7</v>
      </c>
      <c r="N255" s="72" t="str" cm="1">
        <f t="array" ref="N255">_xlfn._xlws.FILTER(LookupCostCode[Cost Code],LookupCostCode[Description]=Table1[[#This Row],[Equipment Type]],"Not Assigned")</f>
        <v>Not Assigned</v>
      </c>
      <c r="O255" s="72" t="s">
        <v>817</v>
      </c>
      <c r="P255" s="72"/>
      <c r="Q255" s="62" t="s">
        <v>11</v>
      </c>
      <c r="R255" s="62"/>
      <c r="S255" s="62"/>
      <c r="T255" s="62"/>
      <c r="U255" s="62"/>
      <c r="V255" s="62"/>
      <c r="W255" s="72" t="str">
        <f>IF(ISBLANK(Table1[[#This Row],[Connection Type]]),"",INDEX(LookupConnectionType[Description],MATCH(Table1[[#This Row],[Connection Type]],LookupConnectionType[Connection Abbreviation])))</f>
        <v/>
      </c>
      <c r="X255" s="76"/>
      <c r="AA255" s="62"/>
      <c r="AB255" s="62"/>
      <c r="AC255" s="62"/>
      <c r="AD255" s="62"/>
      <c r="AE255" s="62"/>
      <c r="AF255" s="77"/>
      <c r="AG255" s="77"/>
      <c r="AH255" s="78"/>
      <c r="AI25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5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55" s="79" t="str">
        <f>IF(OR(Table1[[#This Row],[Apparent Power (kVA)]]="",Table1[[#This Row],[Elec - Diversity]]=""),"",Table1[[#This Row],[Apparent Power (kVA)]]*Table1[[#This Row],[Elec - Diversity]])</f>
        <v/>
      </c>
      <c r="AL255" s="62"/>
      <c r="AM255" s="62"/>
      <c r="AN255" s="62"/>
      <c r="AO255" s="62"/>
      <c r="AP255" s="62"/>
      <c r="AQ255" s="62"/>
      <c r="AR255" s="62"/>
      <c r="AS255" s="62"/>
      <c r="AT255" s="62" t="str" cm="1">
        <f t="array" ref="AT255">IF(ISBLANK(Table1[[#This Row],[Service]]),"N/A",INDEX(LookupService[Consumption Unit],MATCH(Table1[[#This Row],[Service]],LookupService[Service],0),0))</f>
        <v>N/A</v>
      </c>
      <c r="AU255" s="62"/>
      <c r="AV255" s="62"/>
      <c r="AW255" s="80" t="str" cm="1">
        <f t="array" ref="AW255">IF(ISBLANK(Table1[[#This Row],[Service]]),"N/A",INDEX(LookupService[Pressure Unit],MATCH(Table1[[#This Row],[Service]],LookupService[Service],0),0))</f>
        <v>N/A</v>
      </c>
      <c r="AX255" s="81"/>
      <c r="AY255" s="72" t="str">
        <f>IF(OR(Table1[[#This Row],[Flow]]="",Table1[[#This Row],[Mech - Diversity]]=""),"",Table1[[#This Row],[Flow]]*Table1[[#This Row],[Mech - Diversity]])</f>
        <v/>
      </c>
      <c r="AZ255" s="72"/>
      <c r="BA255" s="62"/>
      <c r="BB255" s="62"/>
      <c r="BC255" s="62"/>
      <c r="BD255" s="62"/>
      <c r="BE255" s="62"/>
      <c r="BF255" s="62"/>
      <c r="BG255" s="62"/>
      <c r="BH255" s="77"/>
      <c r="BI255" s="77"/>
      <c r="BJ25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55" s="72"/>
      <c r="BL255" s="72" t="b">
        <f>IF(ISBLANK(Table1[[#This Row],[Power Source (Control Panel)]]),FALSE,TRUE)</f>
        <v>0</v>
      </c>
    </row>
    <row r="256" spans="1:64" ht="30" customHeight="1" x14ac:dyDescent="0.3">
      <c r="A256" s="62" t="s">
        <v>888</v>
      </c>
      <c r="B256" s="62" t="s">
        <v>889</v>
      </c>
      <c r="C25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CA-C024</v>
      </c>
      <c r="D256" s="62" t="s">
        <v>516</v>
      </c>
      <c r="E256" s="62" t="s">
        <v>517</v>
      </c>
      <c r="F256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256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256" s="74">
        <v>24</v>
      </c>
      <c r="I256" s="75" t="str">
        <f>IF(Table1[[#This Row],[Connection ID]]&lt;&gt;"-",IF(COUNTIF(Table1[Connection ID],Table1[[#This Row],[Connection ID]])&gt;1,"Duplicate Tag",""),"")</f>
        <v/>
      </c>
      <c r="J25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56" s="62"/>
      <c r="M256" s="62" t="s">
        <v>7</v>
      </c>
      <c r="N256" s="72" t="str" cm="1">
        <f t="array" ref="N256">_xlfn._xlws.FILTER(LookupCostCode[Cost Code],LookupCostCode[Description]=Table1[[#This Row],[Equipment Type]],"Not Assigned")</f>
        <v>Not Assigned</v>
      </c>
      <c r="O256" s="72" t="s">
        <v>594</v>
      </c>
      <c r="P256" s="62"/>
      <c r="Q256" s="62" t="s">
        <v>9</v>
      </c>
      <c r="R256" s="62"/>
      <c r="S256" s="62" t="s">
        <v>6</v>
      </c>
      <c r="T256" s="62"/>
      <c r="U256" s="62"/>
      <c r="V256" s="62"/>
      <c r="W256" s="72" t="str">
        <f>IF(ISBLANK(Table1[[#This Row],[Connection Type]]),"",INDEX(LookupConnectionType[Description],MATCH(Table1[[#This Row],[Connection Type]],LookupConnectionType[Connection Abbreviation])))</f>
        <v/>
      </c>
      <c r="X256" s="76"/>
      <c r="AA256" s="62"/>
      <c r="AB256" s="62"/>
      <c r="AC256" s="62" t="s">
        <v>665</v>
      </c>
      <c r="AD256" s="62"/>
      <c r="AE256" s="62"/>
      <c r="AF256" s="77"/>
      <c r="AG256" s="77"/>
      <c r="AH256" s="78"/>
      <c r="AI25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5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56" s="79" t="str">
        <f>IF(OR(Table1[[#This Row],[Apparent Power (kVA)]]="",Table1[[#This Row],[Elec - Diversity]]=""),"",Table1[[#This Row],[Apparent Power (kVA)]]*Table1[[#This Row],[Elec - Diversity]])</f>
        <v/>
      </c>
      <c r="AL256" s="62"/>
      <c r="AM256" s="62"/>
      <c r="AN256" s="62"/>
      <c r="AO256" s="62"/>
      <c r="AP256" s="62"/>
      <c r="AQ256" s="62"/>
      <c r="AR256" s="62"/>
      <c r="AS256" s="62">
        <v>11</v>
      </c>
      <c r="AT256" s="62" t="str" cm="1">
        <f t="array" ref="AT256">IF(ISBLANK(Table1[[#This Row],[Service]]),"N/A",INDEX(LookupService[Consumption Unit],MATCH(Table1[[#This Row],[Service]],LookupService[Service],0),0))</f>
        <v>SCFM</v>
      </c>
      <c r="AU256" s="62"/>
      <c r="AV256" s="62">
        <v>90</v>
      </c>
      <c r="AW256" s="80" t="str" cm="1">
        <f t="array" ref="AW256">IF(ISBLANK(Table1[[#This Row],[Service]]),"N/A",INDEX(LookupService[Pressure Unit],MATCH(Table1[[#This Row],[Service]],LookupService[Service],0),0))</f>
        <v>PSI</v>
      </c>
      <c r="AX256" s="81">
        <v>0.8</v>
      </c>
      <c r="AY256" s="72">
        <f>IF(OR(Table1[[#This Row],[Flow]]="",Table1[[#This Row],[Mech - Diversity]]=""),"",Table1[[#This Row],[Flow]]*Table1[[#This Row],[Mech - Diversity]])</f>
        <v>8.8000000000000007</v>
      </c>
      <c r="AZ256" s="72"/>
      <c r="BA256" s="62" t="s">
        <v>519</v>
      </c>
      <c r="BB256" s="62" t="s">
        <v>796</v>
      </c>
      <c r="BC256" s="62"/>
      <c r="BD256" s="62"/>
      <c r="BE256" s="62"/>
      <c r="BF256" s="62"/>
      <c r="BG256" s="62"/>
      <c r="BH256" s="77"/>
      <c r="BI256" s="77"/>
      <c r="BJ256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256" s="72"/>
      <c r="BL256" s="72" t="b">
        <f>IF(ISBLANK(Table1[[#This Row],[Power Source (Control Panel)]]),FALSE,TRUE)</f>
        <v>0</v>
      </c>
    </row>
    <row r="257" spans="1:64" ht="30" customHeight="1" x14ac:dyDescent="0.3">
      <c r="A257" s="62" t="s">
        <v>888</v>
      </c>
      <c r="B257" s="62" t="s">
        <v>889</v>
      </c>
      <c r="C25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EL-C041</v>
      </c>
      <c r="D257" s="62" t="s">
        <v>516</v>
      </c>
      <c r="E257" s="62" t="s">
        <v>528</v>
      </c>
      <c r="F257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257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257" s="74">
        <v>41</v>
      </c>
      <c r="I257" s="75" t="str">
        <f>IF(Table1[[#This Row],[Connection ID]]&lt;&gt;"-",IF(COUNTIF(Table1[Connection ID],Table1[[#This Row],[Connection ID]])&gt;1,"Duplicate Tag",""),"")</f>
        <v/>
      </c>
      <c r="J25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57" s="62"/>
      <c r="M257" s="62" t="s">
        <v>7</v>
      </c>
      <c r="N257" s="72" t="str" cm="1">
        <f t="array" ref="N257">_xlfn._xlws.FILTER(LookupCostCode[Cost Code],LookupCostCode[Description]=Table1[[#This Row],[Equipment Type]],"Not Assigned")</f>
        <v>Not Assigned</v>
      </c>
      <c r="O257" s="72" t="s">
        <v>594</v>
      </c>
      <c r="P257" s="72"/>
      <c r="Q257" s="62" t="s">
        <v>9</v>
      </c>
      <c r="R257" s="62"/>
      <c r="S257" s="62" t="s">
        <v>6</v>
      </c>
      <c r="T257" s="62"/>
      <c r="U257" s="62"/>
      <c r="V257" s="62"/>
      <c r="W257" s="72" t="str">
        <f>IF(ISBLANK(Table1[[#This Row],[Connection Type]]),"",INDEX(LookupConnectionType[Description],MATCH(Table1[[#This Row],[Connection Type]],LookupConnectionType[Connection Abbreviation])))</f>
        <v/>
      </c>
      <c r="X257" s="76"/>
      <c r="AA257" s="62"/>
      <c r="AB257" s="62"/>
      <c r="AC257" s="62" t="s">
        <v>665</v>
      </c>
      <c r="AD257" s="62"/>
      <c r="AE257" s="62" t="s">
        <v>657</v>
      </c>
      <c r="AF257" s="77"/>
      <c r="AG257" s="77">
        <v>17</v>
      </c>
      <c r="AH257" s="78">
        <v>0.8</v>
      </c>
      <c r="AI257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6.1245316555635503</v>
      </c>
      <c r="AJ257" s="79">
        <f>IF(OR(Table1[[#This Row],[Apparent Load (FLA)]]="",Table1[[#This Row],[Apparent Load (FLA)]]=0,Table1[[#This Row],[Elec - Diversity]]=""),"",Table1[[#This Row],[Apparent Load (FLA)]]*Table1[[#This Row],[Elec - Diversity]])</f>
        <v>13.600000000000001</v>
      </c>
      <c r="AK257" s="79">
        <f>IF(OR(Table1[[#This Row],[Apparent Power (kVA)]]="",Table1[[#This Row],[Elec - Diversity]]=""),"",Table1[[#This Row],[Apparent Power (kVA)]]*Table1[[#This Row],[Elec - Diversity]])</f>
        <v>4.8996253244508408</v>
      </c>
      <c r="AL257" s="62"/>
      <c r="AM257" s="62"/>
      <c r="AN257" s="62"/>
      <c r="AO257" s="62" t="s">
        <v>793</v>
      </c>
      <c r="AP257" s="62"/>
      <c r="AQ257" s="62"/>
      <c r="AR257" s="62"/>
      <c r="AS257" s="62"/>
      <c r="AT257" s="62" t="str" cm="1">
        <f t="array" ref="AT257">IF(ISBLANK(Table1[[#This Row],[Service]]),"N/A",INDEX(LookupService[Consumption Unit],MATCH(Table1[[#This Row],[Service]],LookupService[Service],0),0))</f>
        <v>N/A</v>
      </c>
      <c r="AU257" s="62"/>
      <c r="AV257" s="62"/>
      <c r="AW257" s="80" t="str" cm="1">
        <f t="array" ref="AW257">IF(ISBLANK(Table1[[#This Row],[Service]]),"N/A",INDEX(LookupService[Pressure Unit],MATCH(Table1[[#This Row],[Service]],LookupService[Service],0),0))</f>
        <v>N/A</v>
      </c>
      <c r="AX257" s="81"/>
      <c r="AY257" s="72" t="str">
        <f>IF(OR(Table1[[#This Row],[Flow]]="",Table1[[#This Row],[Mech - Diversity]]=""),"",Table1[[#This Row],[Flow]]*Table1[[#This Row],[Mech - Diversity]])</f>
        <v/>
      </c>
      <c r="AZ257" s="72"/>
      <c r="BA257" s="62"/>
      <c r="BB257" s="62"/>
      <c r="BC257" s="62"/>
      <c r="BD257" s="62"/>
      <c r="BE257" s="62"/>
      <c r="BF257" s="62"/>
      <c r="BG257" s="62"/>
      <c r="BH257" s="77"/>
      <c r="BI257" s="77"/>
      <c r="BJ257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257" s="72"/>
      <c r="BL257" s="72" t="b">
        <f>IF(ISBLANK(Table1[[#This Row],[Power Source (Control Panel)]]),FALSE,TRUE)</f>
        <v>0</v>
      </c>
    </row>
    <row r="258" spans="1:64" ht="30" customHeight="1" x14ac:dyDescent="0.3">
      <c r="A258" s="62" t="s">
        <v>888</v>
      </c>
      <c r="B258" s="62" t="s">
        <v>889</v>
      </c>
      <c r="C25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58" s="62" t="s">
        <v>509</v>
      </c>
      <c r="E258" s="62"/>
      <c r="F25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5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58" s="74"/>
      <c r="I258" s="75" t="str">
        <f>IF(Table1[[#This Row],[Connection ID]]&lt;&gt;"-",IF(COUNTIF(Table1[Connection ID],Table1[[#This Row],[Connection ID]])&gt;1,"Duplicate Tag",""),"")</f>
        <v/>
      </c>
      <c r="J25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58" s="62"/>
      <c r="M258" s="62" t="s">
        <v>7</v>
      </c>
      <c r="N258" s="72" t="str" cm="1">
        <f t="array" ref="N258">_xlfn._xlws.FILTER(LookupCostCode[Cost Code],LookupCostCode[Description]=Table1[[#This Row],[Equipment Type]],"Not Assigned")</f>
        <v>Not Assigned</v>
      </c>
      <c r="O258" s="72" t="s">
        <v>594</v>
      </c>
      <c r="P258" s="72"/>
      <c r="Q258" s="62" t="s">
        <v>9</v>
      </c>
      <c r="R258" s="62"/>
      <c r="S258" s="62" t="s">
        <v>6</v>
      </c>
      <c r="T258" s="62"/>
      <c r="U258" s="62"/>
      <c r="V258" s="62"/>
      <c r="W258" s="72" t="str">
        <f>IF(ISBLANK(Table1[[#This Row],[Connection Type]]),"",INDEX(LookupConnectionType[Description],MATCH(Table1[[#This Row],[Connection Type]],LookupConnectionType[Connection Abbreviation])))</f>
        <v/>
      </c>
      <c r="X258" s="76"/>
      <c r="AA258" s="62"/>
      <c r="AB258" s="62"/>
      <c r="AC258" s="62"/>
      <c r="AD258" s="62"/>
      <c r="AE258" s="62"/>
      <c r="AF258" s="77"/>
      <c r="AG258" s="77"/>
      <c r="AH258" s="78"/>
      <c r="AI25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5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58" s="79" t="str">
        <f>IF(OR(Table1[[#This Row],[Apparent Power (kVA)]]="",Table1[[#This Row],[Elec - Diversity]]=""),"",Table1[[#This Row],[Apparent Power (kVA)]]*Table1[[#This Row],[Elec - Diversity]])</f>
        <v/>
      </c>
      <c r="AL258" s="62"/>
      <c r="AM258" s="62"/>
      <c r="AN258" s="62"/>
      <c r="AO258" s="62"/>
      <c r="AP258" s="62"/>
      <c r="AQ258" s="62"/>
      <c r="AR258" s="62"/>
      <c r="AS258" s="62"/>
      <c r="AT258" s="62" t="str" cm="1">
        <f t="array" ref="AT258">IF(ISBLANK(Table1[[#This Row],[Service]]),"N/A",INDEX(LookupService[Consumption Unit],MATCH(Table1[[#This Row],[Service]],LookupService[Service],0),0))</f>
        <v>N/A</v>
      </c>
      <c r="AU258" s="62"/>
      <c r="AV258" s="62"/>
      <c r="AW258" s="80" t="str" cm="1">
        <f t="array" ref="AW258">IF(ISBLANK(Table1[[#This Row],[Service]]),"N/A",INDEX(LookupService[Pressure Unit],MATCH(Table1[[#This Row],[Service]],LookupService[Service],0),0))</f>
        <v>N/A</v>
      </c>
      <c r="AX258" s="81"/>
      <c r="AY258" s="72" t="str">
        <f>IF(OR(Table1[[#This Row],[Flow]]="",Table1[[#This Row],[Mech - Diversity]]=""),"",Table1[[#This Row],[Flow]]*Table1[[#This Row],[Mech - Diversity]])</f>
        <v/>
      </c>
      <c r="AZ258" s="72"/>
      <c r="BA258" s="62"/>
      <c r="BB258" s="62"/>
      <c r="BC258" s="62"/>
      <c r="BD258" s="62"/>
      <c r="BE258" s="62"/>
      <c r="BF258" s="62"/>
      <c r="BG258" s="62"/>
      <c r="BH258" s="77"/>
      <c r="BI258" s="77"/>
      <c r="BJ25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58" s="72"/>
      <c r="BL258" s="72" t="b">
        <f>IF(ISBLANK(Table1[[#This Row],[Power Source (Control Panel)]]),FALSE,TRUE)</f>
        <v>0</v>
      </c>
    </row>
    <row r="259" spans="1:64" ht="30" customHeight="1" x14ac:dyDescent="0.3">
      <c r="A259" s="62" t="s">
        <v>890</v>
      </c>
      <c r="B259" s="62" t="s">
        <v>889</v>
      </c>
      <c r="C25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CA-C025</v>
      </c>
      <c r="D259" s="62" t="s">
        <v>516</v>
      </c>
      <c r="E259" s="62" t="s">
        <v>517</v>
      </c>
      <c r="F259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259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259" s="74">
        <v>25</v>
      </c>
      <c r="I259" s="75" t="str">
        <f>IF(Table1[[#This Row],[Connection ID]]&lt;&gt;"-",IF(COUNTIF(Table1[Connection ID],Table1[[#This Row],[Connection ID]])&gt;1,"Duplicate Tag",""),"")</f>
        <v/>
      </c>
      <c r="J25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59" s="62"/>
      <c r="M259" s="62" t="s">
        <v>7</v>
      </c>
      <c r="N259" s="72" t="str" cm="1">
        <f t="array" ref="N259">_xlfn._xlws.FILTER(LookupCostCode[Cost Code],LookupCostCode[Description]=Table1[[#This Row],[Equipment Type]],"Not Assigned")</f>
        <v>Not Assigned</v>
      </c>
      <c r="O259" s="72" t="s">
        <v>594</v>
      </c>
      <c r="P259" s="62"/>
      <c r="Q259" s="62" t="s">
        <v>9</v>
      </c>
      <c r="R259" s="62"/>
      <c r="S259" s="62" t="s">
        <v>6</v>
      </c>
      <c r="T259" s="62"/>
      <c r="U259" s="62"/>
      <c r="V259" s="62"/>
      <c r="W259" s="72" t="str">
        <f>IF(ISBLANK(Table1[[#This Row],[Connection Type]]),"",INDEX(LookupConnectionType[Description],MATCH(Table1[[#This Row],[Connection Type]],LookupConnectionType[Connection Abbreviation])))</f>
        <v/>
      </c>
      <c r="X259" s="76"/>
      <c r="AA259" s="62"/>
      <c r="AB259" s="62"/>
      <c r="AC259" s="62" t="s">
        <v>665</v>
      </c>
      <c r="AD259" s="62"/>
      <c r="AE259" s="62"/>
      <c r="AF259" s="77"/>
      <c r="AG259" s="77"/>
      <c r="AH259" s="78"/>
      <c r="AI25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5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59" s="79" t="str">
        <f>IF(OR(Table1[[#This Row],[Apparent Power (kVA)]]="",Table1[[#This Row],[Elec - Diversity]]=""),"",Table1[[#This Row],[Apparent Power (kVA)]]*Table1[[#This Row],[Elec - Diversity]])</f>
        <v/>
      </c>
      <c r="AL259" s="62"/>
      <c r="AM259" s="62"/>
      <c r="AN259" s="62"/>
      <c r="AO259" s="62"/>
      <c r="AP259" s="62"/>
      <c r="AQ259" s="62"/>
      <c r="AR259" s="62"/>
      <c r="AS259" s="62">
        <v>11</v>
      </c>
      <c r="AT259" s="62" t="str" cm="1">
        <f t="array" ref="AT259">IF(ISBLANK(Table1[[#This Row],[Service]]),"N/A",INDEX(LookupService[Consumption Unit],MATCH(Table1[[#This Row],[Service]],LookupService[Service],0),0))</f>
        <v>SCFM</v>
      </c>
      <c r="AU259" s="62"/>
      <c r="AV259" s="62">
        <v>90</v>
      </c>
      <c r="AW259" s="80" t="str" cm="1">
        <f t="array" ref="AW259">IF(ISBLANK(Table1[[#This Row],[Service]]),"N/A",INDEX(LookupService[Pressure Unit],MATCH(Table1[[#This Row],[Service]],LookupService[Service],0),0))</f>
        <v>PSI</v>
      </c>
      <c r="AX259" s="81">
        <v>0.8</v>
      </c>
      <c r="AY259" s="72">
        <f>IF(OR(Table1[[#This Row],[Flow]]="",Table1[[#This Row],[Mech - Diversity]]=""),"",Table1[[#This Row],[Flow]]*Table1[[#This Row],[Mech - Diversity]])</f>
        <v>8.8000000000000007</v>
      </c>
      <c r="AZ259" s="72"/>
      <c r="BA259" s="62" t="s">
        <v>519</v>
      </c>
      <c r="BB259" s="62" t="s">
        <v>796</v>
      </c>
      <c r="BC259" s="62"/>
      <c r="BD259" s="62"/>
      <c r="BE259" s="62"/>
      <c r="BF259" s="62"/>
      <c r="BG259" s="62"/>
      <c r="BH259" s="77"/>
      <c r="BI259" s="77"/>
      <c r="BJ259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259" s="72"/>
      <c r="BL259" s="72" t="b">
        <f>IF(ISBLANK(Table1[[#This Row],[Power Source (Control Panel)]]),FALSE,TRUE)</f>
        <v>0</v>
      </c>
    </row>
    <row r="260" spans="1:64" ht="30" customHeight="1" x14ac:dyDescent="0.3">
      <c r="A260" s="62" t="s">
        <v>890</v>
      </c>
      <c r="B260" s="62" t="s">
        <v>889</v>
      </c>
      <c r="C26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EL-C042</v>
      </c>
      <c r="D260" s="62" t="s">
        <v>516</v>
      </c>
      <c r="E260" s="62" t="s">
        <v>528</v>
      </c>
      <c r="F260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260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260" s="74">
        <v>42</v>
      </c>
      <c r="I260" s="75" t="str">
        <f>IF(Table1[[#This Row],[Connection ID]]&lt;&gt;"-",IF(COUNTIF(Table1[Connection ID],Table1[[#This Row],[Connection ID]])&gt;1,"Duplicate Tag",""),"")</f>
        <v/>
      </c>
      <c r="J26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60" s="62"/>
      <c r="M260" s="62" t="s">
        <v>7</v>
      </c>
      <c r="N260" s="72" t="str" cm="1">
        <f t="array" ref="N260">_xlfn._xlws.FILTER(LookupCostCode[Cost Code],LookupCostCode[Description]=Table1[[#This Row],[Equipment Type]],"Not Assigned")</f>
        <v>Not Assigned</v>
      </c>
      <c r="O260" s="72" t="s">
        <v>594</v>
      </c>
      <c r="P260" s="72"/>
      <c r="Q260" s="62" t="s">
        <v>9</v>
      </c>
      <c r="R260" s="62"/>
      <c r="S260" s="62" t="s">
        <v>6</v>
      </c>
      <c r="T260" s="62"/>
      <c r="U260" s="62"/>
      <c r="V260" s="62"/>
      <c r="W260" s="72" t="str">
        <f>IF(ISBLANK(Table1[[#This Row],[Connection Type]]),"",INDEX(LookupConnectionType[Description],MATCH(Table1[[#This Row],[Connection Type]],LookupConnectionType[Connection Abbreviation])))</f>
        <v/>
      </c>
      <c r="X260" s="76"/>
      <c r="AA260" s="62"/>
      <c r="AB260" s="62"/>
      <c r="AC260" s="62" t="s">
        <v>665</v>
      </c>
      <c r="AD260" s="62"/>
      <c r="AE260" s="62" t="s">
        <v>657</v>
      </c>
      <c r="AF260" s="77"/>
      <c r="AG260" s="77">
        <v>17</v>
      </c>
      <c r="AH260" s="78">
        <v>0.8</v>
      </c>
      <c r="AI260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6.1245316555635503</v>
      </c>
      <c r="AJ260" s="79">
        <f>IF(OR(Table1[[#This Row],[Apparent Load (FLA)]]="",Table1[[#This Row],[Apparent Load (FLA)]]=0,Table1[[#This Row],[Elec - Diversity]]=""),"",Table1[[#This Row],[Apparent Load (FLA)]]*Table1[[#This Row],[Elec - Diversity]])</f>
        <v>13.600000000000001</v>
      </c>
      <c r="AK260" s="79">
        <f>IF(OR(Table1[[#This Row],[Apparent Power (kVA)]]="",Table1[[#This Row],[Elec - Diversity]]=""),"",Table1[[#This Row],[Apparent Power (kVA)]]*Table1[[#This Row],[Elec - Diversity]])</f>
        <v>4.8996253244508408</v>
      </c>
      <c r="AL260" s="62"/>
      <c r="AM260" s="62"/>
      <c r="AN260" s="62"/>
      <c r="AO260" s="62" t="s">
        <v>793</v>
      </c>
      <c r="AP260" s="62"/>
      <c r="AQ260" s="62"/>
      <c r="AR260" s="62"/>
      <c r="AS260" s="62"/>
      <c r="AT260" s="62" t="str" cm="1">
        <f t="array" ref="AT260">IF(ISBLANK(Table1[[#This Row],[Service]]),"N/A",INDEX(LookupService[Consumption Unit],MATCH(Table1[[#This Row],[Service]],LookupService[Service],0),0))</f>
        <v>N/A</v>
      </c>
      <c r="AU260" s="62"/>
      <c r="AV260" s="62"/>
      <c r="AW260" s="80" t="str" cm="1">
        <f t="array" ref="AW260">IF(ISBLANK(Table1[[#This Row],[Service]]),"N/A",INDEX(LookupService[Pressure Unit],MATCH(Table1[[#This Row],[Service]],LookupService[Service],0),0))</f>
        <v>N/A</v>
      </c>
      <c r="AX260" s="81"/>
      <c r="AY260" s="72" t="str">
        <f>IF(OR(Table1[[#This Row],[Flow]]="",Table1[[#This Row],[Mech - Diversity]]=""),"",Table1[[#This Row],[Flow]]*Table1[[#This Row],[Mech - Diversity]])</f>
        <v/>
      </c>
      <c r="AZ260" s="72"/>
      <c r="BA260" s="62"/>
      <c r="BB260" s="62"/>
      <c r="BC260" s="62"/>
      <c r="BD260" s="62"/>
      <c r="BE260" s="62"/>
      <c r="BF260" s="62"/>
      <c r="BG260" s="62"/>
      <c r="BH260" s="77"/>
      <c r="BI260" s="77"/>
      <c r="BJ260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260" s="72"/>
      <c r="BL260" s="72" t="b">
        <f>IF(ISBLANK(Table1[[#This Row],[Power Source (Control Panel)]]),FALSE,TRUE)</f>
        <v>0</v>
      </c>
    </row>
    <row r="261" spans="1:64" ht="30" customHeight="1" x14ac:dyDescent="0.3">
      <c r="A261" s="62" t="s">
        <v>890</v>
      </c>
      <c r="B261" s="62" t="s">
        <v>889</v>
      </c>
      <c r="C26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61" s="62" t="s">
        <v>509</v>
      </c>
      <c r="E261" s="62"/>
      <c r="F26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6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61" s="74"/>
      <c r="I261" s="75" t="str">
        <f>IF(Table1[[#This Row],[Connection ID]]&lt;&gt;"-",IF(COUNTIF(Table1[Connection ID],Table1[[#This Row],[Connection ID]])&gt;1,"Duplicate Tag",""),"")</f>
        <v/>
      </c>
      <c r="J26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61" s="62"/>
      <c r="M261" s="62" t="s">
        <v>7</v>
      </c>
      <c r="N261" s="72" t="str" cm="1">
        <f t="array" ref="N261">_xlfn._xlws.FILTER(LookupCostCode[Cost Code],LookupCostCode[Description]=Table1[[#This Row],[Equipment Type]],"Not Assigned")</f>
        <v>Not Assigned</v>
      </c>
      <c r="O261" s="72" t="s">
        <v>594</v>
      </c>
      <c r="P261" s="72"/>
      <c r="Q261" s="62" t="s">
        <v>9</v>
      </c>
      <c r="R261" s="62"/>
      <c r="S261" s="62" t="s">
        <v>6</v>
      </c>
      <c r="T261" s="62"/>
      <c r="U261" s="62"/>
      <c r="V261" s="62"/>
      <c r="W261" s="72" t="str">
        <f>IF(ISBLANK(Table1[[#This Row],[Connection Type]]),"",INDEX(LookupConnectionType[Description],MATCH(Table1[[#This Row],[Connection Type]],LookupConnectionType[Connection Abbreviation])))</f>
        <v/>
      </c>
      <c r="X261" s="76"/>
      <c r="AA261" s="62"/>
      <c r="AB261" s="62"/>
      <c r="AC261" s="62"/>
      <c r="AD261" s="62"/>
      <c r="AE261" s="62"/>
      <c r="AF261" s="77"/>
      <c r="AG261" s="77"/>
      <c r="AH261" s="78"/>
      <c r="AI26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6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61" s="79" t="str">
        <f>IF(OR(Table1[[#This Row],[Apparent Power (kVA)]]="",Table1[[#This Row],[Elec - Diversity]]=""),"",Table1[[#This Row],[Apparent Power (kVA)]]*Table1[[#This Row],[Elec - Diversity]])</f>
        <v/>
      </c>
      <c r="AL261" s="62"/>
      <c r="AM261" s="62"/>
      <c r="AN261" s="62"/>
      <c r="AO261" s="62"/>
      <c r="AP261" s="62"/>
      <c r="AQ261" s="62"/>
      <c r="AR261" s="62"/>
      <c r="AS261" s="62"/>
      <c r="AT261" s="62" t="str" cm="1">
        <f t="array" ref="AT261">IF(ISBLANK(Table1[[#This Row],[Service]]),"N/A",INDEX(LookupService[Consumption Unit],MATCH(Table1[[#This Row],[Service]],LookupService[Service],0),0))</f>
        <v>N/A</v>
      </c>
      <c r="AU261" s="62"/>
      <c r="AV261" s="62"/>
      <c r="AW261" s="80" t="str" cm="1">
        <f t="array" ref="AW261">IF(ISBLANK(Table1[[#This Row],[Service]]),"N/A",INDEX(LookupService[Pressure Unit],MATCH(Table1[[#This Row],[Service]],LookupService[Service],0),0))</f>
        <v>N/A</v>
      </c>
      <c r="AX261" s="81"/>
      <c r="AY261" s="72" t="str">
        <f>IF(OR(Table1[[#This Row],[Flow]]="",Table1[[#This Row],[Mech - Diversity]]=""),"",Table1[[#This Row],[Flow]]*Table1[[#This Row],[Mech - Diversity]])</f>
        <v/>
      </c>
      <c r="AZ261" s="72"/>
      <c r="BA261" s="62"/>
      <c r="BB261" s="62"/>
      <c r="BC261" s="62"/>
      <c r="BD261" s="62"/>
      <c r="BE261" s="62"/>
      <c r="BF261" s="62"/>
      <c r="BG261" s="62"/>
      <c r="BH261" s="77"/>
      <c r="BI261" s="77"/>
      <c r="BJ26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61" s="72"/>
      <c r="BL261" s="72" t="b">
        <f>IF(ISBLANK(Table1[[#This Row],[Power Source (Control Panel)]]),FALSE,TRUE)</f>
        <v>0</v>
      </c>
    </row>
    <row r="262" spans="1:64" ht="30" customHeight="1" x14ac:dyDescent="0.3">
      <c r="A262" s="62" t="s">
        <v>891</v>
      </c>
      <c r="B262" s="62" t="s">
        <v>889</v>
      </c>
      <c r="C26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CA-C026</v>
      </c>
      <c r="D262" s="62" t="s">
        <v>516</v>
      </c>
      <c r="E262" s="62" t="s">
        <v>517</v>
      </c>
      <c r="F262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262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262" s="74">
        <v>26</v>
      </c>
      <c r="I262" s="75" t="str">
        <f>IF(Table1[[#This Row],[Connection ID]]&lt;&gt;"-",IF(COUNTIF(Table1[Connection ID],Table1[[#This Row],[Connection ID]])&gt;1,"Duplicate Tag",""),"")</f>
        <v/>
      </c>
      <c r="J26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62" s="62"/>
      <c r="M262" s="62" t="s">
        <v>7</v>
      </c>
      <c r="N262" s="72" t="str" cm="1">
        <f t="array" ref="N262">_xlfn._xlws.FILTER(LookupCostCode[Cost Code],LookupCostCode[Description]=Table1[[#This Row],[Equipment Type]],"Not Assigned")</f>
        <v>Not Assigned</v>
      </c>
      <c r="O262" s="72" t="s">
        <v>594</v>
      </c>
      <c r="P262" s="62"/>
      <c r="Q262" s="62" t="s">
        <v>9</v>
      </c>
      <c r="R262" s="62"/>
      <c r="S262" s="62" t="s">
        <v>6</v>
      </c>
      <c r="T262" s="62"/>
      <c r="U262" s="62"/>
      <c r="V262" s="62"/>
      <c r="W262" s="72" t="str">
        <f>IF(ISBLANK(Table1[[#This Row],[Connection Type]]),"",INDEX(LookupConnectionType[Description],MATCH(Table1[[#This Row],[Connection Type]],LookupConnectionType[Connection Abbreviation])))</f>
        <v/>
      </c>
      <c r="X262" s="76"/>
      <c r="AA262" s="62"/>
      <c r="AB262" s="62"/>
      <c r="AC262" s="62" t="s">
        <v>665</v>
      </c>
      <c r="AD262" s="62"/>
      <c r="AE262" s="62"/>
      <c r="AF262" s="77"/>
      <c r="AG262" s="77"/>
      <c r="AH262" s="78"/>
      <c r="AI26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6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62" s="79" t="str">
        <f>IF(OR(Table1[[#This Row],[Apparent Power (kVA)]]="",Table1[[#This Row],[Elec - Diversity]]=""),"",Table1[[#This Row],[Apparent Power (kVA)]]*Table1[[#This Row],[Elec - Diversity]])</f>
        <v/>
      </c>
      <c r="AL262" s="62"/>
      <c r="AM262" s="62"/>
      <c r="AN262" s="62"/>
      <c r="AO262" s="62"/>
      <c r="AP262" s="62"/>
      <c r="AQ262" s="62"/>
      <c r="AR262" s="62"/>
      <c r="AS262" s="62">
        <v>11</v>
      </c>
      <c r="AT262" s="62" t="str" cm="1">
        <f t="array" ref="AT262">IF(ISBLANK(Table1[[#This Row],[Service]]),"N/A",INDEX(LookupService[Consumption Unit],MATCH(Table1[[#This Row],[Service]],LookupService[Service],0),0))</f>
        <v>SCFM</v>
      </c>
      <c r="AU262" s="62"/>
      <c r="AV262" s="62">
        <v>90</v>
      </c>
      <c r="AW262" s="80" t="str" cm="1">
        <f t="array" ref="AW262">IF(ISBLANK(Table1[[#This Row],[Service]]),"N/A",INDEX(LookupService[Pressure Unit],MATCH(Table1[[#This Row],[Service]],LookupService[Service],0),0))</f>
        <v>PSI</v>
      </c>
      <c r="AX262" s="81">
        <v>0.8</v>
      </c>
      <c r="AY262" s="72">
        <f>IF(OR(Table1[[#This Row],[Flow]]="",Table1[[#This Row],[Mech - Diversity]]=""),"",Table1[[#This Row],[Flow]]*Table1[[#This Row],[Mech - Diversity]])</f>
        <v>8.8000000000000007</v>
      </c>
      <c r="AZ262" s="72"/>
      <c r="BA262" s="62" t="s">
        <v>519</v>
      </c>
      <c r="BB262" s="62" t="s">
        <v>796</v>
      </c>
      <c r="BC262" s="62"/>
      <c r="BD262" s="62"/>
      <c r="BE262" s="62"/>
      <c r="BF262" s="62"/>
      <c r="BG262" s="62"/>
      <c r="BH262" s="77"/>
      <c r="BI262" s="77"/>
      <c r="BJ262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262" s="72"/>
      <c r="BL262" s="72" t="b">
        <f>IF(ISBLANK(Table1[[#This Row],[Power Source (Control Panel)]]),FALSE,TRUE)</f>
        <v>0</v>
      </c>
    </row>
    <row r="263" spans="1:64" ht="30" customHeight="1" x14ac:dyDescent="0.3">
      <c r="A263" s="62" t="s">
        <v>891</v>
      </c>
      <c r="B263" s="62" t="s">
        <v>889</v>
      </c>
      <c r="C26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EL-C043</v>
      </c>
      <c r="D263" s="62" t="s">
        <v>516</v>
      </c>
      <c r="E263" s="62" t="s">
        <v>528</v>
      </c>
      <c r="F263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263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263" s="74">
        <v>43</v>
      </c>
      <c r="I263" s="75" t="str">
        <f>IF(Table1[[#This Row],[Connection ID]]&lt;&gt;"-",IF(COUNTIF(Table1[Connection ID],Table1[[#This Row],[Connection ID]])&gt;1,"Duplicate Tag",""),"")</f>
        <v/>
      </c>
      <c r="J26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63" s="62"/>
      <c r="M263" s="62" t="s">
        <v>7</v>
      </c>
      <c r="N263" s="72" t="str" cm="1">
        <f t="array" ref="N263">_xlfn._xlws.FILTER(LookupCostCode[Cost Code],LookupCostCode[Description]=Table1[[#This Row],[Equipment Type]],"Not Assigned")</f>
        <v>Not Assigned</v>
      </c>
      <c r="O263" s="72" t="s">
        <v>594</v>
      </c>
      <c r="P263" s="72"/>
      <c r="Q263" s="62" t="s">
        <v>9</v>
      </c>
      <c r="R263" s="62"/>
      <c r="S263" s="62" t="s">
        <v>6</v>
      </c>
      <c r="T263" s="62"/>
      <c r="U263" s="62"/>
      <c r="V263" s="62"/>
      <c r="W263" s="72" t="str">
        <f>IF(ISBLANK(Table1[[#This Row],[Connection Type]]),"",INDEX(LookupConnectionType[Description],MATCH(Table1[[#This Row],[Connection Type]],LookupConnectionType[Connection Abbreviation])))</f>
        <v/>
      </c>
      <c r="X263" s="76"/>
      <c r="AA263" s="62"/>
      <c r="AB263" s="62"/>
      <c r="AC263" s="62" t="s">
        <v>665</v>
      </c>
      <c r="AD263" s="62"/>
      <c r="AE263" s="62" t="s">
        <v>657</v>
      </c>
      <c r="AF263" s="77"/>
      <c r="AG263" s="77">
        <v>17</v>
      </c>
      <c r="AH263" s="78">
        <v>0.8</v>
      </c>
      <c r="AI263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6.1245316555635503</v>
      </c>
      <c r="AJ263" s="79">
        <f>IF(OR(Table1[[#This Row],[Apparent Load (FLA)]]="",Table1[[#This Row],[Apparent Load (FLA)]]=0,Table1[[#This Row],[Elec - Diversity]]=""),"",Table1[[#This Row],[Apparent Load (FLA)]]*Table1[[#This Row],[Elec - Diversity]])</f>
        <v>13.600000000000001</v>
      </c>
      <c r="AK263" s="79">
        <f>IF(OR(Table1[[#This Row],[Apparent Power (kVA)]]="",Table1[[#This Row],[Elec - Diversity]]=""),"",Table1[[#This Row],[Apparent Power (kVA)]]*Table1[[#This Row],[Elec - Diversity]])</f>
        <v>4.8996253244508408</v>
      </c>
      <c r="AL263" s="62"/>
      <c r="AM263" s="62"/>
      <c r="AN263" s="62"/>
      <c r="AO263" s="62" t="s">
        <v>793</v>
      </c>
      <c r="AP263" s="62"/>
      <c r="AQ263" s="62"/>
      <c r="AR263" s="62"/>
      <c r="AS263" s="62"/>
      <c r="AT263" s="62" t="str" cm="1">
        <f t="array" ref="AT263">IF(ISBLANK(Table1[[#This Row],[Service]]),"N/A",INDEX(LookupService[Consumption Unit],MATCH(Table1[[#This Row],[Service]],LookupService[Service],0),0))</f>
        <v>N/A</v>
      </c>
      <c r="AU263" s="62"/>
      <c r="AV263" s="62"/>
      <c r="AW263" s="80" t="str" cm="1">
        <f t="array" ref="AW263">IF(ISBLANK(Table1[[#This Row],[Service]]),"N/A",INDEX(LookupService[Pressure Unit],MATCH(Table1[[#This Row],[Service]],LookupService[Service],0),0))</f>
        <v>N/A</v>
      </c>
      <c r="AX263" s="81"/>
      <c r="AY263" s="72" t="str">
        <f>IF(OR(Table1[[#This Row],[Flow]]="",Table1[[#This Row],[Mech - Diversity]]=""),"",Table1[[#This Row],[Flow]]*Table1[[#This Row],[Mech - Diversity]])</f>
        <v/>
      </c>
      <c r="AZ263" s="72"/>
      <c r="BA263" s="62"/>
      <c r="BB263" s="62"/>
      <c r="BC263" s="62"/>
      <c r="BD263" s="62"/>
      <c r="BE263" s="62"/>
      <c r="BF263" s="62"/>
      <c r="BG263" s="62"/>
      <c r="BH263" s="77"/>
      <c r="BI263" s="77"/>
      <c r="BJ263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263" s="72"/>
      <c r="BL263" s="72" t="b">
        <f>IF(ISBLANK(Table1[[#This Row],[Power Source (Control Panel)]]),FALSE,TRUE)</f>
        <v>0</v>
      </c>
    </row>
    <row r="264" spans="1:64" ht="30" customHeight="1" x14ac:dyDescent="0.3">
      <c r="A264" s="62" t="s">
        <v>891</v>
      </c>
      <c r="B264" s="62" t="s">
        <v>889</v>
      </c>
      <c r="C26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64" s="62" t="s">
        <v>509</v>
      </c>
      <c r="E264" s="62"/>
      <c r="F26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6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64" s="74"/>
      <c r="I264" s="75" t="str">
        <f>IF(Table1[[#This Row],[Connection ID]]&lt;&gt;"-",IF(COUNTIF(Table1[Connection ID],Table1[[#This Row],[Connection ID]])&gt;1,"Duplicate Tag",""),"")</f>
        <v/>
      </c>
      <c r="J26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64" s="62"/>
      <c r="M264" s="62" t="s">
        <v>7</v>
      </c>
      <c r="N264" s="72" t="str" cm="1">
        <f t="array" ref="N264">_xlfn._xlws.FILTER(LookupCostCode[Cost Code],LookupCostCode[Description]=Table1[[#This Row],[Equipment Type]],"Not Assigned")</f>
        <v>Not Assigned</v>
      </c>
      <c r="O264" s="72" t="s">
        <v>594</v>
      </c>
      <c r="P264" s="72"/>
      <c r="Q264" s="62" t="s">
        <v>9</v>
      </c>
      <c r="R264" s="62"/>
      <c r="S264" s="62" t="s">
        <v>6</v>
      </c>
      <c r="T264" s="62"/>
      <c r="U264" s="62"/>
      <c r="V264" s="62"/>
      <c r="W264" s="72" t="str">
        <f>IF(ISBLANK(Table1[[#This Row],[Connection Type]]),"",INDEX(LookupConnectionType[Description],MATCH(Table1[[#This Row],[Connection Type]],LookupConnectionType[Connection Abbreviation])))</f>
        <v/>
      </c>
      <c r="X264" s="76"/>
      <c r="AA264" s="62"/>
      <c r="AB264" s="62"/>
      <c r="AC264" s="62"/>
      <c r="AD264" s="62"/>
      <c r="AE264" s="62"/>
      <c r="AF264" s="77"/>
      <c r="AG264" s="77"/>
      <c r="AH264" s="78"/>
      <c r="AI26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6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64" s="79" t="str">
        <f>IF(OR(Table1[[#This Row],[Apparent Power (kVA)]]="",Table1[[#This Row],[Elec - Diversity]]=""),"",Table1[[#This Row],[Apparent Power (kVA)]]*Table1[[#This Row],[Elec - Diversity]])</f>
        <v/>
      </c>
      <c r="AL264" s="62"/>
      <c r="AM264" s="62"/>
      <c r="AN264" s="62"/>
      <c r="AO264" s="62"/>
      <c r="AP264" s="62"/>
      <c r="AQ264" s="62"/>
      <c r="AR264" s="62"/>
      <c r="AS264" s="62"/>
      <c r="AT264" s="62" t="str" cm="1">
        <f t="array" ref="AT264">IF(ISBLANK(Table1[[#This Row],[Service]]),"N/A",INDEX(LookupService[Consumption Unit],MATCH(Table1[[#This Row],[Service]],LookupService[Service],0),0))</f>
        <v>N/A</v>
      </c>
      <c r="AU264" s="62"/>
      <c r="AV264" s="62"/>
      <c r="AW264" s="80" t="str" cm="1">
        <f t="array" ref="AW264">IF(ISBLANK(Table1[[#This Row],[Service]]),"N/A",INDEX(LookupService[Pressure Unit],MATCH(Table1[[#This Row],[Service]],LookupService[Service],0),0))</f>
        <v>N/A</v>
      </c>
      <c r="AX264" s="81"/>
      <c r="AY264" s="72" t="str">
        <f>IF(OR(Table1[[#This Row],[Flow]]="",Table1[[#This Row],[Mech - Diversity]]=""),"",Table1[[#This Row],[Flow]]*Table1[[#This Row],[Mech - Diversity]])</f>
        <v/>
      </c>
      <c r="AZ264" s="72"/>
      <c r="BA264" s="62"/>
      <c r="BB264" s="62"/>
      <c r="BC264" s="62"/>
      <c r="BD264" s="62"/>
      <c r="BE264" s="62"/>
      <c r="BF264" s="62"/>
      <c r="BG264" s="62"/>
      <c r="BH264" s="77"/>
      <c r="BI264" s="77"/>
      <c r="BJ26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64" s="72"/>
      <c r="BL264" s="72" t="b">
        <f>IF(ISBLANK(Table1[[#This Row],[Power Source (Control Panel)]]),FALSE,TRUE)</f>
        <v>0</v>
      </c>
    </row>
    <row r="265" spans="1:64" ht="30" customHeight="1" x14ac:dyDescent="0.3">
      <c r="A265" s="62" t="s">
        <v>892</v>
      </c>
      <c r="B265" s="62" t="s">
        <v>889</v>
      </c>
      <c r="C26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CA-C027</v>
      </c>
      <c r="D265" s="62" t="s">
        <v>516</v>
      </c>
      <c r="E265" s="62" t="s">
        <v>517</v>
      </c>
      <c r="F265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265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265" s="74">
        <v>27</v>
      </c>
      <c r="I265" s="75" t="str">
        <f>IF(Table1[[#This Row],[Connection ID]]&lt;&gt;"-",IF(COUNTIF(Table1[Connection ID],Table1[[#This Row],[Connection ID]])&gt;1,"Duplicate Tag",""),"")</f>
        <v/>
      </c>
      <c r="J26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65" s="62"/>
      <c r="M265" s="62" t="s">
        <v>7</v>
      </c>
      <c r="N265" s="72" t="str" cm="1">
        <f t="array" ref="N265">_xlfn._xlws.FILTER(LookupCostCode[Cost Code],LookupCostCode[Description]=Table1[[#This Row],[Equipment Type]],"Not Assigned")</f>
        <v>Not Assigned</v>
      </c>
      <c r="O265" s="72" t="s">
        <v>594</v>
      </c>
      <c r="P265" s="62"/>
      <c r="Q265" s="62" t="s">
        <v>9</v>
      </c>
      <c r="R265" s="62"/>
      <c r="S265" s="62" t="s">
        <v>6</v>
      </c>
      <c r="T265" s="62"/>
      <c r="U265" s="62"/>
      <c r="V265" s="62"/>
      <c r="W265" s="72" t="str">
        <f>IF(ISBLANK(Table1[[#This Row],[Connection Type]]),"",INDEX(LookupConnectionType[Description],MATCH(Table1[[#This Row],[Connection Type]],LookupConnectionType[Connection Abbreviation])))</f>
        <v/>
      </c>
      <c r="X265" s="76"/>
      <c r="AA265" s="62"/>
      <c r="AB265" s="62"/>
      <c r="AC265" s="62" t="s">
        <v>665</v>
      </c>
      <c r="AD265" s="62"/>
      <c r="AE265" s="62"/>
      <c r="AF265" s="77"/>
      <c r="AG265" s="77"/>
      <c r="AH265" s="78"/>
      <c r="AI26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6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65" s="79" t="str">
        <f>IF(OR(Table1[[#This Row],[Apparent Power (kVA)]]="",Table1[[#This Row],[Elec - Diversity]]=""),"",Table1[[#This Row],[Apparent Power (kVA)]]*Table1[[#This Row],[Elec - Diversity]])</f>
        <v/>
      </c>
      <c r="AL265" s="62"/>
      <c r="AM265" s="62"/>
      <c r="AN265" s="62"/>
      <c r="AO265" s="62"/>
      <c r="AP265" s="62"/>
      <c r="AQ265" s="62"/>
      <c r="AR265" s="62"/>
      <c r="AS265" s="62">
        <v>11</v>
      </c>
      <c r="AT265" s="62" t="str" cm="1">
        <f t="array" ref="AT265">IF(ISBLANK(Table1[[#This Row],[Service]]),"N/A",INDEX(LookupService[Consumption Unit],MATCH(Table1[[#This Row],[Service]],LookupService[Service],0),0))</f>
        <v>SCFM</v>
      </c>
      <c r="AU265" s="62"/>
      <c r="AV265" s="62">
        <v>90</v>
      </c>
      <c r="AW265" s="80" t="str" cm="1">
        <f t="array" ref="AW265">IF(ISBLANK(Table1[[#This Row],[Service]]),"N/A",INDEX(LookupService[Pressure Unit],MATCH(Table1[[#This Row],[Service]],LookupService[Service],0),0))</f>
        <v>PSI</v>
      </c>
      <c r="AX265" s="81">
        <v>0.8</v>
      </c>
      <c r="AY265" s="72">
        <f>IF(OR(Table1[[#This Row],[Flow]]="",Table1[[#This Row],[Mech - Diversity]]=""),"",Table1[[#This Row],[Flow]]*Table1[[#This Row],[Mech - Diversity]])</f>
        <v>8.8000000000000007</v>
      </c>
      <c r="AZ265" s="72"/>
      <c r="BA265" s="62" t="s">
        <v>519</v>
      </c>
      <c r="BB265" s="62" t="s">
        <v>796</v>
      </c>
      <c r="BC265" s="62"/>
      <c r="BD265" s="62"/>
      <c r="BE265" s="62"/>
      <c r="BF265" s="62"/>
      <c r="BG265" s="62"/>
      <c r="BH265" s="77"/>
      <c r="BI265" s="77"/>
      <c r="BJ265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265" s="72"/>
      <c r="BL265" s="72" t="b">
        <f>IF(ISBLANK(Table1[[#This Row],[Power Source (Control Panel)]]),FALSE,TRUE)</f>
        <v>0</v>
      </c>
    </row>
    <row r="266" spans="1:64" ht="30" customHeight="1" x14ac:dyDescent="0.3">
      <c r="A266" s="62" t="s">
        <v>892</v>
      </c>
      <c r="B266" s="62" t="s">
        <v>889</v>
      </c>
      <c r="C26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EL-C044</v>
      </c>
      <c r="D266" s="62" t="s">
        <v>516</v>
      </c>
      <c r="E266" s="62" t="s">
        <v>528</v>
      </c>
      <c r="F26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26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266" s="74">
        <v>44</v>
      </c>
      <c r="I266" s="75" t="str">
        <f>IF(Table1[[#This Row],[Connection ID]]&lt;&gt;"-",IF(COUNTIF(Table1[Connection ID],Table1[[#This Row],[Connection ID]])&gt;1,"Duplicate Tag",""),"")</f>
        <v/>
      </c>
      <c r="J26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66" s="62"/>
      <c r="M266" s="62" t="s">
        <v>7</v>
      </c>
      <c r="N266" s="72" t="str" cm="1">
        <f t="array" ref="N266">_xlfn._xlws.FILTER(LookupCostCode[Cost Code],LookupCostCode[Description]=Table1[[#This Row],[Equipment Type]],"Not Assigned")</f>
        <v>Not Assigned</v>
      </c>
      <c r="O266" s="72" t="s">
        <v>594</v>
      </c>
      <c r="P266" s="72"/>
      <c r="Q266" s="62" t="s">
        <v>9</v>
      </c>
      <c r="R266" s="62"/>
      <c r="S266" s="62" t="s">
        <v>6</v>
      </c>
      <c r="T266" s="62"/>
      <c r="U266" s="62"/>
      <c r="V266" s="62"/>
      <c r="W266" s="72" t="str">
        <f>IF(ISBLANK(Table1[[#This Row],[Connection Type]]),"",INDEX(LookupConnectionType[Description],MATCH(Table1[[#This Row],[Connection Type]],LookupConnectionType[Connection Abbreviation])))</f>
        <v/>
      </c>
      <c r="X266" s="76"/>
      <c r="AA266" s="62"/>
      <c r="AB266" s="62"/>
      <c r="AC266" s="62" t="s">
        <v>665</v>
      </c>
      <c r="AD266" s="62"/>
      <c r="AE266" s="62" t="s">
        <v>657</v>
      </c>
      <c r="AF266" s="77"/>
      <c r="AG266" s="77">
        <v>17</v>
      </c>
      <c r="AH266" s="78">
        <v>0.8</v>
      </c>
      <c r="AI26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6.1245316555635503</v>
      </c>
      <c r="AJ266" s="79">
        <f>IF(OR(Table1[[#This Row],[Apparent Load (FLA)]]="",Table1[[#This Row],[Apparent Load (FLA)]]=0,Table1[[#This Row],[Elec - Diversity]]=""),"",Table1[[#This Row],[Apparent Load (FLA)]]*Table1[[#This Row],[Elec - Diversity]])</f>
        <v>13.600000000000001</v>
      </c>
      <c r="AK266" s="79">
        <f>IF(OR(Table1[[#This Row],[Apparent Power (kVA)]]="",Table1[[#This Row],[Elec - Diversity]]=""),"",Table1[[#This Row],[Apparent Power (kVA)]]*Table1[[#This Row],[Elec - Diversity]])</f>
        <v>4.8996253244508408</v>
      </c>
      <c r="AL266" s="62"/>
      <c r="AM266" s="62"/>
      <c r="AN266" s="62"/>
      <c r="AO266" s="62" t="s">
        <v>793</v>
      </c>
      <c r="AP266" s="62"/>
      <c r="AQ266" s="62"/>
      <c r="AR266" s="62"/>
      <c r="AS266" s="62"/>
      <c r="AT266" s="62" t="str" cm="1">
        <f t="array" ref="AT266">IF(ISBLANK(Table1[[#This Row],[Service]]),"N/A",INDEX(LookupService[Consumption Unit],MATCH(Table1[[#This Row],[Service]],LookupService[Service],0),0))</f>
        <v>N/A</v>
      </c>
      <c r="AU266" s="62"/>
      <c r="AV266" s="62"/>
      <c r="AW266" s="80" t="str" cm="1">
        <f t="array" ref="AW266">IF(ISBLANK(Table1[[#This Row],[Service]]),"N/A",INDEX(LookupService[Pressure Unit],MATCH(Table1[[#This Row],[Service]],LookupService[Service],0),0))</f>
        <v>N/A</v>
      </c>
      <c r="AX266" s="81"/>
      <c r="AY266" s="72" t="str">
        <f>IF(OR(Table1[[#This Row],[Flow]]="",Table1[[#This Row],[Mech - Diversity]]=""),"",Table1[[#This Row],[Flow]]*Table1[[#This Row],[Mech - Diversity]])</f>
        <v/>
      </c>
      <c r="AZ266" s="72"/>
      <c r="BA266" s="62"/>
      <c r="BB266" s="62"/>
      <c r="BC266" s="62"/>
      <c r="BD266" s="62"/>
      <c r="BE266" s="62"/>
      <c r="BF266" s="62"/>
      <c r="BG266" s="62"/>
      <c r="BH266" s="77"/>
      <c r="BI266" s="77"/>
      <c r="BJ26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266" s="72"/>
      <c r="BL266" s="72" t="b">
        <f>IF(ISBLANK(Table1[[#This Row],[Power Source (Control Panel)]]),FALSE,TRUE)</f>
        <v>0</v>
      </c>
    </row>
    <row r="267" spans="1:64" ht="30" customHeight="1" x14ac:dyDescent="0.3">
      <c r="A267" s="62" t="s">
        <v>892</v>
      </c>
      <c r="B267" s="62" t="s">
        <v>889</v>
      </c>
      <c r="C26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67" s="62" t="s">
        <v>509</v>
      </c>
      <c r="E267" s="62"/>
      <c r="F26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6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67" s="74"/>
      <c r="I267" s="75" t="str">
        <f>IF(Table1[[#This Row],[Connection ID]]&lt;&gt;"-",IF(COUNTIF(Table1[Connection ID],Table1[[#This Row],[Connection ID]])&gt;1,"Duplicate Tag",""),"")</f>
        <v/>
      </c>
      <c r="J26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67" s="62"/>
      <c r="M267" s="62" t="s">
        <v>7</v>
      </c>
      <c r="N267" s="72" t="str" cm="1">
        <f t="array" ref="N267">_xlfn._xlws.FILTER(LookupCostCode[Cost Code],LookupCostCode[Description]=Table1[[#This Row],[Equipment Type]],"Not Assigned")</f>
        <v>Not Assigned</v>
      </c>
      <c r="O267" s="72" t="s">
        <v>594</v>
      </c>
      <c r="P267" s="72"/>
      <c r="Q267" s="62" t="s">
        <v>9</v>
      </c>
      <c r="R267" s="62"/>
      <c r="S267" s="62" t="s">
        <v>6</v>
      </c>
      <c r="T267" s="62"/>
      <c r="U267" s="62"/>
      <c r="V267" s="62"/>
      <c r="W267" s="72" t="str">
        <f>IF(ISBLANK(Table1[[#This Row],[Connection Type]]),"",INDEX(LookupConnectionType[Description],MATCH(Table1[[#This Row],[Connection Type]],LookupConnectionType[Connection Abbreviation])))</f>
        <v/>
      </c>
      <c r="X267" s="76"/>
      <c r="AA267" s="62"/>
      <c r="AB267" s="62"/>
      <c r="AC267" s="62"/>
      <c r="AD267" s="62"/>
      <c r="AE267" s="62"/>
      <c r="AF267" s="77"/>
      <c r="AG267" s="77"/>
      <c r="AH267" s="78"/>
      <c r="AI26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6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67" s="79" t="str">
        <f>IF(OR(Table1[[#This Row],[Apparent Power (kVA)]]="",Table1[[#This Row],[Elec - Diversity]]=""),"",Table1[[#This Row],[Apparent Power (kVA)]]*Table1[[#This Row],[Elec - Diversity]])</f>
        <v/>
      </c>
      <c r="AL267" s="62"/>
      <c r="AM267" s="62"/>
      <c r="AN267" s="62"/>
      <c r="AO267" s="62"/>
      <c r="AP267" s="62"/>
      <c r="AQ267" s="62"/>
      <c r="AR267" s="62"/>
      <c r="AS267" s="62"/>
      <c r="AT267" s="62" t="str" cm="1">
        <f t="array" ref="AT267">IF(ISBLANK(Table1[[#This Row],[Service]]),"N/A",INDEX(LookupService[Consumption Unit],MATCH(Table1[[#This Row],[Service]],LookupService[Service],0),0))</f>
        <v>N/A</v>
      </c>
      <c r="AU267" s="62"/>
      <c r="AV267" s="62"/>
      <c r="AW267" s="80" t="str" cm="1">
        <f t="array" ref="AW267">IF(ISBLANK(Table1[[#This Row],[Service]]),"N/A",INDEX(LookupService[Pressure Unit],MATCH(Table1[[#This Row],[Service]],LookupService[Service],0),0))</f>
        <v>N/A</v>
      </c>
      <c r="AX267" s="81"/>
      <c r="AY267" s="72" t="str">
        <f>IF(OR(Table1[[#This Row],[Flow]]="",Table1[[#This Row],[Mech - Diversity]]=""),"",Table1[[#This Row],[Flow]]*Table1[[#This Row],[Mech - Diversity]])</f>
        <v/>
      </c>
      <c r="AZ267" s="72"/>
      <c r="BA267" s="62"/>
      <c r="BB267" s="62"/>
      <c r="BC267" s="62"/>
      <c r="BD267" s="62"/>
      <c r="BE267" s="62"/>
      <c r="BF267" s="62"/>
      <c r="BG267" s="62"/>
      <c r="BH267" s="77"/>
      <c r="BI267" s="77"/>
      <c r="BJ26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67" s="72"/>
      <c r="BL267" s="72" t="b">
        <f>IF(ISBLANK(Table1[[#This Row],[Power Source (Control Panel)]]),FALSE,TRUE)</f>
        <v>0</v>
      </c>
    </row>
    <row r="268" spans="1:64" ht="30" customHeight="1" x14ac:dyDescent="0.3">
      <c r="A268" s="62" t="s">
        <v>893</v>
      </c>
      <c r="B268" s="62" t="s">
        <v>889</v>
      </c>
      <c r="C26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CA-C028</v>
      </c>
      <c r="D268" s="62" t="s">
        <v>516</v>
      </c>
      <c r="E268" s="62" t="s">
        <v>517</v>
      </c>
      <c r="F268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268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268" s="74">
        <v>28</v>
      </c>
      <c r="I268" s="75" t="str">
        <f>IF(Table1[[#This Row],[Connection ID]]&lt;&gt;"-",IF(COUNTIF(Table1[Connection ID],Table1[[#This Row],[Connection ID]])&gt;1,"Duplicate Tag",""),"")</f>
        <v/>
      </c>
      <c r="J26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68" s="62"/>
      <c r="M268" s="62" t="s">
        <v>7</v>
      </c>
      <c r="N268" s="72" t="str" cm="1">
        <f t="array" ref="N268">_xlfn._xlws.FILTER(LookupCostCode[Cost Code],LookupCostCode[Description]=Table1[[#This Row],[Equipment Type]],"Not Assigned")</f>
        <v>Not Assigned</v>
      </c>
      <c r="O268" s="72" t="s">
        <v>594</v>
      </c>
      <c r="P268" s="62"/>
      <c r="Q268" s="62" t="s">
        <v>9</v>
      </c>
      <c r="R268" s="62"/>
      <c r="S268" s="62" t="s">
        <v>6</v>
      </c>
      <c r="T268" s="62"/>
      <c r="U268" s="62"/>
      <c r="V268" s="62"/>
      <c r="W268" s="72" t="str">
        <f>IF(ISBLANK(Table1[[#This Row],[Connection Type]]),"",INDEX(LookupConnectionType[Description],MATCH(Table1[[#This Row],[Connection Type]],LookupConnectionType[Connection Abbreviation])))</f>
        <v/>
      </c>
      <c r="X268" s="76"/>
      <c r="AA268" s="62"/>
      <c r="AB268" s="62"/>
      <c r="AC268" s="62" t="s">
        <v>665</v>
      </c>
      <c r="AD268" s="62"/>
      <c r="AE268" s="62"/>
      <c r="AF268" s="77"/>
      <c r="AG268" s="77"/>
      <c r="AH268" s="78"/>
      <c r="AI26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6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68" s="79" t="str">
        <f>IF(OR(Table1[[#This Row],[Apparent Power (kVA)]]="",Table1[[#This Row],[Elec - Diversity]]=""),"",Table1[[#This Row],[Apparent Power (kVA)]]*Table1[[#This Row],[Elec - Diversity]])</f>
        <v/>
      </c>
      <c r="AL268" s="62"/>
      <c r="AM268" s="62"/>
      <c r="AN268" s="62"/>
      <c r="AO268" s="62"/>
      <c r="AP268" s="62"/>
      <c r="AQ268" s="62"/>
      <c r="AR268" s="62"/>
      <c r="AS268" s="62">
        <v>11</v>
      </c>
      <c r="AT268" s="62" t="str" cm="1">
        <f t="array" ref="AT268">IF(ISBLANK(Table1[[#This Row],[Service]]),"N/A",INDEX(LookupService[Consumption Unit],MATCH(Table1[[#This Row],[Service]],LookupService[Service],0),0))</f>
        <v>SCFM</v>
      </c>
      <c r="AU268" s="62"/>
      <c r="AV268" s="62">
        <v>90</v>
      </c>
      <c r="AW268" s="80" t="str" cm="1">
        <f t="array" ref="AW268">IF(ISBLANK(Table1[[#This Row],[Service]]),"N/A",INDEX(LookupService[Pressure Unit],MATCH(Table1[[#This Row],[Service]],LookupService[Service],0),0))</f>
        <v>PSI</v>
      </c>
      <c r="AX268" s="81">
        <v>0.8</v>
      </c>
      <c r="AY268" s="72">
        <f>IF(OR(Table1[[#This Row],[Flow]]="",Table1[[#This Row],[Mech - Diversity]]=""),"",Table1[[#This Row],[Flow]]*Table1[[#This Row],[Mech - Diversity]])</f>
        <v>8.8000000000000007</v>
      </c>
      <c r="AZ268" s="72"/>
      <c r="BA268" s="62" t="s">
        <v>519</v>
      </c>
      <c r="BB268" s="62" t="s">
        <v>796</v>
      </c>
      <c r="BC268" s="62"/>
      <c r="BD268" s="62"/>
      <c r="BE268" s="62"/>
      <c r="BF268" s="62"/>
      <c r="BG268" s="62"/>
      <c r="BH268" s="77"/>
      <c r="BI268" s="77"/>
      <c r="BJ268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268" s="72"/>
      <c r="BL268" s="72" t="b">
        <f>IF(ISBLANK(Table1[[#This Row],[Power Source (Control Panel)]]),FALSE,TRUE)</f>
        <v>0</v>
      </c>
    </row>
    <row r="269" spans="1:64" ht="30" customHeight="1" x14ac:dyDescent="0.3">
      <c r="A269" s="62" t="s">
        <v>893</v>
      </c>
      <c r="B269" s="62" t="s">
        <v>889</v>
      </c>
      <c r="C26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EL-C045</v>
      </c>
      <c r="D269" s="62" t="s">
        <v>516</v>
      </c>
      <c r="E269" s="62" t="s">
        <v>528</v>
      </c>
      <c r="F269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269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269" s="74">
        <v>45</v>
      </c>
      <c r="I269" s="75" t="str">
        <f>IF(Table1[[#This Row],[Connection ID]]&lt;&gt;"-",IF(COUNTIF(Table1[Connection ID],Table1[[#This Row],[Connection ID]])&gt;1,"Duplicate Tag",""),"")</f>
        <v/>
      </c>
      <c r="J26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69" s="62"/>
      <c r="M269" s="62" t="s">
        <v>7</v>
      </c>
      <c r="N269" s="72" t="str" cm="1">
        <f t="array" ref="N269">_xlfn._xlws.FILTER(LookupCostCode[Cost Code],LookupCostCode[Description]=Table1[[#This Row],[Equipment Type]],"Not Assigned")</f>
        <v>Not Assigned</v>
      </c>
      <c r="O269" s="72" t="s">
        <v>594</v>
      </c>
      <c r="P269" s="72"/>
      <c r="Q269" s="62" t="s">
        <v>9</v>
      </c>
      <c r="R269" s="62"/>
      <c r="S269" s="62" t="s">
        <v>6</v>
      </c>
      <c r="T269" s="62"/>
      <c r="U269" s="62"/>
      <c r="V269" s="62"/>
      <c r="W269" s="72" t="str">
        <f>IF(ISBLANK(Table1[[#This Row],[Connection Type]]),"",INDEX(LookupConnectionType[Description],MATCH(Table1[[#This Row],[Connection Type]],LookupConnectionType[Connection Abbreviation])))</f>
        <v/>
      </c>
      <c r="X269" s="76"/>
      <c r="AA269" s="62"/>
      <c r="AB269" s="62"/>
      <c r="AC269" s="62" t="s">
        <v>665</v>
      </c>
      <c r="AD269" s="62"/>
      <c r="AE269" s="62" t="s">
        <v>657</v>
      </c>
      <c r="AF269" s="77"/>
      <c r="AG269" s="77">
        <v>17</v>
      </c>
      <c r="AH269" s="78">
        <v>0.8</v>
      </c>
      <c r="AI269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6.1245316555635503</v>
      </c>
      <c r="AJ269" s="79">
        <f>IF(OR(Table1[[#This Row],[Apparent Load (FLA)]]="",Table1[[#This Row],[Apparent Load (FLA)]]=0,Table1[[#This Row],[Elec - Diversity]]=""),"",Table1[[#This Row],[Apparent Load (FLA)]]*Table1[[#This Row],[Elec - Diversity]])</f>
        <v>13.600000000000001</v>
      </c>
      <c r="AK269" s="79">
        <f>IF(OR(Table1[[#This Row],[Apparent Power (kVA)]]="",Table1[[#This Row],[Elec - Diversity]]=""),"",Table1[[#This Row],[Apparent Power (kVA)]]*Table1[[#This Row],[Elec - Diversity]])</f>
        <v>4.8996253244508408</v>
      </c>
      <c r="AL269" s="62"/>
      <c r="AM269" s="62"/>
      <c r="AN269" s="62"/>
      <c r="AO269" s="62" t="s">
        <v>793</v>
      </c>
      <c r="AP269" s="62"/>
      <c r="AQ269" s="62"/>
      <c r="AR269" s="62"/>
      <c r="AS269" s="62"/>
      <c r="AT269" s="62" t="str" cm="1">
        <f t="array" ref="AT269">IF(ISBLANK(Table1[[#This Row],[Service]]),"N/A",INDEX(LookupService[Consumption Unit],MATCH(Table1[[#This Row],[Service]],LookupService[Service],0),0))</f>
        <v>N/A</v>
      </c>
      <c r="AU269" s="62"/>
      <c r="AV269" s="62"/>
      <c r="AW269" s="80" t="str" cm="1">
        <f t="array" ref="AW269">IF(ISBLANK(Table1[[#This Row],[Service]]),"N/A",INDEX(LookupService[Pressure Unit],MATCH(Table1[[#This Row],[Service]],LookupService[Service],0),0))</f>
        <v>N/A</v>
      </c>
      <c r="AX269" s="81"/>
      <c r="AY269" s="72" t="str">
        <f>IF(OR(Table1[[#This Row],[Flow]]="",Table1[[#This Row],[Mech - Diversity]]=""),"",Table1[[#This Row],[Flow]]*Table1[[#This Row],[Mech - Diversity]])</f>
        <v/>
      </c>
      <c r="AZ269" s="72"/>
      <c r="BA269" s="62"/>
      <c r="BB269" s="62"/>
      <c r="BC269" s="62"/>
      <c r="BD269" s="62"/>
      <c r="BE269" s="62"/>
      <c r="BF269" s="62"/>
      <c r="BG269" s="62"/>
      <c r="BH269" s="77"/>
      <c r="BI269" s="77"/>
      <c r="BJ269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269" s="72"/>
      <c r="BL269" s="72" t="b">
        <f>IF(ISBLANK(Table1[[#This Row],[Power Source (Control Panel)]]),FALSE,TRUE)</f>
        <v>0</v>
      </c>
    </row>
    <row r="270" spans="1:64" ht="30" customHeight="1" x14ac:dyDescent="0.3">
      <c r="A270" s="62" t="s">
        <v>893</v>
      </c>
      <c r="B270" s="62" t="s">
        <v>889</v>
      </c>
      <c r="C27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70" s="62" t="s">
        <v>509</v>
      </c>
      <c r="E270" s="62"/>
      <c r="F27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7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70" s="74"/>
      <c r="I270" s="75" t="str">
        <f>IF(Table1[[#This Row],[Connection ID]]&lt;&gt;"-",IF(COUNTIF(Table1[Connection ID],Table1[[#This Row],[Connection ID]])&gt;1,"Duplicate Tag",""),"")</f>
        <v/>
      </c>
      <c r="J27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70" s="62"/>
      <c r="M270" s="62" t="s">
        <v>7</v>
      </c>
      <c r="N270" s="72" t="str" cm="1">
        <f t="array" ref="N270">_xlfn._xlws.FILTER(LookupCostCode[Cost Code],LookupCostCode[Description]=Table1[[#This Row],[Equipment Type]],"Not Assigned")</f>
        <v>Not Assigned</v>
      </c>
      <c r="O270" s="72" t="s">
        <v>594</v>
      </c>
      <c r="P270" s="72"/>
      <c r="Q270" s="62" t="s">
        <v>9</v>
      </c>
      <c r="R270" s="62"/>
      <c r="S270" s="62" t="s">
        <v>6</v>
      </c>
      <c r="T270" s="62"/>
      <c r="U270" s="62"/>
      <c r="V270" s="62"/>
      <c r="W270" s="72" t="str">
        <f>IF(ISBLANK(Table1[[#This Row],[Connection Type]]),"",INDEX(LookupConnectionType[Description],MATCH(Table1[[#This Row],[Connection Type]],LookupConnectionType[Connection Abbreviation])))</f>
        <v/>
      </c>
      <c r="X270" s="76"/>
      <c r="AA270" s="62"/>
      <c r="AB270" s="62"/>
      <c r="AC270" s="62"/>
      <c r="AD270" s="62"/>
      <c r="AE270" s="62"/>
      <c r="AF270" s="77"/>
      <c r="AG270" s="77"/>
      <c r="AH270" s="78"/>
      <c r="AI27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7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70" s="79" t="str">
        <f>IF(OR(Table1[[#This Row],[Apparent Power (kVA)]]="",Table1[[#This Row],[Elec - Diversity]]=""),"",Table1[[#This Row],[Apparent Power (kVA)]]*Table1[[#This Row],[Elec - Diversity]])</f>
        <v/>
      </c>
      <c r="AL270" s="62"/>
      <c r="AM270" s="62"/>
      <c r="AN270" s="62"/>
      <c r="AO270" s="62"/>
      <c r="AP270" s="62"/>
      <c r="AQ270" s="62"/>
      <c r="AR270" s="62"/>
      <c r="AS270" s="62"/>
      <c r="AT270" s="62" t="str" cm="1">
        <f t="array" ref="AT270">IF(ISBLANK(Table1[[#This Row],[Service]]),"N/A",INDEX(LookupService[Consumption Unit],MATCH(Table1[[#This Row],[Service]],LookupService[Service],0),0))</f>
        <v>N/A</v>
      </c>
      <c r="AU270" s="62"/>
      <c r="AV270" s="62"/>
      <c r="AW270" s="80" t="str" cm="1">
        <f t="array" ref="AW270">IF(ISBLANK(Table1[[#This Row],[Service]]),"N/A",INDEX(LookupService[Pressure Unit],MATCH(Table1[[#This Row],[Service]],LookupService[Service],0),0))</f>
        <v>N/A</v>
      </c>
      <c r="AX270" s="81"/>
      <c r="AY270" s="72" t="str">
        <f>IF(OR(Table1[[#This Row],[Flow]]="",Table1[[#This Row],[Mech - Diversity]]=""),"",Table1[[#This Row],[Flow]]*Table1[[#This Row],[Mech - Diversity]])</f>
        <v/>
      </c>
      <c r="AZ270" s="72"/>
      <c r="BA270" s="62"/>
      <c r="BB270" s="62"/>
      <c r="BC270" s="62"/>
      <c r="BD270" s="62"/>
      <c r="BE270" s="62"/>
      <c r="BF270" s="62"/>
      <c r="BG270" s="62"/>
      <c r="BH270" s="77"/>
      <c r="BI270" s="77"/>
      <c r="BJ27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70" s="72"/>
      <c r="BL270" s="72" t="b">
        <f>IF(ISBLANK(Table1[[#This Row],[Power Source (Control Panel)]]),FALSE,TRUE)</f>
        <v>0</v>
      </c>
    </row>
    <row r="271" spans="1:64" ht="30" customHeight="1" x14ac:dyDescent="0.3">
      <c r="A271" s="62" t="s">
        <v>894</v>
      </c>
      <c r="B271" s="62" t="s">
        <v>889</v>
      </c>
      <c r="C27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CA-C029</v>
      </c>
      <c r="D271" s="62" t="s">
        <v>516</v>
      </c>
      <c r="E271" s="62" t="s">
        <v>517</v>
      </c>
      <c r="F271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271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271" s="74">
        <v>29</v>
      </c>
      <c r="I271" s="75" t="str">
        <f>IF(Table1[[#This Row],[Connection ID]]&lt;&gt;"-",IF(COUNTIF(Table1[Connection ID],Table1[[#This Row],[Connection ID]])&gt;1,"Duplicate Tag",""),"")</f>
        <v/>
      </c>
      <c r="J27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71" s="62"/>
      <c r="M271" s="62" t="s">
        <v>535</v>
      </c>
      <c r="N271" s="72" t="str" cm="1">
        <f t="array" ref="N271">_xlfn._xlws.FILTER(LookupCostCode[Cost Code],LookupCostCode[Description]=Table1[[#This Row],[Equipment Type]],"Not Assigned")</f>
        <v>Not Assigned</v>
      </c>
      <c r="O271" s="72" t="s">
        <v>594</v>
      </c>
      <c r="P271" s="62"/>
      <c r="Q271" s="62" t="s">
        <v>9</v>
      </c>
      <c r="R271" s="62"/>
      <c r="S271" s="62" t="s">
        <v>6</v>
      </c>
      <c r="T271" s="62"/>
      <c r="U271" s="62"/>
      <c r="V271" s="62"/>
      <c r="W271" s="72" t="str">
        <f>IF(ISBLANK(Table1[[#This Row],[Connection Type]]),"",INDEX(LookupConnectionType[Description],MATCH(Table1[[#This Row],[Connection Type]],LookupConnectionType[Connection Abbreviation])))</f>
        <v/>
      </c>
      <c r="X271" s="76"/>
      <c r="AA271" s="62"/>
      <c r="AB271" s="62"/>
      <c r="AC271" s="62" t="s">
        <v>665</v>
      </c>
      <c r="AD271" s="62"/>
      <c r="AE271" s="62"/>
      <c r="AF271" s="77"/>
      <c r="AG271" s="77"/>
      <c r="AH271" s="78"/>
      <c r="AI27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7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71" s="79" t="str">
        <f>IF(OR(Table1[[#This Row],[Apparent Power (kVA)]]="",Table1[[#This Row],[Elec - Diversity]]=""),"",Table1[[#This Row],[Apparent Power (kVA)]]*Table1[[#This Row],[Elec - Diversity]])</f>
        <v/>
      </c>
      <c r="AL271" s="62"/>
      <c r="AM271" s="62"/>
      <c r="AN271" s="62"/>
      <c r="AO271" s="62"/>
      <c r="AP271" s="62"/>
      <c r="AQ271" s="62"/>
      <c r="AR271" s="62"/>
      <c r="AS271" s="62">
        <v>11</v>
      </c>
      <c r="AT271" s="62" t="str" cm="1">
        <f t="array" ref="AT271">IF(ISBLANK(Table1[[#This Row],[Service]]),"N/A",INDEX(LookupService[Consumption Unit],MATCH(Table1[[#This Row],[Service]],LookupService[Service],0),0))</f>
        <v>SCFM</v>
      </c>
      <c r="AU271" s="62"/>
      <c r="AV271" s="62">
        <v>90</v>
      </c>
      <c r="AW271" s="80" t="str" cm="1">
        <f t="array" ref="AW271">IF(ISBLANK(Table1[[#This Row],[Service]]),"N/A",INDEX(LookupService[Pressure Unit],MATCH(Table1[[#This Row],[Service]],LookupService[Service],0),0))</f>
        <v>PSI</v>
      </c>
      <c r="AX271" s="81">
        <v>0.8</v>
      </c>
      <c r="AY271" s="72">
        <f>IF(OR(Table1[[#This Row],[Flow]]="",Table1[[#This Row],[Mech - Diversity]]=""),"",Table1[[#This Row],[Flow]]*Table1[[#This Row],[Mech - Diversity]])</f>
        <v>8.8000000000000007</v>
      </c>
      <c r="AZ271" s="72"/>
      <c r="BA271" s="62" t="s">
        <v>519</v>
      </c>
      <c r="BB271" s="62" t="s">
        <v>796</v>
      </c>
      <c r="BC271" s="62"/>
      <c r="BD271" s="62"/>
      <c r="BE271" s="62"/>
      <c r="BF271" s="62"/>
      <c r="BG271" s="62"/>
      <c r="BH271" s="77"/>
      <c r="BI271" s="77"/>
      <c r="BJ271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271" s="72"/>
      <c r="BL271" s="72" t="b">
        <f>IF(ISBLANK(Table1[[#This Row],[Power Source (Control Panel)]]),FALSE,TRUE)</f>
        <v>0</v>
      </c>
    </row>
    <row r="272" spans="1:64" ht="30" customHeight="1" x14ac:dyDescent="0.3">
      <c r="A272" s="62" t="s">
        <v>894</v>
      </c>
      <c r="B272" s="62" t="s">
        <v>889</v>
      </c>
      <c r="C27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EL-C046</v>
      </c>
      <c r="D272" s="62" t="s">
        <v>516</v>
      </c>
      <c r="E272" s="62" t="s">
        <v>528</v>
      </c>
      <c r="F272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272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272" s="74">
        <v>46</v>
      </c>
      <c r="I272" s="75" t="str">
        <f>IF(Table1[[#This Row],[Connection ID]]&lt;&gt;"-",IF(COUNTIF(Table1[Connection ID],Table1[[#This Row],[Connection ID]])&gt;1,"Duplicate Tag",""),"")</f>
        <v/>
      </c>
      <c r="J27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72" s="62"/>
      <c r="M272" s="62" t="s">
        <v>535</v>
      </c>
      <c r="N272" s="72" t="str" cm="1">
        <f t="array" ref="N272">_xlfn._xlws.FILTER(LookupCostCode[Cost Code],LookupCostCode[Description]=Table1[[#This Row],[Equipment Type]],"Not Assigned")</f>
        <v>Not Assigned</v>
      </c>
      <c r="O272" s="72" t="s">
        <v>594</v>
      </c>
      <c r="P272" s="72"/>
      <c r="Q272" s="62" t="s">
        <v>9</v>
      </c>
      <c r="R272" s="62"/>
      <c r="S272" s="62" t="s">
        <v>6</v>
      </c>
      <c r="T272" s="62"/>
      <c r="U272" s="62"/>
      <c r="V272" s="62"/>
      <c r="W272" s="72" t="str">
        <f>IF(ISBLANK(Table1[[#This Row],[Connection Type]]),"",INDEX(LookupConnectionType[Description],MATCH(Table1[[#This Row],[Connection Type]],LookupConnectionType[Connection Abbreviation])))</f>
        <v/>
      </c>
      <c r="X272" s="76"/>
      <c r="AA272" s="62"/>
      <c r="AB272" s="62"/>
      <c r="AC272" s="62" t="s">
        <v>665</v>
      </c>
      <c r="AD272" s="62"/>
      <c r="AE272" s="62" t="s">
        <v>657</v>
      </c>
      <c r="AF272" s="77"/>
      <c r="AG272" s="77">
        <v>17</v>
      </c>
      <c r="AH272" s="78">
        <v>0.8</v>
      </c>
      <c r="AI272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6.1245316555635503</v>
      </c>
      <c r="AJ272" s="79">
        <f>IF(OR(Table1[[#This Row],[Apparent Load (FLA)]]="",Table1[[#This Row],[Apparent Load (FLA)]]=0,Table1[[#This Row],[Elec - Diversity]]=""),"",Table1[[#This Row],[Apparent Load (FLA)]]*Table1[[#This Row],[Elec - Diversity]])</f>
        <v>13.600000000000001</v>
      </c>
      <c r="AK272" s="79">
        <f>IF(OR(Table1[[#This Row],[Apparent Power (kVA)]]="",Table1[[#This Row],[Elec - Diversity]]=""),"",Table1[[#This Row],[Apparent Power (kVA)]]*Table1[[#This Row],[Elec - Diversity]])</f>
        <v>4.8996253244508408</v>
      </c>
      <c r="AL272" s="62"/>
      <c r="AM272" s="62"/>
      <c r="AN272" s="62"/>
      <c r="AO272" s="62" t="s">
        <v>793</v>
      </c>
      <c r="AP272" s="62"/>
      <c r="AQ272" s="62"/>
      <c r="AR272" s="62"/>
      <c r="AS272" s="62"/>
      <c r="AT272" s="62" t="str" cm="1">
        <f t="array" ref="AT272">IF(ISBLANK(Table1[[#This Row],[Service]]),"N/A",INDEX(LookupService[Consumption Unit],MATCH(Table1[[#This Row],[Service]],LookupService[Service],0),0))</f>
        <v>N/A</v>
      </c>
      <c r="AU272" s="62"/>
      <c r="AV272" s="62"/>
      <c r="AW272" s="80" t="str" cm="1">
        <f t="array" ref="AW272">IF(ISBLANK(Table1[[#This Row],[Service]]),"N/A",INDEX(LookupService[Pressure Unit],MATCH(Table1[[#This Row],[Service]],LookupService[Service],0),0))</f>
        <v>N/A</v>
      </c>
      <c r="AX272" s="81"/>
      <c r="AY272" s="72" t="str">
        <f>IF(OR(Table1[[#This Row],[Flow]]="",Table1[[#This Row],[Mech - Diversity]]=""),"",Table1[[#This Row],[Flow]]*Table1[[#This Row],[Mech - Diversity]])</f>
        <v/>
      </c>
      <c r="AZ272" s="72"/>
      <c r="BA272" s="62"/>
      <c r="BB272" s="62"/>
      <c r="BC272" s="62"/>
      <c r="BD272" s="62"/>
      <c r="BE272" s="62"/>
      <c r="BF272" s="62"/>
      <c r="BG272" s="62"/>
      <c r="BH272" s="77"/>
      <c r="BI272" s="77"/>
      <c r="BJ272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272" s="72"/>
      <c r="BL272" s="72" t="b">
        <f>IF(ISBLANK(Table1[[#This Row],[Power Source (Control Panel)]]),FALSE,TRUE)</f>
        <v>0</v>
      </c>
    </row>
    <row r="273" spans="1:64" ht="30" customHeight="1" x14ac:dyDescent="0.3">
      <c r="A273" s="62" t="s">
        <v>894</v>
      </c>
      <c r="B273" s="62" t="s">
        <v>889</v>
      </c>
      <c r="C27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73" s="62" t="s">
        <v>509</v>
      </c>
      <c r="E273" s="62"/>
      <c r="F27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7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73" s="74"/>
      <c r="I273" s="75" t="str">
        <f>IF(Table1[[#This Row],[Connection ID]]&lt;&gt;"-",IF(COUNTIF(Table1[Connection ID],Table1[[#This Row],[Connection ID]])&gt;1,"Duplicate Tag",""),"")</f>
        <v/>
      </c>
      <c r="J27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73" s="62"/>
      <c r="M273" s="62" t="s">
        <v>535</v>
      </c>
      <c r="N273" s="72" t="str" cm="1">
        <f t="array" ref="N273">_xlfn._xlws.FILTER(LookupCostCode[Cost Code],LookupCostCode[Description]=Table1[[#This Row],[Equipment Type]],"Not Assigned")</f>
        <v>Not Assigned</v>
      </c>
      <c r="O273" s="72" t="s">
        <v>594</v>
      </c>
      <c r="P273" s="72"/>
      <c r="Q273" s="62" t="s">
        <v>9</v>
      </c>
      <c r="R273" s="62"/>
      <c r="S273" s="62" t="s">
        <v>6</v>
      </c>
      <c r="T273" s="62"/>
      <c r="U273" s="62"/>
      <c r="V273" s="62"/>
      <c r="W273" s="72" t="str">
        <f>IF(ISBLANK(Table1[[#This Row],[Connection Type]]),"",INDEX(LookupConnectionType[Description],MATCH(Table1[[#This Row],[Connection Type]],LookupConnectionType[Connection Abbreviation])))</f>
        <v/>
      </c>
      <c r="X273" s="76"/>
      <c r="AA273" s="62"/>
      <c r="AB273" s="62"/>
      <c r="AC273" s="62"/>
      <c r="AD273" s="62"/>
      <c r="AE273" s="62"/>
      <c r="AF273" s="77"/>
      <c r="AG273" s="77"/>
      <c r="AH273" s="78"/>
      <c r="AI27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7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73" s="79" t="str">
        <f>IF(OR(Table1[[#This Row],[Apparent Power (kVA)]]="",Table1[[#This Row],[Elec - Diversity]]=""),"",Table1[[#This Row],[Apparent Power (kVA)]]*Table1[[#This Row],[Elec - Diversity]])</f>
        <v/>
      </c>
      <c r="AL273" s="62"/>
      <c r="AM273" s="62"/>
      <c r="AN273" s="62"/>
      <c r="AO273" s="62"/>
      <c r="AP273" s="62"/>
      <c r="AQ273" s="62"/>
      <c r="AR273" s="62"/>
      <c r="AS273" s="62"/>
      <c r="AT273" s="62" t="str" cm="1">
        <f t="array" ref="AT273">IF(ISBLANK(Table1[[#This Row],[Service]]),"N/A",INDEX(LookupService[Consumption Unit],MATCH(Table1[[#This Row],[Service]],LookupService[Service],0),0))</f>
        <v>N/A</v>
      </c>
      <c r="AU273" s="62"/>
      <c r="AV273" s="62"/>
      <c r="AW273" s="80" t="str" cm="1">
        <f t="array" ref="AW273">IF(ISBLANK(Table1[[#This Row],[Service]]),"N/A",INDEX(LookupService[Pressure Unit],MATCH(Table1[[#This Row],[Service]],LookupService[Service],0),0))</f>
        <v>N/A</v>
      </c>
      <c r="AX273" s="81"/>
      <c r="AY273" s="72" t="str">
        <f>IF(OR(Table1[[#This Row],[Flow]]="",Table1[[#This Row],[Mech - Diversity]]=""),"",Table1[[#This Row],[Flow]]*Table1[[#This Row],[Mech - Diversity]])</f>
        <v/>
      </c>
      <c r="AZ273" s="72"/>
      <c r="BA273" s="62"/>
      <c r="BB273" s="62"/>
      <c r="BC273" s="62"/>
      <c r="BD273" s="62"/>
      <c r="BE273" s="62"/>
      <c r="BF273" s="62"/>
      <c r="BG273" s="62"/>
      <c r="BH273" s="77"/>
      <c r="BI273" s="77"/>
      <c r="BJ27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73" s="72"/>
      <c r="BL273" s="72" t="b">
        <f>IF(ISBLANK(Table1[[#This Row],[Power Source (Control Panel)]]),FALSE,TRUE)</f>
        <v>0</v>
      </c>
    </row>
    <row r="274" spans="1:64" ht="30" customHeight="1" x14ac:dyDescent="0.3">
      <c r="A274" s="62" t="s">
        <v>895</v>
      </c>
      <c r="B274" s="62" t="s">
        <v>889</v>
      </c>
      <c r="C27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CA-C030</v>
      </c>
      <c r="D274" s="62" t="s">
        <v>516</v>
      </c>
      <c r="E274" s="62" t="s">
        <v>517</v>
      </c>
      <c r="F274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274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274" s="74">
        <v>30</v>
      </c>
      <c r="I274" s="75" t="str">
        <f>IF(Table1[[#This Row],[Connection ID]]&lt;&gt;"-",IF(COUNTIF(Table1[Connection ID],Table1[[#This Row],[Connection ID]])&gt;1,"Duplicate Tag",""),"")</f>
        <v/>
      </c>
      <c r="J27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74" s="62"/>
      <c r="M274" s="62" t="s">
        <v>535</v>
      </c>
      <c r="N274" s="72" t="str" cm="1">
        <f t="array" ref="N274">_xlfn._xlws.FILTER(LookupCostCode[Cost Code],LookupCostCode[Description]=Table1[[#This Row],[Equipment Type]],"Not Assigned")</f>
        <v>Not Assigned</v>
      </c>
      <c r="O274" s="72" t="s">
        <v>594</v>
      </c>
      <c r="P274" s="62"/>
      <c r="Q274" s="62" t="s">
        <v>9</v>
      </c>
      <c r="R274" s="62"/>
      <c r="S274" s="62" t="s">
        <v>6</v>
      </c>
      <c r="T274" s="62"/>
      <c r="U274" s="62"/>
      <c r="V274" s="62"/>
      <c r="W274" s="72" t="str">
        <f>IF(ISBLANK(Table1[[#This Row],[Connection Type]]),"",INDEX(LookupConnectionType[Description],MATCH(Table1[[#This Row],[Connection Type]],LookupConnectionType[Connection Abbreviation])))</f>
        <v/>
      </c>
      <c r="X274" s="76"/>
      <c r="AA274" s="62"/>
      <c r="AB274" s="62"/>
      <c r="AC274" s="62" t="s">
        <v>665</v>
      </c>
      <c r="AD274" s="62"/>
      <c r="AE274" s="62"/>
      <c r="AF274" s="77"/>
      <c r="AG274" s="77"/>
      <c r="AH274" s="78"/>
      <c r="AI27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7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74" s="79" t="str">
        <f>IF(OR(Table1[[#This Row],[Apparent Power (kVA)]]="",Table1[[#This Row],[Elec - Diversity]]=""),"",Table1[[#This Row],[Apparent Power (kVA)]]*Table1[[#This Row],[Elec - Diversity]])</f>
        <v/>
      </c>
      <c r="AL274" s="62"/>
      <c r="AM274" s="62"/>
      <c r="AN274" s="62"/>
      <c r="AO274" s="62"/>
      <c r="AP274" s="62"/>
      <c r="AQ274" s="62"/>
      <c r="AR274" s="62"/>
      <c r="AS274" s="62">
        <v>11</v>
      </c>
      <c r="AT274" s="62" t="str" cm="1">
        <f t="array" ref="AT274">IF(ISBLANK(Table1[[#This Row],[Service]]),"N/A",INDEX(LookupService[Consumption Unit],MATCH(Table1[[#This Row],[Service]],LookupService[Service],0),0))</f>
        <v>SCFM</v>
      </c>
      <c r="AU274" s="62"/>
      <c r="AV274" s="62">
        <v>90</v>
      </c>
      <c r="AW274" s="80" t="str" cm="1">
        <f t="array" ref="AW274">IF(ISBLANK(Table1[[#This Row],[Service]]),"N/A",INDEX(LookupService[Pressure Unit],MATCH(Table1[[#This Row],[Service]],LookupService[Service],0),0))</f>
        <v>PSI</v>
      </c>
      <c r="AX274" s="81">
        <v>0.8</v>
      </c>
      <c r="AY274" s="72">
        <f>IF(OR(Table1[[#This Row],[Flow]]="",Table1[[#This Row],[Mech - Diversity]]=""),"",Table1[[#This Row],[Flow]]*Table1[[#This Row],[Mech - Diversity]])</f>
        <v>8.8000000000000007</v>
      </c>
      <c r="AZ274" s="72"/>
      <c r="BA274" s="62" t="s">
        <v>519</v>
      </c>
      <c r="BB274" s="62" t="s">
        <v>796</v>
      </c>
      <c r="BC274" s="62"/>
      <c r="BD274" s="62"/>
      <c r="BE274" s="62"/>
      <c r="BF274" s="62"/>
      <c r="BG274" s="62"/>
      <c r="BH274" s="77"/>
      <c r="BI274" s="77"/>
      <c r="BJ274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274" s="72"/>
      <c r="BL274" s="72" t="b">
        <f>IF(ISBLANK(Table1[[#This Row],[Power Source (Control Panel)]]),FALSE,TRUE)</f>
        <v>0</v>
      </c>
    </row>
    <row r="275" spans="1:64" ht="30" customHeight="1" x14ac:dyDescent="0.3">
      <c r="A275" s="62" t="s">
        <v>895</v>
      </c>
      <c r="B275" s="62" t="s">
        <v>889</v>
      </c>
      <c r="C27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EL-C047</v>
      </c>
      <c r="D275" s="62" t="s">
        <v>516</v>
      </c>
      <c r="E275" s="62" t="s">
        <v>528</v>
      </c>
      <c r="F275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275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275" s="74">
        <v>47</v>
      </c>
      <c r="I275" s="75" t="str">
        <f>IF(Table1[[#This Row],[Connection ID]]&lt;&gt;"-",IF(COUNTIF(Table1[Connection ID],Table1[[#This Row],[Connection ID]])&gt;1,"Duplicate Tag",""),"")</f>
        <v/>
      </c>
      <c r="J27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75" s="62"/>
      <c r="M275" s="62" t="s">
        <v>535</v>
      </c>
      <c r="N275" s="72" t="str" cm="1">
        <f t="array" ref="N275">_xlfn._xlws.FILTER(LookupCostCode[Cost Code],LookupCostCode[Description]=Table1[[#This Row],[Equipment Type]],"Not Assigned")</f>
        <v>Not Assigned</v>
      </c>
      <c r="O275" s="72" t="s">
        <v>594</v>
      </c>
      <c r="P275" s="72"/>
      <c r="Q275" s="62" t="s">
        <v>9</v>
      </c>
      <c r="R275" s="62"/>
      <c r="S275" s="62" t="s">
        <v>6</v>
      </c>
      <c r="T275" s="62"/>
      <c r="U275" s="62"/>
      <c r="V275" s="62"/>
      <c r="W275" s="72" t="str">
        <f>IF(ISBLANK(Table1[[#This Row],[Connection Type]]),"",INDEX(LookupConnectionType[Description],MATCH(Table1[[#This Row],[Connection Type]],LookupConnectionType[Connection Abbreviation])))</f>
        <v/>
      </c>
      <c r="X275" s="76"/>
      <c r="AA275" s="62"/>
      <c r="AB275" s="62"/>
      <c r="AC275" s="62" t="s">
        <v>665</v>
      </c>
      <c r="AD275" s="62"/>
      <c r="AE275" s="62" t="s">
        <v>657</v>
      </c>
      <c r="AF275" s="77"/>
      <c r="AG275" s="77">
        <v>17</v>
      </c>
      <c r="AH275" s="78">
        <v>0.8</v>
      </c>
      <c r="AI275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6.1245316555635503</v>
      </c>
      <c r="AJ275" s="79">
        <f>IF(OR(Table1[[#This Row],[Apparent Load (FLA)]]="",Table1[[#This Row],[Apparent Load (FLA)]]=0,Table1[[#This Row],[Elec - Diversity]]=""),"",Table1[[#This Row],[Apparent Load (FLA)]]*Table1[[#This Row],[Elec - Diversity]])</f>
        <v>13.600000000000001</v>
      </c>
      <c r="AK275" s="79">
        <f>IF(OR(Table1[[#This Row],[Apparent Power (kVA)]]="",Table1[[#This Row],[Elec - Diversity]]=""),"",Table1[[#This Row],[Apparent Power (kVA)]]*Table1[[#This Row],[Elec - Diversity]])</f>
        <v>4.8996253244508408</v>
      </c>
      <c r="AL275" s="62"/>
      <c r="AM275" s="62"/>
      <c r="AN275" s="62"/>
      <c r="AO275" s="62" t="s">
        <v>793</v>
      </c>
      <c r="AP275" s="62"/>
      <c r="AQ275" s="62"/>
      <c r="AR275" s="62"/>
      <c r="AS275" s="62"/>
      <c r="AT275" s="62" t="str" cm="1">
        <f t="array" ref="AT275">IF(ISBLANK(Table1[[#This Row],[Service]]),"N/A",INDEX(LookupService[Consumption Unit],MATCH(Table1[[#This Row],[Service]],LookupService[Service],0),0))</f>
        <v>N/A</v>
      </c>
      <c r="AU275" s="62"/>
      <c r="AV275" s="62"/>
      <c r="AW275" s="80" t="str" cm="1">
        <f t="array" ref="AW275">IF(ISBLANK(Table1[[#This Row],[Service]]),"N/A",INDEX(LookupService[Pressure Unit],MATCH(Table1[[#This Row],[Service]],LookupService[Service],0),0))</f>
        <v>N/A</v>
      </c>
      <c r="AX275" s="81"/>
      <c r="AY275" s="72" t="str">
        <f>IF(OR(Table1[[#This Row],[Flow]]="",Table1[[#This Row],[Mech - Diversity]]=""),"",Table1[[#This Row],[Flow]]*Table1[[#This Row],[Mech - Diversity]])</f>
        <v/>
      </c>
      <c r="AZ275" s="72"/>
      <c r="BA275" s="62"/>
      <c r="BB275" s="62"/>
      <c r="BC275" s="62"/>
      <c r="BD275" s="62"/>
      <c r="BE275" s="62"/>
      <c r="BF275" s="62"/>
      <c r="BG275" s="62"/>
      <c r="BH275" s="77"/>
      <c r="BI275" s="77"/>
      <c r="BJ275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275" s="72"/>
      <c r="BL275" s="72" t="b">
        <f>IF(ISBLANK(Table1[[#This Row],[Power Source (Control Panel)]]),FALSE,TRUE)</f>
        <v>0</v>
      </c>
    </row>
    <row r="276" spans="1:64" ht="30" customHeight="1" x14ac:dyDescent="0.3">
      <c r="A276" s="62" t="s">
        <v>895</v>
      </c>
      <c r="B276" s="62" t="s">
        <v>889</v>
      </c>
      <c r="C27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76" s="62" t="s">
        <v>509</v>
      </c>
      <c r="E276" s="62"/>
      <c r="F27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7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76" s="74"/>
      <c r="I276" s="75" t="str">
        <f>IF(Table1[[#This Row],[Connection ID]]&lt;&gt;"-",IF(COUNTIF(Table1[Connection ID],Table1[[#This Row],[Connection ID]])&gt;1,"Duplicate Tag",""),"")</f>
        <v/>
      </c>
      <c r="J27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76" s="62"/>
      <c r="M276" s="62" t="s">
        <v>535</v>
      </c>
      <c r="N276" s="72" t="str" cm="1">
        <f t="array" ref="N276">_xlfn._xlws.FILTER(LookupCostCode[Cost Code],LookupCostCode[Description]=Table1[[#This Row],[Equipment Type]],"Not Assigned")</f>
        <v>Not Assigned</v>
      </c>
      <c r="O276" s="72" t="s">
        <v>594</v>
      </c>
      <c r="P276" s="72"/>
      <c r="Q276" s="62" t="s">
        <v>9</v>
      </c>
      <c r="R276" s="62"/>
      <c r="S276" s="62" t="s">
        <v>6</v>
      </c>
      <c r="T276" s="62"/>
      <c r="U276" s="62"/>
      <c r="V276" s="62"/>
      <c r="W276" s="72" t="str">
        <f>IF(ISBLANK(Table1[[#This Row],[Connection Type]]),"",INDEX(LookupConnectionType[Description],MATCH(Table1[[#This Row],[Connection Type]],LookupConnectionType[Connection Abbreviation])))</f>
        <v/>
      </c>
      <c r="X276" s="76"/>
      <c r="AA276" s="62"/>
      <c r="AB276" s="62"/>
      <c r="AC276" s="62"/>
      <c r="AD276" s="62"/>
      <c r="AE276" s="62"/>
      <c r="AF276" s="77"/>
      <c r="AG276" s="77"/>
      <c r="AH276" s="78"/>
      <c r="AI27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7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76" s="79" t="str">
        <f>IF(OR(Table1[[#This Row],[Apparent Power (kVA)]]="",Table1[[#This Row],[Elec - Diversity]]=""),"",Table1[[#This Row],[Apparent Power (kVA)]]*Table1[[#This Row],[Elec - Diversity]])</f>
        <v/>
      </c>
      <c r="AL276" s="62"/>
      <c r="AM276" s="62"/>
      <c r="AN276" s="62"/>
      <c r="AO276" s="62"/>
      <c r="AP276" s="62"/>
      <c r="AQ276" s="62"/>
      <c r="AR276" s="62"/>
      <c r="AS276" s="62"/>
      <c r="AT276" s="62" t="str" cm="1">
        <f t="array" ref="AT276">IF(ISBLANK(Table1[[#This Row],[Service]]),"N/A",INDEX(LookupService[Consumption Unit],MATCH(Table1[[#This Row],[Service]],LookupService[Service],0),0))</f>
        <v>N/A</v>
      </c>
      <c r="AU276" s="62"/>
      <c r="AV276" s="62"/>
      <c r="AW276" s="80" t="str" cm="1">
        <f t="array" ref="AW276">IF(ISBLANK(Table1[[#This Row],[Service]]),"N/A",INDEX(LookupService[Pressure Unit],MATCH(Table1[[#This Row],[Service]],LookupService[Service],0),0))</f>
        <v>N/A</v>
      </c>
      <c r="AX276" s="81"/>
      <c r="AY276" s="72" t="str">
        <f>IF(OR(Table1[[#This Row],[Flow]]="",Table1[[#This Row],[Mech - Diversity]]=""),"",Table1[[#This Row],[Flow]]*Table1[[#This Row],[Mech - Diversity]])</f>
        <v/>
      </c>
      <c r="AZ276" s="72"/>
      <c r="BA276" s="62"/>
      <c r="BB276" s="62"/>
      <c r="BC276" s="62"/>
      <c r="BD276" s="62"/>
      <c r="BE276" s="62"/>
      <c r="BF276" s="62"/>
      <c r="BG276" s="62"/>
      <c r="BH276" s="77"/>
      <c r="BI276" s="77"/>
      <c r="BJ27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76" s="72"/>
      <c r="BL276" s="72" t="b">
        <f>IF(ISBLANK(Table1[[#This Row],[Power Source (Control Panel)]]),FALSE,TRUE)</f>
        <v>0</v>
      </c>
    </row>
    <row r="277" spans="1:64" ht="30" customHeight="1" x14ac:dyDescent="0.3">
      <c r="A277" s="62" t="s">
        <v>896</v>
      </c>
      <c r="B277" s="62" t="s">
        <v>889</v>
      </c>
      <c r="C27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CA-C031</v>
      </c>
      <c r="D277" s="62" t="s">
        <v>516</v>
      </c>
      <c r="E277" s="62" t="s">
        <v>517</v>
      </c>
      <c r="F277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277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277" s="74">
        <v>31</v>
      </c>
      <c r="I277" s="75" t="str">
        <f>IF(Table1[[#This Row],[Connection ID]]&lt;&gt;"-",IF(COUNTIF(Table1[Connection ID],Table1[[#This Row],[Connection ID]])&gt;1,"Duplicate Tag",""),"")</f>
        <v/>
      </c>
      <c r="J27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77" s="62"/>
      <c r="M277" s="62" t="s">
        <v>535</v>
      </c>
      <c r="N277" s="72" t="str" cm="1">
        <f t="array" ref="N277">_xlfn._xlws.FILTER(LookupCostCode[Cost Code],LookupCostCode[Description]=Table1[[#This Row],[Equipment Type]],"Not Assigned")</f>
        <v>Not Assigned</v>
      </c>
      <c r="O277" s="72" t="s">
        <v>594</v>
      </c>
      <c r="P277" s="62"/>
      <c r="Q277" s="62" t="s">
        <v>9</v>
      </c>
      <c r="R277" s="62"/>
      <c r="S277" s="62" t="s">
        <v>6</v>
      </c>
      <c r="T277" s="62"/>
      <c r="U277" s="62"/>
      <c r="V277" s="62"/>
      <c r="W277" s="72" t="str">
        <f>IF(ISBLANK(Table1[[#This Row],[Connection Type]]),"",INDEX(LookupConnectionType[Description],MATCH(Table1[[#This Row],[Connection Type]],LookupConnectionType[Connection Abbreviation])))</f>
        <v/>
      </c>
      <c r="X277" s="76"/>
      <c r="AA277" s="62"/>
      <c r="AB277" s="62"/>
      <c r="AC277" s="62" t="s">
        <v>665</v>
      </c>
      <c r="AD277" s="62"/>
      <c r="AE277" s="62"/>
      <c r="AF277" s="77"/>
      <c r="AG277" s="77"/>
      <c r="AH277" s="78"/>
      <c r="AI27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7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77" s="79" t="str">
        <f>IF(OR(Table1[[#This Row],[Apparent Power (kVA)]]="",Table1[[#This Row],[Elec - Diversity]]=""),"",Table1[[#This Row],[Apparent Power (kVA)]]*Table1[[#This Row],[Elec - Diversity]])</f>
        <v/>
      </c>
      <c r="AL277" s="62"/>
      <c r="AM277" s="62"/>
      <c r="AN277" s="62"/>
      <c r="AO277" s="62"/>
      <c r="AP277" s="62"/>
      <c r="AQ277" s="62"/>
      <c r="AR277" s="62"/>
      <c r="AS277" s="62">
        <v>11</v>
      </c>
      <c r="AT277" s="62" t="str" cm="1">
        <f t="array" ref="AT277">IF(ISBLANK(Table1[[#This Row],[Service]]),"N/A",INDEX(LookupService[Consumption Unit],MATCH(Table1[[#This Row],[Service]],LookupService[Service],0),0))</f>
        <v>SCFM</v>
      </c>
      <c r="AU277" s="62"/>
      <c r="AV277" s="62">
        <v>90</v>
      </c>
      <c r="AW277" s="80" t="str" cm="1">
        <f t="array" ref="AW277">IF(ISBLANK(Table1[[#This Row],[Service]]),"N/A",INDEX(LookupService[Pressure Unit],MATCH(Table1[[#This Row],[Service]],LookupService[Service],0),0))</f>
        <v>PSI</v>
      </c>
      <c r="AX277" s="81">
        <v>0.8</v>
      </c>
      <c r="AY277" s="72">
        <f>IF(OR(Table1[[#This Row],[Flow]]="",Table1[[#This Row],[Mech - Diversity]]=""),"",Table1[[#This Row],[Flow]]*Table1[[#This Row],[Mech - Diversity]])</f>
        <v>8.8000000000000007</v>
      </c>
      <c r="AZ277" s="72"/>
      <c r="BA277" s="62" t="s">
        <v>519</v>
      </c>
      <c r="BB277" s="62" t="s">
        <v>796</v>
      </c>
      <c r="BC277" s="62"/>
      <c r="BD277" s="62"/>
      <c r="BE277" s="62"/>
      <c r="BF277" s="62"/>
      <c r="BG277" s="62"/>
      <c r="BH277" s="77"/>
      <c r="BI277" s="77"/>
      <c r="BJ277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277" s="72"/>
      <c r="BL277" s="72" t="b">
        <f>IF(ISBLANK(Table1[[#This Row],[Power Source (Control Panel)]]),FALSE,TRUE)</f>
        <v>0</v>
      </c>
    </row>
    <row r="278" spans="1:64" ht="30" customHeight="1" x14ac:dyDescent="0.3">
      <c r="A278" s="62" t="s">
        <v>896</v>
      </c>
      <c r="B278" s="62" t="s">
        <v>889</v>
      </c>
      <c r="C27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EL-C048</v>
      </c>
      <c r="D278" s="62" t="s">
        <v>516</v>
      </c>
      <c r="E278" s="62" t="s">
        <v>528</v>
      </c>
      <c r="F278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278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278" s="74">
        <v>48</v>
      </c>
      <c r="I278" s="75" t="str">
        <f>IF(Table1[[#This Row],[Connection ID]]&lt;&gt;"-",IF(COUNTIF(Table1[Connection ID],Table1[[#This Row],[Connection ID]])&gt;1,"Duplicate Tag",""),"")</f>
        <v/>
      </c>
      <c r="J27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78" s="62"/>
      <c r="M278" s="62" t="s">
        <v>535</v>
      </c>
      <c r="N278" s="72" t="str" cm="1">
        <f t="array" ref="N278">_xlfn._xlws.FILTER(LookupCostCode[Cost Code],LookupCostCode[Description]=Table1[[#This Row],[Equipment Type]],"Not Assigned")</f>
        <v>Not Assigned</v>
      </c>
      <c r="O278" s="72" t="s">
        <v>594</v>
      </c>
      <c r="P278" s="72"/>
      <c r="Q278" s="62" t="s">
        <v>9</v>
      </c>
      <c r="R278" s="62"/>
      <c r="S278" s="62" t="s">
        <v>6</v>
      </c>
      <c r="T278" s="62"/>
      <c r="U278" s="62"/>
      <c r="V278" s="62"/>
      <c r="W278" s="72" t="str">
        <f>IF(ISBLANK(Table1[[#This Row],[Connection Type]]),"",INDEX(LookupConnectionType[Description],MATCH(Table1[[#This Row],[Connection Type]],LookupConnectionType[Connection Abbreviation])))</f>
        <v/>
      </c>
      <c r="X278" s="76"/>
      <c r="AA278" s="62"/>
      <c r="AB278" s="62"/>
      <c r="AC278" s="62" t="s">
        <v>665</v>
      </c>
      <c r="AD278" s="62"/>
      <c r="AE278" s="62" t="s">
        <v>657</v>
      </c>
      <c r="AF278" s="77"/>
      <c r="AG278" s="77">
        <v>17</v>
      </c>
      <c r="AH278" s="78">
        <v>0.8</v>
      </c>
      <c r="AI278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6.1245316555635503</v>
      </c>
      <c r="AJ278" s="79">
        <f>IF(OR(Table1[[#This Row],[Apparent Load (FLA)]]="",Table1[[#This Row],[Apparent Load (FLA)]]=0,Table1[[#This Row],[Elec - Diversity]]=""),"",Table1[[#This Row],[Apparent Load (FLA)]]*Table1[[#This Row],[Elec - Diversity]])</f>
        <v>13.600000000000001</v>
      </c>
      <c r="AK278" s="79">
        <f>IF(OR(Table1[[#This Row],[Apparent Power (kVA)]]="",Table1[[#This Row],[Elec - Diversity]]=""),"",Table1[[#This Row],[Apparent Power (kVA)]]*Table1[[#This Row],[Elec - Diversity]])</f>
        <v>4.8996253244508408</v>
      </c>
      <c r="AL278" s="62"/>
      <c r="AM278" s="62"/>
      <c r="AN278" s="62"/>
      <c r="AO278" s="62" t="s">
        <v>793</v>
      </c>
      <c r="AP278" s="62"/>
      <c r="AQ278" s="62"/>
      <c r="AR278" s="62"/>
      <c r="AS278" s="62"/>
      <c r="AT278" s="62" t="str" cm="1">
        <f t="array" ref="AT278">IF(ISBLANK(Table1[[#This Row],[Service]]),"N/A",INDEX(LookupService[Consumption Unit],MATCH(Table1[[#This Row],[Service]],LookupService[Service],0),0))</f>
        <v>N/A</v>
      </c>
      <c r="AU278" s="62"/>
      <c r="AV278" s="62"/>
      <c r="AW278" s="80" t="str" cm="1">
        <f t="array" ref="AW278">IF(ISBLANK(Table1[[#This Row],[Service]]),"N/A",INDEX(LookupService[Pressure Unit],MATCH(Table1[[#This Row],[Service]],LookupService[Service],0),0))</f>
        <v>N/A</v>
      </c>
      <c r="AX278" s="81"/>
      <c r="AY278" s="72" t="str">
        <f>IF(OR(Table1[[#This Row],[Flow]]="",Table1[[#This Row],[Mech - Diversity]]=""),"",Table1[[#This Row],[Flow]]*Table1[[#This Row],[Mech - Diversity]])</f>
        <v/>
      </c>
      <c r="AZ278" s="72"/>
      <c r="BA278" s="62"/>
      <c r="BB278" s="62"/>
      <c r="BC278" s="62"/>
      <c r="BD278" s="62"/>
      <c r="BE278" s="62"/>
      <c r="BF278" s="62"/>
      <c r="BG278" s="62"/>
      <c r="BH278" s="77"/>
      <c r="BI278" s="77"/>
      <c r="BJ278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278" s="72"/>
      <c r="BL278" s="72" t="b">
        <f>IF(ISBLANK(Table1[[#This Row],[Power Source (Control Panel)]]),FALSE,TRUE)</f>
        <v>0</v>
      </c>
    </row>
    <row r="279" spans="1:64" ht="30" customHeight="1" x14ac:dyDescent="0.3">
      <c r="A279" s="62" t="s">
        <v>896</v>
      </c>
      <c r="B279" s="62" t="s">
        <v>889</v>
      </c>
      <c r="C27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79" s="62" t="s">
        <v>509</v>
      </c>
      <c r="E279" s="62"/>
      <c r="F27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7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79" s="74"/>
      <c r="I279" s="75" t="str">
        <f>IF(Table1[[#This Row],[Connection ID]]&lt;&gt;"-",IF(COUNTIF(Table1[Connection ID],Table1[[#This Row],[Connection ID]])&gt;1,"Duplicate Tag",""),"")</f>
        <v/>
      </c>
      <c r="J27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79" s="62"/>
      <c r="M279" s="62" t="s">
        <v>535</v>
      </c>
      <c r="N279" s="72" t="str" cm="1">
        <f t="array" ref="N279">_xlfn._xlws.FILTER(LookupCostCode[Cost Code],LookupCostCode[Description]=Table1[[#This Row],[Equipment Type]],"Not Assigned")</f>
        <v>Not Assigned</v>
      </c>
      <c r="O279" s="72" t="s">
        <v>594</v>
      </c>
      <c r="P279" s="72"/>
      <c r="Q279" s="62" t="s">
        <v>9</v>
      </c>
      <c r="R279" s="62"/>
      <c r="S279" s="62" t="s">
        <v>6</v>
      </c>
      <c r="T279" s="62"/>
      <c r="U279" s="62"/>
      <c r="V279" s="62"/>
      <c r="W279" s="72" t="str">
        <f>IF(ISBLANK(Table1[[#This Row],[Connection Type]]),"",INDEX(LookupConnectionType[Description],MATCH(Table1[[#This Row],[Connection Type]],LookupConnectionType[Connection Abbreviation])))</f>
        <v/>
      </c>
      <c r="X279" s="76"/>
      <c r="AA279" s="62"/>
      <c r="AB279" s="62"/>
      <c r="AC279" s="62"/>
      <c r="AD279" s="62"/>
      <c r="AE279" s="62"/>
      <c r="AF279" s="77"/>
      <c r="AG279" s="77"/>
      <c r="AH279" s="78"/>
      <c r="AI27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7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79" s="79" t="str">
        <f>IF(OR(Table1[[#This Row],[Apparent Power (kVA)]]="",Table1[[#This Row],[Elec - Diversity]]=""),"",Table1[[#This Row],[Apparent Power (kVA)]]*Table1[[#This Row],[Elec - Diversity]])</f>
        <v/>
      </c>
      <c r="AL279" s="62"/>
      <c r="AM279" s="62"/>
      <c r="AN279" s="62"/>
      <c r="AO279" s="62"/>
      <c r="AP279" s="62"/>
      <c r="AQ279" s="62"/>
      <c r="AR279" s="62"/>
      <c r="AS279" s="62"/>
      <c r="AT279" s="62" t="str" cm="1">
        <f t="array" ref="AT279">IF(ISBLANK(Table1[[#This Row],[Service]]),"N/A",INDEX(LookupService[Consumption Unit],MATCH(Table1[[#This Row],[Service]],LookupService[Service],0),0))</f>
        <v>N/A</v>
      </c>
      <c r="AU279" s="62"/>
      <c r="AV279" s="62"/>
      <c r="AW279" s="80" t="str" cm="1">
        <f t="array" ref="AW279">IF(ISBLANK(Table1[[#This Row],[Service]]),"N/A",INDEX(LookupService[Pressure Unit],MATCH(Table1[[#This Row],[Service]],LookupService[Service],0),0))</f>
        <v>N/A</v>
      </c>
      <c r="AX279" s="81"/>
      <c r="AY279" s="72" t="str">
        <f>IF(OR(Table1[[#This Row],[Flow]]="",Table1[[#This Row],[Mech - Diversity]]=""),"",Table1[[#This Row],[Flow]]*Table1[[#This Row],[Mech - Diversity]])</f>
        <v/>
      </c>
      <c r="AZ279" s="72"/>
      <c r="BA279" s="62"/>
      <c r="BB279" s="62"/>
      <c r="BC279" s="62"/>
      <c r="BD279" s="62"/>
      <c r="BE279" s="62"/>
      <c r="BF279" s="62"/>
      <c r="BG279" s="62"/>
      <c r="BH279" s="77"/>
      <c r="BI279" s="77"/>
      <c r="BJ27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79" s="72"/>
      <c r="BL279" s="72" t="b">
        <f>IF(ISBLANK(Table1[[#This Row],[Power Source (Control Panel)]]),FALSE,TRUE)</f>
        <v>0</v>
      </c>
    </row>
    <row r="280" spans="1:64" ht="30" customHeight="1" x14ac:dyDescent="0.3">
      <c r="A280" s="62" t="s">
        <v>897</v>
      </c>
      <c r="B280" s="62" t="s">
        <v>889</v>
      </c>
      <c r="C28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CA-C032</v>
      </c>
      <c r="D280" s="62" t="s">
        <v>516</v>
      </c>
      <c r="E280" s="62" t="s">
        <v>517</v>
      </c>
      <c r="F280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280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280" s="74">
        <v>32</v>
      </c>
      <c r="I280" s="75" t="str">
        <f>IF(Table1[[#This Row],[Connection ID]]&lt;&gt;"-",IF(COUNTIF(Table1[Connection ID],Table1[[#This Row],[Connection ID]])&gt;1,"Duplicate Tag",""),"")</f>
        <v/>
      </c>
      <c r="J28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80" s="62"/>
      <c r="M280" s="62" t="s">
        <v>751</v>
      </c>
      <c r="N280" s="72" t="str" cm="1">
        <f t="array" ref="N280">_xlfn._xlws.FILTER(LookupCostCode[Cost Code],LookupCostCode[Description]=Table1[[#This Row],[Equipment Type]],"Not Assigned")</f>
        <v>Not Assigned</v>
      </c>
      <c r="O280" s="72" t="s">
        <v>594</v>
      </c>
      <c r="P280" s="62"/>
      <c r="Q280" s="62" t="s">
        <v>9</v>
      </c>
      <c r="R280" s="62"/>
      <c r="S280" s="62" t="s">
        <v>10</v>
      </c>
      <c r="T280" s="62"/>
      <c r="U280" s="62"/>
      <c r="V280" s="62"/>
      <c r="W280" s="72" t="str">
        <f>IF(ISBLANK(Table1[[#This Row],[Connection Type]]),"",INDEX(LookupConnectionType[Description],MATCH(Table1[[#This Row],[Connection Type]],LookupConnectionType[Connection Abbreviation])))</f>
        <v/>
      </c>
      <c r="X280" s="76"/>
      <c r="AA280" s="62"/>
      <c r="AB280" s="62"/>
      <c r="AC280" s="62" t="s">
        <v>665</v>
      </c>
      <c r="AD280" s="62"/>
      <c r="AE280" s="62"/>
      <c r="AF280" s="77"/>
      <c r="AG280" s="77"/>
      <c r="AH280" s="78"/>
      <c r="AI28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8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80" s="79" t="str">
        <f>IF(OR(Table1[[#This Row],[Apparent Power (kVA)]]="",Table1[[#This Row],[Elec - Diversity]]=""),"",Table1[[#This Row],[Apparent Power (kVA)]]*Table1[[#This Row],[Elec - Diversity]])</f>
        <v/>
      </c>
      <c r="AL280" s="62"/>
      <c r="AM280" s="62"/>
      <c r="AN280" s="62"/>
      <c r="AO280" s="62"/>
      <c r="AP280" s="62"/>
      <c r="AQ280" s="62"/>
      <c r="AR280" s="62"/>
      <c r="AS280" s="62">
        <v>11</v>
      </c>
      <c r="AT280" s="62" t="str" cm="1">
        <f t="array" ref="AT280">IF(ISBLANK(Table1[[#This Row],[Service]]),"N/A",INDEX(LookupService[Consumption Unit],MATCH(Table1[[#This Row],[Service]],LookupService[Service],0),0))</f>
        <v>SCFM</v>
      </c>
      <c r="AU280" s="62"/>
      <c r="AV280" s="62">
        <v>90</v>
      </c>
      <c r="AW280" s="80" t="str" cm="1">
        <f t="array" ref="AW280">IF(ISBLANK(Table1[[#This Row],[Service]]),"N/A",INDEX(LookupService[Pressure Unit],MATCH(Table1[[#This Row],[Service]],LookupService[Service],0),0))</f>
        <v>PSI</v>
      </c>
      <c r="AX280" s="81">
        <v>0.8</v>
      </c>
      <c r="AY280" s="72">
        <f>IF(OR(Table1[[#This Row],[Flow]]="",Table1[[#This Row],[Mech - Diversity]]=""),"",Table1[[#This Row],[Flow]]*Table1[[#This Row],[Mech - Diversity]])</f>
        <v>8.8000000000000007</v>
      </c>
      <c r="AZ280" s="72"/>
      <c r="BA280" s="62" t="s">
        <v>519</v>
      </c>
      <c r="BB280" s="62" t="s">
        <v>796</v>
      </c>
      <c r="BC280" s="62"/>
      <c r="BD280" s="62"/>
      <c r="BE280" s="62"/>
      <c r="BF280" s="62"/>
      <c r="BG280" s="62"/>
      <c r="BH280" s="77"/>
      <c r="BI280" s="77"/>
      <c r="BJ280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280" s="72"/>
      <c r="BL280" s="72" t="b">
        <f>IF(ISBLANK(Table1[[#This Row],[Power Source (Control Panel)]]),FALSE,TRUE)</f>
        <v>0</v>
      </c>
    </row>
    <row r="281" spans="1:64" ht="30" customHeight="1" x14ac:dyDescent="0.3">
      <c r="A281" s="62" t="s">
        <v>897</v>
      </c>
      <c r="B281" s="62" t="s">
        <v>889</v>
      </c>
      <c r="C28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EL-C049</v>
      </c>
      <c r="D281" s="62" t="s">
        <v>516</v>
      </c>
      <c r="E281" s="62" t="s">
        <v>528</v>
      </c>
      <c r="F281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281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281" s="74">
        <v>49</v>
      </c>
      <c r="I281" s="75" t="str">
        <f>IF(Table1[[#This Row],[Connection ID]]&lt;&gt;"-",IF(COUNTIF(Table1[Connection ID],Table1[[#This Row],[Connection ID]])&gt;1,"Duplicate Tag",""),"")</f>
        <v/>
      </c>
      <c r="J28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81" s="62"/>
      <c r="M281" s="62" t="s">
        <v>751</v>
      </c>
      <c r="N281" s="72" t="str" cm="1">
        <f t="array" ref="N281">_xlfn._xlws.FILTER(LookupCostCode[Cost Code],LookupCostCode[Description]=Table1[[#This Row],[Equipment Type]],"Not Assigned")</f>
        <v>Not Assigned</v>
      </c>
      <c r="O281" s="72" t="s">
        <v>594</v>
      </c>
      <c r="P281" s="72"/>
      <c r="Q281" s="62" t="s">
        <v>9</v>
      </c>
      <c r="R281" s="62"/>
      <c r="S281" s="62" t="s">
        <v>10</v>
      </c>
      <c r="T281" s="62"/>
      <c r="U281" s="62"/>
      <c r="V281" s="62"/>
      <c r="W281" s="72" t="str">
        <f>IF(ISBLANK(Table1[[#This Row],[Connection Type]]),"",INDEX(LookupConnectionType[Description],MATCH(Table1[[#This Row],[Connection Type]],LookupConnectionType[Connection Abbreviation])))</f>
        <v/>
      </c>
      <c r="X281" s="76"/>
      <c r="AA281" s="62"/>
      <c r="AB281" s="62"/>
      <c r="AC281" s="62" t="s">
        <v>665</v>
      </c>
      <c r="AD281" s="62"/>
      <c r="AE281" s="62" t="s">
        <v>657</v>
      </c>
      <c r="AF281" s="77"/>
      <c r="AG281" s="77">
        <v>17</v>
      </c>
      <c r="AH281" s="78">
        <v>0.8</v>
      </c>
      <c r="AI281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6.1245316555635503</v>
      </c>
      <c r="AJ281" s="79">
        <f>IF(OR(Table1[[#This Row],[Apparent Load (FLA)]]="",Table1[[#This Row],[Apparent Load (FLA)]]=0,Table1[[#This Row],[Elec - Diversity]]=""),"",Table1[[#This Row],[Apparent Load (FLA)]]*Table1[[#This Row],[Elec - Diversity]])</f>
        <v>13.600000000000001</v>
      </c>
      <c r="AK281" s="79">
        <f>IF(OR(Table1[[#This Row],[Apparent Power (kVA)]]="",Table1[[#This Row],[Elec - Diversity]]=""),"",Table1[[#This Row],[Apparent Power (kVA)]]*Table1[[#This Row],[Elec - Diversity]])</f>
        <v>4.8996253244508408</v>
      </c>
      <c r="AL281" s="62"/>
      <c r="AM281" s="62"/>
      <c r="AN281" s="62"/>
      <c r="AO281" s="62" t="s">
        <v>793</v>
      </c>
      <c r="AP281" s="62"/>
      <c r="AQ281" s="62"/>
      <c r="AR281" s="62"/>
      <c r="AS281" s="62"/>
      <c r="AT281" s="62" t="str" cm="1">
        <f t="array" ref="AT281">IF(ISBLANK(Table1[[#This Row],[Service]]),"N/A",INDEX(LookupService[Consumption Unit],MATCH(Table1[[#This Row],[Service]],LookupService[Service],0),0))</f>
        <v>N/A</v>
      </c>
      <c r="AU281" s="62"/>
      <c r="AV281" s="62"/>
      <c r="AW281" s="80" t="str" cm="1">
        <f t="array" ref="AW281">IF(ISBLANK(Table1[[#This Row],[Service]]),"N/A",INDEX(LookupService[Pressure Unit],MATCH(Table1[[#This Row],[Service]],LookupService[Service],0),0))</f>
        <v>N/A</v>
      </c>
      <c r="AX281" s="81"/>
      <c r="AY281" s="72" t="str">
        <f>IF(OR(Table1[[#This Row],[Flow]]="",Table1[[#This Row],[Mech - Diversity]]=""),"",Table1[[#This Row],[Flow]]*Table1[[#This Row],[Mech - Diversity]])</f>
        <v/>
      </c>
      <c r="AZ281" s="72"/>
      <c r="BA281" s="62"/>
      <c r="BB281" s="62"/>
      <c r="BC281" s="62"/>
      <c r="BD281" s="62"/>
      <c r="BE281" s="62"/>
      <c r="BF281" s="62"/>
      <c r="BG281" s="62"/>
      <c r="BH281" s="77"/>
      <c r="BI281" s="77"/>
      <c r="BJ281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281" s="72"/>
      <c r="BL281" s="72" t="b">
        <f>IF(ISBLANK(Table1[[#This Row],[Power Source (Control Panel)]]),FALSE,TRUE)</f>
        <v>0</v>
      </c>
    </row>
    <row r="282" spans="1:64" ht="30" customHeight="1" x14ac:dyDescent="0.3">
      <c r="A282" s="62" t="s">
        <v>897</v>
      </c>
      <c r="B282" s="62" t="s">
        <v>889</v>
      </c>
      <c r="C28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82" s="62" t="s">
        <v>509</v>
      </c>
      <c r="E282" s="62"/>
      <c r="F28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8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82" s="74"/>
      <c r="I282" s="75" t="str">
        <f>IF(Table1[[#This Row],[Connection ID]]&lt;&gt;"-",IF(COUNTIF(Table1[Connection ID],Table1[[#This Row],[Connection ID]])&gt;1,"Duplicate Tag",""),"")</f>
        <v/>
      </c>
      <c r="J28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82" s="62"/>
      <c r="M282" s="62" t="s">
        <v>751</v>
      </c>
      <c r="N282" s="72" t="str" cm="1">
        <f t="array" ref="N282">_xlfn._xlws.FILTER(LookupCostCode[Cost Code],LookupCostCode[Description]=Table1[[#This Row],[Equipment Type]],"Not Assigned")</f>
        <v>Not Assigned</v>
      </c>
      <c r="O282" s="72" t="s">
        <v>594</v>
      </c>
      <c r="P282" s="72"/>
      <c r="Q282" s="62" t="s">
        <v>9</v>
      </c>
      <c r="R282" s="62"/>
      <c r="S282" s="62" t="s">
        <v>10</v>
      </c>
      <c r="T282" s="62"/>
      <c r="U282" s="62"/>
      <c r="V282" s="62"/>
      <c r="W282" s="72" t="str">
        <f>IF(ISBLANK(Table1[[#This Row],[Connection Type]]),"",INDEX(LookupConnectionType[Description],MATCH(Table1[[#This Row],[Connection Type]],LookupConnectionType[Connection Abbreviation])))</f>
        <v/>
      </c>
      <c r="X282" s="76"/>
      <c r="AA282" s="62"/>
      <c r="AB282" s="62"/>
      <c r="AC282" s="62"/>
      <c r="AD282" s="62"/>
      <c r="AE282" s="62"/>
      <c r="AF282" s="77"/>
      <c r="AG282" s="77"/>
      <c r="AH282" s="78"/>
      <c r="AI28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8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82" s="79" t="str">
        <f>IF(OR(Table1[[#This Row],[Apparent Power (kVA)]]="",Table1[[#This Row],[Elec - Diversity]]=""),"",Table1[[#This Row],[Apparent Power (kVA)]]*Table1[[#This Row],[Elec - Diversity]])</f>
        <v/>
      </c>
      <c r="AL282" s="62"/>
      <c r="AM282" s="62"/>
      <c r="AN282" s="62"/>
      <c r="AO282" s="62"/>
      <c r="AP282" s="62"/>
      <c r="AQ282" s="62"/>
      <c r="AR282" s="62"/>
      <c r="AS282" s="62"/>
      <c r="AT282" s="62" t="str" cm="1">
        <f t="array" ref="AT282">IF(ISBLANK(Table1[[#This Row],[Service]]),"N/A",INDEX(LookupService[Consumption Unit],MATCH(Table1[[#This Row],[Service]],LookupService[Service],0),0))</f>
        <v>N/A</v>
      </c>
      <c r="AU282" s="62"/>
      <c r="AV282" s="62"/>
      <c r="AW282" s="80" t="str" cm="1">
        <f t="array" ref="AW282">IF(ISBLANK(Table1[[#This Row],[Service]]),"N/A",INDEX(LookupService[Pressure Unit],MATCH(Table1[[#This Row],[Service]],LookupService[Service],0),0))</f>
        <v>N/A</v>
      </c>
      <c r="AX282" s="81"/>
      <c r="AY282" s="72" t="str">
        <f>IF(OR(Table1[[#This Row],[Flow]]="",Table1[[#This Row],[Mech - Diversity]]=""),"",Table1[[#This Row],[Flow]]*Table1[[#This Row],[Mech - Diversity]])</f>
        <v/>
      </c>
      <c r="AZ282" s="72"/>
      <c r="BA282" s="62"/>
      <c r="BB282" s="62"/>
      <c r="BC282" s="62"/>
      <c r="BD282" s="62"/>
      <c r="BE282" s="62"/>
      <c r="BF282" s="62"/>
      <c r="BG282" s="62"/>
      <c r="BH282" s="77"/>
      <c r="BI282" s="77"/>
      <c r="BJ28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82" s="72"/>
      <c r="BL282" s="72" t="b">
        <f>IF(ISBLANK(Table1[[#This Row],[Power Source (Control Panel)]]),FALSE,TRUE)</f>
        <v>0</v>
      </c>
    </row>
    <row r="283" spans="1:64" ht="30" customHeight="1" x14ac:dyDescent="0.3">
      <c r="A283" s="62" t="s">
        <v>898</v>
      </c>
      <c r="B283" s="62" t="s">
        <v>889</v>
      </c>
      <c r="C28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CA-C033</v>
      </c>
      <c r="D283" s="62" t="s">
        <v>516</v>
      </c>
      <c r="E283" s="62" t="s">
        <v>517</v>
      </c>
      <c r="F283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283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283" s="74">
        <v>33</v>
      </c>
      <c r="I283" s="75" t="str">
        <f>IF(Table1[[#This Row],[Connection ID]]&lt;&gt;"-",IF(COUNTIF(Table1[Connection ID],Table1[[#This Row],[Connection ID]])&gt;1,"Duplicate Tag",""),"")</f>
        <v/>
      </c>
      <c r="J28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83" s="62"/>
      <c r="M283" s="62" t="s">
        <v>751</v>
      </c>
      <c r="N283" s="72" t="str" cm="1">
        <f t="array" ref="N283">_xlfn._xlws.FILTER(LookupCostCode[Cost Code],LookupCostCode[Description]=Table1[[#This Row],[Equipment Type]],"Not Assigned")</f>
        <v>Not Assigned</v>
      </c>
      <c r="O283" s="72" t="s">
        <v>594</v>
      </c>
      <c r="P283" s="62"/>
      <c r="Q283" s="62" t="s">
        <v>9</v>
      </c>
      <c r="R283" s="62"/>
      <c r="S283" s="62" t="s">
        <v>10</v>
      </c>
      <c r="T283" s="62"/>
      <c r="U283" s="62"/>
      <c r="V283" s="62"/>
      <c r="W283" s="72" t="str">
        <f>IF(ISBLANK(Table1[[#This Row],[Connection Type]]),"",INDEX(LookupConnectionType[Description],MATCH(Table1[[#This Row],[Connection Type]],LookupConnectionType[Connection Abbreviation])))</f>
        <v/>
      </c>
      <c r="X283" s="76"/>
      <c r="AA283" s="62"/>
      <c r="AB283" s="62"/>
      <c r="AC283" s="62" t="s">
        <v>665</v>
      </c>
      <c r="AD283" s="62"/>
      <c r="AE283" s="62"/>
      <c r="AF283" s="77"/>
      <c r="AG283" s="77"/>
      <c r="AH283" s="78"/>
      <c r="AI28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8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83" s="79" t="str">
        <f>IF(OR(Table1[[#This Row],[Apparent Power (kVA)]]="",Table1[[#This Row],[Elec - Diversity]]=""),"",Table1[[#This Row],[Apparent Power (kVA)]]*Table1[[#This Row],[Elec - Diversity]])</f>
        <v/>
      </c>
      <c r="AL283" s="62"/>
      <c r="AM283" s="62"/>
      <c r="AN283" s="62"/>
      <c r="AO283" s="62"/>
      <c r="AP283" s="62"/>
      <c r="AQ283" s="62"/>
      <c r="AR283" s="62"/>
      <c r="AS283" s="62">
        <v>11</v>
      </c>
      <c r="AT283" s="62" t="str" cm="1">
        <f t="array" ref="AT283">IF(ISBLANK(Table1[[#This Row],[Service]]),"N/A",INDEX(LookupService[Consumption Unit],MATCH(Table1[[#This Row],[Service]],LookupService[Service],0),0))</f>
        <v>SCFM</v>
      </c>
      <c r="AU283" s="62"/>
      <c r="AV283" s="62">
        <v>90</v>
      </c>
      <c r="AW283" s="80" t="str" cm="1">
        <f t="array" ref="AW283">IF(ISBLANK(Table1[[#This Row],[Service]]),"N/A",INDEX(LookupService[Pressure Unit],MATCH(Table1[[#This Row],[Service]],LookupService[Service],0),0))</f>
        <v>PSI</v>
      </c>
      <c r="AX283" s="81">
        <v>0.8</v>
      </c>
      <c r="AY283" s="72">
        <f>IF(OR(Table1[[#This Row],[Flow]]="",Table1[[#This Row],[Mech - Diversity]]=""),"",Table1[[#This Row],[Flow]]*Table1[[#This Row],[Mech - Diversity]])</f>
        <v>8.8000000000000007</v>
      </c>
      <c r="AZ283" s="72"/>
      <c r="BA283" s="62" t="s">
        <v>519</v>
      </c>
      <c r="BB283" s="62" t="s">
        <v>796</v>
      </c>
      <c r="BC283" s="62"/>
      <c r="BD283" s="62"/>
      <c r="BE283" s="62"/>
      <c r="BF283" s="62"/>
      <c r="BG283" s="62"/>
      <c r="BH283" s="77"/>
      <c r="BI283" s="77"/>
      <c r="BJ283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283" s="72"/>
      <c r="BL283" s="72" t="b">
        <f>IF(ISBLANK(Table1[[#This Row],[Power Source (Control Panel)]]),FALSE,TRUE)</f>
        <v>0</v>
      </c>
    </row>
    <row r="284" spans="1:64" ht="30" customHeight="1" x14ac:dyDescent="0.3">
      <c r="A284" s="62" t="s">
        <v>898</v>
      </c>
      <c r="B284" s="62" t="s">
        <v>889</v>
      </c>
      <c r="C28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EL-C050</v>
      </c>
      <c r="D284" s="62" t="s">
        <v>516</v>
      </c>
      <c r="E284" s="62" t="s">
        <v>528</v>
      </c>
      <c r="F284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284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284" s="74">
        <v>50</v>
      </c>
      <c r="I284" s="75" t="str">
        <f>IF(Table1[[#This Row],[Connection ID]]&lt;&gt;"-",IF(COUNTIF(Table1[Connection ID],Table1[[#This Row],[Connection ID]])&gt;1,"Duplicate Tag",""),"")</f>
        <v/>
      </c>
      <c r="J28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84" s="62"/>
      <c r="M284" s="62" t="s">
        <v>751</v>
      </c>
      <c r="N284" s="72" t="str" cm="1">
        <f t="array" ref="N284">_xlfn._xlws.FILTER(LookupCostCode[Cost Code],LookupCostCode[Description]=Table1[[#This Row],[Equipment Type]],"Not Assigned")</f>
        <v>Not Assigned</v>
      </c>
      <c r="O284" s="72" t="s">
        <v>594</v>
      </c>
      <c r="P284" s="72"/>
      <c r="Q284" s="62" t="s">
        <v>9</v>
      </c>
      <c r="R284" s="62"/>
      <c r="S284" s="62" t="s">
        <v>10</v>
      </c>
      <c r="T284" s="62"/>
      <c r="U284" s="62"/>
      <c r="V284" s="62"/>
      <c r="W284" s="72" t="str">
        <f>IF(ISBLANK(Table1[[#This Row],[Connection Type]]),"",INDEX(LookupConnectionType[Description],MATCH(Table1[[#This Row],[Connection Type]],LookupConnectionType[Connection Abbreviation])))</f>
        <v/>
      </c>
      <c r="X284" s="76"/>
      <c r="AA284" s="62"/>
      <c r="AB284" s="62"/>
      <c r="AC284" s="62" t="s">
        <v>665</v>
      </c>
      <c r="AD284" s="62"/>
      <c r="AE284" s="62" t="s">
        <v>657</v>
      </c>
      <c r="AF284" s="77"/>
      <c r="AG284" s="77">
        <v>17</v>
      </c>
      <c r="AH284" s="78">
        <v>0.8</v>
      </c>
      <c r="AI284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6.1245316555635503</v>
      </c>
      <c r="AJ284" s="79">
        <f>IF(OR(Table1[[#This Row],[Apparent Load (FLA)]]="",Table1[[#This Row],[Apparent Load (FLA)]]=0,Table1[[#This Row],[Elec - Diversity]]=""),"",Table1[[#This Row],[Apparent Load (FLA)]]*Table1[[#This Row],[Elec - Diversity]])</f>
        <v>13.600000000000001</v>
      </c>
      <c r="AK284" s="79">
        <f>IF(OR(Table1[[#This Row],[Apparent Power (kVA)]]="",Table1[[#This Row],[Elec - Diversity]]=""),"",Table1[[#This Row],[Apparent Power (kVA)]]*Table1[[#This Row],[Elec - Diversity]])</f>
        <v>4.8996253244508408</v>
      </c>
      <c r="AL284" s="62"/>
      <c r="AM284" s="62"/>
      <c r="AN284" s="62"/>
      <c r="AO284" s="62" t="s">
        <v>793</v>
      </c>
      <c r="AP284" s="62"/>
      <c r="AQ284" s="62"/>
      <c r="AR284" s="62"/>
      <c r="AS284" s="62"/>
      <c r="AT284" s="62" t="str" cm="1">
        <f t="array" ref="AT284">IF(ISBLANK(Table1[[#This Row],[Service]]),"N/A",INDEX(LookupService[Consumption Unit],MATCH(Table1[[#This Row],[Service]],LookupService[Service],0),0))</f>
        <v>N/A</v>
      </c>
      <c r="AU284" s="62"/>
      <c r="AV284" s="62"/>
      <c r="AW284" s="80" t="str" cm="1">
        <f t="array" ref="AW284">IF(ISBLANK(Table1[[#This Row],[Service]]),"N/A",INDEX(LookupService[Pressure Unit],MATCH(Table1[[#This Row],[Service]],LookupService[Service],0),0))</f>
        <v>N/A</v>
      </c>
      <c r="AX284" s="81"/>
      <c r="AY284" s="72" t="str">
        <f>IF(OR(Table1[[#This Row],[Flow]]="",Table1[[#This Row],[Mech - Diversity]]=""),"",Table1[[#This Row],[Flow]]*Table1[[#This Row],[Mech - Diversity]])</f>
        <v/>
      </c>
      <c r="AZ284" s="72"/>
      <c r="BA284" s="62"/>
      <c r="BB284" s="62"/>
      <c r="BC284" s="62"/>
      <c r="BD284" s="62"/>
      <c r="BE284" s="62"/>
      <c r="BF284" s="62"/>
      <c r="BG284" s="62"/>
      <c r="BH284" s="77"/>
      <c r="BI284" s="77"/>
      <c r="BJ284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284" s="72"/>
      <c r="BL284" s="72" t="b">
        <f>IF(ISBLANK(Table1[[#This Row],[Power Source (Control Panel)]]),FALSE,TRUE)</f>
        <v>0</v>
      </c>
    </row>
    <row r="285" spans="1:64" ht="30" customHeight="1" x14ac:dyDescent="0.3">
      <c r="A285" s="62" t="s">
        <v>898</v>
      </c>
      <c r="B285" s="62" t="s">
        <v>889</v>
      </c>
      <c r="C28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85" s="62" t="s">
        <v>509</v>
      </c>
      <c r="E285" s="62"/>
      <c r="F28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8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85" s="74"/>
      <c r="I285" s="75" t="str">
        <f>IF(Table1[[#This Row],[Connection ID]]&lt;&gt;"-",IF(COUNTIF(Table1[Connection ID],Table1[[#This Row],[Connection ID]])&gt;1,"Duplicate Tag",""),"")</f>
        <v/>
      </c>
      <c r="J28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85" s="62"/>
      <c r="M285" s="62" t="s">
        <v>751</v>
      </c>
      <c r="N285" s="72" t="str" cm="1">
        <f t="array" ref="N285">_xlfn._xlws.FILTER(LookupCostCode[Cost Code],LookupCostCode[Description]=Table1[[#This Row],[Equipment Type]],"Not Assigned")</f>
        <v>Not Assigned</v>
      </c>
      <c r="O285" s="72" t="s">
        <v>594</v>
      </c>
      <c r="P285" s="72"/>
      <c r="Q285" s="62" t="s">
        <v>9</v>
      </c>
      <c r="R285" s="62"/>
      <c r="S285" s="62" t="s">
        <v>10</v>
      </c>
      <c r="T285" s="62"/>
      <c r="U285" s="62"/>
      <c r="V285" s="62"/>
      <c r="W285" s="72" t="str">
        <f>IF(ISBLANK(Table1[[#This Row],[Connection Type]]),"",INDEX(LookupConnectionType[Description],MATCH(Table1[[#This Row],[Connection Type]],LookupConnectionType[Connection Abbreviation])))</f>
        <v/>
      </c>
      <c r="X285" s="76"/>
      <c r="AA285" s="62"/>
      <c r="AB285" s="62"/>
      <c r="AC285" s="62"/>
      <c r="AD285" s="62"/>
      <c r="AE285" s="62"/>
      <c r="AF285" s="77"/>
      <c r="AG285" s="77"/>
      <c r="AH285" s="78"/>
      <c r="AI28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8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85" s="79" t="str">
        <f>IF(OR(Table1[[#This Row],[Apparent Power (kVA)]]="",Table1[[#This Row],[Elec - Diversity]]=""),"",Table1[[#This Row],[Apparent Power (kVA)]]*Table1[[#This Row],[Elec - Diversity]])</f>
        <v/>
      </c>
      <c r="AL285" s="62"/>
      <c r="AM285" s="62"/>
      <c r="AN285" s="62"/>
      <c r="AO285" s="62"/>
      <c r="AP285" s="62"/>
      <c r="AQ285" s="62"/>
      <c r="AR285" s="62"/>
      <c r="AS285" s="62"/>
      <c r="AT285" s="62" t="str" cm="1">
        <f t="array" ref="AT285">IF(ISBLANK(Table1[[#This Row],[Service]]),"N/A",INDEX(LookupService[Consumption Unit],MATCH(Table1[[#This Row],[Service]],LookupService[Service],0),0))</f>
        <v>N/A</v>
      </c>
      <c r="AU285" s="62"/>
      <c r="AV285" s="62"/>
      <c r="AW285" s="80" t="str" cm="1">
        <f t="array" ref="AW285">IF(ISBLANK(Table1[[#This Row],[Service]]),"N/A",INDEX(LookupService[Pressure Unit],MATCH(Table1[[#This Row],[Service]],LookupService[Service],0),0))</f>
        <v>N/A</v>
      </c>
      <c r="AX285" s="81"/>
      <c r="AY285" s="72" t="str">
        <f>IF(OR(Table1[[#This Row],[Flow]]="",Table1[[#This Row],[Mech - Diversity]]=""),"",Table1[[#This Row],[Flow]]*Table1[[#This Row],[Mech - Diversity]])</f>
        <v/>
      </c>
      <c r="AZ285" s="72"/>
      <c r="BA285" s="62"/>
      <c r="BB285" s="62"/>
      <c r="BC285" s="62"/>
      <c r="BD285" s="62"/>
      <c r="BE285" s="62"/>
      <c r="BF285" s="62"/>
      <c r="BG285" s="62"/>
      <c r="BH285" s="77"/>
      <c r="BI285" s="77"/>
      <c r="BJ28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85" s="72"/>
      <c r="BL285" s="72" t="b">
        <f>IF(ISBLANK(Table1[[#This Row],[Power Source (Control Panel)]]),FALSE,TRUE)</f>
        <v>0</v>
      </c>
    </row>
    <row r="286" spans="1:64" ht="30" customHeight="1" x14ac:dyDescent="0.3">
      <c r="A286" s="62" t="s">
        <v>899</v>
      </c>
      <c r="B286" s="62" t="s">
        <v>889</v>
      </c>
      <c r="C28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CA-C034</v>
      </c>
      <c r="D286" s="62" t="s">
        <v>516</v>
      </c>
      <c r="E286" s="62" t="s">
        <v>517</v>
      </c>
      <c r="F286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286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286" s="74">
        <v>34</v>
      </c>
      <c r="I286" s="75" t="str">
        <f>IF(Table1[[#This Row],[Connection ID]]&lt;&gt;"-",IF(COUNTIF(Table1[Connection ID],Table1[[#This Row],[Connection ID]])&gt;1,"Duplicate Tag",""),"")</f>
        <v/>
      </c>
      <c r="J28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86" s="62"/>
      <c r="M286" s="62" t="s">
        <v>751</v>
      </c>
      <c r="N286" s="72" t="str" cm="1">
        <f t="array" ref="N286">_xlfn._xlws.FILTER(LookupCostCode[Cost Code],LookupCostCode[Description]=Table1[[#This Row],[Equipment Type]],"Not Assigned")</f>
        <v>Not Assigned</v>
      </c>
      <c r="O286" s="72" t="s">
        <v>594</v>
      </c>
      <c r="P286" s="62"/>
      <c r="Q286" s="62" t="s">
        <v>9</v>
      </c>
      <c r="R286" s="62"/>
      <c r="S286" s="62" t="s">
        <v>10</v>
      </c>
      <c r="T286" s="62"/>
      <c r="U286" s="62"/>
      <c r="V286" s="62"/>
      <c r="W286" s="72" t="str">
        <f>IF(ISBLANK(Table1[[#This Row],[Connection Type]]),"",INDEX(LookupConnectionType[Description],MATCH(Table1[[#This Row],[Connection Type]],LookupConnectionType[Connection Abbreviation])))</f>
        <v/>
      </c>
      <c r="X286" s="76"/>
      <c r="AA286" s="62"/>
      <c r="AB286" s="62"/>
      <c r="AC286" s="62" t="s">
        <v>665</v>
      </c>
      <c r="AD286" s="62"/>
      <c r="AE286" s="62"/>
      <c r="AF286" s="77"/>
      <c r="AG286" s="77"/>
      <c r="AH286" s="78"/>
      <c r="AI28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8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86" s="79" t="str">
        <f>IF(OR(Table1[[#This Row],[Apparent Power (kVA)]]="",Table1[[#This Row],[Elec - Diversity]]=""),"",Table1[[#This Row],[Apparent Power (kVA)]]*Table1[[#This Row],[Elec - Diversity]])</f>
        <v/>
      </c>
      <c r="AL286" s="62"/>
      <c r="AM286" s="62"/>
      <c r="AN286" s="62"/>
      <c r="AO286" s="62"/>
      <c r="AP286" s="62"/>
      <c r="AQ286" s="62"/>
      <c r="AR286" s="62"/>
      <c r="AS286" s="62">
        <v>11</v>
      </c>
      <c r="AT286" s="62" t="str" cm="1">
        <f t="array" ref="AT286">IF(ISBLANK(Table1[[#This Row],[Service]]),"N/A",INDEX(LookupService[Consumption Unit],MATCH(Table1[[#This Row],[Service]],LookupService[Service],0),0))</f>
        <v>SCFM</v>
      </c>
      <c r="AU286" s="62"/>
      <c r="AV286" s="62">
        <v>90</v>
      </c>
      <c r="AW286" s="80" t="str" cm="1">
        <f t="array" ref="AW286">IF(ISBLANK(Table1[[#This Row],[Service]]),"N/A",INDEX(LookupService[Pressure Unit],MATCH(Table1[[#This Row],[Service]],LookupService[Service],0),0))</f>
        <v>PSI</v>
      </c>
      <c r="AX286" s="81">
        <v>0.8</v>
      </c>
      <c r="AY286" s="72">
        <f>IF(OR(Table1[[#This Row],[Flow]]="",Table1[[#This Row],[Mech - Diversity]]=""),"",Table1[[#This Row],[Flow]]*Table1[[#This Row],[Mech - Diversity]])</f>
        <v>8.8000000000000007</v>
      </c>
      <c r="AZ286" s="72"/>
      <c r="BA286" s="62" t="s">
        <v>519</v>
      </c>
      <c r="BB286" s="62" t="s">
        <v>796</v>
      </c>
      <c r="BC286" s="62"/>
      <c r="BD286" s="62"/>
      <c r="BE286" s="62"/>
      <c r="BF286" s="62"/>
      <c r="BG286" s="62"/>
      <c r="BH286" s="77"/>
      <c r="BI286" s="77"/>
      <c r="BJ286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286" s="72"/>
      <c r="BL286" s="72" t="b">
        <f>IF(ISBLANK(Table1[[#This Row],[Power Source (Control Panel)]]),FALSE,TRUE)</f>
        <v>0</v>
      </c>
    </row>
    <row r="287" spans="1:64" ht="30" customHeight="1" x14ac:dyDescent="0.3">
      <c r="A287" s="62" t="s">
        <v>899</v>
      </c>
      <c r="B287" s="62" t="s">
        <v>889</v>
      </c>
      <c r="C28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EL-C051</v>
      </c>
      <c r="D287" s="62" t="s">
        <v>516</v>
      </c>
      <c r="E287" s="62" t="s">
        <v>528</v>
      </c>
      <c r="F287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287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287" s="74">
        <v>51</v>
      </c>
      <c r="I287" s="75" t="str">
        <f>IF(Table1[[#This Row],[Connection ID]]&lt;&gt;"-",IF(COUNTIF(Table1[Connection ID],Table1[[#This Row],[Connection ID]])&gt;1,"Duplicate Tag",""),"")</f>
        <v/>
      </c>
      <c r="J28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87" s="62"/>
      <c r="M287" s="62" t="s">
        <v>751</v>
      </c>
      <c r="N287" s="72" t="str" cm="1">
        <f t="array" ref="N287">_xlfn._xlws.FILTER(LookupCostCode[Cost Code],LookupCostCode[Description]=Table1[[#This Row],[Equipment Type]],"Not Assigned")</f>
        <v>Not Assigned</v>
      </c>
      <c r="O287" s="72" t="s">
        <v>594</v>
      </c>
      <c r="P287" s="72"/>
      <c r="Q287" s="62" t="s">
        <v>9</v>
      </c>
      <c r="R287" s="62"/>
      <c r="S287" s="62" t="s">
        <v>10</v>
      </c>
      <c r="T287" s="62"/>
      <c r="U287" s="62"/>
      <c r="V287" s="62"/>
      <c r="W287" s="72" t="str">
        <f>IF(ISBLANK(Table1[[#This Row],[Connection Type]]),"",INDEX(LookupConnectionType[Description],MATCH(Table1[[#This Row],[Connection Type]],LookupConnectionType[Connection Abbreviation])))</f>
        <v/>
      </c>
      <c r="X287" s="76"/>
      <c r="AA287" s="62"/>
      <c r="AB287" s="62"/>
      <c r="AC287" s="62" t="s">
        <v>665</v>
      </c>
      <c r="AD287" s="62"/>
      <c r="AE287" s="62" t="s">
        <v>657</v>
      </c>
      <c r="AF287" s="77"/>
      <c r="AG287" s="77">
        <v>17</v>
      </c>
      <c r="AH287" s="78">
        <v>0.8</v>
      </c>
      <c r="AI287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6.1245316555635503</v>
      </c>
      <c r="AJ287" s="79">
        <f>IF(OR(Table1[[#This Row],[Apparent Load (FLA)]]="",Table1[[#This Row],[Apparent Load (FLA)]]=0,Table1[[#This Row],[Elec - Diversity]]=""),"",Table1[[#This Row],[Apparent Load (FLA)]]*Table1[[#This Row],[Elec - Diversity]])</f>
        <v>13.600000000000001</v>
      </c>
      <c r="AK287" s="79">
        <f>IF(OR(Table1[[#This Row],[Apparent Power (kVA)]]="",Table1[[#This Row],[Elec - Diversity]]=""),"",Table1[[#This Row],[Apparent Power (kVA)]]*Table1[[#This Row],[Elec - Diversity]])</f>
        <v>4.8996253244508408</v>
      </c>
      <c r="AL287" s="62"/>
      <c r="AM287" s="62"/>
      <c r="AN287" s="62"/>
      <c r="AO287" s="62" t="s">
        <v>793</v>
      </c>
      <c r="AP287" s="62"/>
      <c r="AQ287" s="62"/>
      <c r="AR287" s="62"/>
      <c r="AS287" s="62"/>
      <c r="AT287" s="62" t="str" cm="1">
        <f t="array" ref="AT287">IF(ISBLANK(Table1[[#This Row],[Service]]),"N/A",INDEX(LookupService[Consumption Unit],MATCH(Table1[[#This Row],[Service]],LookupService[Service],0),0))</f>
        <v>N/A</v>
      </c>
      <c r="AU287" s="62"/>
      <c r="AV287" s="62"/>
      <c r="AW287" s="80" t="str" cm="1">
        <f t="array" ref="AW287">IF(ISBLANK(Table1[[#This Row],[Service]]),"N/A",INDEX(LookupService[Pressure Unit],MATCH(Table1[[#This Row],[Service]],LookupService[Service],0),0))</f>
        <v>N/A</v>
      </c>
      <c r="AX287" s="81"/>
      <c r="AY287" s="72" t="str">
        <f>IF(OR(Table1[[#This Row],[Flow]]="",Table1[[#This Row],[Mech - Diversity]]=""),"",Table1[[#This Row],[Flow]]*Table1[[#This Row],[Mech - Diversity]])</f>
        <v/>
      </c>
      <c r="AZ287" s="72"/>
      <c r="BA287" s="62"/>
      <c r="BB287" s="62"/>
      <c r="BC287" s="62"/>
      <c r="BD287" s="62"/>
      <c r="BE287" s="62"/>
      <c r="BF287" s="62"/>
      <c r="BG287" s="62"/>
      <c r="BH287" s="77"/>
      <c r="BI287" s="77"/>
      <c r="BJ287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287" s="72"/>
      <c r="BL287" s="72" t="b">
        <f>IF(ISBLANK(Table1[[#This Row],[Power Source (Control Panel)]]),FALSE,TRUE)</f>
        <v>0</v>
      </c>
    </row>
    <row r="288" spans="1:64" ht="30" customHeight="1" x14ac:dyDescent="0.3">
      <c r="A288" s="62" t="s">
        <v>899</v>
      </c>
      <c r="B288" s="62" t="s">
        <v>889</v>
      </c>
      <c r="C28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88" s="62" t="s">
        <v>509</v>
      </c>
      <c r="E288" s="62"/>
      <c r="F28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8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88" s="74"/>
      <c r="I288" s="75" t="str">
        <f>IF(Table1[[#This Row],[Connection ID]]&lt;&gt;"-",IF(COUNTIF(Table1[Connection ID],Table1[[#This Row],[Connection ID]])&gt;1,"Duplicate Tag",""),"")</f>
        <v/>
      </c>
      <c r="J28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88" s="62"/>
      <c r="M288" s="62" t="s">
        <v>751</v>
      </c>
      <c r="N288" s="72" t="str" cm="1">
        <f t="array" ref="N288">_xlfn._xlws.FILTER(LookupCostCode[Cost Code],LookupCostCode[Description]=Table1[[#This Row],[Equipment Type]],"Not Assigned")</f>
        <v>Not Assigned</v>
      </c>
      <c r="O288" s="72" t="s">
        <v>594</v>
      </c>
      <c r="P288" s="72"/>
      <c r="Q288" s="62" t="s">
        <v>9</v>
      </c>
      <c r="R288" s="62"/>
      <c r="S288" s="62" t="s">
        <v>10</v>
      </c>
      <c r="T288" s="62"/>
      <c r="U288" s="62"/>
      <c r="V288" s="62"/>
      <c r="W288" s="72" t="str">
        <f>IF(ISBLANK(Table1[[#This Row],[Connection Type]]),"",INDEX(LookupConnectionType[Description],MATCH(Table1[[#This Row],[Connection Type]],LookupConnectionType[Connection Abbreviation])))</f>
        <v/>
      </c>
      <c r="X288" s="76"/>
      <c r="AA288" s="62"/>
      <c r="AB288" s="62"/>
      <c r="AC288" s="62"/>
      <c r="AD288" s="62"/>
      <c r="AE288" s="62"/>
      <c r="AF288" s="77"/>
      <c r="AG288" s="77"/>
      <c r="AH288" s="78"/>
      <c r="AI28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8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88" s="79" t="str">
        <f>IF(OR(Table1[[#This Row],[Apparent Power (kVA)]]="",Table1[[#This Row],[Elec - Diversity]]=""),"",Table1[[#This Row],[Apparent Power (kVA)]]*Table1[[#This Row],[Elec - Diversity]])</f>
        <v/>
      </c>
      <c r="AL288" s="62"/>
      <c r="AM288" s="62"/>
      <c r="AN288" s="62"/>
      <c r="AO288" s="62"/>
      <c r="AP288" s="62"/>
      <c r="AQ288" s="62"/>
      <c r="AR288" s="62"/>
      <c r="AS288" s="62"/>
      <c r="AT288" s="62" t="str" cm="1">
        <f t="array" ref="AT288">IF(ISBLANK(Table1[[#This Row],[Service]]),"N/A",INDEX(LookupService[Consumption Unit],MATCH(Table1[[#This Row],[Service]],LookupService[Service],0),0))</f>
        <v>N/A</v>
      </c>
      <c r="AU288" s="62"/>
      <c r="AV288" s="62"/>
      <c r="AW288" s="80" t="str" cm="1">
        <f t="array" ref="AW288">IF(ISBLANK(Table1[[#This Row],[Service]]),"N/A",INDEX(LookupService[Pressure Unit],MATCH(Table1[[#This Row],[Service]],LookupService[Service],0),0))</f>
        <v>N/A</v>
      </c>
      <c r="AX288" s="81"/>
      <c r="AY288" s="72" t="str">
        <f>IF(OR(Table1[[#This Row],[Flow]]="",Table1[[#This Row],[Mech - Diversity]]=""),"",Table1[[#This Row],[Flow]]*Table1[[#This Row],[Mech - Diversity]])</f>
        <v/>
      </c>
      <c r="AZ288" s="72"/>
      <c r="BA288" s="62"/>
      <c r="BB288" s="62"/>
      <c r="BC288" s="62"/>
      <c r="BD288" s="62"/>
      <c r="BE288" s="62"/>
      <c r="BF288" s="62"/>
      <c r="BG288" s="62"/>
      <c r="BH288" s="77"/>
      <c r="BI288" s="77"/>
      <c r="BJ28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88" s="72"/>
      <c r="BL288" s="72" t="b">
        <f>IF(ISBLANK(Table1[[#This Row],[Power Source (Control Panel)]]),FALSE,TRUE)</f>
        <v>0</v>
      </c>
    </row>
    <row r="289" spans="1:64" ht="30" customHeight="1" x14ac:dyDescent="0.3">
      <c r="A289" s="62" t="s">
        <v>900</v>
      </c>
      <c r="B289" s="62" t="s">
        <v>889</v>
      </c>
      <c r="C28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CA-C035</v>
      </c>
      <c r="D289" s="62" t="s">
        <v>516</v>
      </c>
      <c r="E289" s="62" t="s">
        <v>517</v>
      </c>
      <c r="F289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289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289" s="74">
        <v>35</v>
      </c>
      <c r="I289" s="75" t="str">
        <f>IF(Table1[[#This Row],[Connection ID]]&lt;&gt;"-",IF(COUNTIF(Table1[Connection ID],Table1[[#This Row],[Connection ID]])&gt;1,"Duplicate Tag",""),"")</f>
        <v/>
      </c>
      <c r="J28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89" s="62"/>
      <c r="M289" s="62" t="s">
        <v>751</v>
      </c>
      <c r="N289" s="72" t="str" cm="1">
        <f t="array" ref="N289">_xlfn._xlws.FILTER(LookupCostCode[Cost Code],LookupCostCode[Description]=Table1[[#This Row],[Equipment Type]],"Not Assigned")</f>
        <v>Not Assigned</v>
      </c>
      <c r="O289" s="72" t="s">
        <v>594</v>
      </c>
      <c r="P289" s="62"/>
      <c r="Q289" s="62" t="s">
        <v>9</v>
      </c>
      <c r="R289" s="62"/>
      <c r="S289" s="62" t="s">
        <v>10</v>
      </c>
      <c r="T289" s="62"/>
      <c r="U289" s="62"/>
      <c r="V289" s="62"/>
      <c r="W289" s="72" t="str">
        <f>IF(ISBLANK(Table1[[#This Row],[Connection Type]]),"",INDEX(LookupConnectionType[Description],MATCH(Table1[[#This Row],[Connection Type]],LookupConnectionType[Connection Abbreviation])))</f>
        <v/>
      </c>
      <c r="X289" s="76"/>
      <c r="AA289" s="62"/>
      <c r="AB289" s="62"/>
      <c r="AC289" s="62" t="s">
        <v>665</v>
      </c>
      <c r="AD289" s="62"/>
      <c r="AE289" s="62"/>
      <c r="AF289" s="77"/>
      <c r="AG289" s="77"/>
      <c r="AH289" s="78"/>
      <c r="AI28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8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89" s="79" t="str">
        <f>IF(OR(Table1[[#This Row],[Apparent Power (kVA)]]="",Table1[[#This Row],[Elec - Diversity]]=""),"",Table1[[#This Row],[Apparent Power (kVA)]]*Table1[[#This Row],[Elec - Diversity]])</f>
        <v/>
      </c>
      <c r="AL289" s="62"/>
      <c r="AM289" s="62"/>
      <c r="AN289" s="62"/>
      <c r="AO289" s="62"/>
      <c r="AP289" s="62"/>
      <c r="AQ289" s="62"/>
      <c r="AR289" s="62"/>
      <c r="AS289" s="62">
        <v>11</v>
      </c>
      <c r="AT289" s="62" t="str" cm="1">
        <f t="array" ref="AT289">IF(ISBLANK(Table1[[#This Row],[Service]]),"N/A",INDEX(LookupService[Consumption Unit],MATCH(Table1[[#This Row],[Service]],LookupService[Service],0),0))</f>
        <v>SCFM</v>
      </c>
      <c r="AU289" s="62"/>
      <c r="AV289" s="62">
        <v>90</v>
      </c>
      <c r="AW289" s="80" t="str" cm="1">
        <f t="array" ref="AW289">IF(ISBLANK(Table1[[#This Row],[Service]]),"N/A",INDEX(LookupService[Pressure Unit],MATCH(Table1[[#This Row],[Service]],LookupService[Service],0),0))</f>
        <v>PSI</v>
      </c>
      <c r="AX289" s="81">
        <v>0.8</v>
      </c>
      <c r="AY289" s="72">
        <f>IF(OR(Table1[[#This Row],[Flow]]="",Table1[[#This Row],[Mech - Diversity]]=""),"",Table1[[#This Row],[Flow]]*Table1[[#This Row],[Mech - Diversity]])</f>
        <v>8.8000000000000007</v>
      </c>
      <c r="AZ289" s="72"/>
      <c r="BA289" s="62" t="s">
        <v>519</v>
      </c>
      <c r="BB289" s="62" t="s">
        <v>796</v>
      </c>
      <c r="BC289" s="62"/>
      <c r="BD289" s="62"/>
      <c r="BE289" s="62"/>
      <c r="BF289" s="62"/>
      <c r="BG289" s="62"/>
      <c r="BH289" s="77"/>
      <c r="BI289" s="77"/>
      <c r="BJ289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289" s="72"/>
      <c r="BL289" s="72" t="b">
        <f>IF(ISBLANK(Table1[[#This Row],[Power Source (Control Panel)]]),FALSE,TRUE)</f>
        <v>0</v>
      </c>
    </row>
    <row r="290" spans="1:64" ht="30" customHeight="1" x14ac:dyDescent="0.3">
      <c r="A290" s="62" t="s">
        <v>900</v>
      </c>
      <c r="B290" s="62" t="s">
        <v>889</v>
      </c>
      <c r="C29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EL-C052</v>
      </c>
      <c r="D290" s="62" t="s">
        <v>516</v>
      </c>
      <c r="E290" s="62" t="s">
        <v>528</v>
      </c>
      <c r="F290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290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290" s="74">
        <v>52</v>
      </c>
      <c r="I290" s="75" t="str">
        <f>IF(Table1[[#This Row],[Connection ID]]&lt;&gt;"-",IF(COUNTIF(Table1[Connection ID],Table1[[#This Row],[Connection ID]])&gt;1,"Duplicate Tag",""),"")</f>
        <v/>
      </c>
      <c r="J29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90" s="62"/>
      <c r="M290" s="62" t="s">
        <v>751</v>
      </c>
      <c r="N290" s="72" t="str" cm="1">
        <f t="array" ref="N290">_xlfn._xlws.FILTER(LookupCostCode[Cost Code],LookupCostCode[Description]=Table1[[#This Row],[Equipment Type]],"Not Assigned")</f>
        <v>Not Assigned</v>
      </c>
      <c r="O290" s="72" t="s">
        <v>594</v>
      </c>
      <c r="P290" s="72"/>
      <c r="Q290" s="62" t="s">
        <v>9</v>
      </c>
      <c r="R290" s="62"/>
      <c r="S290" s="62" t="s">
        <v>10</v>
      </c>
      <c r="T290" s="62"/>
      <c r="U290" s="62"/>
      <c r="V290" s="62"/>
      <c r="W290" s="72" t="str">
        <f>IF(ISBLANK(Table1[[#This Row],[Connection Type]]),"",INDEX(LookupConnectionType[Description],MATCH(Table1[[#This Row],[Connection Type]],LookupConnectionType[Connection Abbreviation])))</f>
        <v/>
      </c>
      <c r="X290" s="76"/>
      <c r="AA290" s="62"/>
      <c r="AB290" s="62"/>
      <c r="AC290" s="62" t="s">
        <v>665</v>
      </c>
      <c r="AD290" s="62"/>
      <c r="AE290" s="62" t="s">
        <v>657</v>
      </c>
      <c r="AF290" s="77"/>
      <c r="AG290" s="77">
        <v>17</v>
      </c>
      <c r="AH290" s="78">
        <v>0.8</v>
      </c>
      <c r="AI290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6.1245316555635503</v>
      </c>
      <c r="AJ290" s="79">
        <f>IF(OR(Table1[[#This Row],[Apparent Load (FLA)]]="",Table1[[#This Row],[Apparent Load (FLA)]]=0,Table1[[#This Row],[Elec - Diversity]]=""),"",Table1[[#This Row],[Apparent Load (FLA)]]*Table1[[#This Row],[Elec - Diversity]])</f>
        <v>13.600000000000001</v>
      </c>
      <c r="AK290" s="79">
        <f>IF(OR(Table1[[#This Row],[Apparent Power (kVA)]]="",Table1[[#This Row],[Elec - Diversity]]=""),"",Table1[[#This Row],[Apparent Power (kVA)]]*Table1[[#This Row],[Elec - Diversity]])</f>
        <v>4.8996253244508408</v>
      </c>
      <c r="AL290" s="62"/>
      <c r="AM290" s="62"/>
      <c r="AN290" s="62"/>
      <c r="AO290" s="62" t="s">
        <v>793</v>
      </c>
      <c r="AP290" s="62"/>
      <c r="AQ290" s="62"/>
      <c r="AR290" s="62"/>
      <c r="AS290" s="62"/>
      <c r="AT290" s="62" t="str" cm="1">
        <f t="array" ref="AT290">IF(ISBLANK(Table1[[#This Row],[Service]]),"N/A",INDEX(LookupService[Consumption Unit],MATCH(Table1[[#This Row],[Service]],LookupService[Service],0),0))</f>
        <v>N/A</v>
      </c>
      <c r="AU290" s="62"/>
      <c r="AV290" s="62"/>
      <c r="AW290" s="80" t="str" cm="1">
        <f t="array" ref="AW290">IF(ISBLANK(Table1[[#This Row],[Service]]),"N/A",INDEX(LookupService[Pressure Unit],MATCH(Table1[[#This Row],[Service]],LookupService[Service],0),0))</f>
        <v>N/A</v>
      </c>
      <c r="AX290" s="81"/>
      <c r="AY290" s="72" t="str">
        <f>IF(OR(Table1[[#This Row],[Flow]]="",Table1[[#This Row],[Mech - Diversity]]=""),"",Table1[[#This Row],[Flow]]*Table1[[#This Row],[Mech - Diversity]])</f>
        <v/>
      </c>
      <c r="AZ290" s="72"/>
      <c r="BA290" s="62"/>
      <c r="BB290" s="62"/>
      <c r="BC290" s="62"/>
      <c r="BD290" s="62"/>
      <c r="BE290" s="62"/>
      <c r="BF290" s="62"/>
      <c r="BG290" s="62"/>
      <c r="BH290" s="77"/>
      <c r="BI290" s="77"/>
      <c r="BJ290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290" s="72"/>
      <c r="BL290" s="72" t="b">
        <f>IF(ISBLANK(Table1[[#This Row],[Power Source (Control Panel)]]),FALSE,TRUE)</f>
        <v>0</v>
      </c>
    </row>
    <row r="291" spans="1:64" ht="30" customHeight="1" x14ac:dyDescent="0.3">
      <c r="A291" s="62" t="s">
        <v>900</v>
      </c>
      <c r="B291" s="62" t="s">
        <v>889</v>
      </c>
      <c r="C29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91" s="62" t="s">
        <v>509</v>
      </c>
      <c r="E291" s="62"/>
      <c r="F29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9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91" s="74"/>
      <c r="I291" s="75" t="str">
        <f>IF(Table1[[#This Row],[Connection ID]]&lt;&gt;"-",IF(COUNTIF(Table1[Connection ID],Table1[[#This Row],[Connection ID]])&gt;1,"Duplicate Tag",""),"")</f>
        <v/>
      </c>
      <c r="J29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91" s="62"/>
      <c r="M291" s="62" t="s">
        <v>751</v>
      </c>
      <c r="N291" s="72" t="str" cm="1">
        <f t="array" ref="N291">_xlfn._xlws.FILTER(LookupCostCode[Cost Code],LookupCostCode[Description]=Table1[[#This Row],[Equipment Type]],"Not Assigned")</f>
        <v>Not Assigned</v>
      </c>
      <c r="O291" s="72" t="s">
        <v>594</v>
      </c>
      <c r="P291" s="72"/>
      <c r="Q291" s="62" t="s">
        <v>9</v>
      </c>
      <c r="R291" s="62"/>
      <c r="S291" s="62" t="s">
        <v>10</v>
      </c>
      <c r="T291" s="62"/>
      <c r="U291" s="62"/>
      <c r="V291" s="62"/>
      <c r="W291" s="72" t="str">
        <f>IF(ISBLANK(Table1[[#This Row],[Connection Type]]),"",INDEX(LookupConnectionType[Description],MATCH(Table1[[#This Row],[Connection Type]],LookupConnectionType[Connection Abbreviation])))</f>
        <v/>
      </c>
      <c r="X291" s="76"/>
      <c r="AA291" s="62"/>
      <c r="AB291" s="62"/>
      <c r="AC291" s="62"/>
      <c r="AD291" s="62"/>
      <c r="AE291" s="62"/>
      <c r="AF291" s="77"/>
      <c r="AG291" s="77"/>
      <c r="AH291" s="78"/>
      <c r="AI29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9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91" s="79" t="str">
        <f>IF(OR(Table1[[#This Row],[Apparent Power (kVA)]]="",Table1[[#This Row],[Elec - Diversity]]=""),"",Table1[[#This Row],[Apparent Power (kVA)]]*Table1[[#This Row],[Elec - Diversity]])</f>
        <v/>
      </c>
      <c r="AL291" s="62"/>
      <c r="AM291" s="62"/>
      <c r="AN291" s="62"/>
      <c r="AO291" s="62"/>
      <c r="AP291" s="62"/>
      <c r="AQ291" s="62"/>
      <c r="AR291" s="62"/>
      <c r="AS291" s="62"/>
      <c r="AT291" s="62" t="str" cm="1">
        <f t="array" ref="AT291">IF(ISBLANK(Table1[[#This Row],[Service]]),"N/A",INDEX(LookupService[Consumption Unit],MATCH(Table1[[#This Row],[Service]],LookupService[Service],0),0))</f>
        <v>N/A</v>
      </c>
      <c r="AU291" s="62"/>
      <c r="AV291" s="62"/>
      <c r="AW291" s="80" t="str" cm="1">
        <f t="array" ref="AW291">IF(ISBLANK(Table1[[#This Row],[Service]]),"N/A",INDEX(LookupService[Pressure Unit],MATCH(Table1[[#This Row],[Service]],LookupService[Service],0),0))</f>
        <v>N/A</v>
      </c>
      <c r="AX291" s="81"/>
      <c r="AY291" s="72" t="str">
        <f>IF(OR(Table1[[#This Row],[Flow]]="",Table1[[#This Row],[Mech - Diversity]]=""),"",Table1[[#This Row],[Flow]]*Table1[[#This Row],[Mech - Diversity]])</f>
        <v/>
      </c>
      <c r="AZ291" s="72"/>
      <c r="BA291" s="62"/>
      <c r="BB291" s="62"/>
      <c r="BC291" s="62"/>
      <c r="BD291" s="62"/>
      <c r="BE291" s="62"/>
      <c r="BF291" s="62"/>
      <c r="BG291" s="62"/>
      <c r="BH291" s="77"/>
      <c r="BI291" s="77"/>
      <c r="BJ29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91" s="72"/>
      <c r="BL291" s="72" t="b">
        <f>IF(ISBLANK(Table1[[#This Row],[Power Source (Control Panel)]]),FALSE,TRUE)</f>
        <v>0</v>
      </c>
    </row>
    <row r="292" spans="1:64" ht="30" customHeight="1" x14ac:dyDescent="0.3">
      <c r="A292" s="62" t="s">
        <v>901</v>
      </c>
      <c r="B292" s="62" t="s">
        <v>889</v>
      </c>
      <c r="C29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CA-C036</v>
      </c>
      <c r="D292" s="62" t="s">
        <v>516</v>
      </c>
      <c r="E292" s="62" t="s">
        <v>517</v>
      </c>
      <c r="F292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292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292" s="74">
        <v>36</v>
      </c>
      <c r="I292" s="75" t="str">
        <f>IF(Table1[[#This Row],[Connection ID]]&lt;&gt;"-",IF(COUNTIF(Table1[Connection ID],Table1[[#This Row],[Connection ID]])&gt;1,"Duplicate Tag",""),"")</f>
        <v/>
      </c>
      <c r="J29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92" s="62"/>
      <c r="M292" s="62" t="s">
        <v>751</v>
      </c>
      <c r="N292" s="72" t="str" cm="1">
        <f t="array" ref="N292">_xlfn._xlws.FILTER(LookupCostCode[Cost Code],LookupCostCode[Description]=Table1[[#This Row],[Equipment Type]],"Not Assigned")</f>
        <v>Not Assigned</v>
      </c>
      <c r="O292" s="72" t="s">
        <v>594</v>
      </c>
      <c r="P292" s="62"/>
      <c r="Q292" s="62" t="s">
        <v>9</v>
      </c>
      <c r="R292" s="62"/>
      <c r="S292" s="62" t="s">
        <v>10</v>
      </c>
      <c r="T292" s="62"/>
      <c r="U292" s="62"/>
      <c r="V292" s="62"/>
      <c r="W292" s="72" t="str">
        <f>IF(ISBLANK(Table1[[#This Row],[Connection Type]]),"",INDEX(LookupConnectionType[Description],MATCH(Table1[[#This Row],[Connection Type]],LookupConnectionType[Connection Abbreviation])))</f>
        <v/>
      </c>
      <c r="X292" s="76"/>
      <c r="AA292" s="62"/>
      <c r="AB292" s="62"/>
      <c r="AC292" s="62" t="s">
        <v>665</v>
      </c>
      <c r="AD292" s="62"/>
      <c r="AE292" s="62"/>
      <c r="AF292" s="77"/>
      <c r="AG292" s="77"/>
      <c r="AH292" s="78"/>
      <c r="AI29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9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92" s="79" t="str">
        <f>IF(OR(Table1[[#This Row],[Apparent Power (kVA)]]="",Table1[[#This Row],[Elec - Diversity]]=""),"",Table1[[#This Row],[Apparent Power (kVA)]]*Table1[[#This Row],[Elec - Diversity]])</f>
        <v/>
      </c>
      <c r="AL292" s="62"/>
      <c r="AM292" s="62"/>
      <c r="AN292" s="62"/>
      <c r="AO292" s="62"/>
      <c r="AP292" s="62"/>
      <c r="AQ292" s="62"/>
      <c r="AR292" s="62"/>
      <c r="AS292" s="62">
        <v>11</v>
      </c>
      <c r="AT292" s="62" t="str" cm="1">
        <f t="array" ref="AT292">IF(ISBLANK(Table1[[#This Row],[Service]]),"N/A",INDEX(LookupService[Consumption Unit],MATCH(Table1[[#This Row],[Service]],LookupService[Service],0),0))</f>
        <v>SCFM</v>
      </c>
      <c r="AU292" s="62"/>
      <c r="AV292" s="62">
        <v>90</v>
      </c>
      <c r="AW292" s="80" t="str" cm="1">
        <f t="array" ref="AW292">IF(ISBLANK(Table1[[#This Row],[Service]]),"N/A",INDEX(LookupService[Pressure Unit],MATCH(Table1[[#This Row],[Service]],LookupService[Service],0),0))</f>
        <v>PSI</v>
      </c>
      <c r="AX292" s="81">
        <v>0.8</v>
      </c>
      <c r="AY292" s="72">
        <f>IF(OR(Table1[[#This Row],[Flow]]="",Table1[[#This Row],[Mech - Diversity]]=""),"",Table1[[#This Row],[Flow]]*Table1[[#This Row],[Mech - Diversity]])</f>
        <v>8.8000000000000007</v>
      </c>
      <c r="AZ292" s="72"/>
      <c r="BA292" s="62" t="s">
        <v>519</v>
      </c>
      <c r="BB292" s="62" t="s">
        <v>796</v>
      </c>
      <c r="BC292" s="62"/>
      <c r="BD292" s="62"/>
      <c r="BE292" s="62"/>
      <c r="BF292" s="62"/>
      <c r="BG292" s="62"/>
      <c r="BH292" s="77"/>
      <c r="BI292" s="77"/>
      <c r="BJ292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292" s="72"/>
      <c r="BL292" s="72" t="b">
        <f>IF(ISBLANK(Table1[[#This Row],[Power Source (Control Panel)]]),FALSE,TRUE)</f>
        <v>0</v>
      </c>
    </row>
    <row r="293" spans="1:64" ht="30" customHeight="1" x14ac:dyDescent="0.3">
      <c r="A293" s="62" t="s">
        <v>901</v>
      </c>
      <c r="B293" s="62" t="s">
        <v>889</v>
      </c>
      <c r="C29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EL-C053</v>
      </c>
      <c r="D293" s="62" t="s">
        <v>516</v>
      </c>
      <c r="E293" s="62" t="s">
        <v>528</v>
      </c>
      <c r="F293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293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293" s="74">
        <v>53</v>
      </c>
      <c r="I293" s="75" t="str">
        <f>IF(Table1[[#This Row],[Connection ID]]&lt;&gt;"-",IF(COUNTIF(Table1[Connection ID],Table1[[#This Row],[Connection ID]])&gt;1,"Duplicate Tag",""),"")</f>
        <v/>
      </c>
      <c r="J29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93" s="62"/>
      <c r="M293" s="62" t="s">
        <v>751</v>
      </c>
      <c r="N293" s="72" t="str" cm="1">
        <f t="array" ref="N293">_xlfn._xlws.FILTER(LookupCostCode[Cost Code],LookupCostCode[Description]=Table1[[#This Row],[Equipment Type]],"Not Assigned")</f>
        <v>Not Assigned</v>
      </c>
      <c r="O293" s="72" t="s">
        <v>594</v>
      </c>
      <c r="P293" s="72"/>
      <c r="Q293" s="62" t="s">
        <v>9</v>
      </c>
      <c r="R293" s="62"/>
      <c r="S293" s="62" t="s">
        <v>10</v>
      </c>
      <c r="T293" s="62"/>
      <c r="U293" s="62"/>
      <c r="V293" s="62"/>
      <c r="W293" s="72" t="str">
        <f>IF(ISBLANK(Table1[[#This Row],[Connection Type]]),"",INDEX(LookupConnectionType[Description],MATCH(Table1[[#This Row],[Connection Type]],LookupConnectionType[Connection Abbreviation])))</f>
        <v/>
      </c>
      <c r="X293" s="76"/>
      <c r="AA293" s="62"/>
      <c r="AB293" s="62"/>
      <c r="AC293" s="62" t="s">
        <v>665</v>
      </c>
      <c r="AD293" s="62"/>
      <c r="AE293" s="62" t="s">
        <v>657</v>
      </c>
      <c r="AF293" s="77"/>
      <c r="AG293" s="77">
        <v>17</v>
      </c>
      <c r="AH293" s="78">
        <v>0.8</v>
      </c>
      <c r="AI293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6.1245316555635503</v>
      </c>
      <c r="AJ293" s="79">
        <f>IF(OR(Table1[[#This Row],[Apparent Load (FLA)]]="",Table1[[#This Row],[Apparent Load (FLA)]]=0,Table1[[#This Row],[Elec - Diversity]]=""),"",Table1[[#This Row],[Apparent Load (FLA)]]*Table1[[#This Row],[Elec - Diversity]])</f>
        <v>13.600000000000001</v>
      </c>
      <c r="AK293" s="79">
        <f>IF(OR(Table1[[#This Row],[Apparent Power (kVA)]]="",Table1[[#This Row],[Elec - Diversity]]=""),"",Table1[[#This Row],[Apparent Power (kVA)]]*Table1[[#This Row],[Elec - Diversity]])</f>
        <v>4.8996253244508408</v>
      </c>
      <c r="AL293" s="62"/>
      <c r="AM293" s="62"/>
      <c r="AN293" s="62"/>
      <c r="AO293" s="62" t="s">
        <v>793</v>
      </c>
      <c r="AP293" s="62"/>
      <c r="AQ293" s="62"/>
      <c r="AR293" s="62"/>
      <c r="AS293" s="62"/>
      <c r="AT293" s="62" t="str" cm="1">
        <f t="array" ref="AT293">IF(ISBLANK(Table1[[#This Row],[Service]]),"N/A",INDEX(LookupService[Consumption Unit],MATCH(Table1[[#This Row],[Service]],LookupService[Service],0),0))</f>
        <v>N/A</v>
      </c>
      <c r="AU293" s="62"/>
      <c r="AV293" s="62"/>
      <c r="AW293" s="80" t="str" cm="1">
        <f t="array" ref="AW293">IF(ISBLANK(Table1[[#This Row],[Service]]),"N/A",INDEX(LookupService[Pressure Unit],MATCH(Table1[[#This Row],[Service]],LookupService[Service],0),0))</f>
        <v>N/A</v>
      </c>
      <c r="AX293" s="81"/>
      <c r="AY293" s="72" t="str">
        <f>IF(OR(Table1[[#This Row],[Flow]]="",Table1[[#This Row],[Mech - Diversity]]=""),"",Table1[[#This Row],[Flow]]*Table1[[#This Row],[Mech - Diversity]])</f>
        <v/>
      </c>
      <c r="AZ293" s="72"/>
      <c r="BA293" s="62"/>
      <c r="BB293" s="62"/>
      <c r="BC293" s="62"/>
      <c r="BD293" s="62"/>
      <c r="BE293" s="62"/>
      <c r="BF293" s="62"/>
      <c r="BG293" s="62"/>
      <c r="BH293" s="77"/>
      <c r="BI293" s="77"/>
      <c r="BJ293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293" s="72"/>
      <c r="BL293" s="72" t="b">
        <f>IF(ISBLANK(Table1[[#This Row],[Power Source (Control Panel)]]),FALSE,TRUE)</f>
        <v>0</v>
      </c>
    </row>
    <row r="294" spans="1:64" ht="32.25" customHeight="1" x14ac:dyDescent="0.3">
      <c r="A294" s="62" t="s">
        <v>901</v>
      </c>
      <c r="B294" s="62" t="s">
        <v>889</v>
      </c>
      <c r="C29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94" s="62" t="s">
        <v>509</v>
      </c>
      <c r="E294" s="62"/>
      <c r="F29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9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94" s="74"/>
      <c r="I294" s="75" t="str">
        <f>IF(Table1[[#This Row],[Connection ID]]&lt;&gt;"-",IF(COUNTIF(Table1[Connection ID],Table1[[#This Row],[Connection ID]])&gt;1,"Duplicate Tag",""),"")</f>
        <v/>
      </c>
      <c r="J29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94" s="62"/>
      <c r="M294" s="62" t="s">
        <v>751</v>
      </c>
      <c r="N294" s="72" t="str" cm="1">
        <f t="array" ref="N294">_xlfn._xlws.FILTER(LookupCostCode[Cost Code],LookupCostCode[Description]=Table1[[#This Row],[Equipment Type]],"Not Assigned")</f>
        <v>Not Assigned</v>
      </c>
      <c r="O294" s="72" t="s">
        <v>594</v>
      </c>
      <c r="P294" s="72"/>
      <c r="Q294" s="62" t="s">
        <v>9</v>
      </c>
      <c r="R294" s="62"/>
      <c r="S294" s="62" t="s">
        <v>10</v>
      </c>
      <c r="T294" s="62"/>
      <c r="U294" s="62"/>
      <c r="V294" s="62"/>
      <c r="W294" s="72" t="str">
        <f>IF(ISBLANK(Table1[[#This Row],[Connection Type]]),"",INDEX(LookupConnectionType[Description],MATCH(Table1[[#This Row],[Connection Type]],LookupConnectionType[Connection Abbreviation])))</f>
        <v/>
      </c>
      <c r="X294" s="76"/>
      <c r="AA294" s="62"/>
      <c r="AB294" s="62"/>
      <c r="AC294" s="62"/>
      <c r="AD294" s="62"/>
      <c r="AE294" s="62"/>
      <c r="AF294" s="77"/>
      <c r="AG294" s="77"/>
      <c r="AH294" s="78"/>
      <c r="AI29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9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94" s="79" t="str">
        <f>IF(OR(Table1[[#This Row],[Apparent Power (kVA)]]="",Table1[[#This Row],[Elec - Diversity]]=""),"",Table1[[#This Row],[Apparent Power (kVA)]]*Table1[[#This Row],[Elec - Diversity]])</f>
        <v/>
      </c>
      <c r="AL294" s="62"/>
      <c r="AM294" s="62"/>
      <c r="AN294" s="62"/>
      <c r="AO294" s="62"/>
      <c r="AP294" s="62"/>
      <c r="AQ294" s="62"/>
      <c r="AR294" s="62"/>
      <c r="AS294" s="62"/>
      <c r="AT294" s="62" t="str" cm="1">
        <f t="array" ref="AT294">IF(ISBLANK(Table1[[#This Row],[Service]]),"N/A",INDEX(LookupService[Consumption Unit],MATCH(Table1[[#This Row],[Service]],LookupService[Service],0),0))</f>
        <v>N/A</v>
      </c>
      <c r="AU294" s="62"/>
      <c r="AV294" s="62"/>
      <c r="AW294" s="80" t="str" cm="1">
        <f t="array" ref="AW294">IF(ISBLANK(Table1[[#This Row],[Service]]),"N/A",INDEX(LookupService[Pressure Unit],MATCH(Table1[[#This Row],[Service]],LookupService[Service],0),0))</f>
        <v>N/A</v>
      </c>
      <c r="AX294" s="81"/>
      <c r="AY294" s="72" t="str">
        <f>IF(OR(Table1[[#This Row],[Flow]]="",Table1[[#This Row],[Mech - Diversity]]=""),"",Table1[[#This Row],[Flow]]*Table1[[#This Row],[Mech - Diversity]])</f>
        <v/>
      </c>
      <c r="AZ294" s="72"/>
      <c r="BA294" s="62"/>
      <c r="BB294" s="62"/>
      <c r="BC294" s="62"/>
      <c r="BD294" s="62"/>
      <c r="BE294" s="62"/>
      <c r="BF294" s="62"/>
      <c r="BG294" s="62"/>
      <c r="BH294" s="77"/>
      <c r="BI294" s="77"/>
      <c r="BJ29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94" s="72"/>
      <c r="BL294" s="72" t="b">
        <f>IF(ISBLANK(Table1[[#This Row],[Power Source (Control Panel)]]),FALSE,TRUE)</f>
        <v>0</v>
      </c>
    </row>
    <row r="295" spans="1:64" ht="32.25" customHeight="1" x14ac:dyDescent="0.3">
      <c r="A295" s="62" t="s">
        <v>902</v>
      </c>
      <c r="B295" s="62" t="s">
        <v>889</v>
      </c>
      <c r="C29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CA-C037</v>
      </c>
      <c r="D295" s="62" t="s">
        <v>516</v>
      </c>
      <c r="E295" s="62" t="s">
        <v>517</v>
      </c>
      <c r="F295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295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295" s="74">
        <v>37</v>
      </c>
      <c r="I295" s="75" t="str">
        <f>IF(Table1[[#This Row],[Connection ID]]&lt;&gt;"-",IF(COUNTIF(Table1[Connection ID],Table1[[#This Row],[Connection ID]])&gt;1,"Duplicate Tag",""),"")</f>
        <v/>
      </c>
      <c r="J29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95" s="62"/>
      <c r="M295" s="62" t="s">
        <v>535</v>
      </c>
      <c r="N295" s="72" t="str" cm="1">
        <f t="array" ref="N295">_xlfn._xlws.FILTER(LookupCostCode[Cost Code],LookupCostCode[Description]=Table1[[#This Row],[Equipment Type]],"Not Assigned")</f>
        <v>Not Assigned</v>
      </c>
      <c r="O295" s="72" t="s">
        <v>594</v>
      </c>
      <c r="P295" s="62"/>
      <c r="Q295" s="62" t="s">
        <v>9</v>
      </c>
      <c r="R295" s="62"/>
      <c r="S295" s="62" t="s">
        <v>10</v>
      </c>
      <c r="T295" s="62"/>
      <c r="U295" s="62"/>
      <c r="V295" s="62"/>
      <c r="W295" s="72" t="str">
        <f>IF(ISBLANK(Table1[[#This Row],[Connection Type]]),"",INDEX(LookupConnectionType[Description],MATCH(Table1[[#This Row],[Connection Type]],LookupConnectionType[Connection Abbreviation])))</f>
        <v/>
      </c>
      <c r="X295" s="76"/>
      <c r="AA295" s="62"/>
      <c r="AB295" s="62"/>
      <c r="AC295" s="62" t="s">
        <v>665</v>
      </c>
      <c r="AD295" s="62"/>
      <c r="AE295" s="62"/>
      <c r="AF295" s="77"/>
      <c r="AG295" s="77"/>
      <c r="AH295" s="78"/>
      <c r="AI29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9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95" s="79" t="str">
        <f>IF(OR(Table1[[#This Row],[Apparent Power (kVA)]]="",Table1[[#This Row],[Elec - Diversity]]=""),"",Table1[[#This Row],[Apparent Power (kVA)]]*Table1[[#This Row],[Elec - Diversity]])</f>
        <v/>
      </c>
      <c r="AL295" s="62"/>
      <c r="AM295" s="62"/>
      <c r="AN295" s="62"/>
      <c r="AO295" s="62"/>
      <c r="AP295" s="62"/>
      <c r="AQ295" s="62"/>
      <c r="AR295" s="62"/>
      <c r="AS295" s="62">
        <v>11</v>
      </c>
      <c r="AT295" s="62" t="str" cm="1">
        <f t="array" ref="AT295">IF(ISBLANK(Table1[[#This Row],[Service]]),"N/A",INDEX(LookupService[Consumption Unit],MATCH(Table1[[#This Row],[Service]],LookupService[Service],0),0))</f>
        <v>SCFM</v>
      </c>
      <c r="AU295" s="62"/>
      <c r="AV295" s="62">
        <v>90</v>
      </c>
      <c r="AW295" s="80" t="str" cm="1">
        <f t="array" ref="AW295">IF(ISBLANK(Table1[[#This Row],[Service]]),"N/A",INDEX(LookupService[Pressure Unit],MATCH(Table1[[#This Row],[Service]],LookupService[Service],0),0))</f>
        <v>PSI</v>
      </c>
      <c r="AX295" s="81">
        <v>0.8</v>
      </c>
      <c r="AY295" s="72">
        <f>IF(OR(Table1[[#This Row],[Flow]]="",Table1[[#This Row],[Mech - Diversity]]=""),"",Table1[[#This Row],[Flow]]*Table1[[#This Row],[Mech - Diversity]])</f>
        <v>8.8000000000000007</v>
      </c>
      <c r="AZ295" s="72"/>
      <c r="BA295" s="62" t="s">
        <v>519</v>
      </c>
      <c r="BB295" s="62" t="s">
        <v>796</v>
      </c>
      <c r="BC295" s="62"/>
      <c r="BD295" s="62"/>
      <c r="BE295" s="62"/>
      <c r="BF295" s="62"/>
      <c r="BG295" s="62"/>
      <c r="BH295" s="77"/>
      <c r="BI295" s="77"/>
      <c r="BJ295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295" s="72"/>
      <c r="BL295" s="72" t="b">
        <f>IF(ISBLANK(Table1[[#This Row],[Power Source (Control Panel)]]),FALSE,TRUE)</f>
        <v>0</v>
      </c>
    </row>
    <row r="296" spans="1:64" ht="32.25" customHeight="1" x14ac:dyDescent="0.3">
      <c r="A296" s="62" t="s">
        <v>902</v>
      </c>
      <c r="B296" s="62" t="s">
        <v>889</v>
      </c>
      <c r="C29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EL-C054</v>
      </c>
      <c r="D296" s="62" t="s">
        <v>516</v>
      </c>
      <c r="E296" s="62" t="s">
        <v>528</v>
      </c>
      <c r="F29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29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296" s="74">
        <v>54</v>
      </c>
      <c r="I296" s="75" t="str">
        <f>IF(Table1[[#This Row],[Connection ID]]&lt;&gt;"-",IF(COUNTIF(Table1[Connection ID],Table1[[#This Row],[Connection ID]])&gt;1,"Duplicate Tag",""),"")</f>
        <v/>
      </c>
      <c r="J29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96" s="62"/>
      <c r="M296" s="62" t="s">
        <v>535</v>
      </c>
      <c r="N296" s="72" t="str" cm="1">
        <f t="array" ref="N296">_xlfn._xlws.FILTER(LookupCostCode[Cost Code],LookupCostCode[Description]=Table1[[#This Row],[Equipment Type]],"Not Assigned")</f>
        <v>Not Assigned</v>
      </c>
      <c r="O296" s="72" t="s">
        <v>594</v>
      </c>
      <c r="P296" s="72"/>
      <c r="Q296" s="62" t="s">
        <v>9</v>
      </c>
      <c r="R296" s="62"/>
      <c r="S296" s="62" t="s">
        <v>10</v>
      </c>
      <c r="T296" s="62"/>
      <c r="U296" s="62"/>
      <c r="V296" s="62"/>
      <c r="W296" s="72" t="str">
        <f>IF(ISBLANK(Table1[[#This Row],[Connection Type]]),"",INDEX(LookupConnectionType[Description],MATCH(Table1[[#This Row],[Connection Type]],LookupConnectionType[Connection Abbreviation])))</f>
        <v/>
      </c>
      <c r="X296" s="76"/>
      <c r="AA296" s="62"/>
      <c r="AB296" s="62"/>
      <c r="AC296" s="62" t="s">
        <v>665</v>
      </c>
      <c r="AD296" s="62"/>
      <c r="AE296" s="62" t="s">
        <v>657</v>
      </c>
      <c r="AF296" s="77"/>
      <c r="AG296" s="77">
        <v>17</v>
      </c>
      <c r="AH296" s="78">
        <v>0.8</v>
      </c>
      <c r="AI29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6.1245316555635503</v>
      </c>
      <c r="AJ296" s="79">
        <f>IF(OR(Table1[[#This Row],[Apparent Load (FLA)]]="",Table1[[#This Row],[Apparent Load (FLA)]]=0,Table1[[#This Row],[Elec - Diversity]]=""),"",Table1[[#This Row],[Apparent Load (FLA)]]*Table1[[#This Row],[Elec - Diversity]])</f>
        <v>13.600000000000001</v>
      </c>
      <c r="AK296" s="79">
        <f>IF(OR(Table1[[#This Row],[Apparent Power (kVA)]]="",Table1[[#This Row],[Elec - Diversity]]=""),"",Table1[[#This Row],[Apparent Power (kVA)]]*Table1[[#This Row],[Elec - Diversity]])</f>
        <v>4.8996253244508408</v>
      </c>
      <c r="AL296" s="62"/>
      <c r="AM296" s="62"/>
      <c r="AN296" s="62"/>
      <c r="AO296" s="62" t="s">
        <v>793</v>
      </c>
      <c r="AP296" s="62"/>
      <c r="AQ296" s="62"/>
      <c r="AR296" s="62"/>
      <c r="AS296" s="62"/>
      <c r="AT296" s="62" t="str" cm="1">
        <f t="array" ref="AT296">IF(ISBLANK(Table1[[#This Row],[Service]]),"N/A",INDEX(LookupService[Consumption Unit],MATCH(Table1[[#This Row],[Service]],LookupService[Service],0),0))</f>
        <v>N/A</v>
      </c>
      <c r="AU296" s="62"/>
      <c r="AV296" s="62"/>
      <c r="AW296" s="80" t="str" cm="1">
        <f t="array" ref="AW296">IF(ISBLANK(Table1[[#This Row],[Service]]),"N/A",INDEX(LookupService[Pressure Unit],MATCH(Table1[[#This Row],[Service]],LookupService[Service],0),0))</f>
        <v>N/A</v>
      </c>
      <c r="AX296" s="81"/>
      <c r="AY296" s="72" t="str">
        <f>IF(OR(Table1[[#This Row],[Flow]]="",Table1[[#This Row],[Mech - Diversity]]=""),"",Table1[[#This Row],[Flow]]*Table1[[#This Row],[Mech - Diversity]])</f>
        <v/>
      </c>
      <c r="AZ296" s="72"/>
      <c r="BA296" s="62"/>
      <c r="BB296" s="62"/>
      <c r="BC296" s="62"/>
      <c r="BD296" s="62"/>
      <c r="BE296" s="62"/>
      <c r="BF296" s="62"/>
      <c r="BG296" s="62"/>
      <c r="BH296" s="77"/>
      <c r="BI296" s="77"/>
      <c r="BJ29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296" s="72"/>
      <c r="BL296" s="72" t="b">
        <f>IF(ISBLANK(Table1[[#This Row],[Power Source (Control Panel)]]),FALSE,TRUE)</f>
        <v>0</v>
      </c>
    </row>
    <row r="297" spans="1:64" ht="30" customHeight="1" x14ac:dyDescent="0.3">
      <c r="A297" s="62" t="s">
        <v>902</v>
      </c>
      <c r="B297" s="62" t="s">
        <v>889</v>
      </c>
      <c r="C29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297" s="62" t="s">
        <v>509</v>
      </c>
      <c r="E297" s="62"/>
      <c r="F29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29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297" s="74"/>
      <c r="I297" s="75" t="str">
        <f>IF(Table1[[#This Row],[Connection ID]]&lt;&gt;"-",IF(COUNTIF(Table1[Connection ID],Table1[[#This Row],[Connection ID]])&gt;1,"Duplicate Tag",""),"")</f>
        <v/>
      </c>
      <c r="J29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97" s="62"/>
      <c r="M297" s="62" t="s">
        <v>535</v>
      </c>
      <c r="N297" s="72" t="str" cm="1">
        <f t="array" ref="N297">_xlfn._xlws.FILTER(LookupCostCode[Cost Code],LookupCostCode[Description]=Table1[[#This Row],[Equipment Type]],"Not Assigned")</f>
        <v>Not Assigned</v>
      </c>
      <c r="O297" s="72" t="s">
        <v>594</v>
      </c>
      <c r="P297" s="72"/>
      <c r="Q297" s="62" t="s">
        <v>9</v>
      </c>
      <c r="R297" s="62"/>
      <c r="S297" s="62" t="s">
        <v>10</v>
      </c>
      <c r="T297" s="62"/>
      <c r="U297" s="62"/>
      <c r="V297" s="62"/>
      <c r="W297" s="72" t="str">
        <f>IF(ISBLANK(Table1[[#This Row],[Connection Type]]),"",INDEX(LookupConnectionType[Description],MATCH(Table1[[#This Row],[Connection Type]],LookupConnectionType[Connection Abbreviation])))</f>
        <v/>
      </c>
      <c r="X297" s="76"/>
      <c r="AA297" s="62"/>
      <c r="AB297" s="62"/>
      <c r="AC297" s="62"/>
      <c r="AD297" s="62"/>
      <c r="AE297" s="62"/>
      <c r="AF297" s="77"/>
      <c r="AG297" s="77"/>
      <c r="AH297" s="78"/>
      <c r="AI29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9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97" s="79" t="str">
        <f>IF(OR(Table1[[#This Row],[Apparent Power (kVA)]]="",Table1[[#This Row],[Elec - Diversity]]=""),"",Table1[[#This Row],[Apparent Power (kVA)]]*Table1[[#This Row],[Elec - Diversity]])</f>
        <v/>
      </c>
      <c r="AL297" s="62"/>
      <c r="AM297" s="62"/>
      <c r="AN297" s="62"/>
      <c r="AO297" s="62"/>
      <c r="AP297" s="62"/>
      <c r="AQ297" s="62"/>
      <c r="AR297" s="62"/>
      <c r="AS297" s="62"/>
      <c r="AT297" s="62" t="str" cm="1">
        <f t="array" ref="AT297">IF(ISBLANK(Table1[[#This Row],[Service]]),"N/A",INDEX(LookupService[Consumption Unit],MATCH(Table1[[#This Row],[Service]],LookupService[Service],0),0))</f>
        <v>N/A</v>
      </c>
      <c r="AU297" s="62"/>
      <c r="AV297" s="62"/>
      <c r="AW297" s="80" t="str" cm="1">
        <f t="array" ref="AW297">IF(ISBLANK(Table1[[#This Row],[Service]]),"N/A",INDEX(LookupService[Pressure Unit],MATCH(Table1[[#This Row],[Service]],LookupService[Service],0),0))</f>
        <v>N/A</v>
      </c>
      <c r="AX297" s="81"/>
      <c r="AY297" s="72" t="str">
        <f>IF(OR(Table1[[#This Row],[Flow]]="",Table1[[#This Row],[Mech - Diversity]]=""),"",Table1[[#This Row],[Flow]]*Table1[[#This Row],[Mech - Diversity]])</f>
        <v/>
      </c>
      <c r="AZ297" s="72"/>
      <c r="BA297" s="62"/>
      <c r="BB297" s="62"/>
      <c r="BC297" s="62"/>
      <c r="BD297" s="62"/>
      <c r="BE297" s="62"/>
      <c r="BF297" s="62"/>
      <c r="BG297" s="62"/>
      <c r="BH297" s="77"/>
      <c r="BI297" s="77"/>
      <c r="BJ29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297" s="72"/>
      <c r="BL297" s="72" t="b">
        <f>IF(ISBLANK(Table1[[#This Row],[Power Source (Control Panel)]]),FALSE,TRUE)</f>
        <v>0</v>
      </c>
    </row>
    <row r="298" spans="1:64" ht="30" customHeight="1" x14ac:dyDescent="0.3">
      <c r="A298" s="62" t="s">
        <v>903</v>
      </c>
      <c r="B298" s="62" t="s">
        <v>889</v>
      </c>
      <c r="C29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CA-C038</v>
      </c>
      <c r="D298" s="62" t="s">
        <v>516</v>
      </c>
      <c r="E298" s="62" t="s">
        <v>517</v>
      </c>
      <c r="F298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298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298" s="74">
        <v>38</v>
      </c>
      <c r="I298" s="75" t="str">
        <f>IF(Table1[[#This Row],[Connection ID]]&lt;&gt;"-",IF(COUNTIF(Table1[Connection ID],Table1[[#This Row],[Connection ID]])&gt;1,"Duplicate Tag",""),"")</f>
        <v/>
      </c>
      <c r="J29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98" s="62"/>
      <c r="M298" s="62" t="s">
        <v>535</v>
      </c>
      <c r="N298" s="72" t="str" cm="1">
        <f t="array" ref="N298">_xlfn._xlws.FILTER(LookupCostCode[Cost Code],LookupCostCode[Description]=Table1[[#This Row],[Equipment Type]],"Not Assigned")</f>
        <v>Not Assigned</v>
      </c>
      <c r="O298" s="72" t="s">
        <v>594</v>
      </c>
      <c r="P298" s="62"/>
      <c r="Q298" s="62" t="s">
        <v>9</v>
      </c>
      <c r="R298" s="62"/>
      <c r="S298" s="62" t="s">
        <v>10</v>
      </c>
      <c r="T298" s="62"/>
      <c r="U298" s="62"/>
      <c r="V298" s="62"/>
      <c r="W298" s="72" t="str">
        <f>IF(ISBLANK(Table1[[#This Row],[Connection Type]]),"",INDEX(LookupConnectionType[Description],MATCH(Table1[[#This Row],[Connection Type]],LookupConnectionType[Connection Abbreviation])))</f>
        <v/>
      </c>
      <c r="X298" s="76"/>
      <c r="AA298" s="62"/>
      <c r="AB298" s="62"/>
      <c r="AC298" s="62" t="s">
        <v>665</v>
      </c>
      <c r="AD298" s="62"/>
      <c r="AE298" s="62"/>
      <c r="AF298" s="77"/>
      <c r="AG298" s="77"/>
      <c r="AH298" s="78"/>
      <c r="AI29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29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298" s="79" t="str">
        <f>IF(OR(Table1[[#This Row],[Apparent Power (kVA)]]="",Table1[[#This Row],[Elec - Diversity]]=""),"",Table1[[#This Row],[Apparent Power (kVA)]]*Table1[[#This Row],[Elec - Diversity]])</f>
        <v/>
      </c>
      <c r="AL298" s="62"/>
      <c r="AM298" s="62"/>
      <c r="AN298" s="62"/>
      <c r="AO298" s="62"/>
      <c r="AP298" s="62"/>
      <c r="AQ298" s="62"/>
      <c r="AR298" s="62"/>
      <c r="AS298" s="62">
        <v>11</v>
      </c>
      <c r="AT298" s="62" t="str" cm="1">
        <f t="array" ref="AT298">IF(ISBLANK(Table1[[#This Row],[Service]]),"N/A",INDEX(LookupService[Consumption Unit],MATCH(Table1[[#This Row],[Service]],LookupService[Service],0),0))</f>
        <v>SCFM</v>
      </c>
      <c r="AU298" s="62"/>
      <c r="AV298" s="62">
        <v>90</v>
      </c>
      <c r="AW298" s="80" t="str" cm="1">
        <f t="array" ref="AW298">IF(ISBLANK(Table1[[#This Row],[Service]]),"N/A",INDEX(LookupService[Pressure Unit],MATCH(Table1[[#This Row],[Service]],LookupService[Service],0),0))</f>
        <v>PSI</v>
      </c>
      <c r="AX298" s="81">
        <v>0.8</v>
      </c>
      <c r="AY298" s="72">
        <f>IF(OR(Table1[[#This Row],[Flow]]="",Table1[[#This Row],[Mech - Diversity]]=""),"",Table1[[#This Row],[Flow]]*Table1[[#This Row],[Mech - Diversity]])</f>
        <v>8.8000000000000007</v>
      </c>
      <c r="AZ298" s="72"/>
      <c r="BA298" s="62" t="s">
        <v>519</v>
      </c>
      <c r="BB298" s="62" t="s">
        <v>796</v>
      </c>
      <c r="BC298" s="62"/>
      <c r="BD298" s="62"/>
      <c r="BE298" s="62"/>
      <c r="BF298" s="62"/>
      <c r="BG298" s="62"/>
      <c r="BH298" s="77"/>
      <c r="BI298" s="77"/>
      <c r="BJ298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298" s="72"/>
      <c r="BL298" s="72" t="b">
        <f>IF(ISBLANK(Table1[[#This Row],[Power Source (Control Panel)]]),FALSE,TRUE)</f>
        <v>0</v>
      </c>
    </row>
    <row r="299" spans="1:64" ht="30" customHeight="1" x14ac:dyDescent="0.3">
      <c r="A299" s="62" t="s">
        <v>903</v>
      </c>
      <c r="B299" s="62" t="s">
        <v>889</v>
      </c>
      <c r="C29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EL-C055</v>
      </c>
      <c r="D299" s="62" t="s">
        <v>516</v>
      </c>
      <c r="E299" s="62" t="s">
        <v>528</v>
      </c>
      <c r="F299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299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299" s="74">
        <v>55</v>
      </c>
      <c r="I299" s="75" t="str">
        <f>IF(Table1[[#This Row],[Connection ID]]&lt;&gt;"-",IF(COUNTIF(Table1[Connection ID],Table1[[#This Row],[Connection ID]])&gt;1,"Duplicate Tag",""),"")</f>
        <v/>
      </c>
      <c r="J29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299" s="62"/>
      <c r="M299" s="62" t="s">
        <v>535</v>
      </c>
      <c r="N299" s="72" t="str" cm="1">
        <f t="array" ref="N299">_xlfn._xlws.FILTER(LookupCostCode[Cost Code],LookupCostCode[Description]=Table1[[#This Row],[Equipment Type]],"Not Assigned")</f>
        <v>Not Assigned</v>
      </c>
      <c r="O299" s="72" t="s">
        <v>594</v>
      </c>
      <c r="P299" s="72"/>
      <c r="Q299" s="62" t="s">
        <v>9</v>
      </c>
      <c r="R299" s="62"/>
      <c r="S299" s="62" t="s">
        <v>10</v>
      </c>
      <c r="T299" s="62"/>
      <c r="U299" s="62"/>
      <c r="V299" s="62"/>
      <c r="W299" s="72" t="str">
        <f>IF(ISBLANK(Table1[[#This Row],[Connection Type]]),"",INDEX(LookupConnectionType[Description],MATCH(Table1[[#This Row],[Connection Type]],LookupConnectionType[Connection Abbreviation])))</f>
        <v/>
      </c>
      <c r="X299" s="76"/>
      <c r="AA299" s="62"/>
      <c r="AB299" s="62"/>
      <c r="AC299" s="62" t="s">
        <v>665</v>
      </c>
      <c r="AD299" s="62"/>
      <c r="AE299" s="62" t="s">
        <v>657</v>
      </c>
      <c r="AF299" s="77"/>
      <c r="AG299" s="77">
        <v>17</v>
      </c>
      <c r="AH299" s="78">
        <v>0.8</v>
      </c>
      <c r="AI299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6.1245316555635503</v>
      </c>
      <c r="AJ299" s="79">
        <f>IF(OR(Table1[[#This Row],[Apparent Load (FLA)]]="",Table1[[#This Row],[Apparent Load (FLA)]]=0,Table1[[#This Row],[Elec - Diversity]]=""),"",Table1[[#This Row],[Apparent Load (FLA)]]*Table1[[#This Row],[Elec - Diversity]])</f>
        <v>13.600000000000001</v>
      </c>
      <c r="AK299" s="79">
        <f>IF(OR(Table1[[#This Row],[Apparent Power (kVA)]]="",Table1[[#This Row],[Elec - Diversity]]=""),"",Table1[[#This Row],[Apparent Power (kVA)]]*Table1[[#This Row],[Elec - Diversity]])</f>
        <v>4.8996253244508408</v>
      </c>
      <c r="AL299" s="62"/>
      <c r="AM299" s="62"/>
      <c r="AN299" s="62"/>
      <c r="AO299" s="62" t="s">
        <v>793</v>
      </c>
      <c r="AP299" s="62"/>
      <c r="AQ299" s="62"/>
      <c r="AR299" s="62"/>
      <c r="AS299" s="62"/>
      <c r="AT299" s="62" t="str" cm="1">
        <f t="array" ref="AT299">IF(ISBLANK(Table1[[#This Row],[Service]]),"N/A",INDEX(LookupService[Consumption Unit],MATCH(Table1[[#This Row],[Service]],LookupService[Service],0),0))</f>
        <v>N/A</v>
      </c>
      <c r="AU299" s="62"/>
      <c r="AV299" s="62"/>
      <c r="AW299" s="80" t="str" cm="1">
        <f t="array" ref="AW299">IF(ISBLANK(Table1[[#This Row],[Service]]),"N/A",INDEX(LookupService[Pressure Unit],MATCH(Table1[[#This Row],[Service]],LookupService[Service],0),0))</f>
        <v>N/A</v>
      </c>
      <c r="AX299" s="81"/>
      <c r="AY299" s="72" t="str">
        <f>IF(OR(Table1[[#This Row],[Flow]]="",Table1[[#This Row],[Mech - Diversity]]=""),"",Table1[[#This Row],[Flow]]*Table1[[#This Row],[Mech - Diversity]])</f>
        <v/>
      </c>
      <c r="AZ299" s="72"/>
      <c r="BA299" s="62"/>
      <c r="BB299" s="62"/>
      <c r="BC299" s="62"/>
      <c r="BD299" s="62"/>
      <c r="BE299" s="62"/>
      <c r="BF299" s="62"/>
      <c r="BG299" s="62"/>
      <c r="BH299" s="77"/>
      <c r="BI299" s="77"/>
      <c r="BJ299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299" s="72"/>
      <c r="BL299" s="72" t="b">
        <f>IF(ISBLANK(Table1[[#This Row],[Power Source (Control Panel)]]),FALSE,TRUE)</f>
        <v>0</v>
      </c>
    </row>
    <row r="300" spans="1:64" ht="30" customHeight="1" x14ac:dyDescent="0.3">
      <c r="A300" s="62" t="s">
        <v>903</v>
      </c>
      <c r="B300" s="62" t="s">
        <v>889</v>
      </c>
      <c r="C30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00" s="62" t="s">
        <v>509</v>
      </c>
      <c r="E300" s="62"/>
      <c r="F30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0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00" s="74"/>
      <c r="I300" s="75" t="str">
        <f>IF(Table1[[#This Row],[Connection ID]]&lt;&gt;"-",IF(COUNTIF(Table1[Connection ID],Table1[[#This Row],[Connection ID]])&gt;1,"Duplicate Tag",""),"")</f>
        <v/>
      </c>
      <c r="J30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00" s="62"/>
      <c r="M300" s="62" t="s">
        <v>535</v>
      </c>
      <c r="N300" s="72" t="str" cm="1">
        <f t="array" ref="N300">_xlfn._xlws.FILTER(LookupCostCode[Cost Code],LookupCostCode[Description]=Table1[[#This Row],[Equipment Type]],"Not Assigned")</f>
        <v>Not Assigned</v>
      </c>
      <c r="O300" s="72" t="s">
        <v>594</v>
      </c>
      <c r="P300" s="72"/>
      <c r="Q300" s="62" t="s">
        <v>9</v>
      </c>
      <c r="R300" s="62"/>
      <c r="S300" s="62" t="s">
        <v>10</v>
      </c>
      <c r="T300" s="62"/>
      <c r="U300" s="62"/>
      <c r="V300" s="62"/>
      <c r="W300" s="72" t="str">
        <f>IF(ISBLANK(Table1[[#This Row],[Connection Type]]),"",INDEX(LookupConnectionType[Description],MATCH(Table1[[#This Row],[Connection Type]],LookupConnectionType[Connection Abbreviation])))</f>
        <v/>
      </c>
      <c r="X300" s="76"/>
      <c r="AA300" s="62"/>
      <c r="AB300" s="62"/>
      <c r="AC300" s="62"/>
      <c r="AD300" s="62"/>
      <c r="AE300" s="62"/>
      <c r="AF300" s="77"/>
      <c r="AG300" s="77"/>
      <c r="AH300" s="78"/>
      <c r="AI30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0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00" s="79" t="str">
        <f>IF(OR(Table1[[#This Row],[Apparent Power (kVA)]]="",Table1[[#This Row],[Elec - Diversity]]=""),"",Table1[[#This Row],[Apparent Power (kVA)]]*Table1[[#This Row],[Elec - Diversity]])</f>
        <v/>
      </c>
      <c r="AL300" s="62"/>
      <c r="AM300" s="62"/>
      <c r="AN300" s="62"/>
      <c r="AO300" s="62"/>
      <c r="AP300" s="62"/>
      <c r="AQ300" s="62"/>
      <c r="AR300" s="62"/>
      <c r="AS300" s="62"/>
      <c r="AT300" s="62" t="str" cm="1">
        <f t="array" ref="AT300">IF(ISBLANK(Table1[[#This Row],[Service]]),"N/A",INDEX(LookupService[Consumption Unit],MATCH(Table1[[#This Row],[Service]],LookupService[Service],0),0))</f>
        <v>N/A</v>
      </c>
      <c r="AU300" s="62"/>
      <c r="AV300" s="62"/>
      <c r="AW300" s="80" t="str" cm="1">
        <f t="array" ref="AW300">IF(ISBLANK(Table1[[#This Row],[Service]]),"N/A",INDEX(LookupService[Pressure Unit],MATCH(Table1[[#This Row],[Service]],LookupService[Service],0),0))</f>
        <v>N/A</v>
      </c>
      <c r="AX300" s="81"/>
      <c r="AY300" s="72" t="str">
        <f>IF(OR(Table1[[#This Row],[Flow]]="",Table1[[#This Row],[Mech - Diversity]]=""),"",Table1[[#This Row],[Flow]]*Table1[[#This Row],[Mech - Diversity]])</f>
        <v/>
      </c>
      <c r="AZ300" s="72"/>
      <c r="BA300" s="62"/>
      <c r="BB300" s="62"/>
      <c r="BC300" s="62"/>
      <c r="BD300" s="62"/>
      <c r="BE300" s="62"/>
      <c r="BF300" s="62"/>
      <c r="BG300" s="62"/>
      <c r="BH300" s="77"/>
      <c r="BI300" s="77"/>
      <c r="BJ30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00" s="72"/>
      <c r="BL300" s="72" t="b">
        <f>IF(ISBLANK(Table1[[#This Row],[Power Source (Control Panel)]]),FALSE,TRUE)</f>
        <v>0</v>
      </c>
    </row>
    <row r="301" spans="1:64" ht="30" customHeight="1" x14ac:dyDescent="0.3">
      <c r="A301" s="62" t="s">
        <v>904</v>
      </c>
      <c r="B301" s="62" t="s">
        <v>889</v>
      </c>
      <c r="C30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CA-C039</v>
      </c>
      <c r="D301" s="62" t="s">
        <v>516</v>
      </c>
      <c r="E301" s="62" t="s">
        <v>517</v>
      </c>
      <c r="F301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301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301" s="74">
        <v>39</v>
      </c>
      <c r="I301" s="75" t="str">
        <f>IF(Table1[[#This Row],[Connection ID]]&lt;&gt;"-",IF(COUNTIF(Table1[Connection ID],Table1[[#This Row],[Connection ID]])&gt;1,"Duplicate Tag",""),"")</f>
        <v/>
      </c>
      <c r="J30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01" s="62"/>
      <c r="M301" s="62" t="s">
        <v>535</v>
      </c>
      <c r="N301" s="72" t="str" cm="1">
        <f t="array" ref="N301">_xlfn._xlws.FILTER(LookupCostCode[Cost Code],LookupCostCode[Description]=Table1[[#This Row],[Equipment Type]],"Not Assigned")</f>
        <v>Not Assigned</v>
      </c>
      <c r="O301" s="72" t="s">
        <v>594</v>
      </c>
      <c r="P301" s="62"/>
      <c r="Q301" s="62" t="s">
        <v>9</v>
      </c>
      <c r="R301" s="62"/>
      <c r="S301" s="62" t="s">
        <v>10</v>
      </c>
      <c r="T301" s="62"/>
      <c r="U301" s="62"/>
      <c r="V301" s="62"/>
      <c r="W301" s="72" t="str">
        <f>IF(ISBLANK(Table1[[#This Row],[Connection Type]]),"",INDEX(LookupConnectionType[Description],MATCH(Table1[[#This Row],[Connection Type]],LookupConnectionType[Connection Abbreviation])))</f>
        <v/>
      </c>
      <c r="X301" s="76"/>
      <c r="AA301" s="62"/>
      <c r="AB301" s="62"/>
      <c r="AC301" s="62" t="s">
        <v>665</v>
      </c>
      <c r="AD301" s="62"/>
      <c r="AE301" s="62"/>
      <c r="AF301" s="77"/>
      <c r="AG301" s="77"/>
      <c r="AH301" s="78"/>
      <c r="AI30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0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01" s="79" t="str">
        <f>IF(OR(Table1[[#This Row],[Apparent Power (kVA)]]="",Table1[[#This Row],[Elec - Diversity]]=""),"",Table1[[#This Row],[Apparent Power (kVA)]]*Table1[[#This Row],[Elec - Diversity]])</f>
        <v/>
      </c>
      <c r="AL301" s="62"/>
      <c r="AM301" s="62"/>
      <c r="AN301" s="62"/>
      <c r="AO301" s="62"/>
      <c r="AP301" s="62"/>
      <c r="AQ301" s="62"/>
      <c r="AR301" s="62"/>
      <c r="AS301" s="62">
        <v>11</v>
      </c>
      <c r="AT301" s="62" t="str" cm="1">
        <f t="array" ref="AT301">IF(ISBLANK(Table1[[#This Row],[Service]]),"N/A",INDEX(LookupService[Consumption Unit],MATCH(Table1[[#This Row],[Service]],LookupService[Service],0),0))</f>
        <v>SCFM</v>
      </c>
      <c r="AU301" s="62"/>
      <c r="AV301" s="62">
        <v>90</v>
      </c>
      <c r="AW301" s="80" t="str" cm="1">
        <f t="array" ref="AW301">IF(ISBLANK(Table1[[#This Row],[Service]]),"N/A",INDEX(LookupService[Pressure Unit],MATCH(Table1[[#This Row],[Service]],LookupService[Service],0),0))</f>
        <v>PSI</v>
      </c>
      <c r="AX301" s="81">
        <v>0.8</v>
      </c>
      <c r="AY301" s="72">
        <f>IF(OR(Table1[[#This Row],[Flow]]="",Table1[[#This Row],[Mech - Diversity]]=""),"",Table1[[#This Row],[Flow]]*Table1[[#This Row],[Mech - Diversity]])</f>
        <v>8.8000000000000007</v>
      </c>
      <c r="AZ301" s="72"/>
      <c r="BA301" s="62" t="s">
        <v>519</v>
      </c>
      <c r="BB301" s="62" t="s">
        <v>796</v>
      </c>
      <c r="BC301" s="62"/>
      <c r="BD301" s="62"/>
      <c r="BE301" s="62"/>
      <c r="BF301" s="62"/>
      <c r="BG301" s="62"/>
      <c r="BH301" s="77"/>
      <c r="BI301" s="77"/>
      <c r="BJ301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301" s="72"/>
      <c r="BL301" s="72" t="b">
        <f>IF(ISBLANK(Table1[[#This Row],[Power Source (Control Panel)]]),FALSE,TRUE)</f>
        <v>0</v>
      </c>
    </row>
    <row r="302" spans="1:64" ht="30" customHeight="1" x14ac:dyDescent="0.3">
      <c r="A302" s="62" t="s">
        <v>904</v>
      </c>
      <c r="B302" s="62" t="s">
        <v>889</v>
      </c>
      <c r="C30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EL-C056</v>
      </c>
      <c r="D302" s="62" t="s">
        <v>516</v>
      </c>
      <c r="E302" s="62" t="s">
        <v>528</v>
      </c>
      <c r="F302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302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302" s="74">
        <v>56</v>
      </c>
      <c r="I302" s="75" t="str">
        <f>IF(Table1[[#This Row],[Connection ID]]&lt;&gt;"-",IF(COUNTIF(Table1[Connection ID],Table1[[#This Row],[Connection ID]])&gt;1,"Duplicate Tag",""),"")</f>
        <v/>
      </c>
      <c r="J30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02" s="62"/>
      <c r="M302" s="62" t="s">
        <v>535</v>
      </c>
      <c r="N302" s="72" t="str" cm="1">
        <f t="array" ref="N302">_xlfn._xlws.FILTER(LookupCostCode[Cost Code],LookupCostCode[Description]=Table1[[#This Row],[Equipment Type]],"Not Assigned")</f>
        <v>Not Assigned</v>
      </c>
      <c r="O302" s="72" t="s">
        <v>594</v>
      </c>
      <c r="P302" s="72"/>
      <c r="Q302" s="62" t="s">
        <v>9</v>
      </c>
      <c r="R302" s="62"/>
      <c r="S302" s="62" t="s">
        <v>10</v>
      </c>
      <c r="T302" s="62"/>
      <c r="U302" s="62"/>
      <c r="V302" s="62"/>
      <c r="W302" s="72" t="str">
        <f>IF(ISBLANK(Table1[[#This Row],[Connection Type]]),"",INDEX(LookupConnectionType[Description],MATCH(Table1[[#This Row],[Connection Type]],LookupConnectionType[Connection Abbreviation])))</f>
        <v/>
      </c>
      <c r="X302" s="76"/>
      <c r="AA302" s="62"/>
      <c r="AB302" s="62"/>
      <c r="AC302" s="62" t="s">
        <v>665</v>
      </c>
      <c r="AD302" s="62"/>
      <c r="AE302" s="62" t="s">
        <v>657</v>
      </c>
      <c r="AF302" s="77"/>
      <c r="AG302" s="77">
        <v>17</v>
      </c>
      <c r="AH302" s="78">
        <v>0.8</v>
      </c>
      <c r="AI302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6.1245316555635503</v>
      </c>
      <c r="AJ302" s="79">
        <f>IF(OR(Table1[[#This Row],[Apparent Load (FLA)]]="",Table1[[#This Row],[Apparent Load (FLA)]]=0,Table1[[#This Row],[Elec - Diversity]]=""),"",Table1[[#This Row],[Apparent Load (FLA)]]*Table1[[#This Row],[Elec - Diversity]])</f>
        <v>13.600000000000001</v>
      </c>
      <c r="AK302" s="79">
        <f>IF(OR(Table1[[#This Row],[Apparent Power (kVA)]]="",Table1[[#This Row],[Elec - Diversity]]=""),"",Table1[[#This Row],[Apparent Power (kVA)]]*Table1[[#This Row],[Elec - Diversity]])</f>
        <v>4.8996253244508408</v>
      </c>
      <c r="AL302" s="62"/>
      <c r="AM302" s="62"/>
      <c r="AN302" s="62"/>
      <c r="AO302" s="62" t="s">
        <v>793</v>
      </c>
      <c r="AP302" s="62"/>
      <c r="AQ302" s="62"/>
      <c r="AR302" s="62"/>
      <c r="AS302" s="62"/>
      <c r="AT302" s="62" t="str" cm="1">
        <f t="array" ref="AT302">IF(ISBLANK(Table1[[#This Row],[Service]]),"N/A",INDEX(LookupService[Consumption Unit],MATCH(Table1[[#This Row],[Service]],LookupService[Service],0),0))</f>
        <v>N/A</v>
      </c>
      <c r="AU302" s="62"/>
      <c r="AV302" s="62"/>
      <c r="AW302" s="80" t="str" cm="1">
        <f t="array" ref="AW302">IF(ISBLANK(Table1[[#This Row],[Service]]),"N/A",INDEX(LookupService[Pressure Unit],MATCH(Table1[[#This Row],[Service]],LookupService[Service],0),0))</f>
        <v>N/A</v>
      </c>
      <c r="AX302" s="81"/>
      <c r="AY302" s="72" t="str">
        <f>IF(OR(Table1[[#This Row],[Flow]]="",Table1[[#This Row],[Mech - Diversity]]=""),"",Table1[[#This Row],[Flow]]*Table1[[#This Row],[Mech - Diversity]])</f>
        <v/>
      </c>
      <c r="AZ302" s="72"/>
      <c r="BA302" s="62"/>
      <c r="BB302" s="62"/>
      <c r="BC302" s="62"/>
      <c r="BD302" s="62"/>
      <c r="BE302" s="62"/>
      <c r="BF302" s="62"/>
      <c r="BG302" s="62"/>
      <c r="BH302" s="77"/>
      <c r="BI302" s="77"/>
      <c r="BJ302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302" s="72"/>
      <c r="BL302" s="72" t="b">
        <f>IF(ISBLANK(Table1[[#This Row],[Power Source (Control Panel)]]),FALSE,TRUE)</f>
        <v>0</v>
      </c>
    </row>
    <row r="303" spans="1:64" ht="30" customHeight="1" x14ac:dyDescent="0.3">
      <c r="A303" s="62" t="s">
        <v>904</v>
      </c>
      <c r="B303" s="62" t="s">
        <v>889</v>
      </c>
      <c r="C30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03" s="62" t="s">
        <v>509</v>
      </c>
      <c r="E303" s="62"/>
      <c r="F30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0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03" s="74"/>
      <c r="I303" s="75" t="str">
        <f>IF(Table1[[#This Row],[Connection ID]]&lt;&gt;"-",IF(COUNTIF(Table1[Connection ID],Table1[[#This Row],[Connection ID]])&gt;1,"Duplicate Tag",""),"")</f>
        <v/>
      </c>
      <c r="J30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03" s="62"/>
      <c r="M303" s="62" t="s">
        <v>535</v>
      </c>
      <c r="N303" s="72" t="str" cm="1">
        <f t="array" ref="N303">_xlfn._xlws.FILTER(LookupCostCode[Cost Code],LookupCostCode[Description]=Table1[[#This Row],[Equipment Type]],"Not Assigned")</f>
        <v>Not Assigned</v>
      </c>
      <c r="O303" s="72" t="s">
        <v>594</v>
      </c>
      <c r="P303" s="72"/>
      <c r="Q303" s="62" t="s">
        <v>9</v>
      </c>
      <c r="R303" s="62"/>
      <c r="S303" s="62" t="s">
        <v>10</v>
      </c>
      <c r="T303" s="62"/>
      <c r="U303" s="62"/>
      <c r="V303" s="62"/>
      <c r="W303" s="72" t="str">
        <f>IF(ISBLANK(Table1[[#This Row],[Connection Type]]),"",INDEX(LookupConnectionType[Description],MATCH(Table1[[#This Row],[Connection Type]],LookupConnectionType[Connection Abbreviation])))</f>
        <v/>
      </c>
      <c r="X303" s="76"/>
      <c r="AA303" s="62"/>
      <c r="AB303" s="62"/>
      <c r="AC303" s="62"/>
      <c r="AD303" s="62"/>
      <c r="AE303" s="62"/>
      <c r="AF303" s="77"/>
      <c r="AG303" s="77"/>
      <c r="AH303" s="78"/>
      <c r="AI30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0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03" s="79" t="str">
        <f>IF(OR(Table1[[#This Row],[Apparent Power (kVA)]]="",Table1[[#This Row],[Elec - Diversity]]=""),"",Table1[[#This Row],[Apparent Power (kVA)]]*Table1[[#This Row],[Elec - Diversity]])</f>
        <v/>
      </c>
      <c r="AL303" s="62"/>
      <c r="AM303" s="62"/>
      <c r="AN303" s="62"/>
      <c r="AO303" s="62"/>
      <c r="AP303" s="62"/>
      <c r="AQ303" s="62"/>
      <c r="AR303" s="62"/>
      <c r="AS303" s="62"/>
      <c r="AT303" s="62" t="str" cm="1">
        <f t="array" ref="AT303">IF(ISBLANK(Table1[[#This Row],[Service]]),"N/A",INDEX(LookupService[Consumption Unit],MATCH(Table1[[#This Row],[Service]],LookupService[Service],0),0))</f>
        <v>N/A</v>
      </c>
      <c r="AU303" s="62"/>
      <c r="AV303" s="62"/>
      <c r="AW303" s="80" t="str" cm="1">
        <f t="array" ref="AW303">IF(ISBLANK(Table1[[#This Row],[Service]]),"N/A",INDEX(LookupService[Pressure Unit],MATCH(Table1[[#This Row],[Service]],LookupService[Service],0),0))</f>
        <v>N/A</v>
      </c>
      <c r="AX303" s="81"/>
      <c r="AY303" s="72" t="str">
        <f>IF(OR(Table1[[#This Row],[Flow]]="",Table1[[#This Row],[Mech - Diversity]]=""),"",Table1[[#This Row],[Flow]]*Table1[[#This Row],[Mech - Diversity]])</f>
        <v/>
      </c>
      <c r="AZ303" s="72"/>
      <c r="BA303" s="62"/>
      <c r="BB303" s="62"/>
      <c r="BC303" s="62"/>
      <c r="BD303" s="62"/>
      <c r="BE303" s="62"/>
      <c r="BF303" s="62"/>
      <c r="BG303" s="62"/>
      <c r="BH303" s="77"/>
      <c r="BI303" s="77"/>
      <c r="BJ30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03" s="72"/>
      <c r="BL303" s="72" t="b">
        <f>IF(ISBLANK(Table1[[#This Row],[Power Source (Control Panel)]]),FALSE,TRUE)</f>
        <v>0</v>
      </c>
    </row>
    <row r="304" spans="1:64" ht="30" customHeight="1" x14ac:dyDescent="0.3">
      <c r="A304" s="62" t="s">
        <v>905</v>
      </c>
      <c r="B304" s="62" t="s">
        <v>906</v>
      </c>
      <c r="C30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EL-C214</v>
      </c>
      <c r="D304" s="62" t="s">
        <v>516</v>
      </c>
      <c r="E304" s="62" t="s">
        <v>528</v>
      </c>
      <c r="F304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304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304" s="74">
        <v>214</v>
      </c>
      <c r="I304" s="75" t="str">
        <f>IF(Table1[[#This Row],[Connection ID]]&lt;&gt;"-",IF(COUNTIF(Table1[Connection ID],Table1[[#This Row],[Connection ID]])&gt;1,"Duplicate Tag",""),"")</f>
        <v/>
      </c>
      <c r="J30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04" s="62"/>
      <c r="M304" s="62" t="s">
        <v>7</v>
      </c>
      <c r="N304" s="72" t="str" cm="1">
        <f t="array" ref="N304">_xlfn._xlws.FILTER(LookupCostCode[Cost Code],LookupCostCode[Description]=Table1[[#This Row],[Equipment Type]],"Not Assigned")</f>
        <v>Not Assigned</v>
      </c>
      <c r="O304" s="72" t="s">
        <v>733</v>
      </c>
      <c r="P304" s="72"/>
      <c r="Q304" s="62" t="s">
        <v>11</v>
      </c>
      <c r="R304" s="62"/>
      <c r="S304" s="62"/>
      <c r="T304" s="62"/>
      <c r="U304" s="62"/>
      <c r="V304" s="62"/>
      <c r="W304" s="72" t="str">
        <f>IF(ISBLANK(Table1[[#This Row],[Connection Type]]),"",INDEX(LookupConnectionType[Description],MATCH(Table1[[#This Row],[Connection Type]],LookupConnectionType[Connection Abbreviation])))</f>
        <v/>
      </c>
      <c r="X304" s="76"/>
      <c r="AA304" s="62"/>
      <c r="AB304" s="62"/>
      <c r="AC304" s="62" t="s">
        <v>518</v>
      </c>
      <c r="AD304" s="62"/>
      <c r="AE304" s="62" t="s">
        <v>668</v>
      </c>
      <c r="AF304" s="77"/>
      <c r="AG304" s="77">
        <v>21</v>
      </c>
      <c r="AH304" s="78">
        <v>0.8</v>
      </c>
      <c r="AI304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17.459072140294282</v>
      </c>
      <c r="AJ304" s="79">
        <f>IF(OR(Table1[[#This Row],[Apparent Load (FLA)]]="",Table1[[#This Row],[Apparent Load (FLA)]]=0,Table1[[#This Row],[Elec - Diversity]]=""),"",Table1[[#This Row],[Apparent Load (FLA)]]*Table1[[#This Row],[Elec - Diversity]])</f>
        <v>16.8</v>
      </c>
      <c r="AK304" s="79">
        <f>IF(OR(Table1[[#This Row],[Apparent Power (kVA)]]="",Table1[[#This Row],[Elec - Diversity]]=""),"",Table1[[#This Row],[Apparent Power (kVA)]]*Table1[[#This Row],[Elec - Diversity]])</f>
        <v>13.967257712235426</v>
      </c>
      <c r="AL304" s="62"/>
      <c r="AM304" s="62"/>
      <c r="AN304" s="62"/>
      <c r="AO304" s="62" t="s">
        <v>519</v>
      </c>
      <c r="AP304" s="62"/>
      <c r="AQ304" s="62"/>
      <c r="AR304" s="62"/>
      <c r="AS304" s="62"/>
      <c r="AT304" s="62" t="str" cm="1">
        <f t="array" ref="AT304">IF(ISBLANK(Table1[[#This Row],[Service]]),"N/A",INDEX(LookupService[Consumption Unit],MATCH(Table1[[#This Row],[Service]],LookupService[Service],0),0))</f>
        <v>N/A</v>
      </c>
      <c r="AU304" s="62"/>
      <c r="AV304" s="62"/>
      <c r="AW304" s="80" t="str" cm="1">
        <f t="array" ref="AW304">IF(ISBLANK(Table1[[#This Row],[Service]]),"N/A",INDEX(LookupService[Pressure Unit],MATCH(Table1[[#This Row],[Service]],LookupService[Service],0),0))</f>
        <v>N/A</v>
      </c>
      <c r="AX304" s="81"/>
      <c r="AY304" s="72" t="str">
        <f>IF(OR(Table1[[#This Row],[Flow]]="",Table1[[#This Row],[Mech - Diversity]]=""),"",Table1[[#This Row],[Flow]]*Table1[[#This Row],[Mech - Diversity]])</f>
        <v/>
      </c>
      <c r="AZ304" s="72"/>
      <c r="BA304" s="62"/>
      <c r="BB304" s="62"/>
      <c r="BC304" s="62"/>
      <c r="BD304" s="62"/>
      <c r="BE304" s="62"/>
      <c r="BF304" s="62"/>
      <c r="BG304" s="62"/>
      <c r="BH304" s="77"/>
      <c r="BI304" s="77"/>
      <c r="BJ304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304" s="72"/>
      <c r="BL304" s="72" t="b">
        <f>IF(ISBLANK(Table1[[#This Row],[Power Source (Control Panel)]]),FALSE,TRUE)</f>
        <v>0</v>
      </c>
    </row>
    <row r="305" spans="1:64" ht="30" customHeight="1" x14ac:dyDescent="0.3">
      <c r="A305" s="62" t="s">
        <v>905</v>
      </c>
      <c r="B305" s="62" t="s">
        <v>906</v>
      </c>
      <c r="C30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05" s="62" t="s">
        <v>509</v>
      </c>
      <c r="E305" s="62"/>
      <c r="F30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0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05" s="74"/>
      <c r="I305" s="75" t="str">
        <f>IF(Table1[[#This Row],[Connection ID]]&lt;&gt;"-",IF(COUNTIF(Table1[Connection ID],Table1[[#This Row],[Connection ID]])&gt;1,"Duplicate Tag",""),"")</f>
        <v/>
      </c>
      <c r="J30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05" s="62"/>
      <c r="M305" s="62" t="s">
        <v>7</v>
      </c>
      <c r="N305" s="72" t="str" cm="1">
        <f t="array" ref="N305">_xlfn._xlws.FILTER(LookupCostCode[Cost Code],LookupCostCode[Description]=Table1[[#This Row],[Equipment Type]],"Not Assigned")</f>
        <v>Not Assigned</v>
      </c>
      <c r="O305" s="72" t="s">
        <v>733</v>
      </c>
      <c r="P305" s="72"/>
      <c r="Q305" s="62" t="s">
        <v>11</v>
      </c>
      <c r="R305" s="62"/>
      <c r="S305" s="62"/>
      <c r="T305" s="62"/>
      <c r="U305" s="62"/>
      <c r="V305" s="62"/>
      <c r="W305" s="72" t="str">
        <f>IF(ISBLANK(Table1[[#This Row],[Connection Type]]),"",INDEX(LookupConnectionType[Description],MATCH(Table1[[#This Row],[Connection Type]],LookupConnectionType[Connection Abbreviation])))</f>
        <v/>
      </c>
      <c r="X305" s="76"/>
      <c r="AA305" s="62"/>
      <c r="AB305" s="62"/>
      <c r="AC305" s="62"/>
      <c r="AD305" s="62"/>
      <c r="AE305" s="62"/>
      <c r="AF305" s="77"/>
      <c r="AG305" s="77"/>
      <c r="AH305" s="78"/>
      <c r="AI30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0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05" s="79" t="str">
        <f>IF(OR(Table1[[#This Row],[Apparent Power (kVA)]]="",Table1[[#This Row],[Elec - Diversity]]=""),"",Table1[[#This Row],[Apparent Power (kVA)]]*Table1[[#This Row],[Elec - Diversity]])</f>
        <v/>
      </c>
      <c r="AL305" s="62"/>
      <c r="AM305" s="62"/>
      <c r="AN305" s="62"/>
      <c r="AO305" s="62"/>
      <c r="AP305" s="62"/>
      <c r="AQ305" s="62"/>
      <c r="AR305" s="62"/>
      <c r="AS305" s="62"/>
      <c r="AT305" s="62" t="str" cm="1">
        <f t="array" ref="AT305">IF(ISBLANK(Table1[[#This Row],[Service]]),"N/A",INDEX(LookupService[Consumption Unit],MATCH(Table1[[#This Row],[Service]],LookupService[Service],0),0))</f>
        <v>N/A</v>
      </c>
      <c r="AU305" s="62"/>
      <c r="AV305" s="62"/>
      <c r="AW305" s="80" t="str" cm="1">
        <f t="array" ref="AW305">IF(ISBLANK(Table1[[#This Row],[Service]]),"N/A",INDEX(LookupService[Pressure Unit],MATCH(Table1[[#This Row],[Service]],LookupService[Service],0),0))</f>
        <v>N/A</v>
      </c>
      <c r="AX305" s="81"/>
      <c r="AY305" s="72" t="str">
        <f>IF(OR(Table1[[#This Row],[Flow]]="",Table1[[#This Row],[Mech - Diversity]]=""),"",Table1[[#This Row],[Flow]]*Table1[[#This Row],[Mech - Diversity]])</f>
        <v/>
      </c>
      <c r="AZ305" s="72"/>
      <c r="BA305" s="62"/>
      <c r="BB305" s="62"/>
      <c r="BC305" s="62"/>
      <c r="BD305" s="62"/>
      <c r="BE305" s="62"/>
      <c r="BF305" s="62"/>
      <c r="BG305" s="62"/>
      <c r="BH305" s="77"/>
      <c r="BI305" s="77"/>
      <c r="BJ30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05" s="72"/>
      <c r="BL305" s="72" t="b">
        <f>IF(ISBLANK(Table1[[#This Row],[Power Source (Control Panel)]]),FALSE,TRUE)</f>
        <v>0</v>
      </c>
    </row>
    <row r="306" spans="1:64" ht="30" customHeight="1" x14ac:dyDescent="0.3">
      <c r="A306" s="62" t="s">
        <v>907</v>
      </c>
      <c r="B306" s="62" t="s">
        <v>908</v>
      </c>
      <c r="C30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CA-C050</v>
      </c>
      <c r="D306" s="62" t="s">
        <v>516</v>
      </c>
      <c r="E306" s="62" t="s">
        <v>517</v>
      </c>
      <c r="F306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306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306" s="74">
        <v>50</v>
      </c>
      <c r="I306" s="75" t="str">
        <f>IF(Table1[[#This Row],[Connection ID]]&lt;&gt;"-",IF(COUNTIF(Table1[Connection ID],Table1[[#This Row],[Connection ID]])&gt;1,"Duplicate Tag",""),"")</f>
        <v/>
      </c>
      <c r="J30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06" s="62"/>
      <c r="M306" s="62" t="s">
        <v>7</v>
      </c>
      <c r="N306" s="72" t="str" cm="1">
        <f t="array" ref="N306">_xlfn._xlws.FILTER(LookupCostCode[Cost Code],LookupCostCode[Description]=Table1[[#This Row],[Equipment Type]],"Not Assigned")</f>
        <v>Not Assigned</v>
      </c>
      <c r="O306" s="72" t="s">
        <v>909</v>
      </c>
      <c r="P306" s="72"/>
      <c r="Q306" s="62" t="s">
        <v>12</v>
      </c>
      <c r="R306" s="62"/>
      <c r="S306" s="62" t="s">
        <v>6</v>
      </c>
      <c r="T306" s="62"/>
      <c r="U306" s="62"/>
      <c r="V306" s="62"/>
      <c r="W306" s="72" t="str">
        <f>IF(ISBLANK(Table1[[#This Row],[Connection Type]]),"",INDEX(LookupConnectionType[Description],MATCH(Table1[[#This Row],[Connection Type]],LookupConnectionType[Connection Abbreviation])))</f>
        <v/>
      </c>
      <c r="X306" s="76"/>
      <c r="AA306" s="62"/>
      <c r="AB306" s="62"/>
      <c r="AC306" s="62" t="s">
        <v>518</v>
      </c>
      <c r="AD306" s="62"/>
      <c r="AE306" s="62"/>
      <c r="AF306" s="77"/>
      <c r="AG306" s="77"/>
      <c r="AH306" s="78"/>
      <c r="AI30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0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06" s="79" t="str">
        <f>IF(OR(Table1[[#This Row],[Apparent Power (kVA)]]="",Table1[[#This Row],[Elec - Diversity]]=""),"",Table1[[#This Row],[Apparent Power (kVA)]]*Table1[[#This Row],[Elec - Diversity]])</f>
        <v/>
      </c>
      <c r="AL306" s="62"/>
      <c r="AM306" s="62"/>
      <c r="AN306" s="62"/>
      <c r="AO306" s="62"/>
      <c r="AP306" s="62"/>
      <c r="AQ306" s="62"/>
      <c r="AR306" s="62"/>
      <c r="AS306" s="62">
        <v>6</v>
      </c>
      <c r="AT306" s="62" t="str" cm="1">
        <f t="array" ref="AT306">IF(ISBLANK(Table1[[#This Row],[Service]]),"N/A",INDEX(LookupService[Consumption Unit],MATCH(Table1[[#This Row],[Service]],LookupService[Service],0),0))</f>
        <v>SCFM</v>
      </c>
      <c r="AU306" s="62"/>
      <c r="AV306" s="62">
        <v>90</v>
      </c>
      <c r="AW306" s="80" t="str" cm="1">
        <f t="array" ref="AW306">IF(ISBLANK(Table1[[#This Row],[Service]]),"N/A",INDEX(LookupService[Pressure Unit],MATCH(Table1[[#This Row],[Service]],LookupService[Service],0),0))</f>
        <v>PSI</v>
      </c>
      <c r="AX306" s="81">
        <v>0.8</v>
      </c>
      <c r="AY306" s="72">
        <f>IF(OR(Table1[[#This Row],[Flow]]="",Table1[[#This Row],[Mech - Diversity]]=""),"",Table1[[#This Row],[Flow]]*Table1[[#This Row],[Mech - Diversity]])</f>
        <v>4.8000000000000007</v>
      </c>
      <c r="AZ306" s="72"/>
      <c r="BA306" s="62" t="s">
        <v>519</v>
      </c>
      <c r="BB306" s="62" t="s">
        <v>796</v>
      </c>
      <c r="BC306" s="62"/>
      <c r="BD306" s="62"/>
      <c r="BE306" s="62"/>
      <c r="BF306" s="62"/>
      <c r="BG306" s="62" t="s">
        <v>665</v>
      </c>
      <c r="BH306" s="77">
        <v>1400</v>
      </c>
      <c r="BI306" s="77"/>
      <c r="BJ306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306" s="72"/>
      <c r="BL306" s="72" t="b">
        <f>IF(ISBLANK(Table1[[#This Row],[Power Source (Control Panel)]]),FALSE,TRUE)</f>
        <v>0</v>
      </c>
    </row>
    <row r="307" spans="1:64" ht="30" customHeight="1" x14ac:dyDescent="0.3">
      <c r="A307" s="62" t="s">
        <v>907</v>
      </c>
      <c r="B307" s="62" t="s">
        <v>908</v>
      </c>
      <c r="C30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EL-C057</v>
      </c>
      <c r="D307" s="62" t="s">
        <v>516</v>
      </c>
      <c r="E307" s="62" t="s">
        <v>528</v>
      </c>
      <c r="F307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307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307" s="74">
        <v>57</v>
      </c>
      <c r="I307" s="75" t="str">
        <f>IF(Table1[[#This Row],[Connection ID]]&lt;&gt;"-",IF(COUNTIF(Table1[Connection ID],Table1[[#This Row],[Connection ID]])&gt;1,"Duplicate Tag",""),"")</f>
        <v/>
      </c>
      <c r="J30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07" s="62"/>
      <c r="M307" s="62" t="s">
        <v>7</v>
      </c>
      <c r="N307" s="72" t="str" cm="1">
        <f t="array" ref="N307">_xlfn._xlws.FILTER(LookupCostCode[Cost Code],LookupCostCode[Description]=Table1[[#This Row],[Equipment Type]],"Not Assigned")</f>
        <v>Not Assigned</v>
      </c>
      <c r="O307" s="72" t="s">
        <v>909</v>
      </c>
      <c r="P307" s="72"/>
      <c r="Q307" s="62" t="s">
        <v>12</v>
      </c>
      <c r="R307" s="62"/>
      <c r="S307" s="62" t="s">
        <v>6</v>
      </c>
      <c r="T307" s="62"/>
      <c r="U307" s="62"/>
      <c r="V307" s="62"/>
      <c r="W307" s="72" t="str">
        <f>IF(ISBLANK(Table1[[#This Row],[Connection Type]]),"",INDEX(LookupConnectionType[Description],MATCH(Table1[[#This Row],[Connection Type]],LookupConnectionType[Connection Abbreviation])))</f>
        <v/>
      </c>
      <c r="X307" s="76"/>
      <c r="AA307" s="62"/>
      <c r="AB307" s="62"/>
      <c r="AC307" s="62" t="s">
        <v>910</v>
      </c>
      <c r="AD307" s="62"/>
      <c r="AE307" s="62" t="s">
        <v>657</v>
      </c>
      <c r="AF307" s="77"/>
      <c r="AG307" s="77">
        <v>23</v>
      </c>
      <c r="AH307" s="78">
        <v>0.8</v>
      </c>
      <c r="AI307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8.286131063409508</v>
      </c>
      <c r="AJ307" s="79">
        <f>IF(OR(Table1[[#This Row],[Apparent Load (FLA)]]="",Table1[[#This Row],[Apparent Load (FLA)]]=0,Table1[[#This Row],[Elec - Diversity]]=""),"",Table1[[#This Row],[Apparent Load (FLA)]]*Table1[[#This Row],[Elec - Diversity]])</f>
        <v>18.400000000000002</v>
      </c>
      <c r="AK307" s="79">
        <f>IF(OR(Table1[[#This Row],[Apparent Power (kVA)]]="",Table1[[#This Row],[Elec - Diversity]]=""),"",Table1[[#This Row],[Apparent Power (kVA)]]*Table1[[#This Row],[Elec - Diversity]])</f>
        <v>6.6289048507276069</v>
      </c>
      <c r="AL307" s="62"/>
      <c r="AM307" s="62"/>
      <c r="AN307" s="62"/>
      <c r="AO307" s="62"/>
      <c r="AP307" s="62"/>
      <c r="AQ307" s="62"/>
      <c r="AR307" s="62"/>
      <c r="AS307" s="62"/>
      <c r="AT307" s="62" t="str" cm="1">
        <f t="array" ref="AT307">IF(ISBLANK(Table1[[#This Row],[Service]]),"N/A",INDEX(LookupService[Consumption Unit],MATCH(Table1[[#This Row],[Service]],LookupService[Service],0),0))</f>
        <v>N/A</v>
      </c>
      <c r="AU307" s="62"/>
      <c r="AV307" s="62"/>
      <c r="AW307" s="80" t="str" cm="1">
        <f t="array" ref="AW307">IF(ISBLANK(Table1[[#This Row],[Service]]),"N/A",INDEX(LookupService[Pressure Unit],MATCH(Table1[[#This Row],[Service]],LookupService[Service],0),0))</f>
        <v>N/A</v>
      </c>
      <c r="AX307" s="81"/>
      <c r="AY307" s="72" t="str">
        <f>IF(OR(Table1[[#This Row],[Flow]]="",Table1[[#This Row],[Mech - Diversity]]=""),"",Table1[[#This Row],[Flow]]*Table1[[#This Row],[Mech - Diversity]])</f>
        <v/>
      </c>
      <c r="AZ307" s="72"/>
      <c r="BA307" s="62"/>
      <c r="BB307" s="62"/>
      <c r="BC307" s="62"/>
      <c r="BD307" s="62"/>
      <c r="BE307" s="62"/>
      <c r="BF307" s="62"/>
      <c r="BG307" s="62"/>
      <c r="BH307" s="77"/>
      <c r="BI307" s="77"/>
      <c r="BJ307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307" s="72"/>
      <c r="BL307" s="72" t="b">
        <f>IF(ISBLANK(Table1[[#This Row],[Power Source (Control Panel)]]),FALSE,TRUE)</f>
        <v>0</v>
      </c>
    </row>
    <row r="308" spans="1:64" ht="30" customHeight="1" x14ac:dyDescent="0.3">
      <c r="A308" s="62" t="s">
        <v>907</v>
      </c>
      <c r="B308" s="62" t="s">
        <v>908</v>
      </c>
      <c r="C30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TD-C120</v>
      </c>
      <c r="D308" s="62" t="s">
        <v>516</v>
      </c>
      <c r="E308" s="62" t="s">
        <v>794</v>
      </c>
      <c r="F308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308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308" s="74">
        <v>120</v>
      </c>
      <c r="I308" s="75" t="str">
        <f>IF(Table1[[#This Row],[Connection ID]]&lt;&gt;"-",IF(COUNTIF(Table1[Connection ID],Table1[[#This Row],[Connection ID]])&gt;1,"Duplicate Tag",""),"")</f>
        <v/>
      </c>
      <c r="J30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08" s="62"/>
      <c r="M308" s="62" t="s">
        <v>7</v>
      </c>
      <c r="N308" s="72" t="str" cm="1">
        <f t="array" ref="N308">_xlfn._xlws.FILTER(LookupCostCode[Cost Code],LookupCostCode[Description]=Table1[[#This Row],[Equipment Type]],"Not Assigned")</f>
        <v>Not Assigned</v>
      </c>
      <c r="O308" s="72" t="s">
        <v>909</v>
      </c>
      <c r="P308" s="72"/>
      <c r="Q308" s="62" t="s">
        <v>12</v>
      </c>
      <c r="R308" s="62"/>
      <c r="S308" s="62" t="s">
        <v>6</v>
      </c>
      <c r="T308" s="62"/>
      <c r="U308" s="62"/>
      <c r="V308" s="62"/>
      <c r="W308" s="72" t="str">
        <f>IF(ISBLANK(Table1[[#This Row],[Connection Type]]),"",INDEX(LookupConnectionType[Description],MATCH(Table1[[#This Row],[Connection Type]],LookupConnectionType[Connection Abbreviation])))</f>
        <v/>
      </c>
      <c r="X308" s="76"/>
      <c r="AA308" s="62"/>
      <c r="AB308" s="62"/>
      <c r="AC308" s="62"/>
      <c r="AD308" s="62"/>
      <c r="AE308" s="62"/>
      <c r="AF308" s="77"/>
      <c r="AG308" s="77"/>
      <c r="AH308" s="78"/>
      <c r="AI30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0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08" s="79" t="str">
        <f>IF(OR(Table1[[#This Row],[Apparent Power (kVA)]]="",Table1[[#This Row],[Elec - Diversity]]=""),"",Table1[[#This Row],[Apparent Power (kVA)]]*Table1[[#This Row],[Elec - Diversity]])</f>
        <v/>
      </c>
      <c r="AL308" s="62"/>
      <c r="AM308" s="62"/>
      <c r="AN308" s="62"/>
      <c r="AO308" s="62"/>
      <c r="AP308" s="62"/>
      <c r="AQ308" s="62"/>
      <c r="AR308" s="62"/>
      <c r="AS308" s="62"/>
      <c r="AT308" s="62" t="str" cm="1">
        <f t="array" ref="AT308">IF(ISBLANK(Table1[[#This Row],[Service]]),"N/A",INDEX(LookupService[Consumption Unit],MATCH(Table1[[#This Row],[Service]],LookupService[Service],0),0))</f>
        <v>N/A</v>
      </c>
      <c r="AU308" s="62"/>
      <c r="AV308" s="62"/>
      <c r="AW308" s="80" t="str" cm="1">
        <f t="array" ref="AW308">IF(ISBLANK(Table1[[#This Row],[Service]]),"N/A",INDEX(LookupService[Pressure Unit],MATCH(Table1[[#This Row],[Service]],LookupService[Service],0),0))</f>
        <v>N/A</v>
      </c>
      <c r="AX308" s="81"/>
      <c r="AY308" s="72" t="str">
        <f>IF(OR(Table1[[#This Row],[Flow]]="",Table1[[#This Row],[Mech - Diversity]]=""),"",Table1[[#This Row],[Flow]]*Table1[[#This Row],[Mech - Diversity]])</f>
        <v/>
      </c>
      <c r="AZ308" s="72"/>
      <c r="BA308" s="62"/>
      <c r="BB308" s="62"/>
      <c r="BC308" s="62"/>
      <c r="BD308" s="62"/>
      <c r="BE308" s="62"/>
      <c r="BF308" s="62"/>
      <c r="BG308" s="62"/>
      <c r="BH308" s="77"/>
      <c r="BI308" s="77"/>
      <c r="BJ308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308" s="72"/>
      <c r="BL308" s="72" t="b">
        <f>IF(ISBLANK(Table1[[#This Row],[Power Source (Control Panel)]]),FALSE,TRUE)</f>
        <v>0</v>
      </c>
    </row>
    <row r="309" spans="1:64" ht="30" customHeight="1" x14ac:dyDescent="0.3">
      <c r="A309" s="62" t="s">
        <v>907</v>
      </c>
      <c r="B309" s="62" t="s">
        <v>908</v>
      </c>
      <c r="C30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09" s="62" t="s">
        <v>509</v>
      </c>
      <c r="E309" s="62"/>
      <c r="F30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0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09" s="74"/>
      <c r="I309" s="75" t="str">
        <f>IF(Table1[[#This Row],[Connection ID]]&lt;&gt;"-",IF(COUNTIF(Table1[Connection ID],Table1[[#This Row],[Connection ID]])&gt;1,"Duplicate Tag",""),"")</f>
        <v/>
      </c>
      <c r="J30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09" s="62"/>
      <c r="M309" s="62" t="s">
        <v>7</v>
      </c>
      <c r="N309" s="72" t="str" cm="1">
        <f t="array" ref="N309">_xlfn._xlws.FILTER(LookupCostCode[Cost Code],LookupCostCode[Description]=Table1[[#This Row],[Equipment Type]],"Not Assigned")</f>
        <v>Not Assigned</v>
      </c>
      <c r="O309" s="72" t="s">
        <v>909</v>
      </c>
      <c r="P309" s="72"/>
      <c r="Q309" s="62" t="s">
        <v>12</v>
      </c>
      <c r="R309" s="62"/>
      <c r="S309" s="62" t="s">
        <v>6</v>
      </c>
      <c r="T309" s="62"/>
      <c r="U309" s="62"/>
      <c r="V309" s="62"/>
      <c r="W309" s="72" t="str">
        <f>IF(ISBLANK(Table1[[#This Row],[Connection Type]]),"",INDEX(LookupConnectionType[Description],MATCH(Table1[[#This Row],[Connection Type]],LookupConnectionType[Connection Abbreviation])))</f>
        <v/>
      </c>
      <c r="X309" s="76"/>
      <c r="AA309" s="62"/>
      <c r="AB309" s="62"/>
      <c r="AC309" s="62"/>
      <c r="AD309" s="62"/>
      <c r="AE309" s="62"/>
      <c r="AF309" s="77"/>
      <c r="AG309" s="77"/>
      <c r="AH309" s="78"/>
      <c r="AI30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0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09" s="79" t="str">
        <f>IF(OR(Table1[[#This Row],[Apparent Power (kVA)]]="",Table1[[#This Row],[Elec - Diversity]]=""),"",Table1[[#This Row],[Apparent Power (kVA)]]*Table1[[#This Row],[Elec - Diversity]])</f>
        <v/>
      </c>
      <c r="AL309" s="62"/>
      <c r="AM309" s="62"/>
      <c r="AN309" s="62"/>
      <c r="AO309" s="62"/>
      <c r="AP309" s="62"/>
      <c r="AQ309" s="62"/>
      <c r="AR309" s="62"/>
      <c r="AS309" s="62"/>
      <c r="AT309" s="62" t="str" cm="1">
        <f t="array" ref="AT309">IF(ISBLANK(Table1[[#This Row],[Service]]),"N/A",INDEX(LookupService[Consumption Unit],MATCH(Table1[[#This Row],[Service]],LookupService[Service],0),0))</f>
        <v>N/A</v>
      </c>
      <c r="AU309" s="62"/>
      <c r="AV309" s="62"/>
      <c r="AW309" s="80" t="str" cm="1">
        <f t="array" ref="AW309">IF(ISBLANK(Table1[[#This Row],[Service]]),"N/A",INDEX(LookupService[Pressure Unit],MATCH(Table1[[#This Row],[Service]],LookupService[Service],0),0))</f>
        <v>N/A</v>
      </c>
      <c r="AX309" s="81"/>
      <c r="AY309" s="72" t="str">
        <f>IF(OR(Table1[[#This Row],[Flow]]="",Table1[[#This Row],[Mech - Diversity]]=""),"",Table1[[#This Row],[Flow]]*Table1[[#This Row],[Mech - Diversity]])</f>
        <v/>
      </c>
      <c r="AZ309" s="72"/>
      <c r="BA309" s="62"/>
      <c r="BB309" s="62"/>
      <c r="BC309" s="62"/>
      <c r="BD309" s="62"/>
      <c r="BE309" s="62"/>
      <c r="BF309" s="62"/>
      <c r="BG309" s="62"/>
      <c r="BH309" s="77"/>
      <c r="BI309" s="77"/>
      <c r="BJ30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09" s="72"/>
      <c r="BL309" s="72" t="b">
        <f>IF(ISBLANK(Table1[[#This Row],[Power Source (Control Panel)]]),FALSE,TRUE)</f>
        <v>0</v>
      </c>
    </row>
    <row r="310" spans="1:64" ht="30" customHeight="1" x14ac:dyDescent="0.3">
      <c r="A310" s="62" t="s">
        <v>911</v>
      </c>
      <c r="B310" s="62" t="s">
        <v>908</v>
      </c>
      <c r="C31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CA-C051</v>
      </c>
      <c r="D310" s="62" t="s">
        <v>516</v>
      </c>
      <c r="E310" s="62" t="s">
        <v>517</v>
      </c>
      <c r="F310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310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310" s="74">
        <v>51</v>
      </c>
      <c r="I310" s="75" t="str">
        <f>IF(Table1[[#This Row],[Connection ID]]&lt;&gt;"-",IF(COUNTIF(Table1[Connection ID],Table1[[#This Row],[Connection ID]])&gt;1,"Duplicate Tag",""),"")</f>
        <v/>
      </c>
      <c r="J31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10" s="62"/>
      <c r="M310" s="62" t="s">
        <v>7</v>
      </c>
      <c r="N310" s="72" t="str" cm="1">
        <f t="array" ref="N310">_xlfn._xlws.FILTER(LookupCostCode[Cost Code],LookupCostCode[Description]=Table1[[#This Row],[Equipment Type]],"Not Assigned")</f>
        <v>Not Assigned</v>
      </c>
      <c r="O310" s="72" t="s">
        <v>909</v>
      </c>
      <c r="P310" s="72"/>
      <c r="Q310" s="62" t="s">
        <v>12</v>
      </c>
      <c r="R310" s="62"/>
      <c r="S310" s="62" t="s">
        <v>6</v>
      </c>
      <c r="T310" s="62"/>
      <c r="U310" s="62"/>
      <c r="V310" s="62"/>
      <c r="W310" s="72" t="str">
        <f>IF(ISBLANK(Table1[[#This Row],[Connection Type]]),"",INDEX(LookupConnectionType[Description],MATCH(Table1[[#This Row],[Connection Type]],LookupConnectionType[Connection Abbreviation])))</f>
        <v/>
      </c>
      <c r="X310" s="76"/>
      <c r="AA310" s="62"/>
      <c r="AB310" s="62"/>
      <c r="AC310" s="62" t="s">
        <v>518</v>
      </c>
      <c r="AD310" s="62"/>
      <c r="AE310" s="62"/>
      <c r="AF310" s="77"/>
      <c r="AG310" s="77"/>
      <c r="AH310" s="78"/>
      <c r="AI31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1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10" s="79" t="str">
        <f>IF(OR(Table1[[#This Row],[Apparent Power (kVA)]]="",Table1[[#This Row],[Elec - Diversity]]=""),"",Table1[[#This Row],[Apparent Power (kVA)]]*Table1[[#This Row],[Elec - Diversity]])</f>
        <v/>
      </c>
      <c r="AL310" s="62"/>
      <c r="AM310" s="62"/>
      <c r="AN310" s="62"/>
      <c r="AO310" s="62"/>
      <c r="AP310" s="62"/>
      <c r="AQ310" s="62"/>
      <c r="AR310" s="62"/>
      <c r="AS310" s="62">
        <v>6</v>
      </c>
      <c r="AT310" s="62" t="str" cm="1">
        <f t="array" ref="AT310">IF(ISBLANK(Table1[[#This Row],[Service]]),"N/A",INDEX(LookupService[Consumption Unit],MATCH(Table1[[#This Row],[Service]],LookupService[Service],0),0))</f>
        <v>SCFM</v>
      </c>
      <c r="AU310" s="62"/>
      <c r="AV310" s="62">
        <v>90</v>
      </c>
      <c r="AW310" s="80" t="str" cm="1">
        <f t="array" ref="AW310">IF(ISBLANK(Table1[[#This Row],[Service]]),"N/A",INDEX(LookupService[Pressure Unit],MATCH(Table1[[#This Row],[Service]],LookupService[Service],0),0))</f>
        <v>PSI</v>
      </c>
      <c r="AX310" s="81">
        <v>0.8</v>
      </c>
      <c r="AY310" s="72">
        <f>IF(OR(Table1[[#This Row],[Flow]]="",Table1[[#This Row],[Mech - Diversity]]=""),"",Table1[[#This Row],[Flow]]*Table1[[#This Row],[Mech - Diversity]])</f>
        <v>4.8000000000000007</v>
      </c>
      <c r="AZ310" s="72"/>
      <c r="BA310" s="62" t="s">
        <v>519</v>
      </c>
      <c r="BB310" s="62" t="s">
        <v>796</v>
      </c>
      <c r="BC310" s="62"/>
      <c r="BD310" s="62"/>
      <c r="BE310" s="62"/>
      <c r="BF310" s="62"/>
      <c r="BG310" s="62" t="s">
        <v>665</v>
      </c>
      <c r="BH310" s="77">
        <v>1400</v>
      </c>
      <c r="BI310" s="77"/>
      <c r="BJ310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310" s="72"/>
      <c r="BL310" s="72" t="b">
        <f>IF(ISBLANK(Table1[[#This Row],[Power Source (Control Panel)]]),FALSE,TRUE)</f>
        <v>0</v>
      </c>
    </row>
    <row r="311" spans="1:64" ht="30" customHeight="1" x14ac:dyDescent="0.3">
      <c r="A311" s="62" t="s">
        <v>911</v>
      </c>
      <c r="B311" s="62" t="s">
        <v>908</v>
      </c>
      <c r="C31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EL-C058</v>
      </c>
      <c r="D311" s="62" t="s">
        <v>516</v>
      </c>
      <c r="E311" s="62" t="s">
        <v>528</v>
      </c>
      <c r="F311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311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311" s="74">
        <v>58</v>
      </c>
      <c r="I311" s="75" t="str">
        <f>IF(Table1[[#This Row],[Connection ID]]&lt;&gt;"-",IF(COUNTIF(Table1[Connection ID],Table1[[#This Row],[Connection ID]])&gt;1,"Duplicate Tag",""),"")</f>
        <v/>
      </c>
      <c r="J31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11" s="62"/>
      <c r="M311" s="62" t="s">
        <v>7</v>
      </c>
      <c r="N311" s="72" t="str" cm="1">
        <f t="array" ref="N311">_xlfn._xlws.FILTER(LookupCostCode[Cost Code],LookupCostCode[Description]=Table1[[#This Row],[Equipment Type]],"Not Assigned")</f>
        <v>Not Assigned</v>
      </c>
      <c r="O311" s="72" t="s">
        <v>909</v>
      </c>
      <c r="P311" s="72"/>
      <c r="Q311" s="62" t="s">
        <v>12</v>
      </c>
      <c r="R311" s="62"/>
      <c r="S311" s="62" t="s">
        <v>6</v>
      </c>
      <c r="T311" s="62"/>
      <c r="U311" s="62"/>
      <c r="V311" s="62"/>
      <c r="W311" s="72" t="str">
        <f>IF(ISBLANK(Table1[[#This Row],[Connection Type]]),"",INDEX(LookupConnectionType[Description],MATCH(Table1[[#This Row],[Connection Type]],LookupConnectionType[Connection Abbreviation])))</f>
        <v/>
      </c>
      <c r="X311" s="76"/>
      <c r="AA311" s="62"/>
      <c r="AB311" s="62"/>
      <c r="AC311" s="62" t="s">
        <v>910</v>
      </c>
      <c r="AD311" s="62"/>
      <c r="AE311" s="62" t="s">
        <v>657</v>
      </c>
      <c r="AF311" s="77"/>
      <c r="AG311" s="77">
        <v>23</v>
      </c>
      <c r="AH311" s="78">
        <v>0.8</v>
      </c>
      <c r="AI311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8.286131063409508</v>
      </c>
      <c r="AJ311" s="79">
        <f>IF(OR(Table1[[#This Row],[Apparent Load (FLA)]]="",Table1[[#This Row],[Apparent Load (FLA)]]=0,Table1[[#This Row],[Elec - Diversity]]=""),"",Table1[[#This Row],[Apparent Load (FLA)]]*Table1[[#This Row],[Elec - Diversity]])</f>
        <v>18.400000000000002</v>
      </c>
      <c r="AK311" s="79">
        <f>IF(OR(Table1[[#This Row],[Apparent Power (kVA)]]="",Table1[[#This Row],[Elec - Diversity]]=""),"",Table1[[#This Row],[Apparent Power (kVA)]]*Table1[[#This Row],[Elec - Diversity]])</f>
        <v>6.6289048507276069</v>
      </c>
      <c r="AL311" s="62"/>
      <c r="AM311" s="62"/>
      <c r="AN311" s="62"/>
      <c r="AO311" s="62"/>
      <c r="AP311" s="62"/>
      <c r="AQ311" s="62"/>
      <c r="AR311" s="62"/>
      <c r="AS311" s="62"/>
      <c r="AT311" s="62" t="str" cm="1">
        <f t="array" ref="AT311">IF(ISBLANK(Table1[[#This Row],[Service]]),"N/A",INDEX(LookupService[Consumption Unit],MATCH(Table1[[#This Row],[Service]],LookupService[Service],0),0))</f>
        <v>N/A</v>
      </c>
      <c r="AU311" s="62"/>
      <c r="AV311" s="62"/>
      <c r="AW311" s="80" t="str" cm="1">
        <f t="array" ref="AW311">IF(ISBLANK(Table1[[#This Row],[Service]]),"N/A",INDEX(LookupService[Pressure Unit],MATCH(Table1[[#This Row],[Service]],LookupService[Service],0),0))</f>
        <v>N/A</v>
      </c>
      <c r="AX311" s="81"/>
      <c r="AY311" s="72" t="str">
        <f>IF(OR(Table1[[#This Row],[Flow]]="",Table1[[#This Row],[Mech - Diversity]]=""),"",Table1[[#This Row],[Flow]]*Table1[[#This Row],[Mech - Diversity]])</f>
        <v/>
      </c>
      <c r="AZ311" s="72"/>
      <c r="BA311" s="62"/>
      <c r="BB311" s="62"/>
      <c r="BC311" s="62"/>
      <c r="BD311" s="62"/>
      <c r="BE311" s="62"/>
      <c r="BF311" s="62"/>
      <c r="BG311" s="62"/>
      <c r="BH311" s="77"/>
      <c r="BI311" s="77"/>
      <c r="BJ311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311" s="72"/>
      <c r="BL311" s="72" t="b">
        <f>IF(ISBLANK(Table1[[#This Row],[Power Source (Control Panel)]]),FALSE,TRUE)</f>
        <v>0</v>
      </c>
    </row>
    <row r="312" spans="1:64" ht="30" customHeight="1" x14ac:dyDescent="0.3">
      <c r="A312" s="62" t="s">
        <v>911</v>
      </c>
      <c r="B312" s="62" t="s">
        <v>908</v>
      </c>
      <c r="C31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TD-C121</v>
      </c>
      <c r="D312" s="62" t="s">
        <v>516</v>
      </c>
      <c r="E312" s="62" t="s">
        <v>794</v>
      </c>
      <c r="F312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312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312" s="74">
        <v>121</v>
      </c>
      <c r="I312" s="75" t="str">
        <f>IF(Table1[[#This Row],[Connection ID]]&lt;&gt;"-",IF(COUNTIF(Table1[Connection ID],Table1[[#This Row],[Connection ID]])&gt;1,"Duplicate Tag",""),"")</f>
        <v/>
      </c>
      <c r="J31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12" s="62"/>
      <c r="M312" s="62" t="s">
        <v>7</v>
      </c>
      <c r="N312" s="72" t="str" cm="1">
        <f t="array" ref="N312">_xlfn._xlws.FILTER(LookupCostCode[Cost Code],LookupCostCode[Description]=Table1[[#This Row],[Equipment Type]],"Not Assigned")</f>
        <v>Not Assigned</v>
      </c>
      <c r="O312" s="72" t="s">
        <v>909</v>
      </c>
      <c r="P312" s="72"/>
      <c r="Q312" s="62" t="s">
        <v>12</v>
      </c>
      <c r="R312" s="62"/>
      <c r="S312" s="62" t="s">
        <v>6</v>
      </c>
      <c r="T312" s="62"/>
      <c r="U312" s="62"/>
      <c r="V312" s="62"/>
      <c r="W312" s="72" t="str">
        <f>IF(ISBLANK(Table1[[#This Row],[Connection Type]]),"",INDEX(LookupConnectionType[Description],MATCH(Table1[[#This Row],[Connection Type]],LookupConnectionType[Connection Abbreviation])))</f>
        <v/>
      </c>
      <c r="X312" s="76"/>
      <c r="AA312" s="62"/>
      <c r="AB312" s="62"/>
      <c r="AC312" s="62"/>
      <c r="AD312" s="62"/>
      <c r="AE312" s="62"/>
      <c r="AF312" s="77"/>
      <c r="AG312" s="77"/>
      <c r="AH312" s="78"/>
      <c r="AI31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1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12" s="79" t="str">
        <f>IF(OR(Table1[[#This Row],[Apparent Power (kVA)]]="",Table1[[#This Row],[Elec - Diversity]]=""),"",Table1[[#This Row],[Apparent Power (kVA)]]*Table1[[#This Row],[Elec - Diversity]])</f>
        <v/>
      </c>
      <c r="AL312" s="62"/>
      <c r="AM312" s="62"/>
      <c r="AN312" s="62"/>
      <c r="AO312" s="62"/>
      <c r="AP312" s="62"/>
      <c r="AQ312" s="62"/>
      <c r="AR312" s="62"/>
      <c r="AS312" s="62"/>
      <c r="AT312" s="62" t="str" cm="1">
        <f t="array" ref="AT312">IF(ISBLANK(Table1[[#This Row],[Service]]),"N/A",INDEX(LookupService[Consumption Unit],MATCH(Table1[[#This Row],[Service]],LookupService[Service],0),0))</f>
        <v>N/A</v>
      </c>
      <c r="AU312" s="62"/>
      <c r="AV312" s="62"/>
      <c r="AW312" s="80" t="str" cm="1">
        <f t="array" ref="AW312">IF(ISBLANK(Table1[[#This Row],[Service]]),"N/A",INDEX(LookupService[Pressure Unit],MATCH(Table1[[#This Row],[Service]],LookupService[Service],0),0))</f>
        <v>N/A</v>
      </c>
      <c r="AX312" s="81"/>
      <c r="AY312" s="72" t="str">
        <f>IF(OR(Table1[[#This Row],[Flow]]="",Table1[[#This Row],[Mech - Diversity]]=""),"",Table1[[#This Row],[Flow]]*Table1[[#This Row],[Mech - Diversity]])</f>
        <v/>
      </c>
      <c r="AZ312" s="72"/>
      <c r="BA312" s="62"/>
      <c r="BB312" s="62"/>
      <c r="BC312" s="62"/>
      <c r="BD312" s="62"/>
      <c r="BE312" s="62"/>
      <c r="BF312" s="62"/>
      <c r="BG312" s="62"/>
      <c r="BH312" s="77"/>
      <c r="BI312" s="77"/>
      <c r="BJ312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312" s="72"/>
      <c r="BL312" s="72" t="b">
        <f>IF(ISBLANK(Table1[[#This Row],[Power Source (Control Panel)]]),FALSE,TRUE)</f>
        <v>0</v>
      </c>
    </row>
    <row r="313" spans="1:64" ht="30" customHeight="1" x14ac:dyDescent="0.3">
      <c r="A313" s="62" t="s">
        <v>911</v>
      </c>
      <c r="B313" s="62" t="s">
        <v>908</v>
      </c>
      <c r="C31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13" s="62" t="s">
        <v>509</v>
      </c>
      <c r="E313" s="62"/>
      <c r="F31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1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13" s="74"/>
      <c r="I313" s="75" t="str">
        <f>IF(Table1[[#This Row],[Connection ID]]&lt;&gt;"-",IF(COUNTIF(Table1[Connection ID],Table1[[#This Row],[Connection ID]])&gt;1,"Duplicate Tag",""),"")</f>
        <v/>
      </c>
      <c r="J31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13" s="62"/>
      <c r="M313" s="62" t="s">
        <v>7</v>
      </c>
      <c r="N313" s="72" t="str" cm="1">
        <f t="array" ref="N313">_xlfn._xlws.FILTER(LookupCostCode[Cost Code],LookupCostCode[Description]=Table1[[#This Row],[Equipment Type]],"Not Assigned")</f>
        <v>Not Assigned</v>
      </c>
      <c r="O313" s="72" t="s">
        <v>909</v>
      </c>
      <c r="P313" s="72"/>
      <c r="Q313" s="62" t="s">
        <v>12</v>
      </c>
      <c r="R313" s="62"/>
      <c r="S313" s="62" t="s">
        <v>6</v>
      </c>
      <c r="T313" s="62"/>
      <c r="U313" s="62"/>
      <c r="V313" s="62"/>
      <c r="W313" s="72" t="str">
        <f>IF(ISBLANK(Table1[[#This Row],[Connection Type]]),"",INDEX(LookupConnectionType[Description],MATCH(Table1[[#This Row],[Connection Type]],LookupConnectionType[Connection Abbreviation])))</f>
        <v/>
      </c>
      <c r="X313" s="76"/>
      <c r="AA313" s="62"/>
      <c r="AB313" s="62"/>
      <c r="AC313" s="62"/>
      <c r="AD313" s="62"/>
      <c r="AE313" s="62"/>
      <c r="AF313" s="77"/>
      <c r="AG313" s="77"/>
      <c r="AH313" s="78"/>
      <c r="AI31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1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13" s="79" t="str">
        <f>IF(OR(Table1[[#This Row],[Apparent Power (kVA)]]="",Table1[[#This Row],[Elec - Diversity]]=""),"",Table1[[#This Row],[Apparent Power (kVA)]]*Table1[[#This Row],[Elec - Diversity]])</f>
        <v/>
      </c>
      <c r="AL313" s="62"/>
      <c r="AM313" s="62"/>
      <c r="AN313" s="62"/>
      <c r="AO313" s="62"/>
      <c r="AP313" s="62"/>
      <c r="AQ313" s="62"/>
      <c r="AR313" s="62"/>
      <c r="AS313" s="62"/>
      <c r="AT313" s="62" t="str" cm="1">
        <f t="array" ref="AT313">IF(ISBLANK(Table1[[#This Row],[Service]]),"N/A",INDEX(LookupService[Consumption Unit],MATCH(Table1[[#This Row],[Service]],LookupService[Service],0),0))</f>
        <v>N/A</v>
      </c>
      <c r="AU313" s="62"/>
      <c r="AV313" s="62"/>
      <c r="AW313" s="80" t="str" cm="1">
        <f t="array" ref="AW313">IF(ISBLANK(Table1[[#This Row],[Service]]),"N/A",INDEX(LookupService[Pressure Unit],MATCH(Table1[[#This Row],[Service]],LookupService[Service],0),0))</f>
        <v>N/A</v>
      </c>
      <c r="AX313" s="81"/>
      <c r="AY313" s="72" t="str">
        <f>IF(OR(Table1[[#This Row],[Flow]]="",Table1[[#This Row],[Mech - Diversity]]=""),"",Table1[[#This Row],[Flow]]*Table1[[#This Row],[Mech - Diversity]])</f>
        <v/>
      </c>
      <c r="AZ313" s="72"/>
      <c r="BA313" s="62"/>
      <c r="BB313" s="62"/>
      <c r="BC313" s="62"/>
      <c r="BD313" s="62"/>
      <c r="BE313" s="62"/>
      <c r="BF313" s="62"/>
      <c r="BG313" s="62"/>
      <c r="BH313" s="77"/>
      <c r="BI313" s="77"/>
      <c r="BJ31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13" s="72"/>
      <c r="BL313" s="72" t="b">
        <f>IF(ISBLANK(Table1[[#This Row],[Power Source (Control Panel)]]),FALSE,TRUE)</f>
        <v>0</v>
      </c>
    </row>
    <row r="314" spans="1:64" ht="30" customHeight="1" x14ac:dyDescent="0.3">
      <c r="A314" s="62" t="s">
        <v>912</v>
      </c>
      <c r="B314" s="62" t="s">
        <v>908</v>
      </c>
      <c r="C31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CA-C052</v>
      </c>
      <c r="D314" s="62" t="s">
        <v>516</v>
      </c>
      <c r="E314" s="62" t="s">
        <v>517</v>
      </c>
      <c r="F314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314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314" s="74">
        <v>52</v>
      </c>
      <c r="I314" s="75" t="str">
        <f>IF(Table1[[#This Row],[Connection ID]]&lt;&gt;"-",IF(COUNTIF(Table1[Connection ID],Table1[[#This Row],[Connection ID]])&gt;1,"Duplicate Tag",""),"")</f>
        <v/>
      </c>
      <c r="J31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14" s="62"/>
      <c r="M314" s="62" t="s">
        <v>7</v>
      </c>
      <c r="N314" s="72" t="str" cm="1">
        <f t="array" ref="N314">_xlfn._xlws.FILTER(LookupCostCode[Cost Code],LookupCostCode[Description]=Table1[[#This Row],[Equipment Type]],"Not Assigned")</f>
        <v>Not Assigned</v>
      </c>
      <c r="O314" s="72" t="s">
        <v>909</v>
      </c>
      <c r="P314" s="72"/>
      <c r="Q314" s="62" t="s">
        <v>12</v>
      </c>
      <c r="R314" s="62"/>
      <c r="S314" s="62" t="s">
        <v>10</v>
      </c>
      <c r="T314" s="62"/>
      <c r="U314" s="62"/>
      <c r="V314" s="62"/>
      <c r="W314" s="72" t="str">
        <f>IF(ISBLANK(Table1[[#This Row],[Connection Type]]),"",INDEX(LookupConnectionType[Description],MATCH(Table1[[#This Row],[Connection Type]],LookupConnectionType[Connection Abbreviation])))</f>
        <v/>
      </c>
      <c r="X314" s="76"/>
      <c r="AA314" s="62"/>
      <c r="AB314" s="62"/>
      <c r="AC314" s="62" t="s">
        <v>518</v>
      </c>
      <c r="AD314" s="62"/>
      <c r="AE314" s="62"/>
      <c r="AF314" s="77"/>
      <c r="AG314" s="77"/>
      <c r="AH314" s="78"/>
      <c r="AI31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1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14" s="79" t="str">
        <f>IF(OR(Table1[[#This Row],[Apparent Power (kVA)]]="",Table1[[#This Row],[Elec - Diversity]]=""),"",Table1[[#This Row],[Apparent Power (kVA)]]*Table1[[#This Row],[Elec - Diversity]])</f>
        <v/>
      </c>
      <c r="AL314" s="62"/>
      <c r="AM314" s="62"/>
      <c r="AN314" s="62"/>
      <c r="AO314" s="62"/>
      <c r="AP314" s="62"/>
      <c r="AQ314" s="62"/>
      <c r="AR314" s="62"/>
      <c r="AS314" s="62">
        <v>6</v>
      </c>
      <c r="AT314" s="62" t="str" cm="1">
        <f t="array" ref="AT314">IF(ISBLANK(Table1[[#This Row],[Service]]),"N/A",INDEX(LookupService[Consumption Unit],MATCH(Table1[[#This Row],[Service]],LookupService[Service],0),0))</f>
        <v>SCFM</v>
      </c>
      <c r="AU314" s="62"/>
      <c r="AV314" s="62">
        <v>90</v>
      </c>
      <c r="AW314" s="80" t="str" cm="1">
        <f t="array" ref="AW314">IF(ISBLANK(Table1[[#This Row],[Service]]),"N/A",INDEX(LookupService[Pressure Unit],MATCH(Table1[[#This Row],[Service]],LookupService[Service],0),0))</f>
        <v>PSI</v>
      </c>
      <c r="AX314" s="81">
        <v>0.8</v>
      </c>
      <c r="AY314" s="72">
        <f>IF(OR(Table1[[#This Row],[Flow]]="",Table1[[#This Row],[Mech - Diversity]]=""),"",Table1[[#This Row],[Flow]]*Table1[[#This Row],[Mech - Diversity]])</f>
        <v>4.8000000000000007</v>
      </c>
      <c r="AZ314" s="72"/>
      <c r="BA314" s="62" t="s">
        <v>519</v>
      </c>
      <c r="BB314" s="62" t="s">
        <v>796</v>
      </c>
      <c r="BC314" s="62"/>
      <c r="BD314" s="62"/>
      <c r="BE314" s="62"/>
      <c r="BF314" s="62"/>
      <c r="BG314" s="62" t="s">
        <v>665</v>
      </c>
      <c r="BH314" s="77">
        <v>1400</v>
      </c>
      <c r="BI314" s="77"/>
      <c r="BJ314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314" s="72"/>
      <c r="BL314" s="72" t="b">
        <f>IF(ISBLANK(Table1[[#This Row],[Power Source (Control Panel)]]),FALSE,TRUE)</f>
        <v>0</v>
      </c>
    </row>
    <row r="315" spans="1:64" ht="30" customHeight="1" x14ac:dyDescent="0.3">
      <c r="A315" s="62" t="s">
        <v>912</v>
      </c>
      <c r="B315" s="62" t="s">
        <v>908</v>
      </c>
      <c r="C31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EL-C059</v>
      </c>
      <c r="D315" s="62" t="s">
        <v>516</v>
      </c>
      <c r="E315" s="62" t="s">
        <v>528</v>
      </c>
      <c r="F315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315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315" s="74">
        <v>59</v>
      </c>
      <c r="I315" s="75" t="str">
        <f>IF(Table1[[#This Row],[Connection ID]]&lt;&gt;"-",IF(COUNTIF(Table1[Connection ID],Table1[[#This Row],[Connection ID]])&gt;1,"Duplicate Tag",""),"")</f>
        <v/>
      </c>
      <c r="J31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15" s="62"/>
      <c r="M315" s="62" t="s">
        <v>7</v>
      </c>
      <c r="N315" s="72" t="str" cm="1">
        <f t="array" ref="N315">_xlfn._xlws.FILTER(LookupCostCode[Cost Code],LookupCostCode[Description]=Table1[[#This Row],[Equipment Type]],"Not Assigned")</f>
        <v>Not Assigned</v>
      </c>
      <c r="O315" s="72" t="s">
        <v>909</v>
      </c>
      <c r="P315" s="72"/>
      <c r="Q315" s="62" t="s">
        <v>12</v>
      </c>
      <c r="R315" s="62"/>
      <c r="S315" s="62" t="s">
        <v>10</v>
      </c>
      <c r="T315" s="62"/>
      <c r="U315" s="62"/>
      <c r="V315" s="62"/>
      <c r="W315" s="72" t="str">
        <f>IF(ISBLANK(Table1[[#This Row],[Connection Type]]),"",INDEX(LookupConnectionType[Description],MATCH(Table1[[#This Row],[Connection Type]],LookupConnectionType[Connection Abbreviation])))</f>
        <v/>
      </c>
      <c r="X315" s="76"/>
      <c r="AA315" s="62"/>
      <c r="AB315" s="62"/>
      <c r="AC315" s="62" t="s">
        <v>910</v>
      </c>
      <c r="AD315" s="62"/>
      <c r="AE315" s="62" t="s">
        <v>657</v>
      </c>
      <c r="AF315" s="77"/>
      <c r="AG315" s="77">
        <v>23</v>
      </c>
      <c r="AH315" s="78">
        <v>0.8</v>
      </c>
      <c r="AI315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8.286131063409508</v>
      </c>
      <c r="AJ315" s="79">
        <f>IF(OR(Table1[[#This Row],[Apparent Load (FLA)]]="",Table1[[#This Row],[Apparent Load (FLA)]]=0,Table1[[#This Row],[Elec - Diversity]]=""),"",Table1[[#This Row],[Apparent Load (FLA)]]*Table1[[#This Row],[Elec - Diversity]])</f>
        <v>18.400000000000002</v>
      </c>
      <c r="AK315" s="79">
        <f>IF(OR(Table1[[#This Row],[Apparent Power (kVA)]]="",Table1[[#This Row],[Elec - Diversity]]=""),"",Table1[[#This Row],[Apparent Power (kVA)]]*Table1[[#This Row],[Elec - Diversity]])</f>
        <v>6.6289048507276069</v>
      </c>
      <c r="AL315" s="62"/>
      <c r="AM315" s="62"/>
      <c r="AN315" s="62"/>
      <c r="AO315" s="62"/>
      <c r="AP315" s="62"/>
      <c r="AQ315" s="62"/>
      <c r="AR315" s="62"/>
      <c r="AS315" s="62"/>
      <c r="AT315" s="62" t="str" cm="1">
        <f t="array" ref="AT315">IF(ISBLANK(Table1[[#This Row],[Service]]),"N/A",INDEX(LookupService[Consumption Unit],MATCH(Table1[[#This Row],[Service]],LookupService[Service],0),0))</f>
        <v>N/A</v>
      </c>
      <c r="AU315" s="62"/>
      <c r="AV315" s="62"/>
      <c r="AW315" s="80" t="str" cm="1">
        <f t="array" ref="AW315">IF(ISBLANK(Table1[[#This Row],[Service]]),"N/A",INDEX(LookupService[Pressure Unit],MATCH(Table1[[#This Row],[Service]],LookupService[Service],0),0))</f>
        <v>N/A</v>
      </c>
      <c r="AX315" s="81"/>
      <c r="AY315" s="72" t="str">
        <f>IF(OR(Table1[[#This Row],[Flow]]="",Table1[[#This Row],[Mech - Diversity]]=""),"",Table1[[#This Row],[Flow]]*Table1[[#This Row],[Mech - Diversity]])</f>
        <v/>
      </c>
      <c r="AZ315" s="72"/>
      <c r="BA315" s="62"/>
      <c r="BB315" s="62"/>
      <c r="BC315" s="62"/>
      <c r="BD315" s="62"/>
      <c r="BE315" s="62"/>
      <c r="BF315" s="62"/>
      <c r="BG315" s="62"/>
      <c r="BH315" s="77"/>
      <c r="BI315" s="77"/>
      <c r="BJ315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315" s="72"/>
      <c r="BL315" s="72" t="b">
        <f>IF(ISBLANK(Table1[[#This Row],[Power Source (Control Panel)]]),FALSE,TRUE)</f>
        <v>0</v>
      </c>
    </row>
    <row r="316" spans="1:64" ht="30" customHeight="1" x14ac:dyDescent="0.3">
      <c r="A316" s="62" t="s">
        <v>912</v>
      </c>
      <c r="B316" s="62" t="s">
        <v>908</v>
      </c>
      <c r="C31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TD-C122</v>
      </c>
      <c r="D316" s="62" t="s">
        <v>516</v>
      </c>
      <c r="E316" s="62" t="s">
        <v>794</v>
      </c>
      <c r="F316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316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316" s="74">
        <v>122</v>
      </c>
      <c r="I316" s="75" t="str">
        <f>IF(Table1[[#This Row],[Connection ID]]&lt;&gt;"-",IF(COUNTIF(Table1[Connection ID],Table1[[#This Row],[Connection ID]])&gt;1,"Duplicate Tag",""),"")</f>
        <v/>
      </c>
      <c r="J31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16" s="62"/>
      <c r="M316" s="62" t="s">
        <v>7</v>
      </c>
      <c r="N316" s="72" t="str" cm="1">
        <f t="array" ref="N316">_xlfn._xlws.FILTER(LookupCostCode[Cost Code],LookupCostCode[Description]=Table1[[#This Row],[Equipment Type]],"Not Assigned")</f>
        <v>Not Assigned</v>
      </c>
      <c r="O316" s="72" t="s">
        <v>909</v>
      </c>
      <c r="P316" s="72"/>
      <c r="Q316" s="62" t="s">
        <v>12</v>
      </c>
      <c r="R316" s="62"/>
      <c r="S316" s="62" t="s">
        <v>10</v>
      </c>
      <c r="T316" s="62"/>
      <c r="U316" s="62"/>
      <c r="V316" s="62"/>
      <c r="W316" s="72" t="str">
        <f>IF(ISBLANK(Table1[[#This Row],[Connection Type]]),"",INDEX(LookupConnectionType[Description],MATCH(Table1[[#This Row],[Connection Type]],LookupConnectionType[Connection Abbreviation])))</f>
        <v/>
      </c>
      <c r="X316" s="76"/>
      <c r="AA316" s="62"/>
      <c r="AB316" s="62"/>
      <c r="AC316" s="62"/>
      <c r="AD316" s="62"/>
      <c r="AE316" s="62"/>
      <c r="AF316" s="77"/>
      <c r="AG316" s="77"/>
      <c r="AH316" s="78"/>
      <c r="AI31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1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16" s="79" t="str">
        <f>IF(OR(Table1[[#This Row],[Apparent Power (kVA)]]="",Table1[[#This Row],[Elec - Diversity]]=""),"",Table1[[#This Row],[Apparent Power (kVA)]]*Table1[[#This Row],[Elec - Diversity]])</f>
        <v/>
      </c>
      <c r="AL316" s="62"/>
      <c r="AM316" s="62"/>
      <c r="AN316" s="62"/>
      <c r="AO316" s="62"/>
      <c r="AP316" s="62"/>
      <c r="AQ316" s="62"/>
      <c r="AR316" s="62"/>
      <c r="AS316" s="62"/>
      <c r="AT316" s="62" t="str" cm="1">
        <f t="array" ref="AT316">IF(ISBLANK(Table1[[#This Row],[Service]]),"N/A",INDEX(LookupService[Consumption Unit],MATCH(Table1[[#This Row],[Service]],LookupService[Service],0),0))</f>
        <v>N/A</v>
      </c>
      <c r="AU316" s="62"/>
      <c r="AV316" s="62"/>
      <c r="AW316" s="80" t="str" cm="1">
        <f t="array" ref="AW316">IF(ISBLANK(Table1[[#This Row],[Service]]),"N/A",INDEX(LookupService[Pressure Unit],MATCH(Table1[[#This Row],[Service]],LookupService[Service],0),0))</f>
        <v>N/A</v>
      </c>
      <c r="AX316" s="81"/>
      <c r="AY316" s="72" t="str">
        <f>IF(OR(Table1[[#This Row],[Flow]]="",Table1[[#This Row],[Mech - Diversity]]=""),"",Table1[[#This Row],[Flow]]*Table1[[#This Row],[Mech - Diversity]])</f>
        <v/>
      </c>
      <c r="AZ316" s="72"/>
      <c r="BA316" s="62"/>
      <c r="BB316" s="62"/>
      <c r="BC316" s="62"/>
      <c r="BD316" s="62"/>
      <c r="BE316" s="62"/>
      <c r="BF316" s="62"/>
      <c r="BG316" s="62"/>
      <c r="BH316" s="77"/>
      <c r="BI316" s="77"/>
      <c r="BJ316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316" s="72"/>
      <c r="BL316" s="72" t="b">
        <f>IF(ISBLANK(Table1[[#This Row],[Power Source (Control Panel)]]),FALSE,TRUE)</f>
        <v>0</v>
      </c>
    </row>
    <row r="317" spans="1:64" ht="30" customHeight="1" x14ac:dyDescent="0.3">
      <c r="A317" s="62" t="s">
        <v>912</v>
      </c>
      <c r="B317" s="62" t="s">
        <v>908</v>
      </c>
      <c r="C31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17" s="62" t="s">
        <v>509</v>
      </c>
      <c r="E317" s="62"/>
      <c r="F31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1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17" s="74"/>
      <c r="I317" s="75" t="str">
        <f>IF(Table1[[#This Row],[Connection ID]]&lt;&gt;"-",IF(COUNTIF(Table1[Connection ID],Table1[[#This Row],[Connection ID]])&gt;1,"Duplicate Tag",""),"")</f>
        <v/>
      </c>
      <c r="J31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17" s="62"/>
      <c r="M317" s="62" t="s">
        <v>7</v>
      </c>
      <c r="N317" s="72" t="str" cm="1">
        <f t="array" ref="N317">_xlfn._xlws.FILTER(LookupCostCode[Cost Code],LookupCostCode[Description]=Table1[[#This Row],[Equipment Type]],"Not Assigned")</f>
        <v>Not Assigned</v>
      </c>
      <c r="O317" s="72" t="s">
        <v>909</v>
      </c>
      <c r="P317" s="72"/>
      <c r="Q317" s="62" t="s">
        <v>12</v>
      </c>
      <c r="R317" s="62"/>
      <c r="S317" s="62" t="s">
        <v>10</v>
      </c>
      <c r="T317" s="62"/>
      <c r="U317" s="62"/>
      <c r="V317" s="62"/>
      <c r="W317" s="72" t="str">
        <f>IF(ISBLANK(Table1[[#This Row],[Connection Type]]),"",INDEX(LookupConnectionType[Description],MATCH(Table1[[#This Row],[Connection Type]],LookupConnectionType[Connection Abbreviation])))</f>
        <v/>
      </c>
      <c r="X317" s="76"/>
      <c r="AA317" s="62"/>
      <c r="AB317" s="62"/>
      <c r="AC317" s="62"/>
      <c r="AD317" s="62"/>
      <c r="AE317" s="62"/>
      <c r="AF317" s="77"/>
      <c r="AG317" s="77"/>
      <c r="AH317" s="78"/>
      <c r="AI31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1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17" s="79" t="str">
        <f>IF(OR(Table1[[#This Row],[Apparent Power (kVA)]]="",Table1[[#This Row],[Elec - Diversity]]=""),"",Table1[[#This Row],[Apparent Power (kVA)]]*Table1[[#This Row],[Elec - Diversity]])</f>
        <v/>
      </c>
      <c r="AL317" s="62"/>
      <c r="AM317" s="62"/>
      <c r="AN317" s="62"/>
      <c r="AO317" s="62"/>
      <c r="AP317" s="62"/>
      <c r="AQ317" s="62"/>
      <c r="AR317" s="62"/>
      <c r="AS317" s="62"/>
      <c r="AT317" s="62" t="str" cm="1">
        <f t="array" ref="AT317">IF(ISBLANK(Table1[[#This Row],[Service]]),"N/A",INDEX(LookupService[Consumption Unit],MATCH(Table1[[#This Row],[Service]],LookupService[Service],0),0))</f>
        <v>N/A</v>
      </c>
      <c r="AU317" s="62"/>
      <c r="AV317" s="62"/>
      <c r="AW317" s="80" t="str" cm="1">
        <f t="array" ref="AW317">IF(ISBLANK(Table1[[#This Row],[Service]]),"N/A",INDEX(LookupService[Pressure Unit],MATCH(Table1[[#This Row],[Service]],LookupService[Service],0),0))</f>
        <v>N/A</v>
      </c>
      <c r="AX317" s="81"/>
      <c r="AY317" s="72" t="str">
        <f>IF(OR(Table1[[#This Row],[Flow]]="",Table1[[#This Row],[Mech - Diversity]]=""),"",Table1[[#This Row],[Flow]]*Table1[[#This Row],[Mech - Diversity]])</f>
        <v/>
      </c>
      <c r="AZ317" s="72"/>
      <c r="BA317" s="62"/>
      <c r="BB317" s="62"/>
      <c r="BC317" s="62"/>
      <c r="BD317" s="62"/>
      <c r="BE317" s="62"/>
      <c r="BF317" s="62"/>
      <c r="BG317" s="62"/>
      <c r="BH317" s="77"/>
      <c r="BI317" s="77"/>
      <c r="BJ31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17" s="72"/>
      <c r="BL317" s="72" t="b">
        <f>IF(ISBLANK(Table1[[#This Row],[Power Source (Control Panel)]]),FALSE,TRUE)</f>
        <v>0</v>
      </c>
    </row>
    <row r="318" spans="1:64" ht="30" customHeight="1" x14ac:dyDescent="0.3">
      <c r="A318" s="62" t="s">
        <v>913</v>
      </c>
      <c r="B318" s="62" t="s">
        <v>908</v>
      </c>
      <c r="C31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CA-C053</v>
      </c>
      <c r="D318" s="62" t="s">
        <v>516</v>
      </c>
      <c r="E318" s="62" t="s">
        <v>517</v>
      </c>
      <c r="F318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318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318" s="74">
        <v>53</v>
      </c>
      <c r="I318" s="75" t="str">
        <f>IF(Table1[[#This Row],[Connection ID]]&lt;&gt;"-",IF(COUNTIF(Table1[Connection ID],Table1[[#This Row],[Connection ID]])&gt;1,"Duplicate Tag",""),"")</f>
        <v/>
      </c>
      <c r="J31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18" s="62"/>
      <c r="M318" s="62" t="s">
        <v>7</v>
      </c>
      <c r="N318" s="72" t="str" cm="1">
        <f t="array" ref="N318">_xlfn._xlws.FILTER(LookupCostCode[Cost Code],LookupCostCode[Description]=Table1[[#This Row],[Equipment Type]],"Not Assigned")</f>
        <v>Not Assigned</v>
      </c>
      <c r="O318" s="72" t="s">
        <v>909</v>
      </c>
      <c r="P318" s="72"/>
      <c r="Q318" s="62" t="s">
        <v>12</v>
      </c>
      <c r="R318" s="62"/>
      <c r="S318" s="62" t="s">
        <v>10</v>
      </c>
      <c r="T318" s="62"/>
      <c r="U318" s="62"/>
      <c r="V318" s="62"/>
      <c r="W318" s="72" t="str">
        <f>IF(ISBLANK(Table1[[#This Row],[Connection Type]]),"",INDEX(LookupConnectionType[Description],MATCH(Table1[[#This Row],[Connection Type]],LookupConnectionType[Connection Abbreviation])))</f>
        <v/>
      </c>
      <c r="X318" s="76"/>
      <c r="AA318" s="62"/>
      <c r="AB318" s="62"/>
      <c r="AC318" s="62" t="s">
        <v>518</v>
      </c>
      <c r="AD318" s="62"/>
      <c r="AE318" s="62"/>
      <c r="AF318" s="77"/>
      <c r="AG318" s="77"/>
      <c r="AH318" s="78"/>
      <c r="AI31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1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18" s="79" t="str">
        <f>IF(OR(Table1[[#This Row],[Apparent Power (kVA)]]="",Table1[[#This Row],[Elec - Diversity]]=""),"",Table1[[#This Row],[Apparent Power (kVA)]]*Table1[[#This Row],[Elec - Diversity]])</f>
        <v/>
      </c>
      <c r="AL318" s="62"/>
      <c r="AM318" s="62"/>
      <c r="AN318" s="62"/>
      <c r="AO318" s="62"/>
      <c r="AP318" s="62"/>
      <c r="AQ318" s="62"/>
      <c r="AR318" s="62"/>
      <c r="AS318" s="62">
        <v>6</v>
      </c>
      <c r="AT318" s="62" t="str" cm="1">
        <f t="array" ref="AT318">IF(ISBLANK(Table1[[#This Row],[Service]]),"N/A",INDEX(LookupService[Consumption Unit],MATCH(Table1[[#This Row],[Service]],LookupService[Service],0),0))</f>
        <v>SCFM</v>
      </c>
      <c r="AU318" s="62"/>
      <c r="AV318" s="62">
        <v>90</v>
      </c>
      <c r="AW318" s="80" t="str" cm="1">
        <f t="array" ref="AW318">IF(ISBLANK(Table1[[#This Row],[Service]]),"N/A",INDEX(LookupService[Pressure Unit],MATCH(Table1[[#This Row],[Service]],LookupService[Service],0),0))</f>
        <v>PSI</v>
      </c>
      <c r="AX318" s="81">
        <v>0.8</v>
      </c>
      <c r="AY318" s="72">
        <f>IF(OR(Table1[[#This Row],[Flow]]="",Table1[[#This Row],[Mech - Diversity]]=""),"",Table1[[#This Row],[Flow]]*Table1[[#This Row],[Mech - Diversity]])</f>
        <v>4.8000000000000007</v>
      </c>
      <c r="AZ318" s="72"/>
      <c r="BA318" s="62" t="s">
        <v>519</v>
      </c>
      <c r="BB318" s="62" t="s">
        <v>796</v>
      </c>
      <c r="BC318" s="62"/>
      <c r="BD318" s="62"/>
      <c r="BE318" s="62"/>
      <c r="BF318" s="62"/>
      <c r="BG318" s="62" t="s">
        <v>665</v>
      </c>
      <c r="BH318" s="77">
        <v>1400</v>
      </c>
      <c r="BI318" s="77"/>
      <c r="BJ318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318" s="72"/>
      <c r="BL318" s="72" t="b">
        <f>IF(ISBLANK(Table1[[#This Row],[Power Source (Control Panel)]]),FALSE,TRUE)</f>
        <v>0</v>
      </c>
    </row>
    <row r="319" spans="1:64" ht="30" customHeight="1" x14ac:dyDescent="0.3">
      <c r="A319" s="62" t="s">
        <v>913</v>
      </c>
      <c r="B319" s="62" t="s">
        <v>908</v>
      </c>
      <c r="C31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EL-C060</v>
      </c>
      <c r="D319" s="62" t="s">
        <v>516</v>
      </c>
      <c r="E319" s="62" t="s">
        <v>528</v>
      </c>
      <c r="F319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319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319" s="74">
        <v>60</v>
      </c>
      <c r="I319" s="75" t="str">
        <f>IF(Table1[[#This Row],[Connection ID]]&lt;&gt;"-",IF(COUNTIF(Table1[Connection ID],Table1[[#This Row],[Connection ID]])&gt;1,"Duplicate Tag",""),"")</f>
        <v/>
      </c>
      <c r="J31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19" s="62"/>
      <c r="M319" s="62" t="s">
        <v>7</v>
      </c>
      <c r="N319" s="72" t="str" cm="1">
        <f t="array" ref="N319">_xlfn._xlws.FILTER(LookupCostCode[Cost Code],LookupCostCode[Description]=Table1[[#This Row],[Equipment Type]],"Not Assigned")</f>
        <v>Not Assigned</v>
      </c>
      <c r="O319" s="72" t="s">
        <v>909</v>
      </c>
      <c r="P319" s="72"/>
      <c r="Q319" s="62" t="s">
        <v>12</v>
      </c>
      <c r="R319" s="62"/>
      <c r="S319" s="62" t="s">
        <v>10</v>
      </c>
      <c r="T319" s="62"/>
      <c r="U319" s="62"/>
      <c r="V319" s="62"/>
      <c r="W319" s="72" t="str">
        <f>IF(ISBLANK(Table1[[#This Row],[Connection Type]]),"",INDEX(LookupConnectionType[Description],MATCH(Table1[[#This Row],[Connection Type]],LookupConnectionType[Connection Abbreviation])))</f>
        <v/>
      </c>
      <c r="X319" s="76"/>
      <c r="AA319" s="62"/>
      <c r="AB319" s="62"/>
      <c r="AC319" s="62" t="s">
        <v>910</v>
      </c>
      <c r="AD319" s="62"/>
      <c r="AE319" s="62" t="s">
        <v>657</v>
      </c>
      <c r="AF319" s="77"/>
      <c r="AG319" s="77">
        <v>23</v>
      </c>
      <c r="AH319" s="78">
        <v>0.8</v>
      </c>
      <c r="AI319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8.286131063409508</v>
      </c>
      <c r="AJ319" s="79">
        <f>IF(OR(Table1[[#This Row],[Apparent Load (FLA)]]="",Table1[[#This Row],[Apparent Load (FLA)]]=0,Table1[[#This Row],[Elec - Diversity]]=""),"",Table1[[#This Row],[Apparent Load (FLA)]]*Table1[[#This Row],[Elec - Diversity]])</f>
        <v>18.400000000000002</v>
      </c>
      <c r="AK319" s="79">
        <f>IF(OR(Table1[[#This Row],[Apparent Power (kVA)]]="",Table1[[#This Row],[Elec - Diversity]]=""),"",Table1[[#This Row],[Apparent Power (kVA)]]*Table1[[#This Row],[Elec - Diversity]])</f>
        <v>6.6289048507276069</v>
      </c>
      <c r="AL319" s="62"/>
      <c r="AM319" s="62"/>
      <c r="AN319" s="62"/>
      <c r="AO319" s="62"/>
      <c r="AP319" s="62"/>
      <c r="AQ319" s="62"/>
      <c r="AR319" s="62"/>
      <c r="AS319" s="62"/>
      <c r="AT319" s="62" t="str" cm="1">
        <f t="array" ref="AT319">IF(ISBLANK(Table1[[#This Row],[Service]]),"N/A",INDEX(LookupService[Consumption Unit],MATCH(Table1[[#This Row],[Service]],LookupService[Service],0),0))</f>
        <v>N/A</v>
      </c>
      <c r="AU319" s="62"/>
      <c r="AV319" s="62"/>
      <c r="AW319" s="80" t="str" cm="1">
        <f t="array" ref="AW319">IF(ISBLANK(Table1[[#This Row],[Service]]),"N/A",INDEX(LookupService[Pressure Unit],MATCH(Table1[[#This Row],[Service]],LookupService[Service],0),0))</f>
        <v>N/A</v>
      </c>
      <c r="AX319" s="81"/>
      <c r="AY319" s="72" t="str">
        <f>IF(OR(Table1[[#This Row],[Flow]]="",Table1[[#This Row],[Mech - Diversity]]=""),"",Table1[[#This Row],[Flow]]*Table1[[#This Row],[Mech - Diversity]])</f>
        <v/>
      </c>
      <c r="AZ319" s="72"/>
      <c r="BA319" s="62"/>
      <c r="BB319" s="62"/>
      <c r="BC319" s="62"/>
      <c r="BD319" s="62"/>
      <c r="BE319" s="62"/>
      <c r="BF319" s="62"/>
      <c r="BG319" s="62"/>
      <c r="BH319" s="77"/>
      <c r="BI319" s="77"/>
      <c r="BJ319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319" s="72"/>
      <c r="BL319" s="72" t="b">
        <f>IF(ISBLANK(Table1[[#This Row],[Power Source (Control Panel)]]),FALSE,TRUE)</f>
        <v>0</v>
      </c>
    </row>
    <row r="320" spans="1:64" ht="30" customHeight="1" x14ac:dyDescent="0.3">
      <c r="A320" s="62" t="s">
        <v>913</v>
      </c>
      <c r="B320" s="62" t="s">
        <v>908</v>
      </c>
      <c r="C32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TD-C123</v>
      </c>
      <c r="D320" s="62" t="s">
        <v>516</v>
      </c>
      <c r="E320" s="62" t="s">
        <v>794</v>
      </c>
      <c r="F320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320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320" s="74">
        <v>123</v>
      </c>
      <c r="I320" s="75" t="str">
        <f>IF(Table1[[#This Row],[Connection ID]]&lt;&gt;"-",IF(COUNTIF(Table1[Connection ID],Table1[[#This Row],[Connection ID]])&gt;1,"Duplicate Tag",""),"")</f>
        <v/>
      </c>
      <c r="J32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20" s="62"/>
      <c r="M320" s="62" t="s">
        <v>7</v>
      </c>
      <c r="N320" s="72" t="str" cm="1">
        <f t="array" ref="N320">_xlfn._xlws.FILTER(LookupCostCode[Cost Code],LookupCostCode[Description]=Table1[[#This Row],[Equipment Type]],"Not Assigned")</f>
        <v>Not Assigned</v>
      </c>
      <c r="O320" s="72" t="s">
        <v>909</v>
      </c>
      <c r="P320" s="72"/>
      <c r="Q320" s="62" t="s">
        <v>12</v>
      </c>
      <c r="R320" s="62"/>
      <c r="S320" s="62" t="s">
        <v>10</v>
      </c>
      <c r="T320" s="62"/>
      <c r="U320" s="62"/>
      <c r="V320" s="62"/>
      <c r="W320" s="72" t="str">
        <f>IF(ISBLANK(Table1[[#This Row],[Connection Type]]),"",INDEX(LookupConnectionType[Description],MATCH(Table1[[#This Row],[Connection Type]],LookupConnectionType[Connection Abbreviation])))</f>
        <v/>
      </c>
      <c r="X320" s="76"/>
      <c r="AA320" s="62"/>
      <c r="AB320" s="62"/>
      <c r="AC320" s="62"/>
      <c r="AD320" s="62"/>
      <c r="AE320" s="62"/>
      <c r="AF320" s="77"/>
      <c r="AG320" s="77"/>
      <c r="AH320" s="78"/>
      <c r="AI32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2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20" s="79" t="str">
        <f>IF(OR(Table1[[#This Row],[Apparent Power (kVA)]]="",Table1[[#This Row],[Elec - Diversity]]=""),"",Table1[[#This Row],[Apparent Power (kVA)]]*Table1[[#This Row],[Elec - Diversity]])</f>
        <v/>
      </c>
      <c r="AL320" s="62"/>
      <c r="AM320" s="62"/>
      <c r="AN320" s="62"/>
      <c r="AO320" s="62"/>
      <c r="AP320" s="62"/>
      <c r="AQ320" s="62"/>
      <c r="AR320" s="62"/>
      <c r="AS320" s="62"/>
      <c r="AT320" s="62" t="str" cm="1">
        <f t="array" ref="AT320">IF(ISBLANK(Table1[[#This Row],[Service]]),"N/A",INDEX(LookupService[Consumption Unit],MATCH(Table1[[#This Row],[Service]],LookupService[Service],0),0))</f>
        <v>N/A</v>
      </c>
      <c r="AU320" s="62"/>
      <c r="AV320" s="62"/>
      <c r="AW320" s="80" t="str" cm="1">
        <f t="array" ref="AW320">IF(ISBLANK(Table1[[#This Row],[Service]]),"N/A",INDEX(LookupService[Pressure Unit],MATCH(Table1[[#This Row],[Service]],LookupService[Service],0),0))</f>
        <v>N/A</v>
      </c>
      <c r="AX320" s="81"/>
      <c r="AY320" s="72" t="str">
        <f>IF(OR(Table1[[#This Row],[Flow]]="",Table1[[#This Row],[Mech - Diversity]]=""),"",Table1[[#This Row],[Flow]]*Table1[[#This Row],[Mech - Diversity]])</f>
        <v/>
      </c>
      <c r="AZ320" s="72"/>
      <c r="BA320" s="62"/>
      <c r="BB320" s="62"/>
      <c r="BC320" s="62"/>
      <c r="BD320" s="62"/>
      <c r="BE320" s="62"/>
      <c r="BF320" s="62"/>
      <c r="BG320" s="62"/>
      <c r="BH320" s="77"/>
      <c r="BI320" s="77"/>
      <c r="BJ320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320" s="72"/>
      <c r="BL320" s="72" t="b">
        <f>IF(ISBLANK(Table1[[#This Row],[Power Source (Control Panel)]]),FALSE,TRUE)</f>
        <v>0</v>
      </c>
    </row>
    <row r="321" spans="1:64" ht="30" customHeight="1" x14ac:dyDescent="0.3">
      <c r="A321" s="62" t="s">
        <v>913</v>
      </c>
      <c r="B321" s="62" t="s">
        <v>908</v>
      </c>
      <c r="C32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21" s="62" t="s">
        <v>509</v>
      </c>
      <c r="E321" s="62"/>
      <c r="F32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2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21" s="74"/>
      <c r="I321" s="75" t="str">
        <f>IF(Table1[[#This Row],[Connection ID]]&lt;&gt;"-",IF(COUNTIF(Table1[Connection ID],Table1[[#This Row],[Connection ID]])&gt;1,"Duplicate Tag",""),"")</f>
        <v/>
      </c>
      <c r="J32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21" s="62"/>
      <c r="M321" s="62" t="s">
        <v>7</v>
      </c>
      <c r="N321" s="72" t="str" cm="1">
        <f t="array" ref="N321">_xlfn._xlws.FILTER(LookupCostCode[Cost Code],LookupCostCode[Description]=Table1[[#This Row],[Equipment Type]],"Not Assigned")</f>
        <v>Not Assigned</v>
      </c>
      <c r="O321" s="72" t="s">
        <v>909</v>
      </c>
      <c r="P321" s="72"/>
      <c r="Q321" s="62" t="s">
        <v>12</v>
      </c>
      <c r="R321" s="62"/>
      <c r="S321" s="62" t="s">
        <v>10</v>
      </c>
      <c r="T321" s="62"/>
      <c r="U321" s="62"/>
      <c r="V321" s="62"/>
      <c r="W321" s="72" t="str">
        <f>IF(ISBLANK(Table1[[#This Row],[Connection Type]]),"",INDEX(LookupConnectionType[Description],MATCH(Table1[[#This Row],[Connection Type]],LookupConnectionType[Connection Abbreviation])))</f>
        <v/>
      </c>
      <c r="X321" s="76"/>
      <c r="AA321" s="62"/>
      <c r="AB321" s="62"/>
      <c r="AC321" s="62"/>
      <c r="AD321" s="62"/>
      <c r="AE321" s="62"/>
      <c r="AF321" s="77"/>
      <c r="AG321" s="77"/>
      <c r="AH321" s="78"/>
      <c r="AI32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2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21" s="79" t="str">
        <f>IF(OR(Table1[[#This Row],[Apparent Power (kVA)]]="",Table1[[#This Row],[Elec - Diversity]]=""),"",Table1[[#This Row],[Apparent Power (kVA)]]*Table1[[#This Row],[Elec - Diversity]])</f>
        <v/>
      </c>
      <c r="AL321" s="62"/>
      <c r="AM321" s="62"/>
      <c r="AN321" s="62"/>
      <c r="AO321" s="62"/>
      <c r="AP321" s="62"/>
      <c r="AQ321" s="62"/>
      <c r="AR321" s="62"/>
      <c r="AS321" s="62"/>
      <c r="AT321" s="62" t="str" cm="1">
        <f t="array" ref="AT321">IF(ISBLANK(Table1[[#This Row],[Service]]),"N/A",INDEX(LookupService[Consumption Unit],MATCH(Table1[[#This Row],[Service]],LookupService[Service],0),0))</f>
        <v>N/A</v>
      </c>
      <c r="AU321" s="62"/>
      <c r="AV321" s="62"/>
      <c r="AW321" s="80" t="str" cm="1">
        <f t="array" ref="AW321">IF(ISBLANK(Table1[[#This Row],[Service]]),"N/A",INDEX(LookupService[Pressure Unit],MATCH(Table1[[#This Row],[Service]],LookupService[Service],0),0))</f>
        <v>N/A</v>
      </c>
      <c r="AX321" s="81"/>
      <c r="AY321" s="72" t="str">
        <f>IF(OR(Table1[[#This Row],[Flow]]="",Table1[[#This Row],[Mech - Diversity]]=""),"",Table1[[#This Row],[Flow]]*Table1[[#This Row],[Mech - Diversity]])</f>
        <v/>
      </c>
      <c r="AZ321" s="72"/>
      <c r="BA321" s="62"/>
      <c r="BB321" s="62"/>
      <c r="BC321" s="62"/>
      <c r="BD321" s="62"/>
      <c r="BE321" s="62"/>
      <c r="BF321" s="62"/>
      <c r="BG321" s="62"/>
      <c r="BH321" s="77"/>
      <c r="BI321" s="77"/>
      <c r="BJ32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21" s="72"/>
      <c r="BL321" s="72" t="b">
        <f>IF(ISBLANK(Table1[[#This Row],[Power Source (Control Panel)]]),FALSE,TRUE)</f>
        <v>0</v>
      </c>
    </row>
    <row r="322" spans="1:64" ht="30" customHeight="1" x14ac:dyDescent="0.3">
      <c r="A322" s="62" t="s">
        <v>914</v>
      </c>
      <c r="B322" s="62" t="s">
        <v>915</v>
      </c>
      <c r="C32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22" s="62" t="s">
        <v>509</v>
      </c>
      <c r="E322" s="62"/>
      <c r="F32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2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22" s="74"/>
      <c r="I322" s="75" t="str">
        <f>IF(Table1[[#This Row],[Connection ID]]&lt;&gt;"-",IF(COUNTIF(Table1[Connection ID],Table1[[#This Row],[Connection ID]])&gt;1,"Duplicate Tag",""),"")</f>
        <v/>
      </c>
      <c r="J32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22" s="62"/>
      <c r="M322" s="62" t="s">
        <v>7</v>
      </c>
      <c r="N322" s="72" t="str" cm="1">
        <f t="array" ref="N322">_xlfn._xlws.FILTER(LookupCostCode[Cost Code],LookupCostCode[Description]=Table1[[#This Row],[Equipment Type]],"Not Assigned")</f>
        <v>Not Assigned</v>
      </c>
      <c r="O322" s="72" t="s">
        <v>916</v>
      </c>
      <c r="P322" s="72"/>
      <c r="Q322" s="62" t="s">
        <v>9</v>
      </c>
      <c r="R322" s="62"/>
      <c r="S322" s="62"/>
      <c r="T322" s="62"/>
      <c r="U322" s="62"/>
      <c r="V322" s="62"/>
      <c r="W322" s="72" t="str">
        <f>IF(ISBLANK(Table1[[#This Row],[Connection Type]]),"",INDEX(LookupConnectionType[Description],MATCH(Table1[[#This Row],[Connection Type]],LookupConnectionType[Connection Abbreviation])))</f>
        <v/>
      </c>
      <c r="X322" s="76"/>
      <c r="AA322" s="62"/>
      <c r="AB322" s="62"/>
      <c r="AC322" s="62"/>
      <c r="AD322" s="62"/>
      <c r="AE322" s="62"/>
      <c r="AF322" s="77"/>
      <c r="AG322" s="77"/>
      <c r="AH322" s="78"/>
      <c r="AI32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2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22" s="79" t="str">
        <f>IF(OR(Table1[[#This Row],[Apparent Power (kVA)]]="",Table1[[#This Row],[Elec - Diversity]]=""),"",Table1[[#This Row],[Apparent Power (kVA)]]*Table1[[#This Row],[Elec - Diversity]])</f>
        <v/>
      </c>
      <c r="AL322" s="62"/>
      <c r="AM322" s="62"/>
      <c r="AN322" s="62"/>
      <c r="AO322" s="62"/>
      <c r="AP322" s="62"/>
      <c r="AQ322" s="62"/>
      <c r="AR322" s="62"/>
      <c r="AS322" s="62"/>
      <c r="AT322" s="62" t="str" cm="1">
        <f t="array" ref="AT322">IF(ISBLANK(Table1[[#This Row],[Service]]),"N/A",INDEX(LookupService[Consumption Unit],MATCH(Table1[[#This Row],[Service]],LookupService[Service],0),0))</f>
        <v>N/A</v>
      </c>
      <c r="AU322" s="62"/>
      <c r="AV322" s="62"/>
      <c r="AW322" s="80" t="str" cm="1">
        <f t="array" ref="AW322">IF(ISBLANK(Table1[[#This Row],[Service]]),"N/A",INDEX(LookupService[Pressure Unit],MATCH(Table1[[#This Row],[Service]],LookupService[Service],0),0))</f>
        <v>N/A</v>
      </c>
      <c r="AX322" s="81"/>
      <c r="AY322" s="72" t="str">
        <f>IF(OR(Table1[[#This Row],[Flow]]="",Table1[[#This Row],[Mech - Diversity]]=""),"",Table1[[#This Row],[Flow]]*Table1[[#This Row],[Mech - Diversity]])</f>
        <v/>
      </c>
      <c r="AZ322" s="72"/>
      <c r="BA322" s="62"/>
      <c r="BB322" s="62"/>
      <c r="BC322" s="62"/>
      <c r="BD322" s="62"/>
      <c r="BE322" s="62"/>
      <c r="BF322" s="62"/>
      <c r="BG322" s="62"/>
      <c r="BH322" s="77"/>
      <c r="BI322" s="77"/>
      <c r="BJ32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22" s="72"/>
      <c r="BL322" s="72" t="b">
        <f>IF(ISBLANK(Table1[[#This Row],[Power Source (Control Panel)]]),FALSE,TRUE)</f>
        <v>0</v>
      </c>
    </row>
    <row r="323" spans="1:64" ht="30" customHeight="1" x14ac:dyDescent="0.3">
      <c r="A323" s="62" t="s">
        <v>917</v>
      </c>
      <c r="B323" s="62" t="s">
        <v>918</v>
      </c>
      <c r="C32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23" s="62" t="s">
        <v>509</v>
      </c>
      <c r="E323" s="62"/>
      <c r="F32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2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23" s="74"/>
      <c r="I323" s="75" t="str">
        <f>IF(Table1[[#This Row],[Connection ID]]&lt;&gt;"-",IF(COUNTIF(Table1[Connection ID],Table1[[#This Row],[Connection ID]])&gt;1,"Duplicate Tag",""),"")</f>
        <v/>
      </c>
      <c r="J32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23" s="62"/>
      <c r="M323" s="62" t="s">
        <v>7</v>
      </c>
      <c r="N323" s="72" t="str" cm="1">
        <f t="array" ref="N323">_xlfn._xlws.FILTER(LookupCostCode[Cost Code],LookupCostCode[Description]=Table1[[#This Row],[Equipment Type]],"Not Assigned")</f>
        <v>Not Assigned</v>
      </c>
      <c r="O323" s="72" t="s">
        <v>767</v>
      </c>
      <c r="P323" s="72"/>
      <c r="Q323" s="62" t="s">
        <v>9</v>
      </c>
      <c r="R323" s="62"/>
      <c r="S323" s="62" t="s">
        <v>6</v>
      </c>
      <c r="T323" s="62"/>
      <c r="U323" s="62"/>
      <c r="V323" s="62"/>
      <c r="W323" s="72" t="str">
        <f>IF(ISBLANK(Table1[[#This Row],[Connection Type]]),"",INDEX(LookupConnectionType[Description],MATCH(Table1[[#This Row],[Connection Type]],LookupConnectionType[Connection Abbreviation])))</f>
        <v/>
      </c>
      <c r="X323" s="76"/>
      <c r="AA323" s="62"/>
      <c r="AB323" s="62"/>
      <c r="AC323" s="62"/>
      <c r="AD323" s="62"/>
      <c r="AE323" s="62"/>
      <c r="AF323" s="77"/>
      <c r="AG323" s="77"/>
      <c r="AH323" s="78"/>
      <c r="AI32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2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23" s="79" t="str">
        <f>IF(OR(Table1[[#This Row],[Apparent Power (kVA)]]="",Table1[[#This Row],[Elec - Diversity]]=""),"",Table1[[#This Row],[Apparent Power (kVA)]]*Table1[[#This Row],[Elec - Diversity]])</f>
        <v/>
      </c>
      <c r="AL323" s="62"/>
      <c r="AM323" s="62"/>
      <c r="AN323" s="62"/>
      <c r="AO323" s="62"/>
      <c r="AP323" s="62"/>
      <c r="AQ323" s="62"/>
      <c r="AR323" s="62"/>
      <c r="AS323" s="62"/>
      <c r="AT323" s="62" t="str" cm="1">
        <f t="array" ref="AT323">IF(ISBLANK(Table1[[#This Row],[Service]]),"N/A",INDEX(LookupService[Consumption Unit],MATCH(Table1[[#This Row],[Service]],LookupService[Service],0),0))</f>
        <v>N/A</v>
      </c>
      <c r="AU323" s="62"/>
      <c r="AV323" s="62"/>
      <c r="AW323" s="80" t="str" cm="1">
        <f t="array" ref="AW323">IF(ISBLANK(Table1[[#This Row],[Service]]),"N/A",INDEX(LookupService[Pressure Unit],MATCH(Table1[[#This Row],[Service]],LookupService[Service],0),0))</f>
        <v>N/A</v>
      </c>
      <c r="AX323" s="81"/>
      <c r="AY323" s="72" t="str">
        <f>IF(OR(Table1[[#This Row],[Flow]]="",Table1[[#This Row],[Mech - Diversity]]=""),"",Table1[[#This Row],[Flow]]*Table1[[#This Row],[Mech - Diversity]])</f>
        <v/>
      </c>
      <c r="AZ323" s="72"/>
      <c r="BA323" s="62"/>
      <c r="BB323" s="62"/>
      <c r="BC323" s="62"/>
      <c r="BD323" s="62"/>
      <c r="BE323" s="62"/>
      <c r="BF323" s="62"/>
      <c r="BG323" s="62"/>
      <c r="BH323" s="77"/>
      <c r="BI323" s="77"/>
      <c r="BJ32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23" s="72"/>
      <c r="BL323" s="72" t="b">
        <f>IF(ISBLANK(Table1[[#This Row],[Power Source (Control Panel)]]),FALSE,TRUE)</f>
        <v>0</v>
      </c>
    </row>
    <row r="324" spans="1:64" ht="30" customHeight="1" x14ac:dyDescent="0.3">
      <c r="A324" s="62" t="s">
        <v>919</v>
      </c>
      <c r="B324" s="62" t="s">
        <v>920</v>
      </c>
      <c r="C32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24" s="62" t="s">
        <v>509</v>
      </c>
      <c r="E324" s="62"/>
      <c r="F32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2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24" s="74"/>
      <c r="I324" s="75" t="str">
        <f>IF(Table1[[#This Row],[Connection ID]]&lt;&gt;"-",IF(COUNTIF(Table1[Connection ID],Table1[[#This Row],[Connection ID]])&gt;1,"Duplicate Tag",""),"")</f>
        <v/>
      </c>
      <c r="J32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24" s="62"/>
      <c r="M324" s="62" t="s">
        <v>7</v>
      </c>
      <c r="N324" s="72" t="str" cm="1">
        <f t="array" ref="N324">_xlfn._xlws.FILTER(LookupCostCode[Cost Code],LookupCostCode[Description]=Table1[[#This Row],[Equipment Type]],"Not Assigned")</f>
        <v>Not Assigned</v>
      </c>
      <c r="O324" s="72" t="s">
        <v>767</v>
      </c>
      <c r="P324" s="72"/>
      <c r="Q324" s="62" t="s">
        <v>9</v>
      </c>
      <c r="R324" s="62"/>
      <c r="S324" s="62" t="s">
        <v>6</v>
      </c>
      <c r="T324" s="62"/>
      <c r="U324" s="62"/>
      <c r="V324" s="62"/>
      <c r="W324" s="72" t="str">
        <f>IF(ISBLANK(Table1[[#This Row],[Connection Type]]),"",INDEX(LookupConnectionType[Description],MATCH(Table1[[#This Row],[Connection Type]],LookupConnectionType[Connection Abbreviation])))</f>
        <v/>
      </c>
      <c r="X324" s="76"/>
      <c r="AA324" s="62"/>
      <c r="AB324" s="62"/>
      <c r="AC324" s="62"/>
      <c r="AD324" s="62"/>
      <c r="AE324" s="62"/>
      <c r="AF324" s="77"/>
      <c r="AG324" s="77"/>
      <c r="AH324" s="78"/>
      <c r="AI32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2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24" s="79" t="str">
        <f>IF(OR(Table1[[#This Row],[Apparent Power (kVA)]]="",Table1[[#This Row],[Elec - Diversity]]=""),"",Table1[[#This Row],[Apparent Power (kVA)]]*Table1[[#This Row],[Elec - Diversity]])</f>
        <v/>
      </c>
      <c r="AL324" s="62"/>
      <c r="AM324" s="62"/>
      <c r="AN324" s="62"/>
      <c r="AO324" s="62"/>
      <c r="AP324" s="62"/>
      <c r="AQ324" s="62"/>
      <c r="AR324" s="62"/>
      <c r="AS324" s="62"/>
      <c r="AT324" s="62" t="str" cm="1">
        <f t="array" ref="AT324">IF(ISBLANK(Table1[[#This Row],[Service]]),"N/A",INDEX(LookupService[Consumption Unit],MATCH(Table1[[#This Row],[Service]],LookupService[Service],0),0))</f>
        <v>N/A</v>
      </c>
      <c r="AU324" s="62"/>
      <c r="AV324" s="62"/>
      <c r="AW324" s="80" t="str" cm="1">
        <f t="array" ref="AW324">IF(ISBLANK(Table1[[#This Row],[Service]]),"N/A",INDEX(LookupService[Pressure Unit],MATCH(Table1[[#This Row],[Service]],LookupService[Service],0),0))</f>
        <v>N/A</v>
      </c>
      <c r="AX324" s="81"/>
      <c r="AY324" s="72" t="str">
        <f>IF(OR(Table1[[#This Row],[Flow]]="",Table1[[#This Row],[Mech - Diversity]]=""),"",Table1[[#This Row],[Flow]]*Table1[[#This Row],[Mech - Diversity]])</f>
        <v/>
      </c>
      <c r="AZ324" s="72"/>
      <c r="BA324" s="62"/>
      <c r="BB324" s="62"/>
      <c r="BC324" s="62"/>
      <c r="BD324" s="62"/>
      <c r="BE324" s="62"/>
      <c r="BF324" s="62"/>
      <c r="BG324" s="62"/>
      <c r="BH324" s="77"/>
      <c r="BI324" s="77"/>
      <c r="BJ32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24" s="72"/>
      <c r="BL324" s="72" t="b">
        <f>IF(ISBLANK(Table1[[#This Row],[Power Source (Control Panel)]]),FALSE,TRUE)</f>
        <v>0</v>
      </c>
    </row>
    <row r="325" spans="1:64" ht="30" customHeight="1" x14ac:dyDescent="0.3">
      <c r="A325" s="62" t="s">
        <v>921</v>
      </c>
      <c r="B325" s="62" t="s">
        <v>922</v>
      </c>
      <c r="C32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25" s="62" t="s">
        <v>509</v>
      </c>
      <c r="E325" s="62"/>
      <c r="F32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2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25" s="74"/>
      <c r="I325" s="75" t="str">
        <f>IF(Table1[[#This Row],[Connection ID]]&lt;&gt;"-",IF(COUNTIF(Table1[Connection ID],Table1[[#This Row],[Connection ID]])&gt;1,"Duplicate Tag",""),"")</f>
        <v/>
      </c>
      <c r="J32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25" s="62"/>
      <c r="M325" s="62" t="s">
        <v>7</v>
      </c>
      <c r="N325" s="72" t="str" cm="1">
        <f t="array" ref="N325">_xlfn._xlws.FILTER(LookupCostCode[Cost Code],LookupCostCode[Description]=Table1[[#This Row],[Equipment Type]],"Not Assigned")</f>
        <v>Not Assigned</v>
      </c>
      <c r="O325" s="72" t="s">
        <v>767</v>
      </c>
      <c r="P325" s="72"/>
      <c r="Q325" s="62" t="s">
        <v>9</v>
      </c>
      <c r="R325" s="62"/>
      <c r="S325" s="62" t="s">
        <v>6</v>
      </c>
      <c r="T325" s="62"/>
      <c r="U325" s="62"/>
      <c r="V325" s="62"/>
      <c r="W325" s="72" t="str">
        <f>IF(ISBLANK(Table1[[#This Row],[Connection Type]]),"",INDEX(LookupConnectionType[Description],MATCH(Table1[[#This Row],[Connection Type]],LookupConnectionType[Connection Abbreviation])))</f>
        <v/>
      </c>
      <c r="X325" s="76"/>
      <c r="AA325" s="62"/>
      <c r="AB325" s="62"/>
      <c r="AC325" s="62"/>
      <c r="AD325" s="62"/>
      <c r="AE325" s="62"/>
      <c r="AF325" s="77"/>
      <c r="AG325" s="77"/>
      <c r="AH325" s="78"/>
      <c r="AI32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2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25" s="79" t="str">
        <f>IF(OR(Table1[[#This Row],[Apparent Power (kVA)]]="",Table1[[#This Row],[Elec - Diversity]]=""),"",Table1[[#This Row],[Apparent Power (kVA)]]*Table1[[#This Row],[Elec - Diversity]])</f>
        <v/>
      </c>
      <c r="AL325" s="62"/>
      <c r="AM325" s="62"/>
      <c r="AN325" s="62"/>
      <c r="AO325" s="62"/>
      <c r="AP325" s="62"/>
      <c r="AQ325" s="62"/>
      <c r="AR325" s="62"/>
      <c r="AS325" s="62"/>
      <c r="AT325" s="62" t="str" cm="1">
        <f t="array" ref="AT325">IF(ISBLANK(Table1[[#This Row],[Service]]),"N/A",INDEX(LookupService[Consumption Unit],MATCH(Table1[[#This Row],[Service]],LookupService[Service],0),0))</f>
        <v>N/A</v>
      </c>
      <c r="AU325" s="62"/>
      <c r="AV325" s="62"/>
      <c r="AW325" s="80" t="str" cm="1">
        <f t="array" ref="AW325">IF(ISBLANK(Table1[[#This Row],[Service]]),"N/A",INDEX(LookupService[Pressure Unit],MATCH(Table1[[#This Row],[Service]],LookupService[Service],0),0))</f>
        <v>N/A</v>
      </c>
      <c r="AX325" s="81"/>
      <c r="AY325" s="72" t="str">
        <f>IF(OR(Table1[[#This Row],[Flow]]="",Table1[[#This Row],[Mech - Diversity]]=""),"",Table1[[#This Row],[Flow]]*Table1[[#This Row],[Mech - Diversity]])</f>
        <v/>
      </c>
      <c r="AZ325" s="72"/>
      <c r="BA325" s="62"/>
      <c r="BB325" s="62"/>
      <c r="BC325" s="62"/>
      <c r="BD325" s="62"/>
      <c r="BE325" s="62"/>
      <c r="BF325" s="62"/>
      <c r="BG325" s="62"/>
      <c r="BH325" s="77"/>
      <c r="BI325" s="77"/>
      <c r="BJ32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25" s="72"/>
      <c r="BL325" s="72" t="b">
        <f>IF(ISBLANK(Table1[[#This Row],[Power Source (Control Panel)]]),FALSE,TRUE)</f>
        <v>0</v>
      </c>
    </row>
    <row r="326" spans="1:64" ht="30" customHeight="1" x14ac:dyDescent="0.3">
      <c r="A326" s="62" t="s">
        <v>923</v>
      </c>
      <c r="B326" s="62" t="s">
        <v>918</v>
      </c>
      <c r="C32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26" s="62" t="s">
        <v>509</v>
      </c>
      <c r="E326" s="62"/>
      <c r="F32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2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26" s="74"/>
      <c r="I326" s="75" t="str">
        <f>IF(Table1[[#This Row],[Connection ID]]&lt;&gt;"-",IF(COUNTIF(Table1[Connection ID],Table1[[#This Row],[Connection ID]])&gt;1,"Duplicate Tag",""),"")</f>
        <v/>
      </c>
      <c r="J32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26" s="62"/>
      <c r="M326" s="62" t="s">
        <v>751</v>
      </c>
      <c r="N326" s="72" t="str" cm="1">
        <f t="array" ref="N326">_xlfn._xlws.FILTER(LookupCostCode[Cost Code],LookupCostCode[Description]=Table1[[#This Row],[Equipment Type]],"Not Assigned")</f>
        <v>Not Assigned</v>
      </c>
      <c r="O326" s="72" t="s">
        <v>767</v>
      </c>
      <c r="P326" s="72"/>
      <c r="Q326" s="62" t="s">
        <v>9</v>
      </c>
      <c r="R326" s="62"/>
      <c r="S326" s="62" t="s">
        <v>10</v>
      </c>
      <c r="T326" s="62"/>
      <c r="U326" s="62"/>
      <c r="V326" s="62"/>
      <c r="W326" s="72" t="str">
        <f>IF(ISBLANK(Table1[[#This Row],[Connection Type]]),"",INDEX(LookupConnectionType[Description],MATCH(Table1[[#This Row],[Connection Type]],LookupConnectionType[Connection Abbreviation])))</f>
        <v/>
      </c>
      <c r="X326" s="76"/>
      <c r="AA326" s="62"/>
      <c r="AB326" s="62"/>
      <c r="AC326" s="62"/>
      <c r="AD326" s="62"/>
      <c r="AE326" s="62"/>
      <c r="AF326" s="77"/>
      <c r="AG326" s="77"/>
      <c r="AH326" s="78"/>
      <c r="AI32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2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26" s="79" t="str">
        <f>IF(OR(Table1[[#This Row],[Apparent Power (kVA)]]="",Table1[[#This Row],[Elec - Diversity]]=""),"",Table1[[#This Row],[Apparent Power (kVA)]]*Table1[[#This Row],[Elec - Diversity]])</f>
        <v/>
      </c>
      <c r="AL326" s="62"/>
      <c r="AM326" s="62"/>
      <c r="AN326" s="62"/>
      <c r="AO326" s="62"/>
      <c r="AP326" s="62"/>
      <c r="AQ326" s="62"/>
      <c r="AR326" s="62"/>
      <c r="AS326" s="62"/>
      <c r="AT326" s="62" t="str" cm="1">
        <f t="array" ref="AT326">IF(ISBLANK(Table1[[#This Row],[Service]]),"N/A",INDEX(LookupService[Consumption Unit],MATCH(Table1[[#This Row],[Service]],LookupService[Service],0),0))</f>
        <v>N/A</v>
      </c>
      <c r="AU326" s="62"/>
      <c r="AV326" s="62"/>
      <c r="AW326" s="80" t="str" cm="1">
        <f t="array" ref="AW326">IF(ISBLANK(Table1[[#This Row],[Service]]),"N/A",INDEX(LookupService[Pressure Unit],MATCH(Table1[[#This Row],[Service]],LookupService[Service],0),0))</f>
        <v>N/A</v>
      </c>
      <c r="AX326" s="81"/>
      <c r="AY326" s="72" t="str">
        <f>IF(OR(Table1[[#This Row],[Flow]]="",Table1[[#This Row],[Mech - Diversity]]=""),"",Table1[[#This Row],[Flow]]*Table1[[#This Row],[Mech - Diversity]])</f>
        <v/>
      </c>
      <c r="AZ326" s="72"/>
      <c r="BA326" s="62"/>
      <c r="BB326" s="62"/>
      <c r="BC326" s="62"/>
      <c r="BD326" s="62"/>
      <c r="BE326" s="62"/>
      <c r="BF326" s="62"/>
      <c r="BG326" s="62"/>
      <c r="BH326" s="77"/>
      <c r="BI326" s="77"/>
      <c r="BJ32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26" s="72"/>
      <c r="BL326" s="72" t="b">
        <f>IF(ISBLANK(Table1[[#This Row],[Power Source (Control Panel)]]),FALSE,TRUE)</f>
        <v>0</v>
      </c>
    </row>
    <row r="327" spans="1:64" ht="30" customHeight="1" x14ac:dyDescent="0.3">
      <c r="A327" s="62" t="s">
        <v>924</v>
      </c>
      <c r="B327" s="62" t="s">
        <v>920</v>
      </c>
      <c r="C32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27" s="62" t="s">
        <v>509</v>
      </c>
      <c r="E327" s="62"/>
      <c r="F32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2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27" s="74"/>
      <c r="I327" s="75" t="str">
        <f>IF(Table1[[#This Row],[Connection ID]]&lt;&gt;"-",IF(COUNTIF(Table1[Connection ID],Table1[[#This Row],[Connection ID]])&gt;1,"Duplicate Tag",""),"")</f>
        <v/>
      </c>
      <c r="J32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27" s="62"/>
      <c r="M327" s="62" t="s">
        <v>751</v>
      </c>
      <c r="N327" s="72" t="str" cm="1">
        <f t="array" ref="N327">_xlfn._xlws.FILTER(LookupCostCode[Cost Code],LookupCostCode[Description]=Table1[[#This Row],[Equipment Type]],"Not Assigned")</f>
        <v>Not Assigned</v>
      </c>
      <c r="O327" s="72" t="s">
        <v>849</v>
      </c>
      <c r="P327" s="72"/>
      <c r="Q327" s="62" t="s">
        <v>9</v>
      </c>
      <c r="R327" s="62"/>
      <c r="S327" s="62" t="s">
        <v>10</v>
      </c>
      <c r="T327" s="62"/>
      <c r="U327" s="62"/>
      <c r="V327" s="62"/>
      <c r="W327" s="72" t="str">
        <f>IF(ISBLANK(Table1[[#This Row],[Connection Type]]),"",INDEX(LookupConnectionType[Description],MATCH(Table1[[#This Row],[Connection Type]],LookupConnectionType[Connection Abbreviation])))</f>
        <v/>
      </c>
      <c r="X327" s="76"/>
      <c r="AA327" s="62"/>
      <c r="AB327" s="62"/>
      <c r="AC327" s="62"/>
      <c r="AD327" s="62"/>
      <c r="AE327" s="62"/>
      <c r="AF327" s="77"/>
      <c r="AG327" s="77"/>
      <c r="AH327" s="78"/>
      <c r="AI32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2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27" s="79" t="str">
        <f>IF(OR(Table1[[#This Row],[Apparent Power (kVA)]]="",Table1[[#This Row],[Elec - Diversity]]=""),"",Table1[[#This Row],[Apparent Power (kVA)]]*Table1[[#This Row],[Elec - Diversity]])</f>
        <v/>
      </c>
      <c r="AL327" s="62"/>
      <c r="AM327" s="62"/>
      <c r="AN327" s="62"/>
      <c r="AO327" s="62"/>
      <c r="AP327" s="62"/>
      <c r="AQ327" s="62"/>
      <c r="AR327" s="62"/>
      <c r="AS327" s="62"/>
      <c r="AT327" s="62" t="str" cm="1">
        <f t="array" ref="AT327">IF(ISBLANK(Table1[[#This Row],[Service]]),"N/A",INDEX(LookupService[Consumption Unit],MATCH(Table1[[#This Row],[Service]],LookupService[Service],0),0))</f>
        <v>N/A</v>
      </c>
      <c r="AU327" s="62"/>
      <c r="AV327" s="62"/>
      <c r="AW327" s="80" t="str" cm="1">
        <f t="array" ref="AW327">IF(ISBLANK(Table1[[#This Row],[Service]]),"N/A",INDEX(LookupService[Pressure Unit],MATCH(Table1[[#This Row],[Service]],LookupService[Service],0),0))</f>
        <v>N/A</v>
      </c>
      <c r="AX327" s="81"/>
      <c r="AY327" s="72" t="str">
        <f>IF(OR(Table1[[#This Row],[Flow]]="",Table1[[#This Row],[Mech - Diversity]]=""),"",Table1[[#This Row],[Flow]]*Table1[[#This Row],[Mech - Diversity]])</f>
        <v/>
      </c>
      <c r="AZ327" s="72"/>
      <c r="BA327" s="62"/>
      <c r="BB327" s="62"/>
      <c r="BC327" s="62"/>
      <c r="BD327" s="62"/>
      <c r="BE327" s="62"/>
      <c r="BF327" s="62"/>
      <c r="BG327" s="62"/>
      <c r="BH327" s="77"/>
      <c r="BI327" s="77"/>
      <c r="BJ32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27" s="72"/>
      <c r="BL327" s="72" t="b">
        <f>IF(ISBLANK(Table1[[#This Row],[Power Source (Control Panel)]]),FALSE,TRUE)</f>
        <v>0</v>
      </c>
    </row>
    <row r="328" spans="1:64" ht="30" customHeight="1" x14ac:dyDescent="0.3">
      <c r="A328" s="62" t="s">
        <v>925</v>
      </c>
      <c r="B328" s="62" t="s">
        <v>922</v>
      </c>
      <c r="C32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28" s="62" t="s">
        <v>509</v>
      </c>
      <c r="E328" s="62"/>
      <c r="F32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2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28" s="74"/>
      <c r="I328" s="75" t="str">
        <f>IF(Table1[[#This Row],[Connection ID]]&lt;&gt;"-",IF(COUNTIF(Table1[Connection ID],Table1[[#This Row],[Connection ID]])&gt;1,"Duplicate Tag",""),"")</f>
        <v/>
      </c>
      <c r="J32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28" s="62"/>
      <c r="M328" s="62" t="s">
        <v>751</v>
      </c>
      <c r="N328" s="72" t="str" cm="1">
        <f t="array" ref="N328">_xlfn._xlws.FILTER(LookupCostCode[Cost Code],LookupCostCode[Description]=Table1[[#This Row],[Equipment Type]],"Not Assigned")</f>
        <v>Not Assigned</v>
      </c>
      <c r="O328" s="72" t="s">
        <v>767</v>
      </c>
      <c r="P328" s="72"/>
      <c r="Q328" s="62" t="s">
        <v>9</v>
      </c>
      <c r="R328" s="62"/>
      <c r="S328" s="62" t="s">
        <v>10</v>
      </c>
      <c r="T328" s="62"/>
      <c r="U328" s="62"/>
      <c r="V328" s="62"/>
      <c r="W328" s="72" t="str">
        <f>IF(ISBLANK(Table1[[#This Row],[Connection Type]]),"",INDEX(LookupConnectionType[Description],MATCH(Table1[[#This Row],[Connection Type]],LookupConnectionType[Connection Abbreviation])))</f>
        <v/>
      </c>
      <c r="X328" s="76"/>
      <c r="AA328" s="62"/>
      <c r="AB328" s="62"/>
      <c r="AC328" s="62"/>
      <c r="AD328" s="62"/>
      <c r="AE328" s="62"/>
      <c r="AF328" s="77"/>
      <c r="AG328" s="77"/>
      <c r="AH328" s="78"/>
      <c r="AI32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2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28" s="79" t="str">
        <f>IF(OR(Table1[[#This Row],[Apparent Power (kVA)]]="",Table1[[#This Row],[Elec - Diversity]]=""),"",Table1[[#This Row],[Apparent Power (kVA)]]*Table1[[#This Row],[Elec - Diversity]])</f>
        <v/>
      </c>
      <c r="AL328" s="62"/>
      <c r="AM328" s="62"/>
      <c r="AN328" s="62"/>
      <c r="AO328" s="62"/>
      <c r="AP328" s="62"/>
      <c r="AQ328" s="62"/>
      <c r="AR328" s="62"/>
      <c r="AS328" s="62"/>
      <c r="AT328" s="62" t="str" cm="1">
        <f t="array" ref="AT328">IF(ISBLANK(Table1[[#This Row],[Service]]),"N/A",INDEX(LookupService[Consumption Unit],MATCH(Table1[[#This Row],[Service]],LookupService[Service],0),0))</f>
        <v>N/A</v>
      </c>
      <c r="AU328" s="62"/>
      <c r="AV328" s="62"/>
      <c r="AW328" s="80" t="str" cm="1">
        <f t="array" ref="AW328">IF(ISBLANK(Table1[[#This Row],[Service]]),"N/A",INDEX(LookupService[Pressure Unit],MATCH(Table1[[#This Row],[Service]],LookupService[Service],0),0))</f>
        <v>N/A</v>
      </c>
      <c r="AX328" s="81"/>
      <c r="AY328" s="72" t="str">
        <f>IF(OR(Table1[[#This Row],[Flow]]="",Table1[[#This Row],[Mech - Diversity]]=""),"",Table1[[#This Row],[Flow]]*Table1[[#This Row],[Mech - Diversity]])</f>
        <v/>
      </c>
      <c r="AZ328" s="72"/>
      <c r="BA328" s="62"/>
      <c r="BB328" s="62"/>
      <c r="BC328" s="62"/>
      <c r="BD328" s="62"/>
      <c r="BE328" s="62"/>
      <c r="BF328" s="62"/>
      <c r="BG328" s="62"/>
      <c r="BH328" s="77"/>
      <c r="BI328" s="77"/>
      <c r="BJ32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28" s="72"/>
      <c r="BL328" s="72" t="b">
        <f>IF(ISBLANK(Table1[[#This Row],[Power Source (Control Panel)]]),FALSE,TRUE)</f>
        <v>0</v>
      </c>
    </row>
    <row r="329" spans="1:64" ht="30" customHeight="1" x14ac:dyDescent="0.3">
      <c r="A329" s="62" t="s">
        <v>926</v>
      </c>
      <c r="B329" s="62" t="s">
        <v>920</v>
      </c>
      <c r="C32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29" s="62" t="s">
        <v>509</v>
      </c>
      <c r="E329" s="62"/>
      <c r="F32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2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29" s="74"/>
      <c r="I329" s="75" t="str">
        <f>IF(Table1[[#This Row],[Connection ID]]&lt;&gt;"-",IF(COUNTIF(Table1[Connection ID],Table1[[#This Row],[Connection ID]])&gt;1,"Duplicate Tag",""),"")</f>
        <v/>
      </c>
      <c r="J32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29" s="62"/>
      <c r="M329" s="62" t="s">
        <v>7</v>
      </c>
      <c r="N329" s="72" t="str" cm="1">
        <f t="array" ref="N329">_xlfn._xlws.FILTER(LookupCostCode[Cost Code],LookupCostCode[Description]=Table1[[#This Row],[Equipment Type]],"Not Assigned")</f>
        <v>Not Assigned</v>
      </c>
      <c r="O329" s="72" t="s">
        <v>849</v>
      </c>
      <c r="P329" s="72"/>
      <c r="Q329" s="62" t="s">
        <v>12</v>
      </c>
      <c r="R329" s="62"/>
      <c r="S329" s="62"/>
      <c r="T329" s="62"/>
      <c r="U329" s="62"/>
      <c r="V329" s="62"/>
      <c r="W329" s="72" t="str">
        <f>IF(ISBLANK(Table1[[#This Row],[Connection Type]]),"",INDEX(LookupConnectionType[Description],MATCH(Table1[[#This Row],[Connection Type]],LookupConnectionType[Connection Abbreviation])))</f>
        <v/>
      </c>
      <c r="X329" s="76"/>
      <c r="AA329" s="62"/>
      <c r="AB329" s="62"/>
      <c r="AC329" s="62"/>
      <c r="AD329" s="62"/>
      <c r="AE329" s="62"/>
      <c r="AF329" s="77"/>
      <c r="AG329" s="77"/>
      <c r="AH329" s="78"/>
      <c r="AI32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2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29" s="79" t="str">
        <f>IF(OR(Table1[[#This Row],[Apparent Power (kVA)]]="",Table1[[#This Row],[Elec - Diversity]]=""),"",Table1[[#This Row],[Apparent Power (kVA)]]*Table1[[#This Row],[Elec - Diversity]])</f>
        <v/>
      </c>
      <c r="AL329" s="62"/>
      <c r="AM329" s="62"/>
      <c r="AN329" s="62"/>
      <c r="AO329" s="62"/>
      <c r="AP329" s="62"/>
      <c r="AQ329" s="62"/>
      <c r="AR329" s="62"/>
      <c r="AS329" s="62"/>
      <c r="AT329" s="62" t="str" cm="1">
        <f t="array" ref="AT329">IF(ISBLANK(Table1[[#This Row],[Service]]),"N/A",INDEX(LookupService[Consumption Unit],MATCH(Table1[[#This Row],[Service]],LookupService[Service],0),0))</f>
        <v>N/A</v>
      </c>
      <c r="AU329" s="62"/>
      <c r="AV329" s="62"/>
      <c r="AW329" s="80" t="str" cm="1">
        <f t="array" ref="AW329">IF(ISBLANK(Table1[[#This Row],[Service]]),"N/A",INDEX(LookupService[Pressure Unit],MATCH(Table1[[#This Row],[Service]],LookupService[Service],0),0))</f>
        <v>N/A</v>
      </c>
      <c r="AX329" s="81"/>
      <c r="AY329" s="72" t="str">
        <f>IF(OR(Table1[[#This Row],[Flow]]="",Table1[[#This Row],[Mech - Diversity]]=""),"",Table1[[#This Row],[Flow]]*Table1[[#This Row],[Mech - Diversity]])</f>
        <v/>
      </c>
      <c r="AZ329" s="72"/>
      <c r="BA329" s="62"/>
      <c r="BB329" s="62"/>
      <c r="BC329" s="62"/>
      <c r="BD329" s="62"/>
      <c r="BE329" s="62"/>
      <c r="BF329" s="62"/>
      <c r="BG329" s="62"/>
      <c r="BH329" s="77"/>
      <c r="BI329" s="77"/>
      <c r="BJ32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29" s="72"/>
      <c r="BL329" s="72" t="b">
        <f>IF(ISBLANK(Table1[[#This Row],[Power Source (Control Panel)]]),FALSE,TRUE)</f>
        <v>0</v>
      </c>
    </row>
    <row r="330" spans="1:64" ht="30" customHeight="1" x14ac:dyDescent="0.3">
      <c r="A330" s="62" t="s">
        <v>927</v>
      </c>
      <c r="B330" s="62" t="s">
        <v>920</v>
      </c>
      <c r="C33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30" s="62" t="s">
        <v>509</v>
      </c>
      <c r="E330" s="62"/>
      <c r="F33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3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30" s="74"/>
      <c r="I330" s="75" t="str">
        <f>IF(Table1[[#This Row],[Connection ID]]&lt;&gt;"-",IF(COUNTIF(Table1[Connection ID],Table1[[#This Row],[Connection ID]])&gt;1,"Duplicate Tag",""),"")</f>
        <v/>
      </c>
      <c r="J33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30" s="62"/>
      <c r="M330" s="62" t="s">
        <v>7</v>
      </c>
      <c r="N330" s="72" t="str" cm="1">
        <f t="array" ref="N330">_xlfn._xlws.FILTER(LookupCostCode[Cost Code],LookupCostCode[Description]=Table1[[#This Row],[Equipment Type]],"Not Assigned")</f>
        <v>Not Assigned</v>
      </c>
      <c r="O330" s="72" t="s">
        <v>849</v>
      </c>
      <c r="P330" s="72"/>
      <c r="Q330" s="62" t="s">
        <v>12</v>
      </c>
      <c r="R330" s="62"/>
      <c r="S330" s="62"/>
      <c r="T330" s="62"/>
      <c r="U330" s="62"/>
      <c r="V330" s="62"/>
      <c r="W330" s="72" t="str">
        <f>IF(ISBLANK(Table1[[#This Row],[Connection Type]]),"",INDEX(LookupConnectionType[Description],MATCH(Table1[[#This Row],[Connection Type]],LookupConnectionType[Connection Abbreviation])))</f>
        <v/>
      </c>
      <c r="X330" s="76"/>
      <c r="AA330" s="62"/>
      <c r="AB330" s="62"/>
      <c r="AC330" s="62"/>
      <c r="AD330" s="62"/>
      <c r="AE330" s="62"/>
      <c r="AF330" s="77"/>
      <c r="AG330" s="77"/>
      <c r="AH330" s="78"/>
      <c r="AI33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3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30" s="79" t="str">
        <f>IF(OR(Table1[[#This Row],[Apparent Power (kVA)]]="",Table1[[#This Row],[Elec - Diversity]]=""),"",Table1[[#This Row],[Apparent Power (kVA)]]*Table1[[#This Row],[Elec - Diversity]])</f>
        <v/>
      </c>
      <c r="AL330" s="62"/>
      <c r="AM330" s="62"/>
      <c r="AN330" s="62"/>
      <c r="AO330" s="62"/>
      <c r="AP330" s="62"/>
      <c r="AQ330" s="62"/>
      <c r="AR330" s="62"/>
      <c r="AS330" s="62"/>
      <c r="AT330" s="62" t="str" cm="1">
        <f t="array" ref="AT330">IF(ISBLANK(Table1[[#This Row],[Service]]),"N/A",INDEX(LookupService[Consumption Unit],MATCH(Table1[[#This Row],[Service]],LookupService[Service],0),0))</f>
        <v>N/A</v>
      </c>
      <c r="AU330" s="62"/>
      <c r="AV330" s="62"/>
      <c r="AW330" s="80" t="str" cm="1">
        <f t="array" ref="AW330">IF(ISBLANK(Table1[[#This Row],[Service]]),"N/A",INDEX(LookupService[Pressure Unit],MATCH(Table1[[#This Row],[Service]],LookupService[Service],0),0))</f>
        <v>N/A</v>
      </c>
      <c r="AX330" s="81"/>
      <c r="AY330" s="72" t="str">
        <f>IF(OR(Table1[[#This Row],[Flow]]="",Table1[[#This Row],[Mech - Diversity]]=""),"",Table1[[#This Row],[Flow]]*Table1[[#This Row],[Mech - Diversity]])</f>
        <v/>
      </c>
      <c r="AZ330" s="72"/>
      <c r="BA330" s="62"/>
      <c r="BB330" s="62"/>
      <c r="BC330" s="62"/>
      <c r="BD330" s="62"/>
      <c r="BE330" s="62"/>
      <c r="BF330" s="62"/>
      <c r="BG330" s="62"/>
      <c r="BH330" s="77"/>
      <c r="BI330" s="77"/>
      <c r="BJ33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30" s="72"/>
      <c r="BL330" s="72" t="b">
        <f>IF(ISBLANK(Table1[[#This Row],[Power Source (Control Panel)]]),FALSE,TRUE)</f>
        <v>0</v>
      </c>
    </row>
    <row r="331" spans="1:64" ht="30" customHeight="1" x14ac:dyDescent="0.3">
      <c r="A331" s="62" t="s">
        <v>930</v>
      </c>
      <c r="B331" s="62" t="s">
        <v>920</v>
      </c>
      <c r="C33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31" s="62" t="s">
        <v>509</v>
      </c>
      <c r="E331" s="62"/>
      <c r="F33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3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31" s="74"/>
      <c r="I331" s="75" t="str">
        <f>IF(Table1[[#This Row],[Connection ID]]&lt;&gt;"-",IF(COUNTIF(Table1[Connection ID],Table1[[#This Row],[Connection ID]])&gt;1,"Duplicate Tag",""),"")</f>
        <v/>
      </c>
      <c r="J33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31" s="62"/>
      <c r="M331" s="62" t="s">
        <v>7</v>
      </c>
      <c r="N331" s="72" t="str" cm="1">
        <f t="array" ref="N331">_xlfn._xlws.FILTER(LookupCostCode[Cost Code],LookupCostCode[Description]=Table1[[#This Row],[Equipment Type]],"Not Assigned")</f>
        <v>Not Assigned</v>
      </c>
      <c r="O331" s="72" t="s">
        <v>849</v>
      </c>
      <c r="P331" s="72"/>
      <c r="Q331" s="62" t="s">
        <v>12</v>
      </c>
      <c r="R331" s="62"/>
      <c r="S331" s="62"/>
      <c r="T331" s="62"/>
      <c r="U331" s="62"/>
      <c r="V331" s="62"/>
      <c r="W331" s="72" t="str">
        <f>IF(ISBLANK(Table1[[#This Row],[Connection Type]]),"",INDEX(LookupConnectionType[Description],MATCH(Table1[[#This Row],[Connection Type]],LookupConnectionType[Connection Abbreviation])))</f>
        <v/>
      </c>
      <c r="X331" s="76"/>
      <c r="AA331" s="62"/>
      <c r="AB331" s="62"/>
      <c r="AC331" s="62"/>
      <c r="AD331" s="62"/>
      <c r="AE331" s="62"/>
      <c r="AF331" s="77"/>
      <c r="AG331" s="77"/>
      <c r="AH331" s="78"/>
      <c r="AI33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3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31" s="79" t="str">
        <f>IF(OR(Table1[[#This Row],[Apparent Power (kVA)]]="",Table1[[#This Row],[Elec - Diversity]]=""),"",Table1[[#This Row],[Apparent Power (kVA)]]*Table1[[#This Row],[Elec - Diversity]])</f>
        <v/>
      </c>
      <c r="AL331" s="62"/>
      <c r="AM331" s="62"/>
      <c r="AN331" s="62"/>
      <c r="AO331" s="62"/>
      <c r="AP331" s="62"/>
      <c r="AQ331" s="62"/>
      <c r="AR331" s="62"/>
      <c r="AS331" s="62"/>
      <c r="AT331" s="62" t="str" cm="1">
        <f t="array" ref="AT331">IF(ISBLANK(Table1[[#This Row],[Service]]),"N/A",INDEX(LookupService[Consumption Unit],MATCH(Table1[[#This Row],[Service]],LookupService[Service],0),0))</f>
        <v>N/A</v>
      </c>
      <c r="AU331" s="62"/>
      <c r="AV331" s="62"/>
      <c r="AW331" s="80" t="str" cm="1">
        <f t="array" ref="AW331">IF(ISBLANK(Table1[[#This Row],[Service]]),"N/A",INDEX(LookupService[Pressure Unit],MATCH(Table1[[#This Row],[Service]],LookupService[Service],0),0))</f>
        <v>N/A</v>
      </c>
      <c r="AX331" s="81"/>
      <c r="AY331" s="72" t="str">
        <f>IF(OR(Table1[[#This Row],[Flow]]="",Table1[[#This Row],[Mech - Diversity]]=""),"",Table1[[#This Row],[Flow]]*Table1[[#This Row],[Mech - Diversity]])</f>
        <v/>
      </c>
      <c r="AZ331" s="72"/>
      <c r="BA331" s="62"/>
      <c r="BB331" s="62"/>
      <c r="BC331" s="62"/>
      <c r="BD331" s="62"/>
      <c r="BE331" s="62"/>
      <c r="BF331" s="62"/>
      <c r="BG331" s="62"/>
      <c r="BH331" s="77"/>
      <c r="BI331" s="77"/>
      <c r="BJ33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31" s="72"/>
      <c r="BL331" s="72" t="b">
        <f>IF(ISBLANK(Table1[[#This Row],[Power Source (Control Panel)]]),FALSE,TRUE)</f>
        <v>0</v>
      </c>
    </row>
    <row r="332" spans="1:64" ht="30" customHeight="1" x14ac:dyDescent="0.3">
      <c r="A332" s="62" t="s">
        <v>931</v>
      </c>
      <c r="B332" s="62" t="s">
        <v>920</v>
      </c>
      <c r="C33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32" s="62" t="s">
        <v>509</v>
      </c>
      <c r="E332" s="62"/>
      <c r="F33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3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32" s="74"/>
      <c r="I332" s="75" t="str">
        <f>IF(Table1[[#This Row],[Connection ID]]&lt;&gt;"-",IF(COUNTIF(Table1[Connection ID],Table1[[#This Row],[Connection ID]])&gt;1,"Duplicate Tag",""),"")</f>
        <v/>
      </c>
      <c r="J33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32" s="62"/>
      <c r="M332" s="62" t="s">
        <v>7</v>
      </c>
      <c r="N332" s="72" t="str" cm="1">
        <f t="array" ref="N332">_xlfn._xlws.FILTER(LookupCostCode[Cost Code],LookupCostCode[Description]=Table1[[#This Row],[Equipment Type]],"Not Assigned")</f>
        <v>Not Assigned</v>
      </c>
      <c r="O332" s="72" t="s">
        <v>849</v>
      </c>
      <c r="P332" s="72"/>
      <c r="Q332" s="62" t="s">
        <v>12</v>
      </c>
      <c r="R332" s="62"/>
      <c r="S332" s="62"/>
      <c r="T332" s="62"/>
      <c r="U332" s="62"/>
      <c r="V332" s="62"/>
      <c r="W332" s="72" t="str">
        <f>IF(ISBLANK(Table1[[#This Row],[Connection Type]]),"",INDEX(LookupConnectionType[Description],MATCH(Table1[[#This Row],[Connection Type]],LookupConnectionType[Connection Abbreviation])))</f>
        <v/>
      </c>
      <c r="X332" s="76"/>
      <c r="AA332" s="62"/>
      <c r="AB332" s="62"/>
      <c r="AC332" s="62"/>
      <c r="AD332" s="62"/>
      <c r="AE332" s="62"/>
      <c r="AF332" s="77"/>
      <c r="AG332" s="77"/>
      <c r="AH332" s="78"/>
      <c r="AI33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3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32" s="79" t="str">
        <f>IF(OR(Table1[[#This Row],[Apparent Power (kVA)]]="",Table1[[#This Row],[Elec - Diversity]]=""),"",Table1[[#This Row],[Apparent Power (kVA)]]*Table1[[#This Row],[Elec - Diversity]])</f>
        <v/>
      </c>
      <c r="AL332" s="62"/>
      <c r="AM332" s="62"/>
      <c r="AN332" s="62"/>
      <c r="AO332" s="62"/>
      <c r="AP332" s="62"/>
      <c r="AQ332" s="62"/>
      <c r="AR332" s="62"/>
      <c r="AS332" s="62"/>
      <c r="AT332" s="62" t="str" cm="1">
        <f t="array" ref="AT332">IF(ISBLANK(Table1[[#This Row],[Service]]),"N/A",INDEX(LookupService[Consumption Unit],MATCH(Table1[[#This Row],[Service]],LookupService[Service],0),0))</f>
        <v>N/A</v>
      </c>
      <c r="AU332" s="62"/>
      <c r="AV332" s="62"/>
      <c r="AW332" s="80" t="str" cm="1">
        <f t="array" ref="AW332">IF(ISBLANK(Table1[[#This Row],[Service]]),"N/A",INDEX(LookupService[Pressure Unit],MATCH(Table1[[#This Row],[Service]],LookupService[Service],0),0))</f>
        <v>N/A</v>
      </c>
      <c r="AX332" s="81"/>
      <c r="AY332" s="72" t="str">
        <f>IF(OR(Table1[[#This Row],[Flow]]="",Table1[[#This Row],[Mech - Diversity]]=""),"",Table1[[#This Row],[Flow]]*Table1[[#This Row],[Mech - Diversity]])</f>
        <v/>
      </c>
      <c r="AZ332" s="72"/>
      <c r="BA332" s="62"/>
      <c r="BB332" s="62"/>
      <c r="BC332" s="62"/>
      <c r="BD332" s="62"/>
      <c r="BE332" s="62"/>
      <c r="BF332" s="62"/>
      <c r="BG332" s="62"/>
      <c r="BH332" s="77"/>
      <c r="BI332" s="77"/>
      <c r="BJ33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32" s="72"/>
      <c r="BL332" s="72" t="b">
        <f>IF(ISBLANK(Table1[[#This Row],[Power Source (Control Panel)]]),FALSE,TRUE)</f>
        <v>0</v>
      </c>
    </row>
    <row r="333" spans="1:64" ht="30" customHeight="1" x14ac:dyDescent="0.3">
      <c r="A333" s="62" t="s">
        <v>932</v>
      </c>
      <c r="B333" s="62" t="s">
        <v>920</v>
      </c>
      <c r="C33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33" s="62" t="s">
        <v>509</v>
      </c>
      <c r="E333" s="62"/>
      <c r="F33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3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33" s="74"/>
      <c r="I333" s="75" t="str">
        <f>IF(Table1[[#This Row],[Connection ID]]&lt;&gt;"-",IF(COUNTIF(Table1[Connection ID],Table1[[#This Row],[Connection ID]])&gt;1,"Duplicate Tag",""),"")</f>
        <v/>
      </c>
      <c r="J33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33" s="62"/>
      <c r="M333" s="62" t="s">
        <v>7</v>
      </c>
      <c r="N333" s="72" t="str" cm="1">
        <f t="array" ref="N333">_xlfn._xlws.FILTER(LookupCostCode[Cost Code],LookupCostCode[Description]=Table1[[#This Row],[Equipment Type]],"Not Assigned")</f>
        <v>Not Assigned</v>
      </c>
      <c r="O333" s="72" t="s">
        <v>849</v>
      </c>
      <c r="P333" s="72"/>
      <c r="Q333" s="62" t="s">
        <v>12</v>
      </c>
      <c r="R333" s="62"/>
      <c r="S333" s="62"/>
      <c r="T333" s="62"/>
      <c r="U333" s="62"/>
      <c r="V333" s="62"/>
      <c r="W333" s="72" t="str">
        <f>IF(ISBLANK(Table1[[#This Row],[Connection Type]]),"",INDEX(LookupConnectionType[Description],MATCH(Table1[[#This Row],[Connection Type]],LookupConnectionType[Connection Abbreviation])))</f>
        <v/>
      </c>
      <c r="X333" s="76"/>
      <c r="AA333" s="62"/>
      <c r="AB333" s="62"/>
      <c r="AC333" s="62"/>
      <c r="AD333" s="62"/>
      <c r="AE333" s="62"/>
      <c r="AF333" s="77"/>
      <c r="AG333" s="77"/>
      <c r="AH333" s="78"/>
      <c r="AI33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3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33" s="79" t="str">
        <f>IF(OR(Table1[[#This Row],[Apparent Power (kVA)]]="",Table1[[#This Row],[Elec - Diversity]]=""),"",Table1[[#This Row],[Apparent Power (kVA)]]*Table1[[#This Row],[Elec - Diversity]])</f>
        <v/>
      </c>
      <c r="AL333" s="62"/>
      <c r="AM333" s="62"/>
      <c r="AN333" s="62"/>
      <c r="AO333" s="62"/>
      <c r="AP333" s="62"/>
      <c r="AQ333" s="62"/>
      <c r="AR333" s="62"/>
      <c r="AS333" s="62"/>
      <c r="AT333" s="62" t="str" cm="1">
        <f t="array" ref="AT333">IF(ISBLANK(Table1[[#This Row],[Service]]),"N/A",INDEX(LookupService[Consumption Unit],MATCH(Table1[[#This Row],[Service]],LookupService[Service],0),0))</f>
        <v>N/A</v>
      </c>
      <c r="AU333" s="62"/>
      <c r="AV333" s="62"/>
      <c r="AW333" s="80" t="str" cm="1">
        <f t="array" ref="AW333">IF(ISBLANK(Table1[[#This Row],[Service]]),"N/A",INDEX(LookupService[Pressure Unit],MATCH(Table1[[#This Row],[Service]],LookupService[Service],0),0))</f>
        <v>N/A</v>
      </c>
      <c r="AX333" s="81"/>
      <c r="AY333" s="72" t="str">
        <f>IF(OR(Table1[[#This Row],[Flow]]="",Table1[[#This Row],[Mech - Diversity]]=""),"",Table1[[#This Row],[Flow]]*Table1[[#This Row],[Mech - Diversity]])</f>
        <v/>
      </c>
      <c r="AZ333" s="72"/>
      <c r="BA333" s="62"/>
      <c r="BB333" s="62"/>
      <c r="BC333" s="62"/>
      <c r="BD333" s="62"/>
      <c r="BE333" s="62"/>
      <c r="BF333" s="62"/>
      <c r="BG333" s="62"/>
      <c r="BH333" s="77"/>
      <c r="BI333" s="77"/>
      <c r="BJ33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33" s="72"/>
      <c r="BL333" s="72" t="b">
        <f>IF(ISBLANK(Table1[[#This Row],[Power Source (Control Panel)]]),FALSE,TRUE)</f>
        <v>0</v>
      </c>
    </row>
    <row r="334" spans="1:64" ht="30" customHeight="1" x14ac:dyDescent="0.3">
      <c r="A334" s="62" t="s">
        <v>933</v>
      </c>
      <c r="B334" s="62" t="s">
        <v>920</v>
      </c>
      <c r="C33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34" s="62" t="s">
        <v>509</v>
      </c>
      <c r="E334" s="62"/>
      <c r="F33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3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34" s="74"/>
      <c r="I334" s="75" t="str">
        <f>IF(Table1[[#This Row],[Connection ID]]&lt;&gt;"-",IF(COUNTIF(Table1[Connection ID],Table1[[#This Row],[Connection ID]])&gt;1,"Duplicate Tag",""),"")</f>
        <v/>
      </c>
      <c r="J33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34" s="62"/>
      <c r="M334" s="62" t="s">
        <v>7</v>
      </c>
      <c r="N334" s="72" t="str" cm="1">
        <f t="array" ref="N334">_xlfn._xlws.FILTER(LookupCostCode[Cost Code],LookupCostCode[Description]=Table1[[#This Row],[Equipment Type]],"Not Assigned")</f>
        <v>Not Assigned</v>
      </c>
      <c r="O334" s="72" t="s">
        <v>849</v>
      </c>
      <c r="P334" s="72"/>
      <c r="Q334" s="62" t="s">
        <v>12</v>
      </c>
      <c r="R334" s="62"/>
      <c r="S334" s="62"/>
      <c r="T334" s="62"/>
      <c r="U334" s="62"/>
      <c r="V334" s="62"/>
      <c r="W334" s="72" t="str">
        <f>IF(ISBLANK(Table1[[#This Row],[Connection Type]]),"",INDEX(LookupConnectionType[Description],MATCH(Table1[[#This Row],[Connection Type]],LookupConnectionType[Connection Abbreviation])))</f>
        <v/>
      </c>
      <c r="X334" s="76"/>
      <c r="AA334" s="62"/>
      <c r="AB334" s="62"/>
      <c r="AC334" s="62"/>
      <c r="AD334" s="62"/>
      <c r="AE334" s="62"/>
      <c r="AF334" s="77"/>
      <c r="AG334" s="77"/>
      <c r="AH334" s="78"/>
      <c r="AI33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3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34" s="79" t="str">
        <f>IF(OR(Table1[[#This Row],[Apparent Power (kVA)]]="",Table1[[#This Row],[Elec - Diversity]]=""),"",Table1[[#This Row],[Apparent Power (kVA)]]*Table1[[#This Row],[Elec - Diversity]])</f>
        <v/>
      </c>
      <c r="AL334" s="62"/>
      <c r="AM334" s="62"/>
      <c r="AN334" s="62"/>
      <c r="AO334" s="62"/>
      <c r="AP334" s="62"/>
      <c r="AQ334" s="62"/>
      <c r="AR334" s="62"/>
      <c r="AS334" s="62"/>
      <c r="AT334" s="62" t="str" cm="1">
        <f t="array" ref="AT334">IF(ISBLANK(Table1[[#This Row],[Service]]),"N/A",INDEX(LookupService[Consumption Unit],MATCH(Table1[[#This Row],[Service]],LookupService[Service],0),0))</f>
        <v>N/A</v>
      </c>
      <c r="AU334" s="62"/>
      <c r="AV334" s="62"/>
      <c r="AW334" s="80" t="str" cm="1">
        <f t="array" ref="AW334">IF(ISBLANK(Table1[[#This Row],[Service]]),"N/A",INDEX(LookupService[Pressure Unit],MATCH(Table1[[#This Row],[Service]],LookupService[Service],0),0))</f>
        <v>N/A</v>
      </c>
      <c r="AX334" s="81"/>
      <c r="AY334" s="72" t="str">
        <f>IF(OR(Table1[[#This Row],[Flow]]="",Table1[[#This Row],[Mech - Diversity]]=""),"",Table1[[#This Row],[Flow]]*Table1[[#This Row],[Mech - Diversity]])</f>
        <v/>
      </c>
      <c r="AZ334" s="72"/>
      <c r="BA334" s="62"/>
      <c r="BB334" s="62"/>
      <c r="BC334" s="62"/>
      <c r="BD334" s="62"/>
      <c r="BE334" s="62"/>
      <c r="BF334" s="62"/>
      <c r="BG334" s="62"/>
      <c r="BH334" s="77"/>
      <c r="BI334" s="77"/>
      <c r="BJ33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34" s="72"/>
      <c r="BL334" s="72" t="b">
        <f>IF(ISBLANK(Table1[[#This Row],[Power Source (Control Panel)]]),FALSE,TRUE)</f>
        <v>0</v>
      </c>
    </row>
    <row r="335" spans="1:64" ht="30" customHeight="1" x14ac:dyDescent="0.3">
      <c r="A335" s="62" t="s">
        <v>934</v>
      </c>
      <c r="B335" s="62" t="s">
        <v>920</v>
      </c>
      <c r="C33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35" s="62" t="s">
        <v>509</v>
      </c>
      <c r="E335" s="62"/>
      <c r="F33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3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35" s="74"/>
      <c r="I335" s="75" t="str">
        <f>IF(Table1[[#This Row],[Connection ID]]&lt;&gt;"-",IF(COUNTIF(Table1[Connection ID],Table1[[#This Row],[Connection ID]])&gt;1,"Duplicate Tag",""),"")</f>
        <v/>
      </c>
      <c r="J33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35" s="62"/>
      <c r="M335" s="62" t="s">
        <v>7</v>
      </c>
      <c r="N335" s="72" t="str" cm="1">
        <f t="array" ref="N335">_xlfn._xlws.FILTER(LookupCostCode[Cost Code],LookupCostCode[Description]=Table1[[#This Row],[Equipment Type]],"Not Assigned")</f>
        <v>Not Assigned</v>
      </c>
      <c r="O335" s="72" t="s">
        <v>849</v>
      </c>
      <c r="P335" s="72"/>
      <c r="Q335" s="62" t="s">
        <v>12</v>
      </c>
      <c r="R335" s="62"/>
      <c r="S335" s="62"/>
      <c r="T335" s="62"/>
      <c r="U335" s="62"/>
      <c r="V335" s="62"/>
      <c r="W335" s="72" t="str">
        <f>IF(ISBLANK(Table1[[#This Row],[Connection Type]]),"",INDEX(LookupConnectionType[Description],MATCH(Table1[[#This Row],[Connection Type]],LookupConnectionType[Connection Abbreviation])))</f>
        <v/>
      </c>
      <c r="X335" s="76"/>
      <c r="AA335" s="62"/>
      <c r="AB335" s="62"/>
      <c r="AC335" s="62"/>
      <c r="AD335" s="62"/>
      <c r="AE335" s="62"/>
      <c r="AF335" s="77"/>
      <c r="AG335" s="77"/>
      <c r="AH335" s="78"/>
      <c r="AI33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3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35" s="79" t="str">
        <f>IF(OR(Table1[[#This Row],[Apparent Power (kVA)]]="",Table1[[#This Row],[Elec - Diversity]]=""),"",Table1[[#This Row],[Apparent Power (kVA)]]*Table1[[#This Row],[Elec - Diversity]])</f>
        <v/>
      </c>
      <c r="AL335" s="62"/>
      <c r="AM335" s="62"/>
      <c r="AN335" s="62"/>
      <c r="AO335" s="62"/>
      <c r="AP335" s="62"/>
      <c r="AQ335" s="62"/>
      <c r="AR335" s="62"/>
      <c r="AS335" s="62"/>
      <c r="AT335" s="62" t="str" cm="1">
        <f t="array" ref="AT335">IF(ISBLANK(Table1[[#This Row],[Service]]),"N/A",INDEX(LookupService[Consumption Unit],MATCH(Table1[[#This Row],[Service]],LookupService[Service],0),0))</f>
        <v>N/A</v>
      </c>
      <c r="AU335" s="62"/>
      <c r="AV335" s="62"/>
      <c r="AW335" s="80" t="str" cm="1">
        <f t="array" ref="AW335">IF(ISBLANK(Table1[[#This Row],[Service]]),"N/A",INDEX(LookupService[Pressure Unit],MATCH(Table1[[#This Row],[Service]],LookupService[Service],0),0))</f>
        <v>N/A</v>
      </c>
      <c r="AX335" s="81"/>
      <c r="AY335" s="72" t="str">
        <f>IF(OR(Table1[[#This Row],[Flow]]="",Table1[[#This Row],[Mech - Diversity]]=""),"",Table1[[#This Row],[Flow]]*Table1[[#This Row],[Mech - Diversity]])</f>
        <v/>
      </c>
      <c r="AZ335" s="72"/>
      <c r="BA335" s="62"/>
      <c r="BB335" s="62"/>
      <c r="BC335" s="62"/>
      <c r="BD335" s="62"/>
      <c r="BE335" s="62"/>
      <c r="BF335" s="62"/>
      <c r="BG335" s="62"/>
      <c r="BH335" s="77"/>
      <c r="BI335" s="77"/>
      <c r="BJ33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35" s="72"/>
      <c r="BL335" s="72" t="b">
        <f>IF(ISBLANK(Table1[[#This Row],[Power Source (Control Panel)]]),FALSE,TRUE)</f>
        <v>0</v>
      </c>
    </row>
    <row r="336" spans="1:64" ht="30" customHeight="1" x14ac:dyDescent="0.3">
      <c r="A336" s="62" t="s">
        <v>935</v>
      </c>
      <c r="B336" s="62" t="s">
        <v>922</v>
      </c>
      <c r="C33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36" s="62" t="s">
        <v>509</v>
      </c>
      <c r="E336" s="62"/>
      <c r="F33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3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36" s="74"/>
      <c r="I336" s="75" t="str">
        <f>IF(Table1[[#This Row],[Connection ID]]&lt;&gt;"-",IF(COUNTIF(Table1[Connection ID],Table1[[#This Row],[Connection ID]])&gt;1,"Duplicate Tag",""),"")</f>
        <v/>
      </c>
      <c r="J33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36" s="62"/>
      <c r="M336" s="62" t="s">
        <v>7</v>
      </c>
      <c r="N336" s="72" t="str" cm="1">
        <f t="array" ref="N336">_xlfn._xlws.FILTER(LookupCostCode[Cost Code],LookupCostCode[Description]=Table1[[#This Row],[Equipment Type]],"Not Assigned")</f>
        <v>Not Assigned</v>
      </c>
      <c r="O336" s="72" t="s">
        <v>767</v>
      </c>
      <c r="P336" s="72"/>
      <c r="Q336" s="62" t="s">
        <v>13</v>
      </c>
      <c r="R336" s="62"/>
      <c r="S336" s="62"/>
      <c r="T336" s="62"/>
      <c r="U336" s="62"/>
      <c r="V336" s="62"/>
      <c r="W336" s="72" t="str">
        <f>IF(ISBLANK(Table1[[#This Row],[Connection Type]]),"",INDEX(LookupConnectionType[Description],MATCH(Table1[[#This Row],[Connection Type]],LookupConnectionType[Connection Abbreviation])))</f>
        <v/>
      </c>
      <c r="X336" s="76"/>
      <c r="AA336" s="62"/>
      <c r="AB336" s="62"/>
      <c r="AC336" s="62"/>
      <c r="AD336" s="62"/>
      <c r="AE336" s="62"/>
      <c r="AF336" s="77"/>
      <c r="AG336" s="77"/>
      <c r="AH336" s="78"/>
      <c r="AI33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3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36" s="79" t="str">
        <f>IF(OR(Table1[[#This Row],[Apparent Power (kVA)]]="",Table1[[#This Row],[Elec - Diversity]]=""),"",Table1[[#This Row],[Apparent Power (kVA)]]*Table1[[#This Row],[Elec - Diversity]])</f>
        <v/>
      </c>
      <c r="AL336" s="62"/>
      <c r="AM336" s="62"/>
      <c r="AN336" s="62"/>
      <c r="AO336" s="62"/>
      <c r="AP336" s="62"/>
      <c r="AQ336" s="62"/>
      <c r="AR336" s="62"/>
      <c r="AS336" s="62"/>
      <c r="AT336" s="62" t="str" cm="1">
        <f t="array" ref="AT336">IF(ISBLANK(Table1[[#This Row],[Service]]),"N/A",INDEX(LookupService[Consumption Unit],MATCH(Table1[[#This Row],[Service]],LookupService[Service],0),0))</f>
        <v>N/A</v>
      </c>
      <c r="AU336" s="62"/>
      <c r="AV336" s="62"/>
      <c r="AW336" s="80" t="str" cm="1">
        <f t="array" ref="AW336">IF(ISBLANK(Table1[[#This Row],[Service]]),"N/A",INDEX(LookupService[Pressure Unit],MATCH(Table1[[#This Row],[Service]],LookupService[Service],0),0))</f>
        <v>N/A</v>
      </c>
      <c r="AX336" s="81"/>
      <c r="AY336" s="72" t="str">
        <f>IF(OR(Table1[[#This Row],[Flow]]="",Table1[[#This Row],[Mech - Diversity]]=""),"",Table1[[#This Row],[Flow]]*Table1[[#This Row],[Mech - Diversity]])</f>
        <v/>
      </c>
      <c r="AZ336" s="72"/>
      <c r="BA336" s="62"/>
      <c r="BB336" s="62"/>
      <c r="BC336" s="62"/>
      <c r="BD336" s="62"/>
      <c r="BE336" s="62"/>
      <c r="BF336" s="62"/>
      <c r="BG336" s="62"/>
      <c r="BH336" s="77"/>
      <c r="BI336" s="77"/>
      <c r="BJ33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36" s="72"/>
      <c r="BL336" s="72" t="b">
        <f>IF(ISBLANK(Table1[[#This Row],[Power Source (Control Panel)]]),FALSE,TRUE)</f>
        <v>0</v>
      </c>
    </row>
    <row r="337" spans="1:64" ht="30" customHeight="1" x14ac:dyDescent="0.3">
      <c r="A337" s="62" t="s">
        <v>936</v>
      </c>
      <c r="B337" s="62" t="s">
        <v>937</v>
      </c>
      <c r="C33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37" s="62" t="s">
        <v>509</v>
      </c>
      <c r="E337" s="62"/>
      <c r="F33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3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37" s="74"/>
      <c r="I337" s="75" t="str">
        <f>IF(Table1[[#This Row],[Connection ID]]&lt;&gt;"-",IF(COUNTIF(Table1[Connection ID],Table1[[#This Row],[Connection ID]])&gt;1,"Duplicate Tag",""),"")</f>
        <v/>
      </c>
      <c r="J33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37" s="62"/>
      <c r="M337" s="62" t="s">
        <v>7</v>
      </c>
      <c r="N337" s="72" t="str" cm="1">
        <f t="array" ref="N337">_xlfn._xlws.FILTER(LookupCostCode[Cost Code],LookupCostCode[Description]=Table1[[#This Row],[Equipment Type]],"Not Assigned")</f>
        <v>Not Assigned</v>
      </c>
      <c r="O337" s="72" t="s">
        <v>594</v>
      </c>
      <c r="P337" s="72"/>
      <c r="Q337" s="62" t="s">
        <v>9</v>
      </c>
      <c r="R337" s="62"/>
      <c r="S337" s="62" t="s">
        <v>6</v>
      </c>
      <c r="T337" s="62"/>
      <c r="U337" s="62"/>
      <c r="V337" s="62"/>
      <c r="W337" s="72" t="str">
        <f>IF(ISBLANK(Table1[[#This Row],[Connection Type]]),"",INDEX(LookupConnectionType[Description],MATCH(Table1[[#This Row],[Connection Type]],LookupConnectionType[Connection Abbreviation])))</f>
        <v/>
      </c>
      <c r="X337" s="76"/>
      <c r="AA337" s="62"/>
      <c r="AB337" s="62"/>
      <c r="AC337" s="62"/>
      <c r="AD337" s="62"/>
      <c r="AE337" s="62"/>
      <c r="AF337" s="77"/>
      <c r="AG337" s="77"/>
      <c r="AH337" s="78"/>
      <c r="AI33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3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37" s="79" t="str">
        <f>IF(OR(Table1[[#This Row],[Apparent Power (kVA)]]="",Table1[[#This Row],[Elec - Diversity]]=""),"",Table1[[#This Row],[Apparent Power (kVA)]]*Table1[[#This Row],[Elec - Diversity]])</f>
        <v/>
      </c>
      <c r="AL337" s="62" t="s">
        <v>824</v>
      </c>
      <c r="AM337" s="62"/>
      <c r="AN337" s="62"/>
      <c r="AO337" s="62"/>
      <c r="AP337" s="62"/>
      <c r="AQ337" s="62"/>
      <c r="AR337" s="62"/>
      <c r="AS337" s="62"/>
      <c r="AT337" s="62" t="str" cm="1">
        <f t="array" ref="AT337">IF(ISBLANK(Table1[[#This Row],[Service]]),"N/A",INDEX(LookupService[Consumption Unit],MATCH(Table1[[#This Row],[Service]],LookupService[Service],0),0))</f>
        <v>N/A</v>
      </c>
      <c r="AU337" s="62"/>
      <c r="AV337" s="62"/>
      <c r="AW337" s="80" t="str" cm="1">
        <f t="array" ref="AW337">IF(ISBLANK(Table1[[#This Row],[Service]]),"N/A",INDEX(LookupService[Pressure Unit],MATCH(Table1[[#This Row],[Service]],LookupService[Service],0),0))</f>
        <v>N/A</v>
      </c>
      <c r="AX337" s="81"/>
      <c r="AY337" s="72" t="str">
        <f>IF(OR(Table1[[#This Row],[Flow]]="",Table1[[#This Row],[Mech - Diversity]]=""),"",Table1[[#This Row],[Flow]]*Table1[[#This Row],[Mech - Diversity]])</f>
        <v/>
      </c>
      <c r="AZ337" s="72"/>
      <c r="BA337" s="62"/>
      <c r="BB337" s="62"/>
      <c r="BC337" s="62"/>
      <c r="BD337" s="62"/>
      <c r="BE337" s="62"/>
      <c r="BF337" s="62"/>
      <c r="BG337" s="62"/>
      <c r="BH337" s="77"/>
      <c r="BI337" s="77"/>
      <c r="BJ33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37" s="72"/>
      <c r="BL337" s="72" t="b">
        <f>IF(ISBLANK(Table1[[#This Row],[Power Source (Control Panel)]]),FALSE,TRUE)</f>
        <v>1</v>
      </c>
    </row>
    <row r="338" spans="1:64" ht="30" customHeight="1" x14ac:dyDescent="0.3">
      <c r="A338" s="62" t="s">
        <v>938</v>
      </c>
      <c r="B338" s="62" t="s">
        <v>937</v>
      </c>
      <c r="C33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38" s="62" t="s">
        <v>509</v>
      </c>
      <c r="E338" s="62"/>
      <c r="F33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3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38" s="74"/>
      <c r="I338" s="75" t="str">
        <f>IF(Table1[[#This Row],[Connection ID]]&lt;&gt;"-",IF(COUNTIF(Table1[Connection ID],Table1[[#This Row],[Connection ID]])&gt;1,"Duplicate Tag",""),"")</f>
        <v/>
      </c>
      <c r="J33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38" s="62"/>
      <c r="M338" s="62" t="s">
        <v>7</v>
      </c>
      <c r="N338" s="72" t="str" cm="1">
        <f t="array" ref="N338">_xlfn._xlws.FILTER(LookupCostCode[Cost Code],LookupCostCode[Description]=Table1[[#This Row],[Equipment Type]],"Not Assigned")</f>
        <v>Not Assigned</v>
      </c>
      <c r="O338" s="72" t="s">
        <v>594</v>
      </c>
      <c r="P338" s="72"/>
      <c r="Q338" s="62" t="s">
        <v>9</v>
      </c>
      <c r="R338" s="62"/>
      <c r="S338" s="62" t="s">
        <v>6</v>
      </c>
      <c r="T338" s="62"/>
      <c r="U338" s="62"/>
      <c r="V338" s="62"/>
      <c r="W338" s="72" t="str">
        <f>IF(ISBLANK(Table1[[#This Row],[Connection Type]]),"",INDEX(LookupConnectionType[Description],MATCH(Table1[[#This Row],[Connection Type]],LookupConnectionType[Connection Abbreviation])))</f>
        <v/>
      </c>
      <c r="X338" s="76"/>
      <c r="AA338" s="62"/>
      <c r="AB338" s="62"/>
      <c r="AC338" s="62"/>
      <c r="AD338" s="62"/>
      <c r="AE338" s="62"/>
      <c r="AF338" s="77"/>
      <c r="AG338" s="77"/>
      <c r="AH338" s="78"/>
      <c r="AI33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3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38" s="79" t="str">
        <f>IF(OR(Table1[[#This Row],[Apparent Power (kVA)]]="",Table1[[#This Row],[Elec - Diversity]]=""),"",Table1[[#This Row],[Apparent Power (kVA)]]*Table1[[#This Row],[Elec - Diversity]])</f>
        <v/>
      </c>
      <c r="AL338" s="62" t="s">
        <v>824</v>
      </c>
      <c r="AM338" s="62"/>
      <c r="AN338" s="62"/>
      <c r="AO338" s="62"/>
      <c r="AP338" s="62"/>
      <c r="AQ338" s="62"/>
      <c r="AR338" s="62"/>
      <c r="AS338" s="62"/>
      <c r="AT338" s="62" t="str" cm="1">
        <f t="array" ref="AT338">IF(ISBLANK(Table1[[#This Row],[Service]]),"N/A",INDEX(LookupService[Consumption Unit],MATCH(Table1[[#This Row],[Service]],LookupService[Service],0),0))</f>
        <v>N/A</v>
      </c>
      <c r="AU338" s="62"/>
      <c r="AV338" s="62"/>
      <c r="AW338" s="80" t="str" cm="1">
        <f t="array" ref="AW338">IF(ISBLANK(Table1[[#This Row],[Service]]),"N/A",INDEX(LookupService[Pressure Unit],MATCH(Table1[[#This Row],[Service]],LookupService[Service],0),0))</f>
        <v>N/A</v>
      </c>
      <c r="AX338" s="81"/>
      <c r="AY338" s="72" t="str">
        <f>IF(OR(Table1[[#This Row],[Flow]]="",Table1[[#This Row],[Mech - Diversity]]=""),"",Table1[[#This Row],[Flow]]*Table1[[#This Row],[Mech - Diversity]])</f>
        <v/>
      </c>
      <c r="AZ338" s="72"/>
      <c r="BA338" s="62"/>
      <c r="BB338" s="62"/>
      <c r="BC338" s="62"/>
      <c r="BD338" s="62"/>
      <c r="BE338" s="62"/>
      <c r="BF338" s="62"/>
      <c r="BG338" s="62"/>
      <c r="BH338" s="77"/>
      <c r="BI338" s="77"/>
      <c r="BJ33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38" s="72"/>
      <c r="BL338" s="72" t="b">
        <f>IF(ISBLANK(Table1[[#This Row],[Power Source (Control Panel)]]),FALSE,TRUE)</f>
        <v>1</v>
      </c>
    </row>
    <row r="339" spans="1:64" ht="30" customHeight="1" x14ac:dyDescent="0.3">
      <c r="A339" s="62" t="s">
        <v>939</v>
      </c>
      <c r="B339" s="62" t="s">
        <v>937</v>
      </c>
      <c r="C33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39" s="62" t="s">
        <v>509</v>
      </c>
      <c r="E339" s="62"/>
      <c r="F33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3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39" s="74"/>
      <c r="I339" s="75" t="str">
        <f>IF(Table1[[#This Row],[Connection ID]]&lt;&gt;"-",IF(COUNTIF(Table1[Connection ID],Table1[[#This Row],[Connection ID]])&gt;1,"Duplicate Tag",""),"")</f>
        <v/>
      </c>
      <c r="J33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39" s="62"/>
      <c r="M339" s="62" t="s">
        <v>7</v>
      </c>
      <c r="N339" s="72" t="str" cm="1">
        <f t="array" ref="N339">_xlfn._xlws.FILTER(LookupCostCode[Cost Code],LookupCostCode[Description]=Table1[[#This Row],[Equipment Type]],"Not Assigned")</f>
        <v>Not Assigned</v>
      </c>
      <c r="O339" s="72" t="s">
        <v>594</v>
      </c>
      <c r="P339" s="72"/>
      <c r="Q339" s="62" t="s">
        <v>9</v>
      </c>
      <c r="R339" s="62"/>
      <c r="S339" s="62" t="s">
        <v>6</v>
      </c>
      <c r="T339" s="62"/>
      <c r="U339" s="62"/>
      <c r="V339" s="62"/>
      <c r="W339" s="72" t="str">
        <f>IF(ISBLANK(Table1[[#This Row],[Connection Type]]),"",INDEX(LookupConnectionType[Description],MATCH(Table1[[#This Row],[Connection Type]],LookupConnectionType[Connection Abbreviation])))</f>
        <v/>
      </c>
      <c r="X339" s="76"/>
      <c r="AA339" s="62"/>
      <c r="AB339" s="62"/>
      <c r="AC339" s="62"/>
      <c r="AD339" s="62"/>
      <c r="AE339" s="62"/>
      <c r="AF339" s="77"/>
      <c r="AG339" s="77"/>
      <c r="AH339" s="78"/>
      <c r="AI33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3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39" s="79" t="str">
        <f>IF(OR(Table1[[#This Row],[Apparent Power (kVA)]]="",Table1[[#This Row],[Elec - Diversity]]=""),"",Table1[[#This Row],[Apparent Power (kVA)]]*Table1[[#This Row],[Elec - Diversity]])</f>
        <v/>
      </c>
      <c r="AL339" s="62" t="s">
        <v>824</v>
      </c>
      <c r="AM339" s="62"/>
      <c r="AN339" s="62"/>
      <c r="AO339" s="62"/>
      <c r="AP339" s="62"/>
      <c r="AQ339" s="62"/>
      <c r="AR339" s="62"/>
      <c r="AS339" s="62"/>
      <c r="AT339" s="62" t="str" cm="1">
        <f t="array" ref="AT339">IF(ISBLANK(Table1[[#This Row],[Service]]),"N/A",INDEX(LookupService[Consumption Unit],MATCH(Table1[[#This Row],[Service]],LookupService[Service],0),0))</f>
        <v>N/A</v>
      </c>
      <c r="AU339" s="62"/>
      <c r="AV339" s="62"/>
      <c r="AW339" s="80" t="str" cm="1">
        <f t="array" ref="AW339">IF(ISBLANK(Table1[[#This Row],[Service]]),"N/A",INDEX(LookupService[Pressure Unit],MATCH(Table1[[#This Row],[Service]],LookupService[Service],0),0))</f>
        <v>N/A</v>
      </c>
      <c r="AX339" s="81"/>
      <c r="AY339" s="72" t="str">
        <f>IF(OR(Table1[[#This Row],[Flow]]="",Table1[[#This Row],[Mech - Diversity]]=""),"",Table1[[#This Row],[Flow]]*Table1[[#This Row],[Mech - Diversity]])</f>
        <v/>
      </c>
      <c r="AZ339" s="72"/>
      <c r="BA339" s="62"/>
      <c r="BB339" s="62"/>
      <c r="BC339" s="62"/>
      <c r="BD339" s="62"/>
      <c r="BE339" s="62"/>
      <c r="BF339" s="62"/>
      <c r="BG339" s="62"/>
      <c r="BH339" s="77"/>
      <c r="BI339" s="77"/>
      <c r="BJ33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39" s="72"/>
      <c r="BL339" s="72" t="b">
        <f>IF(ISBLANK(Table1[[#This Row],[Power Source (Control Panel)]]),FALSE,TRUE)</f>
        <v>1</v>
      </c>
    </row>
    <row r="340" spans="1:64" ht="30" customHeight="1" x14ac:dyDescent="0.3">
      <c r="A340" s="62" t="s">
        <v>940</v>
      </c>
      <c r="B340" s="62" t="s">
        <v>937</v>
      </c>
      <c r="C34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40" s="62" t="s">
        <v>509</v>
      </c>
      <c r="E340" s="62"/>
      <c r="F34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4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40" s="74"/>
      <c r="I340" s="75" t="str">
        <f>IF(Table1[[#This Row],[Connection ID]]&lt;&gt;"-",IF(COUNTIF(Table1[Connection ID],Table1[[#This Row],[Connection ID]])&gt;1,"Duplicate Tag",""),"")</f>
        <v/>
      </c>
      <c r="J34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40" s="62"/>
      <c r="M340" s="62" t="s">
        <v>7</v>
      </c>
      <c r="N340" s="72" t="str" cm="1">
        <f t="array" ref="N340">_xlfn._xlws.FILTER(LookupCostCode[Cost Code],LookupCostCode[Description]=Table1[[#This Row],[Equipment Type]],"Not Assigned")</f>
        <v>Not Assigned</v>
      </c>
      <c r="O340" s="72" t="s">
        <v>594</v>
      </c>
      <c r="P340" s="72"/>
      <c r="Q340" s="62" t="s">
        <v>9</v>
      </c>
      <c r="R340" s="62"/>
      <c r="S340" s="62" t="s">
        <v>6</v>
      </c>
      <c r="T340" s="62"/>
      <c r="U340" s="62"/>
      <c r="V340" s="62"/>
      <c r="W340" s="72" t="str">
        <f>IF(ISBLANK(Table1[[#This Row],[Connection Type]]),"",INDEX(LookupConnectionType[Description],MATCH(Table1[[#This Row],[Connection Type]],LookupConnectionType[Connection Abbreviation])))</f>
        <v/>
      </c>
      <c r="X340" s="76"/>
      <c r="AA340" s="62"/>
      <c r="AB340" s="62"/>
      <c r="AC340" s="62"/>
      <c r="AD340" s="62"/>
      <c r="AE340" s="62"/>
      <c r="AF340" s="77"/>
      <c r="AG340" s="77"/>
      <c r="AH340" s="78"/>
      <c r="AI34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4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40" s="79" t="str">
        <f>IF(OR(Table1[[#This Row],[Apparent Power (kVA)]]="",Table1[[#This Row],[Elec - Diversity]]=""),"",Table1[[#This Row],[Apparent Power (kVA)]]*Table1[[#This Row],[Elec - Diversity]])</f>
        <v/>
      </c>
      <c r="AL340" s="62" t="s">
        <v>824</v>
      </c>
      <c r="AM340" s="62"/>
      <c r="AN340" s="62"/>
      <c r="AO340" s="62"/>
      <c r="AP340" s="62"/>
      <c r="AQ340" s="62"/>
      <c r="AR340" s="62"/>
      <c r="AS340" s="62"/>
      <c r="AT340" s="62" t="str" cm="1">
        <f t="array" ref="AT340">IF(ISBLANK(Table1[[#This Row],[Service]]),"N/A",INDEX(LookupService[Consumption Unit],MATCH(Table1[[#This Row],[Service]],LookupService[Service],0),0))</f>
        <v>N/A</v>
      </c>
      <c r="AU340" s="62"/>
      <c r="AV340" s="62"/>
      <c r="AW340" s="80" t="str" cm="1">
        <f t="array" ref="AW340">IF(ISBLANK(Table1[[#This Row],[Service]]),"N/A",INDEX(LookupService[Pressure Unit],MATCH(Table1[[#This Row],[Service]],LookupService[Service],0),0))</f>
        <v>N/A</v>
      </c>
      <c r="AX340" s="81"/>
      <c r="AY340" s="72" t="str">
        <f>IF(OR(Table1[[#This Row],[Flow]]="",Table1[[#This Row],[Mech - Diversity]]=""),"",Table1[[#This Row],[Flow]]*Table1[[#This Row],[Mech - Diversity]])</f>
        <v/>
      </c>
      <c r="AZ340" s="72"/>
      <c r="BA340" s="62"/>
      <c r="BB340" s="62"/>
      <c r="BC340" s="62"/>
      <c r="BD340" s="62"/>
      <c r="BE340" s="62"/>
      <c r="BF340" s="62"/>
      <c r="BG340" s="62"/>
      <c r="BH340" s="77"/>
      <c r="BI340" s="77"/>
      <c r="BJ34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40" s="72"/>
      <c r="BL340" s="72" t="b">
        <f>IF(ISBLANK(Table1[[#This Row],[Power Source (Control Panel)]]),FALSE,TRUE)</f>
        <v>1</v>
      </c>
    </row>
    <row r="341" spans="1:64" ht="30" customHeight="1" x14ac:dyDescent="0.3">
      <c r="A341" s="62" t="s">
        <v>941</v>
      </c>
      <c r="B341" s="62" t="s">
        <v>937</v>
      </c>
      <c r="C34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41" s="62" t="s">
        <v>509</v>
      </c>
      <c r="E341" s="62"/>
      <c r="F34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4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41" s="74"/>
      <c r="I341" s="75" t="str">
        <f>IF(Table1[[#This Row],[Connection ID]]&lt;&gt;"-",IF(COUNTIF(Table1[Connection ID],Table1[[#This Row],[Connection ID]])&gt;1,"Duplicate Tag",""),"")</f>
        <v/>
      </c>
      <c r="J34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41" s="62"/>
      <c r="M341" s="62" t="s">
        <v>7</v>
      </c>
      <c r="N341" s="72" t="str" cm="1">
        <f t="array" ref="N341">_xlfn._xlws.FILTER(LookupCostCode[Cost Code],LookupCostCode[Description]=Table1[[#This Row],[Equipment Type]],"Not Assigned")</f>
        <v>Not Assigned</v>
      </c>
      <c r="O341" s="72" t="s">
        <v>594</v>
      </c>
      <c r="P341" s="72"/>
      <c r="Q341" s="62" t="s">
        <v>9</v>
      </c>
      <c r="R341" s="62"/>
      <c r="S341" s="62" t="s">
        <v>6</v>
      </c>
      <c r="T341" s="62"/>
      <c r="U341" s="62"/>
      <c r="V341" s="62"/>
      <c r="W341" s="72" t="str">
        <f>IF(ISBLANK(Table1[[#This Row],[Connection Type]]),"",INDEX(LookupConnectionType[Description],MATCH(Table1[[#This Row],[Connection Type]],LookupConnectionType[Connection Abbreviation])))</f>
        <v/>
      </c>
      <c r="X341" s="76"/>
      <c r="AA341" s="62"/>
      <c r="AB341" s="62"/>
      <c r="AC341" s="62"/>
      <c r="AD341" s="62"/>
      <c r="AE341" s="62"/>
      <c r="AF341" s="77"/>
      <c r="AG341" s="77"/>
      <c r="AH341" s="78"/>
      <c r="AI34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4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41" s="79" t="str">
        <f>IF(OR(Table1[[#This Row],[Apparent Power (kVA)]]="",Table1[[#This Row],[Elec - Diversity]]=""),"",Table1[[#This Row],[Apparent Power (kVA)]]*Table1[[#This Row],[Elec - Diversity]])</f>
        <v/>
      </c>
      <c r="AL341" s="62" t="s">
        <v>824</v>
      </c>
      <c r="AM341" s="62"/>
      <c r="AN341" s="62"/>
      <c r="AO341" s="62"/>
      <c r="AP341" s="62"/>
      <c r="AQ341" s="62"/>
      <c r="AR341" s="62"/>
      <c r="AS341" s="62"/>
      <c r="AT341" s="62" t="str" cm="1">
        <f t="array" ref="AT341">IF(ISBLANK(Table1[[#This Row],[Service]]),"N/A",INDEX(LookupService[Consumption Unit],MATCH(Table1[[#This Row],[Service]],LookupService[Service],0),0))</f>
        <v>N/A</v>
      </c>
      <c r="AU341" s="62"/>
      <c r="AV341" s="62"/>
      <c r="AW341" s="80" t="str" cm="1">
        <f t="array" ref="AW341">IF(ISBLANK(Table1[[#This Row],[Service]]),"N/A",INDEX(LookupService[Pressure Unit],MATCH(Table1[[#This Row],[Service]],LookupService[Service],0),0))</f>
        <v>N/A</v>
      </c>
      <c r="AX341" s="81"/>
      <c r="AY341" s="72" t="str">
        <f>IF(OR(Table1[[#This Row],[Flow]]="",Table1[[#This Row],[Mech - Diversity]]=""),"",Table1[[#This Row],[Flow]]*Table1[[#This Row],[Mech - Diversity]])</f>
        <v/>
      </c>
      <c r="AZ341" s="72"/>
      <c r="BA341" s="62"/>
      <c r="BB341" s="62"/>
      <c r="BC341" s="62"/>
      <c r="BD341" s="62"/>
      <c r="BE341" s="62"/>
      <c r="BF341" s="62"/>
      <c r="BG341" s="62"/>
      <c r="BH341" s="77"/>
      <c r="BI341" s="77"/>
      <c r="BJ34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41" s="72"/>
      <c r="BL341" s="72" t="b">
        <f>IF(ISBLANK(Table1[[#This Row],[Power Source (Control Panel)]]),FALSE,TRUE)</f>
        <v>1</v>
      </c>
    </row>
    <row r="342" spans="1:64" ht="30" customHeight="1" x14ac:dyDescent="0.3">
      <c r="A342" s="62" t="s">
        <v>942</v>
      </c>
      <c r="B342" s="62" t="s">
        <v>937</v>
      </c>
      <c r="C34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42" s="62" t="s">
        <v>509</v>
      </c>
      <c r="E342" s="62"/>
      <c r="F34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4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42" s="74"/>
      <c r="I342" s="75" t="str">
        <f>IF(Table1[[#This Row],[Connection ID]]&lt;&gt;"-",IF(COUNTIF(Table1[Connection ID],Table1[[#This Row],[Connection ID]])&gt;1,"Duplicate Tag",""),"")</f>
        <v/>
      </c>
      <c r="J34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42" s="62"/>
      <c r="M342" s="62" t="s">
        <v>7</v>
      </c>
      <c r="N342" s="72" t="str" cm="1">
        <f t="array" ref="N342">_xlfn._xlws.FILTER(LookupCostCode[Cost Code],LookupCostCode[Description]=Table1[[#This Row],[Equipment Type]],"Not Assigned")</f>
        <v>Not Assigned</v>
      </c>
      <c r="O342" s="72" t="s">
        <v>594</v>
      </c>
      <c r="P342" s="72"/>
      <c r="Q342" s="62" t="s">
        <v>9</v>
      </c>
      <c r="R342" s="62"/>
      <c r="S342" s="62" t="s">
        <v>6</v>
      </c>
      <c r="T342" s="62"/>
      <c r="U342" s="62"/>
      <c r="V342" s="62"/>
      <c r="W342" s="72" t="str">
        <f>IF(ISBLANK(Table1[[#This Row],[Connection Type]]),"",INDEX(LookupConnectionType[Description],MATCH(Table1[[#This Row],[Connection Type]],LookupConnectionType[Connection Abbreviation])))</f>
        <v/>
      </c>
      <c r="X342" s="76"/>
      <c r="AA342" s="62"/>
      <c r="AB342" s="62"/>
      <c r="AC342" s="62"/>
      <c r="AD342" s="62"/>
      <c r="AE342" s="62"/>
      <c r="AF342" s="77"/>
      <c r="AG342" s="77"/>
      <c r="AH342" s="78"/>
      <c r="AI34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4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42" s="79" t="str">
        <f>IF(OR(Table1[[#This Row],[Apparent Power (kVA)]]="",Table1[[#This Row],[Elec - Diversity]]=""),"",Table1[[#This Row],[Apparent Power (kVA)]]*Table1[[#This Row],[Elec - Diversity]])</f>
        <v/>
      </c>
      <c r="AL342" s="62" t="s">
        <v>824</v>
      </c>
      <c r="AM342" s="62"/>
      <c r="AN342" s="62"/>
      <c r="AO342" s="62"/>
      <c r="AP342" s="62"/>
      <c r="AQ342" s="62"/>
      <c r="AR342" s="62"/>
      <c r="AS342" s="62"/>
      <c r="AT342" s="62" t="str" cm="1">
        <f t="array" ref="AT342">IF(ISBLANK(Table1[[#This Row],[Service]]),"N/A",INDEX(LookupService[Consumption Unit],MATCH(Table1[[#This Row],[Service]],LookupService[Service],0),0))</f>
        <v>N/A</v>
      </c>
      <c r="AU342" s="62"/>
      <c r="AV342" s="62"/>
      <c r="AW342" s="80" t="str" cm="1">
        <f t="array" ref="AW342">IF(ISBLANK(Table1[[#This Row],[Service]]),"N/A",INDEX(LookupService[Pressure Unit],MATCH(Table1[[#This Row],[Service]],LookupService[Service],0),0))</f>
        <v>N/A</v>
      </c>
      <c r="AX342" s="81"/>
      <c r="AY342" s="72" t="str">
        <f>IF(OR(Table1[[#This Row],[Flow]]="",Table1[[#This Row],[Mech - Diversity]]=""),"",Table1[[#This Row],[Flow]]*Table1[[#This Row],[Mech - Diversity]])</f>
        <v/>
      </c>
      <c r="AZ342" s="72"/>
      <c r="BA342" s="62"/>
      <c r="BB342" s="62"/>
      <c r="BC342" s="62"/>
      <c r="BD342" s="62"/>
      <c r="BE342" s="62"/>
      <c r="BF342" s="62"/>
      <c r="BG342" s="62"/>
      <c r="BH342" s="77"/>
      <c r="BI342" s="77"/>
      <c r="BJ34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42" s="72"/>
      <c r="BL342" s="72" t="b">
        <f>IF(ISBLANK(Table1[[#This Row],[Power Source (Control Panel)]]),FALSE,TRUE)</f>
        <v>1</v>
      </c>
    </row>
    <row r="343" spans="1:64" ht="30" customHeight="1" x14ac:dyDescent="0.3">
      <c r="A343" s="62" t="s">
        <v>943</v>
      </c>
      <c r="B343" s="62" t="s">
        <v>937</v>
      </c>
      <c r="C34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43" s="62" t="s">
        <v>509</v>
      </c>
      <c r="E343" s="62"/>
      <c r="F34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4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43" s="74"/>
      <c r="I343" s="75" t="str">
        <f>IF(Table1[[#This Row],[Connection ID]]&lt;&gt;"-",IF(COUNTIF(Table1[Connection ID],Table1[[#This Row],[Connection ID]])&gt;1,"Duplicate Tag",""),"")</f>
        <v/>
      </c>
      <c r="J34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43" s="62"/>
      <c r="M343" s="62" t="s">
        <v>7</v>
      </c>
      <c r="N343" s="72" t="str" cm="1">
        <f t="array" ref="N343">_xlfn._xlws.FILTER(LookupCostCode[Cost Code],LookupCostCode[Description]=Table1[[#This Row],[Equipment Type]],"Not Assigned")</f>
        <v>Not Assigned</v>
      </c>
      <c r="O343" s="72" t="s">
        <v>594</v>
      </c>
      <c r="P343" s="72"/>
      <c r="Q343" s="62" t="s">
        <v>9</v>
      </c>
      <c r="R343" s="62"/>
      <c r="S343" s="62" t="s">
        <v>6</v>
      </c>
      <c r="T343" s="62"/>
      <c r="U343" s="62"/>
      <c r="V343" s="62"/>
      <c r="W343" s="72" t="str">
        <f>IF(ISBLANK(Table1[[#This Row],[Connection Type]]),"",INDEX(LookupConnectionType[Description],MATCH(Table1[[#This Row],[Connection Type]],LookupConnectionType[Connection Abbreviation])))</f>
        <v/>
      </c>
      <c r="X343" s="76"/>
      <c r="AA343" s="62"/>
      <c r="AB343" s="62"/>
      <c r="AC343" s="62"/>
      <c r="AD343" s="62"/>
      <c r="AE343" s="62"/>
      <c r="AF343" s="77"/>
      <c r="AG343" s="77"/>
      <c r="AH343" s="78"/>
      <c r="AI34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4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43" s="79" t="str">
        <f>IF(OR(Table1[[#This Row],[Apparent Power (kVA)]]="",Table1[[#This Row],[Elec - Diversity]]=""),"",Table1[[#This Row],[Apparent Power (kVA)]]*Table1[[#This Row],[Elec - Diversity]])</f>
        <v/>
      </c>
      <c r="AL343" s="62" t="s">
        <v>824</v>
      </c>
      <c r="AM343" s="62"/>
      <c r="AN343" s="62"/>
      <c r="AO343" s="62"/>
      <c r="AP343" s="62"/>
      <c r="AQ343" s="62"/>
      <c r="AR343" s="62"/>
      <c r="AS343" s="62"/>
      <c r="AT343" s="62" t="str" cm="1">
        <f t="array" ref="AT343">IF(ISBLANK(Table1[[#This Row],[Service]]),"N/A",INDEX(LookupService[Consumption Unit],MATCH(Table1[[#This Row],[Service]],LookupService[Service],0),0))</f>
        <v>N/A</v>
      </c>
      <c r="AU343" s="62"/>
      <c r="AV343" s="62"/>
      <c r="AW343" s="80" t="str" cm="1">
        <f t="array" ref="AW343">IF(ISBLANK(Table1[[#This Row],[Service]]),"N/A",INDEX(LookupService[Pressure Unit],MATCH(Table1[[#This Row],[Service]],LookupService[Service],0),0))</f>
        <v>N/A</v>
      </c>
      <c r="AX343" s="81"/>
      <c r="AY343" s="72" t="str">
        <f>IF(OR(Table1[[#This Row],[Flow]]="",Table1[[#This Row],[Mech - Diversity]]=""),"",Table1[[#This Row],[Flow]]*Table1[[#This Row],[Mech - Diversity]])</f>
        <v/>
      </c>
      <c r="AZ343" s="72"/>
      <c r="BA343" s="62"/>
      <c r="BB343" s="62"/>
      <c r="BC343" s="62"/>
      <c r="BD343" s="62"/>
      <c r="BE343" s="62"/>
      <c r="BF343" s="62"/>
      <c r="BG343" s="62"/>
      <c r="BH343" s="77"/>
      <c r="BI343" s="77"/>
      <c r="BJ34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43" s="72"/>
      <c r="BL343" s="72" t="b">
        <f>IF(ISBLANK(Table1[[#This Row],[Power Source (Control Panel)]]),FALSE,TRUE)</f>
        <v>1</v>
      </c>
    </row>
    <row r="344" spans="1:64" ht="30" customHeight="1" x14ac:dyDescent="0.3">
      <c r="A344" s="62" t="s">
        <v>944</v>
      </c>
      <c r="B344" s="62" t="s">
        <v>937</v>
      </c>
      <c r="C34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44" s="62" t="s">
        <v>509</v>
      </c>
      <c r="E344" s="62"/>
      <c r="F34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4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44" s="74"/>
      <c r="I344" s="75" t="str">
        <f>IF(Table1[[#This Row],[Connection ID]]&lt;&gt;"-",IF(COUNTIF(Table1[Connection ID],Table1[[#This Row],[Connection ID]])&gt;1,"Duplicate Tag",""),"")</f>
        <v/>
      </c>
      <c r="J34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44" s="62"/>
      <c r="M344" s="62" t="s">
        <v>7</v>
      </c>
      <c r="N344" s="72" t="str" cm="1">
        <f t="array" ref="N344">_xlfn._xlws.FILTER(LookupCostCode[Cost Code],LookupCostCode[Description]=Table1[[#This Row],[Equipment Type]],"Not Assigned")</f>
        <v>Not Assigned</v>
      </c>
      <c r="O344" s="72" t="s">
        <v>594</v>
      </c>
      <c r="P344" s="72"/>
      <c r="Q344" s="62" t="s">
        <v>9</v>
      </c>
      <c r="R344" s="62"/>
      <c r="S344" s="62" t="s">
        <v>6</v>
      </c>
      <c r="T344" s="62"/>
      <c r="U344" s="62"/>
      <c r="V344" s="62"/>
      <c r="W344" s="72" t="str">
        <f>IF(ISBLANK(Table1[[#This Row],[Connection Type]]),"",INDEX(LookupConnectionType[Description],MATCH(Table1[[#This Row],[Connection Type]],LookupConnectionType[Connection Abbreviation])))</f>
        <v/>
      </c>
      <c r="X344" s="76"/>
      <c r="AA344" s="62"/>
      <c r="AB344" s="62"/>
      <c r="AC344" s="62"/>
      <c r="AD344" s="62"/>
      <c r="AE344" s="62"/>
      <c r="AF344" s="77"/>
      <c r="AG344" s="77"/>
      <c r="AH344" s="78"/>
      <c r="AI34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4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44" s="79" t="str">
        <f>IF(OR(Table1[[#This Row],[Apparent Power (kVA)]]="",Table1[[#This Row],[Elec - Diversity]]=""),"",Table1[[#This Row],[Apparent Power (kVA)]]*Table1[[#This Row],[Elec - Diversity]])</f>
        <v/>
      </c>
      <c r="AL344" s="62" t="s">
        <v>824</v>
      </c>
      <c r="AM344" s="62"/>
      <c r="AN344" s="62"/>
      <c r="AO344" s="62"/>
      <c r="AP344" s="62"/>
      <c r="AQ344" s="62"/>
      <c r="AR344" s="62"/>
      <c r="AS344" s="62"/>
      <c r="AT344" s="62" t="str" cm="1">
        <f t="array" ref="AT344">IF(ISBLANK(Table1[[#This Row],[Service]]),"N/A",INDEX(LookupService[Consumption Unit],MATCH(Table1[[#This Row],[Service]],LookupService[Service],0),0))</f>
        <v>N/A</v>
      </c>
      <c r="AU344" s="62"/>
      <c r="AV344" s="62"/>
      <c r="AW344" s="80" t="str" cm="1">
        <f t="array" ref="AW344">IF(ISBLANK(Table1[[#This Row],[Service]]),"N/A",INDEX(LookupService[Pressure Unit],MATCH(Table1[[#This Row],[Service]],LookupService[Service],0),0))</f>
        <v>N/A</v>
      </c>
      <c r="AX344" s="81"/>
      <c r="AY344" s="72" t="str">
        <f>IF(OR(Table1[[#This Row],[Flow]]="",Table1[[#This Row],[Mech - Diversity]]=""),"",Table1[[#This Row],[Flow]]*Table1[[#This Row],[Mech - Diversity]])</f>
        <v/>
      </c>
      <c r="AZ344" s="72"/>
      <c r="BA344" s="62"/>
      <c r="BB344" s="62"/>
      <c r="BC344" s="62"/>
      <c r="BD344" s="62"/>
      <c r="BE344" s="62"/>
      <c r="BF344" s="62"/>
      <c r="BG344" s="62"/>
      <c r="BH344" s="77"/>
      <c r="BI344" s="77"/>
      <c r="BJ34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44" s="72"/>
      <c r="BL344" s="72" t="b">
        <f>IF(ISBLANK(Table1[[#This Row],[Power Source (Control Panel)]]),FALSE,TRUE)</f>
        <v>1</v>
      </c>
    </row>
    <row r="345" spans="1:64" ht="30" customHeight="1" x14ac:dyDescent="0.3">
      <c r="A345" s="62" t="s">
        <v>945</v>
      </c>
      <c r="B345" s="62" t="s">
        <v>937</v>
      </c>
      <c r="C34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45" s="62" t="s">
        <v>509</v>
      </c>
      <c r="E345" s="62"/>
      <c r="F34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4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45" s="74"/>
      <c r="I345" s="75" t="str">
        <f>IF(Table1[[#This Row],[Connection ID]]&lt;&gt;"-",IF(COUNTIF(Table1[Connection ID],Table1[[#This Row],[Connection ID]])&gt;1,"Duplicate Tag",""),"")</f>
        <v/>
      </c>
      <c r="J34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45" s="62"/>
      <c r="M345" s="62" t="s">
        <v>7</v>
      </c>
      <c r="N345" s="72" t="str" cm="1">
        <f t="array" ref="N345">_xlfn._xlws.FILTER(LookupCostCode[Cost Code],LookupCostCode[Description]=Table1[[#This Row],[Equipment Type]],"Not Assigned")</f>
        <v>Not Assigned</v>
      </c>
      <c r="O345" s="72" t="s">
        <v>594</v>
      </c>
      <c r="P345" s="72"/>
      <c r="Q345" s="62" t="s">
        <v>9</v>
      </c>
      <c r="R345" s="62"/>
      <c r="S345" s="62" t="s">
        <v>6</v>
      </c>
      <c r="T345" s="62"/>
      <c r="U345" s="62"/>
      <c r="V345" s="62"/>
      <c r="W345" s="72" t="str">
        <f>IF(ISBLANK(Table1[[#This Row],[Connection Type]]),"",INDEX(LookupConnectionType[Description],MATCH(Table1[[#This Row],[Connection Type]],LookupConnectionType[Connection Abbreviation])))</f>
        <v/>
      </c>
      <c r="X345" s="76"/>
      <c r="AA345" s="62"/>
      <c r="AB345" s="62"/>
      <c r="AC345" s="62"/>
      <c r="AD345" s="62"/>
      <c r="AE345" s="62"/>
      <c r="AF345" s="77"/>
      <c r="AG345" s="77"/>
      <c r="AH345" s="78"/>
      <c r="AI34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4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45" s="79" t="str">
        <f>IF(OR(Table1[[#This Row],[Apparent Power (kVA)]]="",Table1[[#This Row],[Elec - Diversity]]=""),"",Table1[[#This Row],[Apparent Power (kVA)]]*Table1[[#This Row],[Elec - Diversity]])</f>
        <v/>
      </c>
      <c r="AL345" s="62" t="s">
        <v>824</v>
      </c>
      <c r="AM345" s="62"/>
      <c r="AN345" s="62"/>
      <c r="AO345" s="62"/>
      <c r="AP345" s="62"/>
      <c r="AQ345" s="62"/>
      <c r="AR345" s="62"/>
      <c r="AS345" s="62"/>
      <c r="AT345" s="62" t="str" cm="1">
        <f t="array" ref="AT345">IF(ISBLANK(Table1[[#This Row],[Service]]),"N/A",INDEX(LookupService[Consumption Unit],MATCH(Table1[[#This Row],[Service]],LookupService[Service],0),0))</f>
        <v>N/A</v>
      </c>
      <c r="AU345" s="62"/>
      <c r="AV345" s="62"/>
      <c r="AW345" s="80" t="str" cm="1">
        <f t="array" ref="AW345">IF(ISBLANK(Table1[[#This Row],[Service]]),"N/A",INDEX(LookupService[Pressure Unit],MATCH(Table1[[#This Row],[Service]],LookupService[Service],0),0))</f>
        <v>N/A</v>
      </c>
      <c r="AX345" s="81"/>
      <c r="AY345" s="72" t="str">
        <f>IF(OR(Table1[[#This Row],[Flow]]="",Table1[[#This Row],[Mech - Diversity]]=""),"",Table1[[#This Row],[Flow]]*Table1[[#This Row],[Mech - Diversity]])</f>
        <v/>
      </c>
      <c r="AZ345" s="72"/>
      <c r="BA345" s="62"/>
      <c r="BB345" s="62"/>
      <c r="BC345" s="62"/>
      <c r="BD345" s="62"/>
      <c r="BE345" s="62"/>
      <c r="BF345" s="62"/>
      <c r="BG345" s="62"/>
      <c r="BH345" s="77"/>
      <c r="BI345" s="77"/>
      <c r="BJ34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45" s="72"/>
      <c r="BL345" s="72" t="b">
        <f>IF(ISBLANK(Table1[[#This Row],[Power Source (Control Panel)]]),FALSE,TRUE)</f>
        <v>1</v>
      </c>
    </row>
    <row r="346" spans="1:64" ht="30" customHeight="1" x14ac:dyDescent="0.3">
      <c r="A346" s="62" t="s">
        <v>946</v>
      </c>
      <c r="B346" s="62" t="s">
        <v>937</v>
      </c>
      <c r="C34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46" s="62" t="s">
        <v>509</v>
      </c>
      <c r="E346" s="62"/>
      <c r="F34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4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46" s="74"/>
      <c r="I346" s="75" t="str">
        <f>IF(Table1[[#This Row],[Connection ID]]&lt;&gt;"-",IF(COUNTIF(Table1[Connection ID],Table1[[#This Row],[Connection ID]])&gt;1,"Duplicate Tag",""),"")</f>
        <v/>
      </c>
      <c r="J34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46" s="62"/>
      <c r="M346" s="62" t="s">
        <v>7</v>
      </c>
      <c r="N346" s="72" t="str" cm="1">
        <f t="array" ref="N346">_xlfn._xlws.FILTER(LookupCostCode[Cost Code],LookupCostCode[Description]=Table1[[#This Row],[Equipment Type]],"Not Assigned")</f>
        <v>Not Assigned</v>
      </c>
      <c r="O346" s="72" t="s">
        <v>594</v>
      </c>
      <c r="P346" s="72"/>
      <c r="Q346" s="62" t="s">
        <v>9</v>
      </c>
      <c r="R346" s="62"/>
      <c r="S346" s="62" t="s">
        <v>6</v>
      </c>
      <c r="T346" s="62"/>
      <c r="U346" s="62"/>
      <c r="V346" s="62"/>
      <c r="W346" s="72" t="str">
        <f>IF(ISBLANK(Table1[[#This Row],[Connection Type]]),"",INDEX(LookupConnectionType[Description],MATCH(Table1[[#This Row],[Connection Type]],LookupConnectionType[Connection Abbreviation])))</f>
        <v/>
      </c>
      <c r="X346" s="76"/>
      <c r="AA346" s="62"/>
      <c r="AB346" s="62"/>
      <c r="AC346" s="62"/>
      <c r="AD346" s="62"/>
      <c r="AE346" s="62"/>
      <c r="AF346" s="77"/>
      <c r="AG346" s="77"/>
      <c r="AH346" s="78"/>
      <c r="AI34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4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46" s="79" t="str">
        <f>IF(OR(Table1[[#This Row],[Apparent Power (kVA)]]="",Table1[[#This Row],[Elec - Diversity]]=""),"",Table1[[#This Row],[Apparent Power (kVA)]]*Table1[[#This Row],[Elec - Diversity]])</f>
        <v/>
      </c>
      <c r="AL346" s="62" t="s">
        <v>824</v>
      </c>
      <c r="AM346" s="62"/>
      <c r="AN346" s="62"/>
      <c r="AO346" s="62"/>
      <c r="AP346" s="62"/>
      <c r="AQ346" s="62"/>
      <c r="AR346" s="62"/>
      <c r="AS346" s="62"/>
      <c r="AT346" s="62" t="str" cm="1">
        <f t="array" ref="AT346">IF(ISBLANK(Table1[[#This Row],[Service]]),"N/A",INDEX(LookupService[Consumption Unit],MATCH(Table1[[#This Row],[Service]],LookupService[Service],0),0))</f>
        <v>N/A</v>
      </c>
      <c r="AU346" s="62"/>
      <c r="AV346" s="62"/>
      <c r="AW346" s="80" t="str" cm="1">
        <f t="array" ref="AW346">IF(ISBLANK(Table1[[#This Row],[Service]]),"N/A",INDEX(LookupService[Pressure Unit],MATCH(Table1[[#This Row],[Service]],LookupService[Service],0),0))</f>
        <v>N/A</v>
      </c>
      <c r="AX346" s="81"/>
      <c r="AY346" s="72" t="str">
        <f>IF(OR(Table1[[#This Row],[Flow]]="",Table1[[#This Row],[Mech - Diversity]]=""),"",Table1[[#This Row],[Flow]]*Table1[[#This Row],[Mech - Diversity]])</f>
        <v/>
      </c>
      <c r="AZ346" s="72"/>
      <c r="BA346" s="62"/>
      <c r="BB346" s="62"/>
      <c r="BC346" s="62"/>
      <c r="BD346" s="62"/>
      <c r="BE346" s="62"/>
      <c r="BF346" s="62"/>
      <c r="BG346" s="62"/>
      <c r="BH346" s="77"/>
      <c r="BI346" s="77"/>
      <c r="BJ34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46" s="72"/>
      <c r="BL346" s="72" t="b">
        <f>IF(ISBLANK(Table1[[#This Row],[Power Source (Control Panel)]]),FALSE,TRUE)</f>
        <v>1</v>
      </c>
    </row>
    <row r="347" spans="1:64" ht="30" customHeight="1" x14ac:dyDescent="0.3">
      <c r="A347" s="62" t="s">
        <v>947</v>
      </c>
      <c r="B347" s="62" t="s">
        <v>937</v>
      </c>
      <c r="C34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47" s="62" t="s">
        <v>509</v>
      </c>
      <c r="E347" s="62"/>
      <c r="F34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4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47" s="74"/>
      <c r="I347" s="75" t="str">
        <f>IF(Table1[[#This Row],[Connection ID]]&lt;&gt;"-",IF(COUNTIF(Table1[Connection ID],Table1[[#This Row],[Connection ID]])&gt;1,"Duplicate Tag",""),"")</f>
        <v/>
      </c>
      <c r="J34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47" s="62"/>
      <c r="M347" s="62" t="s">
        <v>7</v>
      </c>
      <c r="N347" s="72" t="str" cm="1">
        <f t="array" ref="N347">_xlfn._xlws.FILTER(LookupCostCode[Cost Code],LookupCostCode[Description]=Table1[[#This Row],[Equipment Type]],"Not Assigned")</f>
        <v>Not Assigned</v>
      </c>
      <c r="O347" s="72" t="s">
        <v>594</v>
      </c>
      <c r="P347" s="72"/>
      <c r="Q347" s="62" t="s">
        <v>9</v>
      </c>
      <c r="R347" s="62"/>
      <c r="S347" s="62" t="s">
        <v>6</v>
      </c>
      <c r="T347" s="62"/>
      <c r="U347" s="62"/>
      <c r="V347" s="62"/>
      <c r="W347" s="72" t="str">
        <f>IF(ISBLANK(Table1[[#This Row],[Connection Type]]),"",INDEX(LookupConnectionType[Description],MATCH(Table1[[#This Row],[Connection Type]],LookupConnectionType[Connection Abbreviation])))</f>
        <v/>
      </c>
      <c r="X347" s="76"/>
      <c r="AA347" s="62"/>
      <c r="AB347" s="62"/>
      <c r="AC347" s="62"/>
      <c r="AD347" s="62"/>
      <c r="AE347" s="62"/>
      <c r="AF347" s="77"/>
      <c r="AG347" s="77"/>
      <c r="AH347" s="78"/>
      <c r="AI34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4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47" s="79" t="str">
        <f>IF(OR(Table1[[#This Row],[Apparent Power (kVA)]]="",Table1[[#This Row],[Elec - Diversity]]=""),"",Table1[[#This Row],[Apparent Power (kVA)]]*Table1[[#This Row],[Elec - Diversity]])</f>
        <v/>
      </c>
      <c r="AL347" s="62" t="s">
        <v>824</v>
      </c>
      <c r="AM347" s="62"/>
      <c r="AN347" s="62"/>
      <c r="AO347" s="62"/>
      <c r="AP347" s="62"/>
      <c r="AQ347" s="62"/>
      <c r="AR347" s="62"/>
      <c r="AS347" s="62"/>
      <c r="AT347" s="62" t="str" cm="1">
        <f t="array" ref="AT347">IF(ISBLANK(Table1[[#This Row],[Service]]),"N/A",INDEX(LookupService[Consumption Unit],MATCH(Table1[[#This Row],[Service]],LookupService[Service],0),0))</f>
        <v>N/A</v>
      </c>
      <c r="AU347" s="62"/>
      <c r="AV347" s="62"/>
      <c r="AW347" s="80" t="str" cm="1">
        <f t="array" ref="AW347">IF(ISBLANK(Table1[[#This Row],[Service]]),"N/A",INDEX(LookupService[Pressure Unit],MATCH(Table1[[#This Row],[Service]],LookupService[Service],0),0))</f>
        <v>N/A</v>
      </c>
      <c r="AX347" s="81"/>
      <c r="AY347" s="72" t="str">
        <f>IF(OR(Table1[[#This Row],[Flow]]="",Table1[[#This Row],[Mech - Diversity]]=""),"",Table1[[#This Row],[Flow]]*Table1[[#This Row],[Mech - Diversity]])</f>
        <v/>
      </c>
      <c r="AZ347" s="72"/>
      <c r="BA347" s="62"/>
      <c r="BB347" s="62"/>
      <c r="BC347" s="62"/>
      <c r="BD347" s="62"/>
      <c r="BE347" s="62"/>
      <c r="BF347" s="62"/>
      <c r="BG347" s="62"/>
      <c r="BH347" s="77"/>
      <c r="BI347" s="77"/>
      <c r="BJ34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47" s="72"/>
      <c r="BL347" s="72" t="b">
        <f>IF(ISBLANK(Table1[[#This Row],[Power Source (Control Panel)]]),FALSE,TRUE)</f>
        <v>1</v>
      </c>
    </row>
    <row r="348" spans="1:64" ht="30" customHeight="1" x14ac:dyDescent="0.3">
      <c r="A348" s="62" t="s">
        <v>948</v>
      </c>
      <c r="B348" s="62" t="s">
        <v>937</v>
      </c>
      <c r="C34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48" s="62" t="s">
        <v>509</v>
      </c>
      <c r="E348" s="62"/>
      <c r="F34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4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48" s="74"/>
      <c r="I348" s="75" t="str">
        <f>IF(Table1[[#This Row],[Connection ID]]&lt;&gt;"-",IF(COUNTIF(Table1[Connection ID],Table1[[#This Row],[Connection ID]])&gt;1,"Duplicate Tag",""),"")</f>
        <v/>
      </c>
      <c r="J34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48" s="62"/>
      <c r="M348" s="62" t="s">
        <v>7</v>
      </c>
      <c r="N348" s="72" t="str" cm="1">
        <f t="array" ref="N348">_xlfn._xlws.FILTER(LookupCostCode[Cost Code],LookupCostCode[Description]=Table1[[#This Row],[Equipment Type]],"Not Assigned")</f>
        <v>Not Assigned</v>
      </c>
      <c r="O348" s="72" t="s">
        <v>594</v>
      </c>
      <c r="P348" s="72"/>
      <c r="Q348" s="62" t="s">
        <v>9</v>
      </c>
      <c r="R348" s="62"/>
      <c r="S348" s="62" t="s">
        <v>6</v>
      </c>
      <c r="T348" s="62"/>
      <c r="U348" s="62"/>
      <c r="V348" s="62"/>
      <c r="W348" s="72" t="str">
        <f>IF(ISBLANK(Table1[[#This Row],[Connection Type]]),"",INDEX(LookupConnectionType[Description],MATCH(Table1[[#This Row],[Connection Type]],LookupConnectionType[Connection Abbreviation])))</f>
        <v/>
      </c>
      <c r="X348" s="76"/>
      <c r="AA348" s="62"/>
      <c r="AB348" s="62"/>
      <c r="AC348" s="62"/>
      <c r="AD348" s="62"/>
      <c r="AE348" s="62"/>
      <c r="AF348" s="77"/>
      <c r="AG348" s="77"/>
      <c r="AH348" s="78"/>
      <c r="AI34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4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48" s="79" t="str">
        <f>IF(OR(Table1[[#This Row],[Apparent Power (kVA)]]="",Table1[[#This Row],[Elec - Diversity]]=""),"",Table1[[#This Row],[Apparent Power (kVA)]]*Table1[[#This Row],[Elec - Diversity]])</f>
        <v/>
      </c>
      <c r="AL348" s="62" t="s">
        <v>824</v>
      </c>
      <c r="AM348" s="62"/>
      <c r="AN348" s="62"/>
      <c r="AO348" s="62"/>
      <c r="AP348" s="62"/>
      <c r="AQ348" s="62"/>
      <c r="AR348" s="62"/>
      <c r="AS348" s="62"/>
      <c r="AT348" s="62" t="str" cm="1">
        <f t="array" ref="AT348">IF(ISBLANK(Table1[[#This Row],[Service]]),"N/A",INDEX(LookupService[Consumption Unit],MATCH(Table1[[#This Row],[Service]],LookupService[Service],0),0))</f>
        <v>N/A</v>
      </c>
      <c r="AU348" s="62"/>
      <c r="AV348" s="62"/>
      <c r="AW348" s="80" t="str" cm="1">
        <f t="array" ref="AW348">IF(ISBLANK(Table1[[#This Row],[Service]]),"N/A",INDEX(LookupService[Pressure Unit],MATCH(Table1[[#This Row],[Service]],LookupService[Service],0),0))</f>
        <v>N/A</v>
      </c>
      <c r="AX348" s="81"/>
      <c r="AY348" s="72" t="str">
        <f>IF(OR(Table1[[#This Row],[Flow]]="",Table1[[#This Row],[Mech - Diversity]]=""),"",Table1[[#This Row],[Flow]]*Table1[[#This Row],[Mech - Diversity]])</f>
        <v/>
      </c>
      <c r="AZ348" s="72"/>
      <c r="BA348" s="62"/>
      <c r="BB348" s="62"/>
      <c r="BC348" s="62"/>
      <c r="BD348" s="62"/>
      <c r="BE348" s="62"/>
      <c r="BF348" s="62"/>
      <c r="BG348" s="62"/>
      <c r="BH348" s="77"/>
      <c r="BI348" s="77"/>
      <c r="BJ34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48" s="72"/>
      <c r="BL348" s="72" t="b">
        <f>IF(ISBLANK(Table1[[#This Row],[Power Source (Control Panel)]]),FALSE,TRUE)</f>
        <v>1</v>
      </c>
    </row>
    <row r="349" spans="1:64" ht="30" customHeight="1" x14ac:dyDescent="0.3">
      <c r="A349" s="62" t="s">
        <v>949</v>
      </c>
      <c r="B349" s="62" t="s">
        <v>937</v>
      </c>
      <c r="C34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49" s="62" t="s">
        <v>509</v>
      </c>
      <c r="E349" s="62"/>
      <c r="F34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4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49" s="74"/>
      <c r="I349" s="75" t="str">
        <f>IF(Table1[[#This Row],[Connection ID]]&lt;&gt;"-",IF(COUNTIF(Table1[Connection ID],Table1[[#This Row],[Connection ID]])&gt;1,"Duplicate Tag",""),"")</f>
        <v/>
      </c>
      <c r="J34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49" s="62"/>
      <c r="M349" s="62" t="s">
        <v>7</v>
      </c>
      <c r="N349" s="72" t="str" cm="1">
        <f t="array" ref="N349">_xlfn._xlws.FILTER(LookupCostCode[Cost Code],LookupCostCode[Description]=Table1[[#This Row],[Equipment Type]],"Not Assigned")</f>
        <v>Not Assigned</v>
      </c>
      <c r="O349" s="72" t="s">
        <v>594</v>
      </c>
      <c r="P349" s="72"/>
      <c r="Q349" s="62" t="s">
        <v>9</v>
      </c>
      <c r="R349" s="62"/>
      <c r="S349" s="62" t="s">
        <v>6</v>
      </c>
      <c r="T349" s="62"/>
      <c r="U349" s="62"/>
      <c r="V349" s="62"/>
      <c r="W349" s="72" t="str">
        <f>IF(ISBLANK(Table1[[#This Row],[Connection Type]]),"",INDEX(LookupConnectionType[Description],MATCH(Table1[[#This Row],[Connection Type]],LookupConnectionType[Connection Abbreviation])))</f>
        <v/>
      </c>
      <c r="X349" s="76"/>
      <c r="AA349" s="62"/>
      <c r="AB349" s="62"/>
      <c r="AC349" s="62"/>
      <c r="AD349" s="62"/>
      <c r="AE349" s="62"/>
      <c r="AF349" s="77"/>
      <c r="AG349" s="77"/>
      <c r="AH349" s="78"/>
      <c r="AI34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4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49" s="79" t="str">
        <f>IF(OR(Table1[[#This Row],[Apparent Power (kVA)]]="",Table1[[#This Row],[Elec - Diversity]]=""),"",Table1[[#This Row],[Apparent Power (kVA)]]*Table1[[#This Row],[Elec - Diversity]])</f>
        <v/>
      </c>
      <c r="AL349" s="62" t="s">
        <v>824</v>
      </c>
      <c r="AM349" s="62"/>
      <c r="AN349" s="62"/>
      <c r="AO349" s="62"/>
      <c r="AP349" s="62"/>
      <c r="AQ349" s="62"/>
      <c r="AR349" s="62"/>
      <c r="AS349" s="62"/>
      <c r="AT349" s="62" t="str" cm="1">
        <f t="array" ref="AT349">IF(ISBLANK(Table1[[#This Row],[Service]]),"N/A",INDEX(LookupService[Consumption Unit],MATCH(Table1[[#This Row],[Service]],LookupService[Service],0),0))</f>
        <v>N/A</v>
      </c>
      <c r="AU349" s="62"/>
      <c r="AV349" s="62"/>
      <c r="AW349" s="80" t="str" cm="1">
        <f t="array" ref="AW349">IF(ISBLANK(Table1[[#This Row],[Service]]),"N/A",INDEX(LookupService[Pressure Unit],MATCH(Table1[[#This Row],[Service]],LookupService[Service],0),0))</f>
        <v>N/A</v>
      </c>
      <c r="AX349" s="81"/>
      <c r="AY349" s="72" t="str">
        <f>IF(OR(Table1[[#This Row],[Flow]]="",Table1[[#This Row],[Mech - Diversity]]=""),"",Table1[[#This Row],[Flow]]*Table1[[#This Row],[Mech - Diversity]])</f>
        <v/>
      </c>
      <c r="AZ349" s="72"/>
      <c r="BA349" s="62"/>
      <c r="BB349" s="62"/>
      <c r="BC349" s="62"/>
      <c r="BD349" s="62"/>
      <c r="BE349" s="62"/>
      <c r="BF349" s="62"/>
      <c r="BG349" s="62"/>
      <c r="BH349" s="77"/>
      <c r="BI349" s="77"/>
      <c r="BJ34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49" s="72"/>
      <c r="BL349" s="72" t="b">
        <f>IF(ISBLANK(Table1[[#This Row],[Power Source (Control Panel)]]),FALSE,TRUE)</f>
        <v>1</v>
      </c>
    </row>
    <row r="350" spans="1:64" ht="30" customHeight="1" x14ac:dyDescent="0.3">
      <c r="A350" s="62" t="s">
        <v>950</v>
      </c>
      <c r="B350" s="62" t="s">
        <v>937</v>
      </c>
      <c r="C35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50" s="62" t="s">
        <v>509</v>
      </c>
      <c r="E350" s="62"/>
      <c r="F35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5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50" s="74"/>
      <c r="I350" s="75" t="str">
        <f>IF(Table1[[#This Row],[Connection ID]]&lt;&gt;"-",IF(COUNTIF(Table1[Connection ID],Table1[[#This Row],[Connection ID]])&gt;1,"Duplicate Tag",""),"")</f>
        <v/>
      </c>
      <c r="J35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50" s="62"/>
      <c r="M350" s="62" t="s">
        <v>751</v>
      </c>
      <c r="N350" s="72" t="str" cm="1">
        <f t="array" ref="N350">_xlfn._xlws.FILTER(LookupCostCode[Cost Code],LookupCostCode[Description]=Table1[[#This Row],[Equipment Type]],"Not Assigned")</f>
        <v>Not Assigned</v>
      </c>
      <c r="O350" s="72" t="s">
        <v>594</v>
      </c>
      <c r="P350" s="72"/>
      <c r="Q350" s="62" t="s">
        <v>9</v>
      </c>
      <c r="R350" s="62"/>
      <c r="S350" s="62" t="s">
        <v>10</v>
      </c>
      <c r="T350" s="62"/>
      <c r="U350" s="62"/>
      <c r="V350" s="62"/>
      <c r="W350" s="72" t="str">
        <f>IF(ISBLANK(Table1[[#This Row],[Connection Type]]),"",INDEX(LookupConnectionType[Description],MATCH(Table1[[#This Row],[Connection Type]],LookupConnectionType[Connection Abbreviation])))</f>
        <v/>
      </c>
      <c r="X350" s="76"/>
      <c r="AA350" s="62"/>
      <c r="AB350" s="62"/>
      <c r="AC350" s="62"/>
      <c r="AD350" s="62"/>
      <c r="AE350" s="62"/>
      <c r="AF350" s="77"/>
      <c r="AG350" s="77"/>
      <c r="AH350" s="78"/>
      <c r="AI35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5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50" s="79" t="str">
        <f>IF(OR(Table1[[#This Row],[Apparent Power (kVA)]]="",Table1[[#This Row],[Elec - Diversity]]=""),"",Table1[[#This Row],[Apparent Power (kVA)]]*Table1[[#This Row],[Elec - Diversity]])</f>
        <v/>
      </c>
      <c r="AL350" s="62" t="s">
        <v>837</v>
      </c>
      <c r="AM350" s="62"/>
      <c r="AN350" s="62"/>
      <c r="AO350" s="62"/>
      <c r="AP350" s="62"/>
      <c r="AQ350" s="62"/>
      <c r="AR350" s="62"/>
      <c r="AS350" s="62"/>
      <c r="AT350" s="62" t="str" cm="1">
        <f t="array" ref="AT350">IF(ISBLANK(Table1[[#This Row],[Service]]),"N/A",INDEX(LookupService[Consumption Unit],MATCH(Table1[[#This Row],[Service]],LookupService[Service],0),0))</f>
        <v>N/A</v>
      </c>
      <c r="AU350" s="62"/>
      <c r="AV350" s="62"/>
      <c r="AW350" s="80" t="str" cm="1">
        <f t="array" ref="AW350">IF(ISBLANK(Table1[[#This Row],[Service]]),"N/A",INDEX(LookupService[Pressure Unit],MATCH(Table1[[#This Row],[Service]],LookupService[Service],0),0))</f>
        <v>N/A</v>
      </c>
      <c r="AX350" s="81"/>
      <c r="AY350" s="72" t="str">
        <f>IF(OR(Table1[[#This Row],[Flow]]="",Table1[[#This Row],[Mech - Diversity]]=""),"",Table1[[#This Row],[Flow]]*Table1[[#This Row],[Mech - Diversity]])</f>
        <v/>
      </c>
      <c r="AZ350" s="72"/>
      <c r="BA350" s="62"/>
      <c r="BB350" s="62"/>
      <c r="BC350" s="62"/>
      <c r="BD350" s="62"/>
      <c r="BE350" s="62"/>
      <c r="BF350" s="62"/>
      <c r="BG350" s="62"/>
      <c r="BH350" s="77"/>
      <c r="BI350" s="77"/>
      <c r="BJ35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50" s="72"/>
      <c r="BL350" s="72" t="b">
        <f>IF(ISBLANK(Table1[[#This Row],[Power Source (Control Panel)]]),FALSE,TRUE)</f>
        <v>1</v>
      </c>
    </row>
    <row r="351" spans="1:64" ht="30" customHeight="1" x14ac:dyDescent="0.3">
      <c r="A351" s="62" t="s">
        <v>951</v>
      </c>
      <c r="B351" s="62" t="s">
        <v>937</v>
      </c>
      <c r="C35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51" s="62" t="s">
        <v>509</v>
      </c>
      <c r="E351" s="62"/>
      <c r="F35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5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51" s="74"/>
      <c r="I351" s="75" t="str">
        <f>IF(Table1[[#This Row],[Connection ID]]&lt;&gt;"-",IF(COUNTIF(Table1[Connection ID],Table1[[#This Row],[Connection ID]])&gt;1,"Duplicate Tag",""),"")</f>
        <v/>
      </c>
      <c r="J35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51" s="62"/>
      <c r="M351" s="62" t="s">
        <v>751</v>
      </c>
      <c r="N351" s="72" t="str" cm="1">
        <f t="array" ref="N351">_xlfn._xlws.FILTER(LookupCostCode[Cost Code],LookupCostCode[Description]=Table1[[#This Row],[Equipment Type]],"Not Assigned")</f>
        <v>Not Assigned</v>
      </c>
      <c r="O351" s="72" t="s">
        <v>594</v>
      </c>
      <c r="P351" s="72"/>
      <c r="Q351" s="62" t="s">
        <v>9</v>
      </c>
      <c r="R351" s="62"/>
      <c r="S351" s="62" t="s">
        <v>10</v>
      </c>
      <c r="T351" s="62"/>
      <c r="U351" s="62"/>
      <c r="V351" s="62"/>
      <c r="W351" s="72" t="str">
        <f>IF(ISBLANK(Table1[[#This Row],[Connection Type]]),"",INDEX(LookupConnectionType[Description],MATCH(Table1[[#This Row],[Connection Type]],LookupConnectionType[Connection Abbreviation])))</f>
        <v/>
      </c>
      <c r="X351" s="76"/>
      <c r="AA351" s="62"/>
      <c r="AB351" s="62"/>
      <c r="AC351" s="62"/>
      <c r="AD351" s="62"/>
      <c r="AE351" s="62"/>
      <c r="AF351" s="77"/>
      <c r="AG351" s="77"/>
      <c r="AH351" s="78"/>
      <c r="AI35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5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51" s="79" t="str">
        <f>IF(OR(Table1[[#This Row],[Apparent Power (kVA)]]="",Table1[[#This Row],[Elec - Diversity]]=""),"",Table1[[#This Row],[Apparent Power (kVA)]]*Table1[[#This Row],[Elec - Diversity]])</f>
        <v/>
      </c>
      <c r="AL351" s="62" t="s">
        <v>837</v>
      </c>
      <c r="AM351" s="62"/>
      <c r="AN351" s="62"/>
      <c r="AO351" s="62"/>
      <c r="AP351" s="62"/>
      <c r="AQ351" s="62"/>
      <c r="AR351" s="62"/>
      <c r="AS351" s="62"/>
      <c r="AT351" s="62" t="str" cm="1">
        <f t="array" ref="AT351">IF(ISBLANK(Table1[[#This Row],[Service]]),"N/A",INDEX(LookupService[Consumption Unit],MATCH(Table1[[#This Row],[Service]],LookupService[Service],0),0))</f>
        <v>N/A</v>
      </c>
      <c r="AU351" s="62"/>
      <c r="AV351" s="62"/>
      <c r="AW351" s="80" t="str" cm="1">
        <f t="array" ref="AW351">IF(ISBLANK(Table1[[#This Row],[Service]]),"N/A",INDEX(LookupService[Pressure Unit],MATCH(Table1[[#This Row],[Service]],LookupService[Service],0),0))</f>
        <v>N/A</v>
      </c>
      <c r="AX351" s="81"/>
      <c r="AY351" s="72" t="str">
        <f>IF(OR(Table1[[#This Row],[Flow]]="",Table1[[#This Row],[Mech - Diversity]]=""),"",Table1[[#This Row],[Flow]]*Table1[[#This Row],[Mech - Diversity]])</f>
        <v/>
      </c>
      <c r="AZ351" s="72"/>
      <c r="BA351" s="62"/>
      <c r="BB351" s="62"/>
      <c r="BC351" s="62"/>
      <c r="BD351" s="62"/>
      <c r="BE351" s="62"/>
      <c r="BF351" s="62"/>
      <c r="BG351" s="62"/>
      <c r="BH351" s="77"/>
      <c r="BI351" s="77"/>
      <c r="BJ35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51" s="72"/>
      <c r="BL351" s="72" t="b">
        <f>IF(ISBLANK(Table1[[#This Row],[Power Source (Control Panel)]]),FALSE,TRUE)</f>
        <v>1</v>
      </c>
    </row>
    <row r="352" spans="1:64" ht="30" customHeight="1" x14ac:dyDescent="0.3">
      <c r="A352" s="62" t="s">
        <v>952</v>
      </c>
      <c r="B352" s="62" t="s">
        <v>937</v>
      </c>
      <c r="C35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52" s="62" t="s">
        <v>509</v>
      </c>
      <c r="E352" s="62"/>
      <c r="F35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5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52" s="74"/>
      <c r="I352" s="75" t="str">
        <f>IF(Table1[[#This Row],[Connection ID]]&lt;&gt;"-",IF(COUNTIF(Table1[Connection ID],Table1[[#This Row],[Connection ID]])&gt;1,"Duplicate Tag",""),"")</f>
        <v/>
      </c>
      <c r="J35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52" s="62"/>
      <c r="M352" s="62" t="s">
        <v>751</v>
      </c>
      <c r="N352" s="72" t="str" cm="1">
        <f t="array" ref="N352">_xlfn._xlws.FILTER(LookupCostCode[Cost Code],LookupCostCode[Description]=Table1[[#This Row],[Equipment Type]],"Not Assigned")</f>
        <v>Not Assigned</v>
      </c>
      <c r="O352" s="72" t="s">
        <v>594</v>
      </c>
      <c r="P352" s="72"/>
      <c r="Q352" s="62" t="s">
        <v>9</v>
      </c>
      <c r="R352" s="62"/>
      <c r="S352" s="62" t="s">
        <v>10</v>
      </c>
      <c r="T352" s="62"/>
      <c r="U352" s="62"/>
      <c r="V352" s="62"/>
      <c r="W352" s="72" t="str">
        <f>IF(ISBLANK(Table1[[#This Row],[Connection Type]]),"",INDEX(LookupConnectionType[Description],MATCH(Table1[[#This Row],[Connection Type]],LookupConnectionType[Connection Abbreviation])))</f>
        <v/>
      </c>
      <c r="X352" s="76"/>
      <c r="AA352" s="62"/>
      <c r="AB352" s="62"/>
      <c r="AC352" s="62"/>
      <c r="AD352" s="62"/>
      <c r="AE352" s="62"/>
      <c r="AF352" s="77"/>
      <c r="AG352" s="77"/>
      <c r="AH352" s="78"/>
      <c r="AI35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5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52" s="79" t="str">
        <f>IF(OR(Table1[[#This Row],[Apparent Power (kVA)]]="",Table1[[#This Row],[Elec - Diversity]]=""),"",Table1[[#This Row],[Apparent Power (kVA)]]*Table1[[#This Row],[Elec - Diversity]])</f>
        <v/>
      </c>
      <c r="AL352" s="62" t="s">
        <v>837</v>
      </c>
      <c r="AM352" s="62"/>
      <c r="AN352" s="62"/>
      <c r="AO352" s="62"/>
      <c r="AP352" s="62"/>
      <c r="AQ352" s="62"/>
      <c r="AR352" s="62"/>
      <c r="AS352" s="62"/>
      <c r="AT352" s="62" t="str" cm="1">
        <f t="array" ref="AT352">IF(ISBLANK(Table1[[#This Row],[Service]]),"N/A",INDEX(LookupService[Consumption Unit],MATCH(Table1[[#This Row],[Service]],LookupService[Service],0),0))</f>
        <v>N/A</v>
      </c>
      <c r="AU352" s="62"/>
      <c r="AV352" s="62"/>
      <c r="AW352" s="80" t="str" cm="1">
        <f t="array" ref="AW352">IF(ISBLANK(Table1[[#This Row],[Service]]),"N/A",INDEX(LookupService[Pressure Unit],MATCH(Table1[[#This Row],[Service]],LookupService[Service],0),0))</f>
        <v>N/A</v>
      </c>
      <c r="AX352" s="81"/>
      <c r="AY352" s="72" t="str">
        <f>IF(OR(Table1[[#This Row],[Flow]]="",Table1[[#This Row],[Mech - Diversity]]=""),"",Table1[[#This Row],[Flow]]*Table1[[#This Row],[Mech - Diversity]])</f>
        <v/>
      </c>
      <c r="AZ352" s="72"/>
      <c r="BA352" s="62"/>
      <c r="BB352" s="62"/>
      <c r="BC352" s="62"/>
      <c r="BD352" s="62"/>
      <c r="BE352" s="62"/>
      <c r="BF352" s="62"/>
      <c r="BG352" s="62"/>
      <c r="BH352" s="77"/>
      <c r="BI352" s="77"/>
      <c r="BJ35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52" s="72"/>
      <c r="BL352" s="72" t="b">
        <f>IF(ISBLANK(Table1[[#This Row],[Power Source (Control Panel)]]),FALSE,TRUE)</f>
        <v>1</v>
      </c>
    </row>
    <row r="353" spans="1:64" ht="30" customHeight="1" x14ac:dyDescent="0.3">
      <c r="A353" s="62" t="s">
        <v>953</v>
      </c>
      <c r="B353" s="62" t="s">
        <v>937</v>
      </c>
      <c r="C35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53" s="62" t="s">
        <v>509</v>
      </c>
      <c r="E353" s="62"/>
      <c r="F35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5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53" s="74"/>
      <c r="I353" s="75" t="str">
        <f>IF(Table1[[#This Row],[Connection ID]]&lt;&gt;"-",IF(COUNTIF(Table1[Connection ID],Table1[[#This Row],[Connection ID]])&gt;1,"Duplicate Tag",""),"")</f>
        <v/>
      </c>
      <c r="J35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53" s="62"/>
      <c r="M353" s="62" t="s">
        <v>751</v>
      </c>
      <c r="N353" s="72" t="str" cm="1">
        <f t="array" ref="N353">_xlfn._xlws.FILTER(LookupCostCode[Cost Code],LookupCostCode[Description]=Table1[[#This Row],[Equipment Type]],"Not Assigned")</f>
        <v>Not Assigned</v>
      </c>
      <c r="O353" s="72" t="s">
        <v>594</v>
      </c>
      <c r="P353" s="72"/>
      <c r="Q353" s="62" t="s">
        <v>9</v>
      </c>
      <c r="R353" s="62"/>
      <c r="S353" s="62" t="s">
        <v>10</v>
      </c>
      <c r="T353" s="62"/>
      <c r="U353" s="62"/>
      <c r="V353" s="62"/>
      <c r="W353" s="72" t="str">
        <f>IF(ISBLANK(Table1[[#This Row],[Connection Type]]),"",INDEX(LookupConnectionType[Description],MATCH(Table1[[#This Row],[Connection Type]],LookupConnectionType[Connection Abbreviation])))</f>
        <v/>
      </c>
      <c r="X353" s="76"/>
      <c r="AA353" s="62"/>
      <c r="AB353" s="62"/>
      <c r="AC353" s="62"/>
      <c r="AD353" s="62"/>
      <c r="AE353" s="62"/>
      <c r="AF353" s="77"/>
      <c r="AG353" s="77"/>
      <c r="AH353" s="78"/>
      <c r="AI35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5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53" s="79" t="str">
        <f>IF(OR(Table1[[#This Row],[Apparent Power (kVA)]]="",Table1[[#This Row],[Elec - Diversity]]=""),"",Table1[[#This Row],[Apparent Power (kVA)]]*Table1[[#This Row],[Elec - Diversity]])</f>
        <v/>
      </c>
      <c r="AL353" s="62" t="s">
        <v>837</v>
      </c>
      <c r="AM353" s="62"/>
      <c r="AN353" s="62"/>
      <c r="AO353" s="62"/>
      <c r="AP353" s="62"/>
      <c r="AQ353" s="62"/>
      <c r="AR353" s="62"/>
      <c r="AS353" s="62"/>
      <c r="AT353" s="62" t="str" cm="1">
        <f t="array" ref="AT353">IF(ISBLANK(Table1[[#This Row],[Service]]),"N/A",INDEX(LookupService[Consumption Unit],MATCH(Table1[[#This Row],[Service]],LookupService[Service],0),0))</f>
        <v>N/A</v>
      </c>
      <c r="AU353" s="62"/>
      <c r="AV353" s="62"/>
      <c r="AW353" s="80" t="str" cm="1">
        <f t="array" ref="AW353">IF(ISBLANK(Table1[[#This Row],[Service]]),"N/A",INDEX(LookupService[Pressure Unit],MATCH(Table1[[#This Row],[Service]],LookupService[Service],0),0))</f>
        <v>N/A</v>
      </c>
      <c r="AX353" s="81"/>
      <c r="AY353" s="72" t="str">
        <f>IF(OR(Table1[[#This Row],[Flow]]="",Table1[[#This Row],[Mech - Diversity]]=""),"",Table1[[#This Row],[Flow]]*Table1[[#This Row],[Mech - Diversity]])</f>
        <v/>
      </c>
      <c r="AZ353" s="72"/>
      <c r="BA353" s="62"/>
      <c r="BB353" s="62"/>
      <c r="BC353" s="62"/>
      <c r="BD353" s="62"/>
      <c r="BE353" s="62"/>
      <c r="BF353" s="62"/>
      <c r="BG353" s="62"/>
      <c r="BH353" s="77"/>
      <c r="BI353" s="77"/>
      <c r="BJ35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53" s="72"/>
      <c r="BL353" s="72" t="b">
        <f>IF(ISBLANK(Table1[[#This Row],[Power Source (Control Panel)]]),FALSE,TRUE)</f>
        <v>1</v>
      </c>
    </row>
    <row r="354" spans="1:64" ht="30" customHeight="1" x14ac:dyDescent="0.3">
      <c r="A354" s="62" t="s">
        <v>954</v>
      </c>
      <c r="B354" s="62" t="s">
        <v>937</v>
      </c>
      <c r="C35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54" s="62" t="s">
        <v>509</v>
      </c>
      <c r="E354" s="62"/>
      <c r="F35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5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54" s="74"/>
      <c r="I354" s="75" t="str">
        <f>IF(Table1[[#This Row],[Connection ID]]&lt;&gt;"-",IF(COUNTIF(Table1[Connection ID],Table1[[#This Row],[Connection ID]])&gt;1,"Duplicate Tag",""),"")</f>
        <v/>
      </c>
      <c r="J35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54" s="62"/>
      <c r="M354" s="62" t="s">
        <v>751</v>
      </c>
      <c r="N354" s="72" t="str" cm="1">
        <f t="array" ref="N354">_xlfn._xlws.FILTER(LookupCostCode[Cost Code],LookupCostCode[Description]=Table1[[#This Row],[Equipment Type]],"Not Assigned")</f>
        <v>Not Assigned</v>
      </c>
      <c r="O354" s="72" t="s">
        <v>594</v>
      </c>
      <c r="P354" s="72"/>
      <c r="Q354" s="62" t="s">
        <v>9</v>
      </c>
      <c r="R354" s="62"/>
      <c r="S354" s="62" t="s">
        <v>10</v>
      </c>
      <c r="T354" s="62"/>
      <c r="U354" s="62"/>
      <c r="V354" s="62"/>
      <c r="W354" s="72" t="str">
        <f>IF(ISBLANK(Table1[[#This Row],[Connection Type]]),"",INDEX(LookupConnectionType[Description],MATCH(Table1[[#This Row],[Connection Type]],LookupConnectionType[Connection Abbreviation])))</f>
        <v/>
      </c>
      <c r="X354" s="76"/>
      <c r="AA354" s="62"/>
      <c r="AB354" s="62"/>
      <c r="AC354" s="62"/>
      <c r="AD354" s="62"/>
      <c r="AE354" s="62"/>
      <c r="AF354" s="77"/>
      <c r="AG354" s="77"/>
      <c r="AH354" s="78"/>
      <c r="AI35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5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54" s="79" t="str">
        <f>IF(OR(Table1[[#This Row],[Apparent Power (kVA)]]="",Table1[[#This Row],[Elec - Diversity]]=""),"",Table1[[#This Row],[Apparent Power (kVA)]]*Table1[[#This Row],[Elec - Diversity]])</f>
        <v/>
      </c>
      <c r="AL354" s="62" t="s">
        <v>837</v>
      </c>
      <c r="AM354" s="62"/>
      <c r="AN354" s="62"/>
      <c r="AO354" s="62"/>
      <c r="AP354" s="62"/>
      <c r="AQ354" s="62"/>
      <c r="AR354" s="62"/>
      <c r="AS354" s="62"/>
      <c r="AT354" s="62" t="str" cm="1">
        <f t="array" ref="AT354">IF(ISBLANK(Table1[[#This Row],[Service]]),"N/A",INDEX(LookupService[Consumption Unit],MATCH(Table1[[#This Row],[Service]],LookupService[Service],0),0))</f>
        <v>N/A</v>
      </c>
      <c r="AU354" s="62"/>
      <c r="AV354" s="62"/>
      <c r="AW354" s="80" t="str" cm="1">
        <f t="array" ref="AW354">IF(ISBLANK(Table1[[#This Row],[Service]]),"N/A",INDEX(LookupService[Pressure Unit],MATCH(Table1[[#This Row],[Service]],LookupService[Service],0),0))</f>
        <v>N/A</v>
      </c>
      <c r="AX354" s="81"/>
      <c r="AY354" s="72" t="str">
        <f>IF(OR(Table1[[#This Row],[Flow]]="",Table1[[#This Row],[Mech - Diversity]]=""),"",Table1[[#This Row],[Flow]]*Table1[[#This Row],[Mech - Diversity]])</f>
        <v/>
      </c>
      <c r="AZ354" s="72"/>
      <c r="BA354" s="62"/>
      <c r="BB354" s="62"/>
      <c r="BC354" s="62"/>
      <c r="BD354" s="62"/>
      <c r="BE354" s="62"/>
      <c r="BF354" s="62"/>
      <c r="BG354" s="62"/>
      <c r="BH354" s="77"/>
      <c r="BI354" s="77"/>
      <c r="BJ35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54" s="72"/>
      <c r="BL354" s="72" t="b">
        <f>IF(ISBLANK(Table1[[#This Row],[Power Source (Control Panel)]]),FALSE,TRUE)</f>
        <v>1</v>
      </c>
    </row>
    <row r="355" spans="1:64" ht="30" customHeight="1" x14ac:dyDescent="0.3">
      <c r="A355" s="62" t="s">
        <v>955</v>
      </c>
      <c r="B355" s="62" t="s">
        <v>937</v>
      </c>
      <c r="C35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55" s="62" t="s">
        <v>509</v>
      </c>
      <c r="E355" s="62"/>
      <c r="F35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5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55" s="74"/>
      <c r="I355" s="75" t="str">
        <f>IF(Table1[[#This Row],[Connection ID]]&lt;&gt;"-",IF(COUNTIF(Table1[Connection ID],Table1[[#This Row],[Connection ID]])&gt;1,"Duplicate Tag",""),"")</f>
        <v/>
      </c>
      <c r="J35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55" s="62"/>
      <c r="M355" s="62" t="s">
        <v>751</v>
      </c>
      <c r="N355" s="72" t="str" cm="1">
        <f t="array" ref="N355">_xlfn._xlws.FILTER(LookupCostCode[Cost Code],LookupCostCode[Description]=Table1[[#This Row],[Equipment Type]],"Not Assigned")</f>
        <v>Not Assigned</v>
      </c>
      <c r="O355" s="72" t="s">
        <v>594</v>
      </c>
      <c r="P355" s="72"/>
      <c r="Q355" s="62" t="s">
        <v>9</v>
      </c>
      <c r="R355" s="62"/>
      <c r="S355" s="62" t="s">
        <v>10</v>
      </c>
      <c r="T355" s="62"/>
      <c r="U355" s="62"/>
      <c r="V355" s="62"/>
      <c r="W355" s="72" t="str">
        <f>IF(ISBLANK(Table1[[#This Row],[Connection Type]]),"",INDEX(LookupConnectionType[Description],MATCH(Table1[[#This Row],[Connection Type]],LookupConnectionType[Connection Abbreviation])))</f>
        <v/>
      </c>
      <c r="X355" s="76"/>
      <c r="AA355" s="62"/>
      <c r="AB355" s="62"/>
      <c r="AC355" s="62"/>
      <c r="AD355" s="62"/>
      <c r="AE355" s="62"/>
      <c r="AF355" s="77"/>
      <c r="AG355" s="77"/>
      <c r="AH355" s="78"/>
      <c r="AI35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5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55" s="79" t="str">
        <f>IF(OR(Table1[[#This Row],[Apparent Power (kVA)]]="",Table1[[#This Row],[Elec - Diversity]]=""),"",Table1[[#This Row],[Apparent Power (kVA)]]*Table1[[#This Row],[Elec - Diversity]])</f>
        <v/>
      </c>
      <c r="AL355" s="62" t="s">
        <v>837</v>
      </c>
      <c r="AM355" s="62"/>
      <c r="AN355" s="62"/>
      <c r="AO355" s="62"/>
      <c r="AP355" s="62"/>
      <c r="AQ355" s="62"/>
      <c r="AR355" s="62"/>
      <c r="AS355" s="62"/>
      <c r="AT355" s="62" t="str" cm="1">
        <f t="array" ref="AT355">IF(ISBLANK(Table1[[#This Row],[Service]]),"N/A",INDEX(LookupService[Consumption Unit],MATCH(Table1[[#This Row],[Service]],LookupService[Service],0),0))</f>
        <v>N/A</v>
      </c>
      <c r="AU355" s="62"/>
      <c r="AV355" s="62"/>
      <c r="AW355" s="80" t="str" cm="1">
        <f t="array" ref="AW355">IF(ISBLANK(Table1[[#This Row],[Service]]),"N/A",INDEX(LookupService[Pressure Unit],MATCH(Table1[[#This Row],[Service]],LookupService[Service],0),0))</f>
        <v>N/A</v>
      </c>
      <c r="AX355" s="81"/>
      <c r="AY355" s="72" t="str">
        <f>IF(OR(Table1[[#This Row],[Flow]]="",Table1[[#This Row],[Mech - Diversity]]=""),"",Table1[[#This Row],[Flow]]*Table1[[#This Row],[Mech - Diversity]])</f>
        <v/>
      </c>
      <c r="AZ355" s="72"/>
      <c r="BA355" s="62"/>
      <c r="BB355" s="62"/>
      <c r="BC355" s="62"/>
      <c r="BD355" s="62"/>
      <c r="BE355" s="62"/>
      <c r="BF355" s="62"/>
      <c r="BG355" s="62"/>
      <c r="BH355" s="77"/>
      <c r="BI355" s="77"/>
      <c r="BJ35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55" s="72"/>
      <c r="BL355" s="72" t="b">
        <f>IF(ISBLANK(Table1[[#This Row],[Power Source (Control Panel)]]),FALSE,TRUE)</f>
        <v>1</v>
      </c>
    </row>
    <row r="356" spans="1:64" ht="30" customHeight="1" x14ac:dyDescent="0.3">
      <c r="A356" s="62" t="s">
        <v>956</v>
      </c>
      <c r="B356" s="62" t="s">
        <v>937</v>
      </c>
      <c r="C35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56" s="62" t="s">
        <v>509</v>
      </c>
      <c r="E356" s="62"/>
      <c r="F35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5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56" s="74"/>
      <c r="I356" s="75" t="str">
        <f>IF(Table1[[#This Row],[Connection ID]]&lt;&gt;"-",IF(COUNTIF(Table1[Connection ID],Table1[[#This Row],[Connection ID]])&gt;1,"Duplicate Tag",""),"")</f>
        <v/>
      </c>
      <c r="J35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56" s="62"/>
      <c r="M356" s="62" t="s">
        <v>751</v>
      </c>
      <c r="N356" s="72" t="str" cm="1">
        <f t="array" ref="N356">_xlfn._xlws.FILTER(LookupCostCode[Cost Code],LookupCostCode[Description]=Table1[[#This Row],[Equipment Type]],"Not Assigned")</f>
        <v>Not Assigned</v>
      </c>
      <c r="O356" s="72" t="s">
        <v>594</v>
      </c>
      <c r="P356" s="72"/>
      <c r="Q356" s="62" t="s">
        <v>9</v>
      </c>
      <c r="R356" s="62"/>
      <c r="S356" s="62" t="s">
        <v>10</v>
      </c>
      <c r="T356" s="62"/>
      <c r="U356" s="62"/>
      <c r="V356" s="62"/>
      <c r="W356" s="72" t="str">
        <f>IF(ISBLANK(Table1[[#This Row],[Connection Type]]),"",INDEX(LookupConnectionType[Description],MATCH(Table1[[#This Row],[Connection Type]],LookupConnectionType[Connection Abbreviation])))</f>
        <v/>
      </c>
      <c r="X356" s="76"/>
      <c r="AA356" s="62"/>
      <c r="AB356" s="62"/>
      <c r="AC356" s="62"/>
      <c r="AD356" s="62"/>
      <c r="AE356" s="62"/>
      <c r="AF356" s="77"/>
      <c r="AG356" s="77"/>
      <c r="AH356" s="78"/>
      <c r="AI35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5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56" s="79" t="str">
        <f>IF(OR(Table1[[#This Row],[Apparent Power (kVA)]]="",Table1[[#This Row],[Elec - Diversity]]=""),"",Table1[[#This Row],[Apparent Power (kVA)]]*Table1[[#This Row],[Elec - Diversity]])</f>
        <v/>
      </c>
      <c r="AL356" s="62" t="s">
        <v>837</v>
      </c>
      <c r="AM356" s="62"/>
      <c r="AN356" s="62"/>
      <c r="AO356" s="62"/>
      <c r="AP356" s="62"/>
      <c r="AQ356" s="62"/>
      <c r="AR356" s="62"/>
      <c r="AS356" s="62"/>
      <c r="AT356" s="62" t="str" cm="1">
        <f t="array" ref="AT356">IF(ISBLANK(Table1[[#This Row],[Service]]),"N/A",INDEX(LookupService[Consumption Unit],MATCH(Table1[[#This Row],[Service]],LookupService[Service],0),0))</f>
        <v>N/A</v>
      </c>
      <c r="AU356" s="62"/>
      <c r="AV356" s="62"/>
      <c r="AW356" s="80" t="str" cm="1">
        <f t="array" ref="AW356">IF(ISBLANK(Table1[[#This Row],[Service]]),"N/A",INDEX(LookupService[Pressure Unit],MATCH(Table1[[#This Row],[Service]],LookupService[Service],0),0))</f>
        <v>N/A</v>
      </c>
      <c r="AX356" s="81"/>
      <c r="AY356" s="72" t="str">
        <f>IF(OR(Table1[[#This Row],[Flow]]="",Table1[[#This Row],[Mech - Diversity]]=""),"",Table1[[#This Row],[Flow]]*Table1[[#This Row],[Mech - Diversity]])</f>
        <v/>
      </c>
      <c r="AZ356" s="72"/>
      <c r="BA356" s="62"/>
      <c r="BB356" s="62"/>
      <c r="BC356" s="62"/>
      <c r="BD356" s="62"/>
      <c r="BE356" s="62"/>
      <c r="BF356" s="62"/>
      <c r="BG356" s="62"/>
      <c r="BH356" s="77"/>
      <c r="BI356" s="77"/>
      <c r="BJ35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56" s="72"/>
      <c r="BL356" s="72" t="b">
        <f>IF(ISBLANK(Table1[[#This Row],[Power Source (Control Panel)]]),FALSE,TRUE)</f>
        <v>1</v>
      </c>
    </row>
    <row r="357" spans="1:64" ht="30" customHeight="1" x14ac:dyDescent="0.3">
      <c r="A357" s="62" t="s">
        <v>957</v>
      </c>
      <c r="B357" s="62" t="s">
        <v>937</v>
      </c>
      <c r="C35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57" s="62" t="s">
        <v>509</v>
      </c>
      <c r="E357" s="62"/>
      <c r="F35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5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57" s="74"/>
      <c r="I357" s="75" t="str">
        <f>IF(Table1[[#This Row],[Connection ID]]&lt;&gt;"-",IF(COUNTIF(Table1[Connection ID],Table1[[#This Row],[Connection ID]])&gt;1,"Duplicate Tag",""),"")</f>
        <v/>
      </c>
      <c r="J35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57" s="62"/>
      <c r="M357" s="62" t="s">
        <v>751</v>
      </c>
      <c r="N357" s="72" t="str" cm="1">
        <f t="array" ref="N357">_xlfn._xlws.FILTER(LookupCostCode[Cost Code],LookupCostCode[Description]=Table1[[#This Row],[Equipment Type]],"Not Assigned")</f>
        <v>Not Assigned</v>
      </c>
      <c r="O357" s="72" t="s">
        <v>594</v>
      </c>
      <c r="P357" s="72"/>
      <c r="Q357" s="62" t="s">
        <v>9</v>
      </c>
      <c r="R357" s="62"/>
      <c r="S357" s="62" t="s">
        <v>10</v>
      </c>
      <c r="T357" s="62"/>
      <c r="U357" s="62"/>
      <c r="V357" s="62"/>
      <c r="W357" s="72" t="str">
        <f>IF(ISBLANK(Table1[[#This Row],[Connection Type]]),"",INDEX(LookupConnectionType[Description],MATCH(Table1[[#This Row],[Connection Type]],LookupConnectionType[Connection Abbreviation])))</f>
        <v/>
      </c>
      <c r="X357" s="76"/>
      <c r="AA357" s="62"/>
      <c r="AB357" s="62"/>
      <c r="AC357" s="62"/>
      <c r="AD357" s="62"/>
      <c r="AE357" s="62"/>
      <c r="AF357" s="77"/>
      <c r="AG357" s="77"/>
      <c r="AH357" s="78"/>
      <c r="AI35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5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57" s="79" t="str">
        <f>IF(OR(Table1[[#This Row],[Apparent Power (kVA)]]="",Table1[[#This Row],[Elec - Diversity]]=""),"",Table1[[#This Row],[Apparent Power (kVA)]]*Table1[[#This Row],[Elec - Diversity]])</f>
        <v/>
      </c>
      <c r="AL357" s="62" t="s">
        <v>837</v>
      </c>
      <c r="AM357" s="62"/>
      <c r="AN357" s="62"/>
      <c r="AO357" s="62"/>
      <c r="AP357" s="62"/>
      <c r="AQ357" s="62"/>
      <c r="AR357" s="62"/>
      <c r="AS357" s="62"/>
      <c r="AT357" s="62" t="str" cm="1">
        <f t="array" ref="AT357">IF(ISBLANK(Table1[[#This Row],[Service]]),"N/A",INDEX(LookupService[Consumption Unit],MATCH(Table1[[#This Row],[Service]],LookupService[Service],0),0))</f>
        <v>N/A</v>
      </c>
      <c r="AU357" s="62"/>
      <c r="AV357" s="62"/>
      <c r="AW357" s="80" t="str" cm="1">
        <f t="array" ref="AW357">IF(ISBLANK(Table1[[#This Row],[Service]]),"N/A",INDEX(LookupService[Pressure Unit],MATCH(Table1[[#This Row],[Service]],LookupService[Service],0),0))</f>
        <v>N/A</v>
      </c>
      <c r="AX357" s="81"/>
      <c r="AY357" s="72" t="str">
        <f>IF(OR(Table1[[#This Row],[Flow]]="",Table1[[#This Row],[Mech - Diversity]]=""),"",Table1[[#This Row],[Flow]]*Table1[[#This Row],[Mech - Diversity]])</f>
        <v/>
      </c>
      <c r="AZ357" s="72"/>
      <c r="BA357" s="62"/>
      <c r="BB357" s="62"/>
      <c r="BC357" s="62"/>
      <c r="BD357" s="62"/>
      <c r="BE357" s="62"/>
      <c r="BF357" s="62"/>
      <c r="BG357" s="62"/>
      <c r="BH357" s="77"/>
      <c r="BI357" s="77"/>
      <c r="BJ35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57" s="72"/>
      <c r="BL357" s="72" t="b">
        <f>IF(ISBLANK(Table1[[#This Row],[Power Source (Control Panel)]]),FALSE,TRUE)</f>
        <v>1</v>
      </c>
    </row>
    <row r="358" spans="1:64" ht="30" customHeight="1" x14ac:dyDescent="0.3">
      <c r="A358" s="62" t="s">
        <v>958</v>
      </c>
      <c r="B358" s="62" t="s">
        <v>937</v>
      </c>
      <c r="C35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58" s="62" t="s">
        <v>509</v>
      </c>
      <c r="E358" s="62"/>
      <c r="F35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5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58" s="74"/>
      <c r="I358" s="75" t="str">
        <f>IF(Table1[[#This Row],[Connection ID]]&lt;&gt;"-",IF(COUNTIF(Table1[Connection ID],Table1[[#This Row],[Connection ID]])&gt;1,"Duplicate Tag",""),"")</f>
        <v/>
      </c>
      <c r="J35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58" s="62"/>
      <c r="M358" s="62" t="s">
        <v>751</v>
      </c>
      <c r="N358" s="72" t="str" cm="1">
        <f t="array" ref="N358">_xlfn._xlws.FILTER(LookupCostCode[Cost Code],LookupCostCode[Description]=Table1[[#This Row],[Equipment Type]],"Not Assigned")</f>
        <v>Not Assigned</v>
      </c>
      <c r="O358" s="72" t="s">
        <v>594</v>
      </c>
      <c r="P358" s="72"/>
      <c r="Q358" s="62" t="s">
        <v>9</v>
      </c>
      <c r="R358" s="62"/>
      <c r="S358" s="62" t="s">
        <v>10</v>
      </c>
      <c r="T358" s="62"/>
      <c r="U358" s="62"/>
      <c r="V358" s="62"/>
      <c r="W358" s="72" t="str">
        <f>IF(ISBLANK(Table1[[#This Row],[Connection Type]]),"",INDEX(LookupConnectionType[Description],MATCH(Table1[[#This Row],[Connection Type]],LookupConnectionType[Connection Abbreviation])))</f>
        <v/>
      </c>
      <c r="X358" s="76"/>
      <c r="AA358" s="62"/>
      <c r="AB358" s="62"/>
      <c r="AC358" s="62"/>
      <c r="AD358" s="62"/>
      <c r="AE358" s="62"/>
      <c r="AF358" s="77"/>
      <c r="AG358" s="77"/>
      <c r="AH358" s="78"/>
      <c r="AI35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5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58" s="79" t="str">
        <f>IF(OR(Table1[[#This Row],[Apparent Power (kVA)]]="",Table1[[#This Row],[Elec - Diversity]]=""),"",Table1[[#This Row],[Apparent Power (kVA)]]*Table1[[#This Row],[Elec - Diversity]])</f>
        <v/>
      </c>
      <c r="AL358" s="62" t="s">
        <v>837</v>
      </c>
      <c r="AM358" s="62"/>
      <c r="AN358" s="62"/>
      <c r="AO358" s="62"/>
      <c r="AP358" s="62"/>
      <c r="AQ358" s="62"/>
      <c r="AR358" s="62"/>
      <c r="AS358" s="62"/>
      <c r="AT358" s="62" t="str" cm="1">
        <f t="array" ref="AT358">IF(ISBLANK(Table1[[#This Row],[Service]]),"N/A",INDEX(LookupService[Consumption Unit],MATCH(Table1[[#This Row],[Service]],LookupService[Service],0),0))</f>
        <v>N/A</v>
      </c>
      <c r="AU358" s="62"/>
      <c r="AV358" s="62"/>
      <c r="AW358" s="80" t="str" cm="1">
        <f t="array" ref="AW358">IF(ISBLANK(Table1[[#This Row],[Service]]),"N/A",INDEX(LookupService[Pressure Unit],MATCH(Table1[[#This Row],[Service]],LookupService[Service],0),0))</f>
        <v>N/A</v>
      </c>
      <c r="AX358" s="81"/>
      <c r="AY358" s="72" t="str">
        <f>IF(OR(Table1[[#This Row],[Flow]]="",Table1[[#This Row],[Mech - Diversity]]=""),"",Table1[[#This Row],[Flow]]*Table1[[#This Row],[Mech - Diversity]])</f>
        <v/>
      </c>
      <c r="AZ358" s="72"/>
      <c r="BA358" s="62"/>
      <c r="BB358" s="62"/>
      <c r="BC358" s="62"/>
      <c r="BD358" s="62"/>
      <c r="BE358" s="62"/>
      <c r="BF358" s="62"/>
      <c r="BG358" s="62"/>
      <c r="BH358" s="77"/>
      <c r="BI358" s="77"/>
      <c r="BJ35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58" s="72"/>
      <c r="BL358" s="72" t="b">
        <f>IF(ISBLANK(Table1[[#This Row],[Power Source (Control Panel)]]),FALSE,TRUE)</f>
        <v>1</v>
      </c>
    </row>
    <row r="359" spans="1:64" ht="30" customHeight="1" x14ac:dyDescent="0.3">
      <c r="A359" s="62" t="s">
        <v>959</v>
      </c>
      <c r="B359" s="62" t="s">
        <v>937</v>
      </c>
      <c r="C35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59" s="62" t="s">
        <v>509</v>
      </c>
      <c r="E359" s="62"/>
      <c r="F35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5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59" s="74"/>
      <c r="I359" s="75" t="str">
        <f>IF(Table1[[#This Row],[Connection ID]]&lt;&gt;"-",IF(COUNTIF(Table1[Connection ID],Table1[[#This Row],[Connection ID]])&gt;1,"Duplicate Tag",""),"")</f>
        <v/>
      </c>
      <c r="J35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59" s="62"/>
      <c r="M359" s="62" t="s">
        <v>751</v>
      </c>
      <c r="N359" s="72" t="str" cm="1">
        <f t="array" ref="N359">_xlfn._xlws.FILTER(LookupCostCode[Cost Code],LookupCostCode[Description]=Table1[[#This Row],[Equipment Type]],"Not Assigned")</f>
        <v>Not Assigned</v>
      </c>
      <c r="O359" s="72" t="s">
        <v>594</v>
      </c>
      <c r="P359" s="72"/>
      <c r="Q359" s="62" t="s">
        <v>9</v>
      </c>
      <c r="R359" s="62"/>
      <c r="S359" s="62" t="s">
        <v>10</v>
      </c>
      <c r="T359" s="62"/>
      <c r="U359" s="62"/>
      <c r="V359" s="62"/>
      <c r="W359" s="72" t="str">
        <f>IF(ISBLANK(Table1[[#This Row],[Connection Type]]),"",INDEX(LookupConnectionType[Description],MATCH(Table1[[#This Row],[Connection Type]],LookupConnectionType[Connection Abbreviation])))</f>
        <v/>
      </c>
      <c r="X359" s="76"/>
      <c r="AA359" s="62"/>
      <c r="AB359" s="62"/>
      <c r="AC359" s="62"/>
      <c r="AD359" s="62"/>
      <c r="AE359" s="62"/>
      <c r="AF359" s="77"/>
      <c r="AG359" s="77"/>
      <c r="AH359" s="78"/>
      <c r="AI35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5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59" s="79" t="str">
        <f>IF(OR(Table1[[#This Row],[Apparent Power (kVA)]]="",Table1[[#This Row],[Elec - Diversity]]=""),"",Table1[[#This Row],[Apparent Power (kVA)]]*Table1[[#This Row],[Elec - Diversity]])</f>
        <v/>
      </c>
      <c r="AL359" s="62" t="s">
        <v>837</v>
      </c>
      <c r="AM359" s="62"/>
      <c r="AN359" s="62"/>
      <c r="AO359" s="62"/>
      <c r="AP359" s="62"/>
      <c r="AQ359" s="62"/>
      <c r="AR359" s="62"/>
      <c r="AS359" s="62"/>
      <c r="AT359" s="62" t="str" cm="1">
        <f t="array" ref="AT359">IF(ISBLANK(Table1[[#This Row],[Service]]),"N/A",INDEX(LookupService[Consumption Unit],MATCH(Table1[[#This Row],[Service]],LookupService[Service],0),0))</f>
        <v>N/A</v>
      </c>
      <c r="AU359" s="62"/>
      <c r="AV359" s="62"/>
      <c r="AW359" s="80" t="str" cm="1">
        <f t="array" ref="AW359">IF(ISBLANK(Table1[[#This Row],[Service]]),"N/A",INDEX(LookupService[Pressure Unit],MATCH(Table1[[#This Row],[Service]],LookupService[Service],0),0))</f>
        <v>N/A</v>
      </c>
      <c r="AX359" s="81"/>
      <c r="AY359" s="72" t="str">
        <f>IF(OR(Table1[[#This Row],[Flow]]="",Table1[[#This Row],[Mech - Diversity]]=""),"",Table1[[#This Row],[Flow]]*Table1[[#This Row],[Mech - Diversity]])</f>
        <v/>
      </c>
      <c r="AZ359" s="72"/>
      <c r="BA359" s="62"/>
      <c r="BB359" s="62"/>
      <c r="BC359" s="62"/>
      <c r="BD359" s="62"/>
      <c r="BE359" s="62"/>
      <c r="BF359" s="62"/>
      <c r="BG359" s="62"/>
      <c r="BH359" s="77"/>
      <c r="BI359" s="77"/>
      <c r="BJ35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59" s="72"/>
      <c r="BL359" s="72" t="b">
        <f>IF(ISBLANK(Table1[[#This Row],[Power Source (Control Panel)]]),FALSE,TRUE)</f>
        <v>1</v>
      </c>
    </row>
    <row r="360" spans="1:64" ht="30" customHeight="1" x14ac:dyDescent="0.3">
      <c r="A360" s="62" t="s">
        <v>960</v>
      </c>
      <c r="B360" s="62" t="s">
        <v>937</v>
      </c>
      <c r="C36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60" s="62" t="s">
        <v>509</v>
      </c>
      <c r="E360" s="62"/>
      <c r="F36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6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60" s="74"/>
      <c r="I360" s="75" t="str">
        <f>IF(Table1[[#This Row],[Connection ID]]&lt;&gt;"-",IF(COUNTIF(Table1[Connection ID],Table1[[#This Row],[Connection ID]])&gt;1,"Duplicate Tag",""),"")</f>
        <v/>
      </c>
      <c r="J36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60" s="62"/>
      <c r="M360" s="62" t="s">
        <v>751</v>
      </c>
      <c r="N360" s="72" t="str" cm="1">
        <f t="array" ref="N360">_xlfn._xlws.FILTER(LookupCostCode[Cost Code],LookupCostCode[Description]=Table1[[#This Row],[Equipment Type]],"Not Assigned")</f>
        <v>Not Assigned</v>
      </c>
      <c r="O360" s="72" t="s">
        <v>594</v>
      </c>
      <c r="P360" s="72"/>
      <c r="Q360" s="62" t="s">
        <v>9</v>
      </c>
      <c r="R360" s="62"/>
      <c r="S360" s="62" t="s">
        <v>10</v>
      </c>
      <c r="T360" s="62"/>
      <c r="U360" s="62"/>
      <c r="V360" s="62"/>
      <c r="W360" s="72" t="str">
        <f>IF(ISBLANK(Table1[[#This Row],[Connection Type]]),"",INDEX(LookupConnectionType[Description],MATCH(Table1[[#This Row],[Connection Type]],LookupConnectionType[Connection Abbreviation])))</f>
        <v/>
      </c>
      <c r="X360" s="76"/>
      <c r="AA360" s="62"/>
      <c r="AB360" s="62"/>
      <c r="AC360" s="62"/>
      <c r="AD360" s="62"/>
      <c r="AE360" s="62"/>
      <c r="AF360" s="77"/>
      <c r="AG360" s="77"/>
      <c r="AH360" s="78"/>
      <c r="AI36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6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60" s="79" t="str">
        <f>IF(OR(Table1[[#This Row],[Apparent Power (kVA)]]="",Table1[[#This Row],[Elec - Diversity]]=""),"",Table1[[#This Row],[Apparent Power (kVA)]]*Table1[[#This Row],[Elec - Diversity]])</f>
        <v/>
      </c>
      <c r="AL360" s="62" t="s">
        <v>837</v>
      </c>
      <c r="AM360" s="62"/>
      <c r="AN360" s="62"/>
      <c r="AO360" s="62"/>
      <c r="AP360" s="62"/>
      <c r="AQ360" s="62"/>
      <c r="AR360" s="62"/>
      <c r="AS360" s="62"/>
      <c r="AT360" s="62" t="str" cm="1">
        <f t="array" ref="AT360">IF(ISBLANK(Table1[[#This Row],[Service]]),"N/A",INDEX(LookupService[Consumption Unit],MATCH(Table1[[#This Row],[Service]],LookupService[Service],0),0))</f>
        <v>N/A</v>
      </c>
      <c r="AU360" s="62"/>
      <c r="AV360" s="62"/>
      <c r="AW360" s="80" t="str" cm="1">
        <f t="array" ref="AW360">IF(ISBLANK(Table1[[#This Row],[Service]]),"N/A",INDEX(LookupService[Pressure Unit],MATCH(Table1[[#This Row],[Service]],LookupService[Service],0),0))</f>
        <v>N/A</v>
      </c>
      <c r="AX360" s="81"/>
      <c r="AY360" s="72" t="str">
        <f>IF(OR(Table1[[#This Row],[Flow]]="",Table1[[#This Row],[Mech - Diversity]]=""),"",Table1[[#This Row],[Flow]]*Table1[[#This Row],[Mech - Diversity]])</f>
        <v/>
      </c>
      <c r="AZ360" s="72"/>
      <c r="BA360" s="62"/>
      <c r="BB360" s="62"/>
      <c r="BC360" s="62"/>
      <c r="BD360" s="62"/>
      <c r="BE360" s="62"/>
      <c r="BF360" s="62"/>
      <c r="BG360" s="62"/>
      <c r="BH360" s="77"/>
      <c r="BI360" s="77"/>
      <c r="BJ36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60" s="72"/>
      <c r="BL360" s="72" t="b">
        <f>IF(ISBLANK(Table1[[#This Row],[Power Source (Control Panel)]]),FALSE,TRUE)</f>
        <v>1</v>
      </c>
    </row>
    <row r="361" spans="1:64" ht="30" customHeight="1" x14ac:dyDescent="0.3">
      <c r="A361" s="62" t="s">
        <v>961</v>
      </c>
      <c r="B361" s="62" t="s">
        <v>937</v>
      </c>
      <c r="C36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61" s="62" t="s">
        <v>509</v>
      </c>
      <c r="E361" s="62"/>
      <c r="F36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6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61" s="74"/>
      <c r="I361" s="75" t="str">
        <f>IF(Table1[[#This Row],[Connection ID]]&lt;&gt;"-",IF(COUNTIF(Table1[Connection ID],Table1[[#This Row],[Connection ID]])&gt;1,"Duplicate Tag",""),"")</f>
        <v/>
      </c>
      <c r="J36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61" s="62"/>
      <c r="M361" s="62" t="s">
        <v>751</v>
      </c>
      <c r="N361" s="72" t="str" cm="1">
        <f t="array" ref="N361">_xlfn._xlws.FILTER(LookupCostCode[Cost Code],LookupCostCode[Description]=Table1[[#This Row],[Equipment Type]],"Not Assigned")</f>
        <v>Not Assigned</v>
      </c>
      <c r="O361" s="72" t="s">
        <v>594</v>
      </c>
      <c r="P361" s="72"/>
      <c r="Q361" s="62" t="s">
        <v>9</v>
      </c>
      <c r="R361" s="62"/>
      <c r="S361" s="62" t="s">
        <v>10</v>
      </c>
      <c r="T361" s="62"/>
      <c r="U361" s="62"/>
      <c r="V361" s="62"/>
      <c r="W361" s="72" t="str">
        <f>IF(ISBLANK(Table1[[#This Row],[Connection Type]]),"",INDEX(LookupConnectionType[Description],MATCH(Table1[[#This Row],[Connection Type]],LookupConnectionType[Connection Abbreviation])))</f>
        <v/>
      </c>
      <c r="X361" s="76"/>
      <c r="AA361" s="62"/>
      <c r="AB361" s="62"/>
      <c r="AC361" s="62"/>
      <c r="AD361" s="62"/>
      <c r="AE361" s="62"/>
      <c r="AF361" s="77"/>
      <c r="AG361" s="77"/>
      <c r="AH361" s="78"/>
      <c r="AI36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6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61" s="79" t="str">
        <f>IF(OR(Table1[[#This Row],[Apparent Power (kVA)]]="",Table1[[#This Row],[Elec - Diversity]]=""),"",Table1[[#This Row],[Apparent Power (kVA)]]*Table1[[#This Row],[Elec - Diversity]])</f>
        <v/>
      </c>
      <c r="AL361" s="62" t="s">
        <v>837</v>
      </c>
      <c r="AM361" s="62"/>
      <c r="AN361" s="62"/>
      <c r="AO361" s="62"/>
      <c r="AP361" s="62"/>
      <c r="AQ361" s="62"/>
      <c r="AR361" s="62"/>
      <c r="AS361" s="62"/>
      <c r="AT361" s="62" t="str" cm="1">
        <f t="array" ref="AT361">IF(ISBLANK(Table1[[#This Row],[Service]]),"N/A",INDEX(LookupService[Consumption Unit],MATCH(Table1[[#This Row],[Service]],LookupService[Service],0),0))</f>
        <v>N/A</v>
      </c>
      <c r="AU361" s="62"/>
      <c r="AV361" s="62"/>
      <c r="AW361" s="80" t="str" cm="1">
        <f t="array" ref="AW361">IF(ISBLANK(Table1[[#This Row],[Service]]),"N/A",INDEX(LookupService[Pressure Unit],MATCH(Table1[[#This Row],[Service]],LookupService[Service],0),0))</f>
        <v>N/A</v>
      </c>
      <c r="AX361" s="81"/>
      <c r="AY361" s="72" t="str">
        <f>IF(OR(Table1[[#This Row],[Flow]]="",Table1[[#This Row],[Mech - Diversity]]=""),"",Table1[[#This Row],[Flow]]*Table1[[#This Row],[Mech - Diversity]])</f>
        <v/>
      </c>
      <c r="AZ361" s="72"/>
      <c r="BA361" s="62"/>
      <c r="BB361" s="62"/>
      <c r="BC361" s="62"/>
      <c r="BD361" s="62"/>
      <c r="BE361" s="62"/>
      <c r="BF361" s="62"/>
      <c r="BG361" s="62"/>
      <c r="BH361" s="77"/>
      <c r="BI361" s="77"/>
      <c r="BJ36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61" s="72"/>
      <c r="BL361" s="72" t="b">
        <f>IF(ISBLANK(Table1[[#This Row],[Power Source (Control Panel)]]),FALSE,TRUE)</f>
        <v>1</v>
      </c>
    </row>
    <row r="362" spans="1:64" ht="30" customHeight="1" x14ac:dyDescent="0.3">
      <c r="A362" s="62" t="s">
        <v>962</v>
      </c>
      <c r="B362" s="62" t="s">
        <v>937</v>
      </c>
      <c r="C36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62" s="62" t="s">
        <v>509</v>
      </c>
      <c r="E362" s="62"/>
      <c r="F36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6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62" s="74"/>
      <c r="I362" s="75" t="str">
        <f>IF(Table1[[#This Row],[Connection ID]]&lt;&gt;"-",IF(COUNTIF(Table1[Connection ID],Table1[[#This Row],[Connection ID]])&gt;1,"Duplicate Tag",""),"")</f>
        <v/>
      </c>
      <c r="J36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62" s="62"/>
      <c r="M362" s="62" t="s">
        <v>751</v>
      </c>
      <c r="N362" s="72" t="str" cm="1">
        <f t="array" ref="N362">_xlfn._xlws.FILTER(LookupCostCode[Cost Code],LookupCostCode[Description]=Table1[[#This Row],[Equipment Type]],"Not Assigned")</f>
        <v>Not Assigned</v>
      </c>
      <c r="O362" s="72" t="s">
        <v>594</v>
      </c>
      <c r="P362" s="72"/>
      <c r="Q362" s="62" t="s">
        <v>9</v>
      </c>
      <c r="R362" s="62"/>
      <c r="S362" s="62" t="s">
        <v>10</v>
      </c>
      <c r="T362" s="62"/>
      <c r="U362" s="62"/>
      <c r="V362" s="62"/>
      <c r="W362" s="72" t="str">
        <f>IF(ISBLANK(Table1[[#This Row],[Connection Type]]),"",INDEX(LookupConnectionType[Description],MATCH(Table1[[#This Row],[Connection Type]],LookupConnectionType[Connection Abbreviation])))</f>
        <v/>
      </c>
      <c r="X362" s="76"/>
      <c r="AA362" s="62"/>
      <c r="AB362" s="62"/>
      <c r="AC362" s="62"/>
      <c r="AD362" s="62"/>
      <c r="AE362" s="62"/>
      <c r="AF362" s="77"/>
      <c r="AG362" s="77"/>
      <c r="AH362" s="78"/>
      <c r="AI36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6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62" s="79" t="str">
        <f>IF(OR(Table1[[#This Row],[Apparent Power (kVA)]]="",Table1[[#This Row],[Elec - Diversity]]=""),"",Table1[[#This Row],[Apparent Power (kVA)]]*Table1[[#This Row],[Elec - Diversity]])</f>
        <v/>
      </c>
      <c r="AL362" s="62" t="s">
        <v>837</v>
      </c>
      <c r="AM362" s="62"/>
      <c r="AN362" s="62"/>
      <c r="AO362" s="62"/>
      <c r="AP362" s="62"/>
      <c r="AQ362" s="62"/>
      <c r="AR362" s="62"/>
      <c r="AS362" s="62"/>
      <c r="AT362" s="62" t="str" cm="1">
        <f t="array" ref="AT362">IF(ISBLANK(Table1[[#This Row],[Service]]),"N/A",INDEX(LookupService[Consumption Unit],MATCH(Table1[[#This Row],[Service]],LookupService[Service],0),0))</f>
        <v>N/A</v>
      </c>
      <c r="AU362" s="62"/>
      <c r="AV362" s="62"/>
      <c r="AW362" s="80" t="str" cm="1">
        <f t="array" ref="AW362">IF(ISBLANK(Table1[[#This Row],[Service]]),"N/A",INDEX(LookupService[Pressure Unit],MATCH(Table1[[#This Row],[Service]],LookupService[Service],0),0))</f>
        <v>N/A</v>
      </c>
      <c r="AX362" s="81"/>
      <c r="AY362" s="72" t="str">
        <f>IF(OR(Table1[[#This Row],[Flow]]="",Table1[[#This Row],[Mech - Diversity]]=""),"",Table1[[#This Row],[Flow]]*Table1[[#This Row],[Mech - Diversity]])</f>
        <v/>
      </c>
      <c r="AZ362" s="72"/>
      <c r="BA362" s="62"/>
      <c r="BB362" s="62"/>
      <c r="BC362" s="62"/>
      <c r="BD362" s="62"/>
      <c r="BE362" s="62"/>
      <c r="BF362" s="62"/>
      <c r="BG362" s="62"/>
      <c r="BH362" s="77"/>
      <c r="BI362" s="77"/>
      <c r="BJ36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62" s="72"/>
      <c r="BL362" s="72" t="b">
        <f>IF(ISBLANK(Table1[[#This Row],[Power Source (Control Panel)]]),FALSE,TRUE)</f>
        <v>1</v>
      </c>
    </row>
    <row r="363" spans="1:64" ht="30" customHeight="1" x14ac:dyDescent="0.3">
      <c r="A363" s="62" t="s">
        <v>963</v>
      </c>
      <c r="B363" s="62" t="s">
        <v>964</v>
      </c>
      <c r="C36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CA-C040</v>
      </c>
      <c r="D363" s="62" t="s">
        <v>516</v>
      </c>
      <c r="E363" s="62" t="s">
        <v>517</v>
      </c>
      <c r="F363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363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363" s="74">
        <v>40</v>
      </c>
      <c r="I363" s="75" t="str">
        <f>IF(Table1[[#This Row],[Connection ID]]&lt;&gt;"-",IF(COUNTIF(Table1[Connection ID],Table1[[#This Row],[Connection ID]])&gt;1,"Duplicate Tag",""),"")</f>
        <v/>
      </c>
      <c r="J36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63" s="62"/>
      <c r="M363" s="62" t="s">
        <v>7</v>
      </c>
      <c r="N363" s="72" t="str" cm="1">
        <f t="array" ref="N363">_xlfn._xlws.FILTER(LookupCostCode[Cost Code],LookupCostCode[Description]=Table1[[#This Row],[Equipment Type]],"Not Assigned")</f>
        <v>Not Assigned</v>
      </c>
      <c r="O363" s="72" t="s">
        <v>594</v>
      </c>
      <c r="P363" s="62"/>
      <c r="Q363" s="62" t="s">
        <v>9</v>
      </c>
      <c r="R363" s="62"/>
      <c r="S363" s="62" t="s">
        <v>6</v>
      </c>
      <c r="T363" s="62"/>
      <c r="U363" s="62"/>
      <c r="V363" s="62"/>
      <c r="W363" s="72" t="str">
        <f>IF(ISBLANK(Table1[[#This Row],[Connection Type]]),"",INDEX(LookupConnectionType[Description],MATCH(Table1[[#This Row],[Connection Type]],LookupConnectionType[Connection Abbreviation])))</f>
        <v/>
      </c>
      <c r="X363" s="76"/>
      <c r="AA363" s="62"/>
      <c r="AB363" s="62"/>
      <c r="AC363" s="62" t="s">
        <v>665</v>
      </c>
      <c r="AD363" s="62"/>
      <c r="AE363" s="62"/>
      <c r="AF363" s="77"/>
      <c r="AG363" s="77"/>
      <c r="AH363" s="78"/>
      <c r="AI36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6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63" s="79" t="str">
        <f>IF(OR(Table1[[#This Row],[Apparent Power (kVA)]]="",Table1[[#This Row],[Elec - Diversity]]=""),"",Table1[[#This Row],[Apparent Power (kVA)]]*Table1[[#This Row],[Elec - Diversity]])</f>
        <v/>
      </c>
      <c r="AL363" s="62"/>
      <c r="AM363" s="62"/>
      <c r="AN363" s="62"/>
      <c r="AO363" s="62"/>
      <c r="AP363" s="62"/>
      <c r="AQ363" s="62"/>
      <c r="AR363" s="62"/>
      <c r="AS363" s="62">
        <v>0.5</v>
      </c>
      <c r="AT363" s="62" t="str" cm="1">
        <f t="array" ref="AT363">IF(ISBLANK(Table1[[#This Row],[Service]]),"N/A",INDEX(LookupService[Consumption Unit],MATCH(Table1[[#This Row],[Service]],LookupService[Service],0),0))</f>
        <v>SCFM</v>
      </c>
      <c r="AU363" s="62"/>
      <c r="AV363" s="62">
        <v>90</v>
      </c>
      <c r="AW363" s="80" t="str" cm="1">
        <f t="array" ref="AW363">IF(ISBLANK(Table1[[#This Row],[Service]]),"N/A",INDEX(LookupService[Pressure Unit],MATCH(Table1[[#This Row],[Service]],LookupService[Service],0),0))</f>
        <v>PSI</v>
      </c>
      <c r="AX363" s="81">
        <v>0.8</v>
      </c>
      <c r="AY363" s="72">
        <f>IF(OR(Table1[[#This Row],[Flow]]="",Table1[[#This Row],[Mech - Diversity]]=""),"",Table1[[#This Row],[Flow]]*Table1[[#This Row],[Mech - Diversity]])</f>
        <v>0.4</v>
      </c>
      <c r="AZ363" s="72"/>
      <c r="BA363" s="62" t="s">
        <v>519</v>
      </c>
      <c r="BB363" s="62" t="s">
        <v>796</v>
      </c>
      <c r="BC363" s="62"/>
      <c r="BD363" s="62"/>
      <c r="BE363" s="62"/>
      <c r="BF363" s="62"/>
      <c r="BG363" s="62"/>
      <c r="BH363" s="77"/>
      <c r="BI363" s="77"/>
      <c r="BJ363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363" s="72"/>
      <c r="BL363" s="72" t="b">
        <f>IF(ISBLANK(Table1[[#This Row],[Power Source (Control Panel)]]),FALSE,TRUE)</f>
        <v>0</v>
      </c>
    </row>
    <row r="364" spans="1:64" ht="30" customHeight="1" x14ac:dyDescent="0.3">
      <c r="A364" s="62" t="s">
        <v>963</v>
      </c>
      <c r="B364" s="62" t="s">
        <v>964</v>
      </c>
      <c r="C36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64" s="62" t="s">
        <v>509</v>
      </c>
      <c r="E364" s="62"/>
      <c r="F36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6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64" s="74"/>
      <c r="I364" s="75" t="str">
        <f>IF(Table1[[#This Row],[Connection ID]]&lt;&gt;"-",IF(COUNTIF(Table1[Connection ID],Table1[[#This Row],[Connection ID]])&gt;1,"Duplicate Tag",""),"")</f>
        <v/>
      </c>
      <c r="J36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64" s="62"/>
      <c r="M364" s="62" t="s">
        <v>7</v>
      </c>
      <c r="N364" s="72" t="str" cm="1">
        <f t="array" ref="N364">_xlfn._xlws.FILTER(LookupCostCode[Cost Code],LookupCostCode[Description]=Table1[[#This Row],[Equipment Type]],"Not Assigned")</f>
        <v>Not Assigned</v>
      </c>
      <c r="O364" s="72" t="s">
        <v>594</v>
      </c>
      <c r="P364" s="72" t="s">
        <v>965</v>
      </c>
      <c r="Q364" s="62" t="s">
        <v>9</v>
      </c>
      <c r="R364" s="62"/>
      <c r="S364" s="62" t="s">
        <v>6</v>
      </c>
      <c r="T364" s="62"/>
      <c r="U364" s="62"/>
      <c r="V364" s="62"/>
      <c r="W364" s="72" t="str">
        <f>IF(ISBLANK(Table1[[#This Row],[Connection Type]]),"",INDEX(LookupConnectionType[Description],MATCH(Table1[[#This Row],[Connection Type]],LookupConnectionType[Connection Abbreviation])))</f>
        <v/>
      </c>
      <c r="X364" s="76"/>
      <c r="AA364" s="62"/>
      <c r="AB364" s="62"/>
      <c r="AC364" s="62"/>
      <c r="AD364" s="62"/>
      <c r="AE364" s="62"/>
      <c r="AF364" s="77"/>
      <c r="AG364" s="77"/>
      <c r="AH364" s="78"/>
      <c r="AI36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6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64" s="79" t="str">
        <f>IF(OR(Table1[[#This Row],[Apparent Power (kVA)]]="",Table1[[#This Row],[Elec - Diversity]]=""),"",Table1[[#This Row],[Apparent Power (kVA)]]*Table1[[#This Row],[Elec - Diversity]])</f>
        <v/>
      </c>
      <c r="AL364" s="62" t="s">
        <v>966</v>
      </c>
      <c r="AM364" s="62"/>
      <c r="AN364" s="62"/>
      <c r="AO364" s="62"/>
      <c r="AP364" s="62"/>
      <c r="AQ364" s="62"/>
      <c r="AR364" s="62"/>
      <c r="AS364" s="62"/>
      <c r="AT364" s="62" t="str" cm="1">
        <f t="array" ref="AT364">IF(ISBLANK(Table1[[#This Row],[Service]]),"N/A",INDEX(LookupService[Consumption Unit],MATCH(Table1[[#This Row],[Service]],LookupService[Service],0),0))</f>
        <v>N/A</v>
      </c>
      <c r="AU364" s="62"/>
      <c r="AV364" s="62"/>
      <c r="AW364" s="80" t="str" cm="1">
        <f t="array" ref="AW364">IF(ISBLANK(Table1[[#This Row],[Service]]),"N/A",INDEX(LookupService[Pressure Unit],MATCH(Table1[[#This Row],[Service]],LookupService[Service],0),0))</f>
        <v>N/A</v>
      </c>
      <c r="AX364" s="81"/>
      <c r="AY364" s="72" t="str">
        <f>IF(OR(Table1[[#This Row],[Flow]]="",Table1[[#This Row],[Mech - Diversity]]=""),"",Table1[[#This Row],[Flow]]*Table1[[#This Row],[Mech - Diversity]])</f>
        <v/>
      </c>
      <c r="AZ364" s="72"/>
      <c r="BA364" s="62"/>
      <c r="BB364" s="62"/>
      <c r="BC364" s="62"/>
      <c r="BD364" s="62"/>
      <c r="BE364" s="62"/>
      <c r="BF364" s="62"/>
      <c r="BG364" s="62"/>
      <c r="BH364" s="77"/>
      <c r="BI364" s="77"/>
      <c r="BJ36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64" s="72"/>
      <c r="BL364" s="72" t="b">
        <f>IF(ISBLANK(Table1[[#This Row],[Power Source (Control Panel)]]),FALSE,TRUE)</f>
        <v>1</v>
      </c>
    </row>
    <row r="365" spans="1:64" ht="30" customHeight="1" x14ac:dyDescent="0.3">
      <c r="A365" s="62" t="s">
        <v>967</v>
      </c>
      <c r="B365" s="62" t="s">
        <v>964</v>
      </c>
      <c r="C36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CA-C041</v>
      </c>
      <c r="D365" s="62" t="s">
        <v>516</v>
      </c>
      <c r="E365" s="62" t="s">
        <v>517</v>
      </c>
      <c r="F365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365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365" s="74">
        <v>41</v>
      </c>
      <c r="I365" s="75" t="str">
        <f>IF(Table1[[#This Row],[Connection ID]]&lt;&gt;"-",IF(COUNTIF(Table1[Connection ID],Table1[[#This Row],[Connection ID]])&gt;1,"Duplicate Tag",""),"")</f>
        <v/>
      </c>
      <c r="J36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65" s="62"/>
      <c r="M365" s="62" t="s">
        <v>751</v>
      </c>
      <c r="N365" s="72" t="str" cm="1">
        <f t="array" ref="N365">_xlfn._xlws.FILTER(LookupCostCode[Cost Code],LookupCostCode[Description]=Table1[[#This Row],[Equipment Type]],"Not Assigned")</f>
        <v>Not Assigned</v>
      </c>
      <c r="O365" s="72" t="s">
        <v>594</v>
      </c>
      <c r="P365" s="62"/>
      <c r="Q365" s="62" t="s">
        <v>9</v>
      </c>
      <c r="R365" s="62"/>
      <c r="S365" s="62" t="s">
        <v>10</v>
      </c>
      <c r="T365" s="62"/>
      <c r="U365" s="62"/>
      <c r="V365" s="62"/>
      <c r="W365" s="72" t="str">
        <f>IF(ISBLANK(Table1[[#This Row],[Connection Type]]),"",INDEX(LookupConnectionType[Description],MATCH(Table1[[#This Row],[Connection Type]],LookupConnectionType[Connection Abbreviation])))</f>
        <v/>
      </c>
      <c r="X365" s="76"/>
      <c r="AA365" s="62"/>
      <c r="AB365" s="62"/>
      <c r="AC365" s="62" t="s">
        <v>665</v>
      </c>
      <c r="AD365" s="62"/>
      <c r="AE365" s="62"/>
      <c r="AF365" s="77"/>
      <c r="AG365" s="77"/>
      <c r="AH365" s="78"/>
      <c r="AI36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6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65" s="79" t="str">
        <f>IF(OR(Table1[[#This Row],[Apparent Power (kVA)]]="",Table1[[#This Row],[Elec - Diversity]]=""),"",Table1[[#This Row],[Apparent Power (kVA)]]*Table1[[#This Row],[Elec - Diversity]])</f>
        <v/>
      </c>
      <c r="AL365" s="62"/>
      <c r="AM365" s="62"/>
      <c r="AN365" s="62"/>
      <c r="AO365" s="62"/>
      <c r="AP365" s="62"/>
      <c r="AQ365" s="62"/>
      <c r="AR365" s="62"/>
      <c r="AS365" s="62">
        <v>0.5</v>
      </c>
      <c r="AT365" s="62" t="str" cm="1">
        <f t="array" ref="AT365">IF(ISBLANK(Table1[[#This Row],[Service]]),"N/A",INDEX(LookupService[Consumption Unit],MATCH(Table1[[#This Row],[Service]],LookupService[Service],0),0))</f>
        <v>SCFM</v>
      </c>
      <c r="AU365" s="62"/>
      <c r="AV365" s="62">
        <v>90</v>
      </c>
      <c r="AW365" s="80" t="str" cm="1">
        <f t="array" ref="AW365">IF(ISBLANK(Table1[[#This Row],[Service]]),"N/A",INDEX(LookupService[Pressure Unit],MATCH(Table1[[#This Row],[Service]],LookupService[Service],0),0))</f>
        <v>PSI</v>
      </c>
      <c r="AX365" s="81">
        <v>0.8</v>
      </c>
      <c r="AY365" s="72">
        <f>IF(OR(Table1[[#This Row],[Flow]]="",Table1[[#This Row],[Mech - Diversity]]=""),"",Table1[[#This Row],[Flow]]*Table1[[#This Row],[Mech - Diversity]])</f>
        <v>0.4</v>
      </c>
      <c r="AZ365" s="72"/>
      <c r="BA365" s="62" t="s">
        <v>519</v>
      </c>
      <c r="BB365" s="62" t="s">
        <v>796</v>
      </c>
      <c r="BC365" s="62"/>
      <c r="BD365" s="62"/>
      <c r="BE365" s="62"/>
      <c r="BF365" s="62"/>
      <c r="BG365" s="62"/>
      <c r="BH365" s="77"/>
      <c r="BI365" s="77"/>
      <c r="BJ365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365" s="72"/>
      <c r="BL365" s="72" t="b">
        <f>IF(ISBLANK(Table1[[#This Row],[Power Source (Control Panel)]]),FALSE,TRUE)</f>
        <v>0</v>
      </c>
    </row>
    <row r="366" spans="1:64" ht="30" customHeight="1" x14ac:dyDescent="0.3">
      <c r="A366" s="62" t="s">
        <v>967</v>
      </c>
      <c r="B366" s="62" t="s">
        <v>964</v>
      </c>
      <c r="C36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66" s="62" t="s">
        <v>509</v>
      </c>
      <c r="E366" s="62"/>
      <c r="F36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6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66" s="74"/>
      <c r="I366" s="75" t="str">
        <f>IF(Table1[[#This Row],[Connection ID]]&lt;&gt;"-",IF(COUNTIF(Table1[Connection ID],Table1[[#This Row],[Connection ID]])&gt;1,"Duplicate Tag",""),"")</f>
        <v/>
      </c>
      <c r="J36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66" s="62"/>
      <c r="M366" s="62" t="s">
        <v>751</v>
      </c>
      <c r="N366" s="72" t="str" cm="1">
        <f t="array" ref="N366">_xlfn._xlws.FILTER(LookupCostCode[Cost Code],LookupCostCode[Description]=Table1[[#This Row],[Equipment Type]],"Not Assigned")</f>
        <v>Not Assigned</v>
      </c>
      <c r="O366" s="72" t="s">
        <v>594</v>
      </c>
      <c r="P366" s="72" t="s">
        <v>965</v>
      </c>
      <c r="Q366" s="62" t="s">
        <v>9</v>
      </c>
      <c r="R366" s="62"/>
      <c r="S366" s="62" t="s">
        <v>10</v>
      </c>
      <c r="T366" s="62"/>
      <c r="U366" s="62"/>
      <c r="V366" s="62"/>
      <c r="W366" s="72" t="str">
        <f>IF(ISBLANK(Table1[[#This Row],[Connection Type]]),"",INDEX(LookupConnectionType[Description],MATCH(Table1[[#This Row],[Connection Type]],LookupConnectionType[Connection Abbreviation])))</f>
        <v/>
      </c>
      <c r="X366" s="76"/>
      <c r="AA366" s="62"/>
      <c r="AB366" s="62"/>
      <c r="AC366" s="62"/>
      <c r="AD366" s="62"/>
      <c r="AE366" s="62"/>
      <c r="AF366" s="77"/>
      <c r="AG366" s="77"/>
      <c r="AH366" s="78"/>
      <c r="AI36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6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66" s="79" t="str">
        <f>IF(OR(Table1[[#This Row],[Apparent Power (kVA)]]="",Table1[[#This Row],[Elec - Diversity]]=""),"",Table1[[#This Row],[Apparent Power (kVA)]]*Table1[[#This Row],[Elec - Diversity]])</f>
        <v/>
      </c>
      <c r="AL366" s="62" t="s">
        <v>968</v>
      </c>
      <c r="AM366" s="62"/>
      <c r="AN366" s="62"/>
      <c r="AO366" s="62"/>
      <c r="AP366" s="62"/>
      <c r="AQ366" s="62"/>
      <c r="AR366" s="62"/>
      <c r="AS366" s="62"/>
      <c r="AT366" s="62" t="str" cm="1">
        <f t="array" ref="AT366">IF(ISBLANK(Table1[[#This Row],[Service]]),"N/A",INDEX(LookupService[Consumption Unit],MATCH(Table1[[#This Row],[Service]],LookupService[Service],0),0))</f>
        <v>N/A</v>
      </c>
      <c r="AU366" s="62"/>
      <c r="AV366" s="62"/>
      <c r="AW366" s="80" t="str" cm="1">
        <f t="array" ref="AW366">IF(ISBLANK(Table1[[#This Row],[Service]]),"N/A",INDEX(LookupService[Pressure Unit],MATCH(Table1[[#This Row],[Service]],LookupService[Service],0),0))</f>
        <v>N/A</v>
      </c>
      <c r="AX366" s="81"/>
      <c r="AY366" s="72" t="str">
        <f>IF(OR(Table1[[#This Row],[Flow]]="",Table1[[#This Row],[Mech - Diversity]]=""),"",Table1[[#This Row],[Flow]]*Table1[[#This Row],[Mech - Diversity]])</f>
        <v/>
      </c>
      <c r="AZ366" s="72"/>
      <c r="BA366" s="62"/>
      <c r="BB366" s="62"/>
      <c r="BC366" s="62"/>
      <c r="BD366" s="62"/>
      <c r="BE366" s="62"/>
      <c r="BF366" s="62"/>
      <c r="BG366" s="62"/>
      <c r="BH366" s="77"/>
      <c r="BI366" s="77"/>
      <c r="BJ36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66" s="72"/>
      <c r="BL366" s="72" t="b">
        <f>IF(ISBLANK(Table1[[#This Row],[Power Source (Control Panel)]]),FALSE,TRUE)</f>
        <v>1</v>
      </c>
    </row>
    <row r="367" spans="1:64" ht="30" customHeight="1" x14ac:dyDescent="0.3">
      <c r="A367" s="62" t="s">
        <v>969</v>
      </c>
      <c r="B367" s="62" t="s">
        <v>970</v>
      </c>
      <c r="C36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INT-C001</v>
      </c>
      <c r="D367" s="62" t="s">
        <v>516</v>
      </c>
      <c r="E367" s="62" t="s">
        <v>971</v>
      </c>
      <c r="F367" s="72" t="str">
        <f>IF(OR(Table1[[#This Row],[Equipment Level]] = "Equipment", Table1[[#This Row],[Equipment Level]] = "Control Panel"),"", INDEX(LookupService[Service Abbreviation],MATCH(Table1[[#This Row],[Service]],LookupService[Service],0),1))</f>
        <v>INT</v>
      </c>
      <c r="G367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367" s="74">
        <v>1</v>
      </c>
      <c r="I367" s="75" t="str">
        <f>IF(Table1[[#This Row],[Connection ID]]&lt;&gt;"-",IF(COUNTIF(Table1[Connection ID],Table1[[#This Row],[Connection ID]])&gt;1,"Duplicate Tag",""),"")</f>
        <v/>
      </c>
      <c r="J36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67" s="62"/>
      <c r="M367" s="62" t="s">
        <v>7</v>
      </c>
      <c r="N367" s="72" t="str" cm="1">
        <f t="array" ref="N367">_xlfn._xlws.FILTER(LookupCostCode[Cost Code],LookupCostCode[Description]=Table1[[#This Row],[Equipment Type]],"Not Assigned")</f>
        <v>Not Assigned</v>
      </c>
      <c r="O367" s="72" t="s">
        <v>737</v>
      </c>
      <c r="P367" s="72"/>
      <c r="Q367" s="62" t="s">
        <v>9</v>
      </c>
      <c r="R367" s="62"/>
      <c r="S367" s="62" t="s">
        <v>6</v>
      </c>
      <c r="T367" s="62"/>
      <c r="U367" s="62"/>
      <c r="V367" s="62"/>
      <c r="W367" s="72" t="str">
        <f>IF(ISBLANK(Table1[[#This Row],[Connection Type]]),"",INDEX(LookupConnectionType[Description],MATCH(Table1[[#This Row],[Connection Type]],LookupConnectionType[Connection Abbreviation])))</f>
        <v/>
      </c>
      <c r="X367" s="76"/>
      <c r="Z367" s="41" t="s">
        <v>972</v>
      </c>
      <c r="AA367" s="62"/>
      <c r="AB367" s="62"/>
      <c r="AC367" s="62" t="s">
        <v>665</v>
      </c>
      <c r="AD367" s="62"/>
      <c r="AE367" s="62"/>
      <c r="AF367" s="77"/>
      <c r="AG367" s="77"/>
      <c r="AH367" s="78"/>
      <c r="AI36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6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67" s="79" t="str">
        <f>IF(OR(Table1[[#This Row],[Apparent Power (kVA)]]="",Table1[[#This Row],[Elec - Diversity]]=""),"",Table1[[#This Row],[Apparent Power (kVA)]]*Table1[[#This Row],[Elec - Diversity]])</f>
        <v/>
      </c>
      <c r="AL367" s="62"/>
      <c r="AM367" s="62"/>
      <c r="AN367" s="62"/>
      <c r="AO367" s="62"/>
      <c r="AP367" s="62"/>
      <c r="AQ367" s="62"/>
      <c r="AR367" s="62"/>
      <c r="AS367" s="62">
        <v>4414</v>
      </c>
      <c r="AT367" s="62" t="str" cm="1">
        <f t="array" ref="AT367">IF(ISBLANK(Table1[[#This Row],[Service]]),"N/A",INDEX(LookupService[Consumption Unit],MATCH(Table1[[#This Row],[Service]],LookupService[Service],0),0))</f>
        <v>SCFM</v>
      </c>
      <c r="AU367" s="62">
        <v>80</v>
      </c>
      <c r="AV367" s="62">
        <v>0.3</v>
      </c>
      <c r="AW367" s="80" t="str" cm="1">
        <f t="array" ref="AW367">IF(ISBLANK(Table1[[#This Row],[Service]]),"N/A",INDEX(LookupService[Pressure Unit],MATCH(Table1[[#This Row],[Service]],LookupService[Service],0),0))</f>
        <v>PSI</v>
      </c>
      <c r="AX367" s="81">
        <v>1</v>
      </c>
      <c r="AY367" s="72">
        <f>IF(OR(Table1[[#This Row],[Flow]]="",Table1[[#This Row],[Mech - Diversity]]=""),"",Table1[[#This Row],[Flow]]*Table1[[#This Row],[Mech - Diversity]])</f>
        <v>4414</v>
      </c>
      <c r="AZ367" s="72"/>
      <c r="BA367" s="62"/>
      <c r="BB367" s="62"/>
      <c r="BC367" s="62"/>
      <c r="BD367" s="62" t="s">
        <v>973</v>
      </c>
      <c r="BE367" s="62" t="s">
        <v>974</v>
      </c>
      <c r="BF367" s="62" t="s">
        <v>975</v>
      </c>
      <c r="BG367" s="62"/>
      <c r="BH367" s="77"/>
      <c r="BI367" s="77"/>
      <c r="BJ367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367" s="72"/>
      <c r="BL367" s="72" t="b">
        <f>IF(ISBLANK(Table1[[#This Row],[Power Source (Control Panel)]]),FALSE,TRUE)</f>
        <v>0</v>
      </c>
    </row>
    <row r="368" spans="1:64" ht="30" customHeight="1" x14ac:dyDescent="0.3">
      <c r="A368" s="62" t="s">
        <v>969</v>
      </c>
      <c r="B368" s="62" t="s">
        <v>970</v>
      </c>
      <c r="C36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INT-C002</v>
      </c>
      <c r="D368" s="62" t="s">
        <v>516</v>
      </c>
      <c r="E368" s="62" t="s">
        <v>971</v>
      </c>
      <c r="F368" s="72" t="str">
        <f>IF(OR(Table1[[#This Row],[Equipment Level]] = "Equipment", Table1[[#This Row],[Equipment Level]] = "Control Panel"),"", INDEX(LookupService[Service Abbreviation],MATCH(Table1[[#This Row],[Service]],LookupService[Service],0),1))</f>
        <v>INT</v>
      </c>
      <c r="G368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368" s="74">
        <v>2</v>
      </c>
      <c r="I368" s="75" t="str">
        <f>IF(Table1[[#This Row],[Connection ID]]&lt;&gt;"-",IF(COUNTIF(Table1[Connection ID],Table1[[#This Row],[Connection ID]])&gt;1,"Duplicate Tag",""),"")</f>
        <v/>
      </c>
      <c r="J36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68" s="62"/>
      <c r="M368" s="62" t="s">
        <v>7</v>
      </c>
      <c r="N368" s="72" t="str" cm="1">
        <f t="array" ref="N368">_xlfn._xlws.FILTER(LookupCostCode[Cost Code],LookupCostCode[Description]=Table1[[#This Row],[Equipment Type]],"Not Assigned")</f>
        <v>Not Assigned</v>
      </c>
      <c r="O368" s="72" t="s">
        <v>737</v>
      </c>
      <c r="P368" s="72"/>
      <c r="Q368" s="62" t="s">
        <v>9</v>
      </c>
      <c r="R368" s="62"/>
      <c r="S368" s="62" t="s">
        <v>6</v>
      </c>
      <c r="T368" s="62"/>
      <c r="U368" s="62"/>
      <c r="V368" s="62"/>
      <c r="W368" s="72" t="str">
        <f>IF(ISBLANK(Table1[[#This Row],[Connection Type]]),"",INDEX(LookupConnectionType[Description],MATCH(Table1[[#This Row],[Connection Type]],LookupConnectionType[Connection Abbreviation])))</f>
        <v/>
      </c>
      <c r="X368" s="76"/>
      <c r="Z368" s="41" t="s">
        <v>972</v>
      </c>
      <c r="AA368" s="62"/>
      <c r="AB368" s="62"/>
      <c r="AC368" s="62" t="s">
        <v>665</v>
      </c>
      <c r="AD368" s="62"/>
      <c r="AE368" s="62"/>
      <c r="AF368" s="77"/>
      <c r="AG368" s="77"/>
      <c r="AH368" s="78"/>
      <c r="AI36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6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68" s="79" t="str">
        <f>IF(OR(Table1[[#This Row],[Apparent Power (kVA)]]="",Table1[[#This Row],[Elec - Diversity]]=""),"",Table1[[#This Row],[Apparent Power (kVA)]]*Table1[[#This Row],[Elec - Diversity]])</f>
        <v/>
      </c>
      <c r="AL368" s="62"/>
      <c r="AM368" s="62"/>
      <c r="AN368" s="62"/>
      <c r="AO368" s="62"/>
      <c r="AP368" s="62"/>
      <c r="AQ368" s="62"/>
      <c r="AR368" s="62"/>
      <c r="AS368" s="62">
        <v>4414</v>
      </c>
      <c r="AT368" s="62" t="str" cm="1">
        <f t="array" ref="AT368">IF(ISBLANK(Table1[[#This Row],[Service]]),"N/A",INDEX(LookupService[Consumption Unit],MATCH(Table1[[#This Row],[Service]],LookupService[Service],0),0))</f>
        <v>SCFM</v>
      </c>
      <c r="AU368" s="62">
        <v>80</v>
      </c>
      <c r="AV368" s="62">
        <v>0.3</v>
      </c>
      <c r="AW368" s="80" t="str" cm="1">
        <f t="array" ref="AW368">IF(ISBLANK(Table1[[#This Row],[Service]]),"N/A",INDEX(LookupService[Pressure Unit],MATCH(Table1[[#This Row],[Service]],LookupService[Service],0),0))</f>
        <v>PSI</v>
      </c>
      <c r="AX368" s="81">
        <v>1</v>
      </c>
      <c r="AY368" s="72">
        <f>IF(OR(Table1[[#This Row],[Flow]]="",Table1[[#This Row],[Mech - Diversity]]=""),"",Table1[[#This Row],[Flow]]*Table1[[#This Row],[Mech - Diversity]])</f>
        <v>4414</v>
      </c>
      <c r="AZ368" s="72"/>
      <c r="BA368" s="62"/>
      <c r="BB368" s="62"/>
      <c r="BC368" s="62"/>
      <c r="BD368" s="62" t="s">
        <v>973</v>
      </c>
      <c r="BE368" s="62" t="s">
        <v>974</v>
      </c>
      <c r="BF368" s="62" t="s">
        <v>975</v>
      </c>
      <c r="BG368" s="62"/>
      <c r="BH368" s="77"/>
      <c r="BI368" s="77"/>
      <c r="BJ368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368" s="72"/>
      <c r="BL368" s="72" t="b">
        <f>IF(ISBLANK(Table1[[#This Row],[Power Source (Control Panel)]]),FALSE,TRUE)</f>
        <v>0</v>
      </c>
    </row>
    <row r="369" spans="1:64" ht="30" customHeight="1" x14ac:dyDescent="0.3">
      <c r="A369" s="62" t="s">
        <v>969</v>
      </c>
      <c r="B369" s="62" t="s">
        <v>970</v>
      </c>
      <c r="C36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INT-C003</v>
      </c>
      <c r="D369" s="62" t="s">
        <v>516</v>
      </c>
      <c r="E369" s="62" t="s">
        <v>971</v>
      </c>
      <c r="F369" s="72" t="str">
        <f>IF(OR(Table1[[#This Row],[Equipment Level]] = "Equipment", Table1[[#This Row],[Equipment Level]] = "Control Panel"),"", INDEX(LookupService[Service Abbreviation],MATCH(Table1[[#This Row],[Service]],LookupService[Service],0),1))</f>
        <v>INT</v>
      </c>
      <c r="G369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369" s="74">
        <v>3</v>
      </c>
      <c r="I369" s="75" t="str">
        <f>IF(Table1[[#This Row],[Connection ID]]&lt;&gt;"-",IF(COUNTIF(Table1[Connection ID],Table1[[#This Row],[Connection ID]])&gt;1,"Duplicate Tag",""),"")</f>
        <v/>
      </c>
      <c r="J36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69" s="62"/>
      <c r="M369" s="62" t="s">
        <v>7</v>
      </c>
      <c r="N369" s="72" t="str" cm="1">
        <f t="array" ref="N369">_xlfn._xlws.FILTER(LookupCostCode[Cost Code],LookupCostCode[Description]=Table1[[#This Row],[Equipment Type]],"Not Assigned")</f>
        <v>Not Assigned</v>
      </c>
      <c r="O369" s="72" t="s">
        <v>737</v>
      </c>
      <c r="P369" s="72"/>
      <c r="Q369" s="62" t="s">
        <v>9</v>
      </c>
      <c r="R369" s="62"/>
      <c r="S369" s="62" t="s">
        <v>6</v>
      </c>
      <c r="T369" s="62"/>
      <c r="U369" s="62"/>
      <c r="V369" s="62"/>
      <c r="W369" s="72" t="str">
        <f>IF(ISBLANK(Table1[[#This Row],[Connection Type]]),"",INDEX(LookupConnectionType[Description],MATCH(Table1[[#This Row],[Connection Type]],LookupConnectionType[Connection Abbreviation])))</f>
        <v/>
      </c>
      <c r="X369" s="76"/>
      <c r="Z369" s="41" t="s">
        <v>972</v>
      </c>
      <c r="AA369" s="62"/>
      <c r="AB369" s="62"/>
      <c r="AC369" s="62" t="s">
        <v>665</v>
      </c>
      <c r="AD369" s="62"/>
      <c r="AE369" s="62"/>
      <c r="AF369" s="77"/>
      <c r="AG369" s="77"/>
      <c r="AH369" s="78"/>
      <c r="AI36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6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69" s="79" t="str">
        <f>IF(OR(Table1[[#This Row],[Apparent Power (kVA)]]="",Table1[[#This Row],[Elec - Diversity]]=""),"",Table1[[#This Row],[Apparent Power (kVA)]]*Table1[[#This Row],[Elec - Diversity]])</f>
        <v/>
      </c>
      <c r="AL369" s="62"/>
      <c r="AM369" s="62"/>
      <c r="AN369" s="62"/>
      <c r="AO369" s="62"/>
      <c r="AP369" s="62"/>
      <c r="AQ369" s="62"/>
      <c r="AR369" s="62"/>
      <c r="AS369" s="62">
        <v>4414</v>
      </c>
      <c r="AT369" s="62" t="str" cm="1">
        <f t="array" ref="AT369">IF(ISBLANK(Table1[[#This Row],[Service]]),"N/A",INDEX(LookupService[Consumption Unit],MATCH(Table1[[#This Row],[Service]],LookupService[Service],0),0))</f>
        <v>SCFM</v>
      </c>
      <c r="AU369" s="62">
        <v>80</v>
      </c>
      <c r="AV369" s="62">
        <v>0.3</v>
      </c>
      <c r="AW369" s="80" t="str" cm="1">
        <f t="array" ref="AW369">IF(ISBLANK(Table1[[#This Row],[Service]]),"N/A",INDEX(LookupService[Pressure Unit],MATCH(Table1[[#This Row],[Service]],LookupService[Service],0),0))</f>
        <v>PSI</v>
      </c>
      <c r="AX369" s="81">
        <v>1</v>
      </c>
      <c r="AY369" s="72">
        <f>IF(OR(Table1[[#This Row],[Flow]]="",Table1[[#This Row],[Mech - Diversity]]=""),"",Table1[[#This Row],[Flow]]*Table1[[#This Row],[Mech - Diversity]])</f>
        <v>4414</v>
      </c>
      <c r="AZ369" s="72"/>
      <c r="BA369" s="62"/>
      <c r="BB369" s="62"/>
      <c r="BC369" s="62"/>
      <c r="BD369" s="62" t="s">
        <v>973</v>
      </c>
      <c r="BE369" s="62" t="s">
        <v>974</v>
      </c>
      <c r="BF369" s="62" t="s">
        <v>975</v>
      </c>
      <c r="BG369" s="62"/>
      <c r="BH369" s="77"/>
      <c r="BI369" s="77"/>
      <c r="BJ369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369" s="72"/>
      <c r="BL369" s="72" t="b">
        <f>IF(ISBLANK(Table1[[#This Row],[Power Source (Control Panel)]]),FALSE,TRUE)</f>
        <v>0</v>
      </c>
    </row>
    <row r="370" spans="1:64" ht="30" customHeight="1" x14ac:dyDescent="0.3">
      <c r="A370" s="62" t="s">
        <v>969</v>
      </c>
      <c r="B370" s="62" t="s">
        <v>970</v>
      </c>
      <c r="C37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INT-C004</v>
      </c>
      <c r="D370" s="62" t="s">
        <v>516</v>
      </c>
      <c r="E370" s="62" t="s">
        <v>971</v>
      </c>
      <c r="F370" s="72" t="str">
        <f>IF(OR(Table1[[#This Row],[Equipment Level]] = "Equipment", Table1[[#This Row],[Equipment Level]] = "Control Panel"),"", INDEX(LookupService[Service Abbreviation],MATCH(Table1[[#This Row],[Service]],LookupService[Service],0),1))</f>
        <v>INT</v>
      </c>
      <c r="G370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370" s="74">
        <v>4</v>
      </c>
      <c r="I370" s="75" t="str">
        <f>IF(Table1[[#This Row],[Connection ID]]&lt;&gt;"-",IF(COUNTIF(Table1[Connection ID],Table1[[#This Row],[Connection ID]])&gt;1,"Duplicate Tag",""),"")</f>
        <v/>
      </c>
      <c r="J37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70" s="62"/>
      <c r="M370" s="62" t="s">
        <v>7</v>
      </c>
      <c r="N370" s="72" t="str" cm="1">
        <f t="array" ref="N370">_xlfn._xlws.FILTER(LookupCostCode[Cost Code],LookupCostCode[Description]=Table1[[#This Row],[Equipment Type]],"Not Assigned")</f>
        <v>Not Assigned</v>
      </c>
      <c r="O370" s="72" t="s">
        <v>737</v>
      </c>
      <c r="P370" s="72"/>
      <c r="Q370" s="62" t="s">
        <v>9</v>
      </c>
      <c r="R370" s="62"/>
      <c r="S370" s="62" t="s">
        <v>6</v>
      </c>
      <c r="T370" s="62"/>
      <c r="U370" s="62"/>
      <c r="V370" s="62"/>
      <c r="W370" s="72" t="str">
        <f>IF(ISBLANK(Table1[[#This Row],[Connection Type]]),"",INDEX(LookupConnectionType[Description],MATCH(Table1[[#This Row],[Connection Type]],LookupConnectionType[Connection Abbreviation])))</f>
        <v/>
      </c>
      <c r="X370" s="76"/>
      <c r="Z370" s="41" t="s">
        <v>972</v>
      </c>
      <c r="AA370" s="62"/>
      <c r="AB370" s="62"/>
      <c r="AC370" s="62" t="s">
        <v>665</v>
      </c>
      <c r="AD370" s="62"/>
      <c r="AE370" s="62"/>
      <c r="AF370" s="77"/>
      <c r="AG370" s="77"/>
      <c r="AH370" s="78"/>
      <c r="AI37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7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70" s="79" t="str">
        <f>IF(OR(Table1[[#This Row],[Apparent Power (kVA)]]="",Table1[[#This Row],[Elec - Diversity]]=""),"",Table1[[#This Row],[Apparent Power (kVA)]]*Table1[[#This Row],[Elec - Diversity]])</f>
        <v/>
      </c>
      <c r="AL370" s="62"/>
      <c r="AM370" s="62"/>
      <c r="AN370" s="62"/>
      <c r="AO370" s="62"/>
      <c r="AP370" s="62"/>
      <c r="AQ370" s="62"/>
      <c r="AR370" s="62"/>
      <c r="AS370" s="62">
        <v>4414</v>
      </c>
      <c r="AT370" s="62" t="str" cm="1">
        <f t="array" ref="AT370">IF(ISBLANK(Table1[[#This Row],[Service]]),"N/A",INDEX(LookupService[Consumption Unit],MATCH(Table1[[#This Row],[Service]],LookupService[Service],0),0))</f>
        <v>SCFM</v>
      </c>
      <c r="AU370" s="62">
        <v>80</v>
      </c>
      <c r="AV370" s="62">
        <v>0.3</v>
      </c>
      <c r="AW370" s="80" t="str" cm="1">
        <f t="array" ref="AW370">IF(ISBLANK(Table1[[#This Row],[Service]]),"N/A",INDEX(LookupService[Pressure Unit],MATCH(Table1[[#This Row],[Service]],LookupService[Service],0),0))</f>
        <v>PSI</v>
      </c>
      <c r="AX370" s="81">
        <v>1</v>
      </c>
      <c r="AY370" s="72">
        <f>IF(OR(Table1[[#This Row],[Flow]]="",Table1[[#This Row],[Mech - Diversity]]=""),"",Table1[[#This Row],[Flow]]*Table1[[#This Row],[Mech - Diversity]])</f>
        <v>4414</v>
      </c>
      <c r="AZ370" s="72"/>
      <c r="BA370" s="62"/>
      <c r="BB370" s="62"/>
      <c r="BC370" s="62"/>
      <c r="BD370" s="62" t="s">
        <v>973</v>
      </c>
      <c r="BE370" s="62" t="s">
        <v>974</v>
      </c>
      <c r="BF370" s="62" t="s">
        <v>975</v>
      </c>
      <c r="BG370" s="62"/>
      <c r="BH370" s="77"/>
      <c r="BI370" s="77"/>
      <c r="BJ370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370" s="72"/>
      <c r="BL370" s="72" t="b">
        <f>IF(ISBLANK(Table1[[#This Row],[Power Source (Control Panel)]]),FALSE,TRUE)</f>
        <v>0</v>
      </c>
    </row>
    <row r="371" spans="1:64" ht="30" customHeight="1" x14ac:dyDescent="0.3">
      <c r="A371" s="62" t="s">
        <v>969</v>
      </c>
      <c r="B371" s="62" t="s">
        <v>970</v>
      </c>
      <c r="C37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INT-C005</v>
      </c>
      <c r="D371" s="62" t="s">
        <v>516</v>
      </c>
      <c r="E371" s="62" t="s">
        <v>971</v>
      </c>
      <c r="F371" s="72" t="str">
        <f>IF(OR(Table1[[#This Row],[Equipment Level]] = "Equipment", Table1[[#This Row],[Equipment Level]] = "Control Panel"),"", INDEX(LookupService[Service Abbreviation],MATCH(Table1[[#This Row],[Service]],LookupService[Service],0),1))</f>
        <v>INT</v>
      </c>
      <c r="G371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371" s="74">
        <v>5</v>
      </c>
      <c r="I371" s="75" t="str">
        <f>IF(Table1[[#This Row],[Connection ID]]&lt;&gt;"-",IF(COUNTIF(Table1[Connection ID],Table1[[#This Row],[Connection ID]])&gt;1,"Duplicate Tag",""),"")</f>
        <v/>
      </c>
      <c r="J37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71" s="62"/>
      <c r="M371" s="62" t="s">
        <v>7</v>
      </c>
      <c r="N371" s="72" t="str" cm="1">
        <f t="array" ref="N371">_xlfn._xlws.FILTER(LookupCostCode[Cost Code],LookupCostCode[Description]=Table1[[#This Row],[Equipment Type]],"Not Assigned")</f>
        <v>Not Assigned</v>
      </c>
      <c r="O371" s="72" t="s">
        <v>737</v>
      </c>
      <c r="P371" s="72"/>
      <c r="Q371" s="62" t="s">
        <v>9</v>
      </c>
      <c r="R371" s="62"/>
      <c r="S371" s="62" t="s">
        <v>6</v>
      </c>
      <c r="T371" s="62"/>
      <c r="U371" s="62"/>
      <c r="V371" s="62"/>
      <c r="W371" s="72" t="str">
        <f>IF(ISBLANK(Table1[[#This Row],[Connection Type]]),"",INDEX(LookupConnectionType[Description],MATCH(Table1[[#This Row],[Connection Type]],LookupConnectionType[Connection Abbreviation])))</f>
        <v/>
      </c>
      <c r="X371" s="76"/>
      <c r="Z371" s="41" t="s">
        <v>972</v>
      </c>
      <c r="AA371" s="62"/>
      <c r="AB371" s="62"/>
      <c r="AC371" s="62" t="s">
        <v>665</v>
      </c>
      <c r="AD371" s="62"/>
      <c r="AE371" s="62"/>
      <c r="AF371" s="77"/>
      <c r="AG371" s="77"/>
      <c r="AH371" s="78"/>
      <c r="AI37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7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71" s="79" t="str">
        <f>IF(OR(Table1[[#This Row],[Apparent Power (kVA)]]="",Table1[[#This Row],[Elec - Diversity]]=""),"",Table1[[#This Row],[Apparent Power (kVA)]]*Table1[[#This Row],[Elec - Diversity]])</f>
        <v/>
      </c>
      <c r="AL371" s="62"/>
      <c r="AM371" s="62"/>
      <c r="AN371" s="62"/>
      <c r="AO371" s="62"/>
      <c r="AP371" s="62"/>
      <c r="AQ371" s="62"/>
      <c r="AR371" s="62"/>
      <c r="AS371" s="62">
        <v>4414</v>
      </c>
      <c r="AT371" s="62" t="str" cm="1">
        <f t="array" ref="AT371">IF(ISBLANK(Table1[[#This Row],[Service]]),"N/A",INDEX(LookupService[Consumption Unit],MATCH(Table1[[#This Row],[Service]],LookupService[Service],0),0))</f>
        <v>SCFM</v>
      </c>
      <c r="AU371" s="62">
        <v>80</v>
      </c>
      <c r="AV371" s="62">
        <v>0.3</v>
      </c>
      <c r="AW371" s="80" t="str" cm="1">
        <f t="array" ref="AW371">IF(ISBLANK(Table1[[#This Row],[Service]]),"N/A",INDEX(LookupService[Pressure Unit],MATCH(Table1[[#This Row],[Service]],LookupService[Service],0),0))</f>
        <v>PSI</v>
      </c>
      <c r="AX371" s="81">
        <v>1</v>
      </c>
      <c r="AY371" s="72">
        <f>IF(OR(Table1[[#This Row],[Flow]]="",Table1[[#This Row],[Mech - Diversity]]=""),"",Table1[[#This Row],[Flow]]*Table1[[#This Row],[Mech - Diversity]])</f>
        <v>4414</v>
      </c>
      <c r="AZ371" s="72"/>
      <c r="BA371" s="62"/>
      <c r="BB371" s="62"/>
      <c r="BC371" s="62"/>
      <c r="BD371" s="62" t="s">
        <v>973</v>
      </c>
      <c r="BE371" s="62" t="s">
        <v>974</v>
      </c>
      <c r="BF371" s="62" t="s">
        <v>975</v>
      </c>
      <c r="BG371" s="62"/>
      <c r="BH371" s="77"/>
      <c r="BI371" s="77"/>
      <c r="BJ371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371" s="72"/>
      <c r="BL371" s="72" t="b">
        <f>IF(ISBLANK(Table1[[#This Row],[Power Source (Control Panel)]]),FALSE,TRUE)</f>
        <v>0</v>
      </c>
    </row>
    <row r="372" spans="1:64" ht="30" customHeight="1" x14ac:dyDescent="0.3">
      <c r="A372" s="62" t="s">
        <v>969</v>
      </c>
      <c r="B372" s="62" t="s">
        <v>970</v>
      </c>
      <c r="C37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INT-C006</v>
      </c>
      <c r="D372" s="62" t="s">
        <v>516</v>
      </c>
      <c r="E372" s="62" t="s">
        <v>971</v>
      </c>
      <c r="F372" s="72" t="str">
        <f>IF(OR(Table1[[#This Row],[Equipment Level]] = "Equipment", Table1[[#This Row],[Equipment Level]] = "Control Panel"),"", INDEX(LookupService[Service Abbreviation],MATCH(Table1[[#This Row],[Service]],LookupService[Service],0),1))</f>
        <v>INT</v>
      </c>
      <c r="G372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372" s="74">
        <v>6</v>
      </c>
      <c r="I372" s="75" t="str">
        <f>IF(Table1[[#This Row],[Connection ID]]&lt;&gt;"-",IF(COUNTIF(Table1[Connection ID],Table1[[#This Row],[Connection ID]])&gt;1,"Duplicate Tag",""),"")</f>
        <v/>
      </c>
      <c r="J37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72" s="62"/>
      <c r="M372" s="62" t="s">
        <v>7</v>
      </c>
      <c r="N372" s="72" t="str" cm="1">
        <f t="array" ref="N372">_xlfn._xlws.FILTER(LookupCostCode[Cost Code],LookupCostCode[Description]=Table1[[#This Row],[Equipment Type]],"Not Assigned")</f>
        <v>Not Assigned</v>
      </c>
      <c r="O372" s="72" t="s">
        <v>737</v>
      </c>
      <c r="P372" s="72"/>
      <c r="Q372" s="62" t="s">
        <v>9</v>
      </c>
      <c r="R372" s="62"/>
      <c r="S372" s="62" t="s">
        <v>6</v>
      </c>
      <c r="T372" s="62"/>
      <c r="U372" s="62"/>
      <c r="V372" s="62"/>
      <c r="W372" s="72" t="str">
        <f>IF(ISBLANK(Table1[[#This Row],[Connection Type]]),"",INDEX(LookupConnectionType[Description],MATCH(Table1[[#This Row],[Connection Type]],LookupConnectionType[Connection Abbreviation])))</f>
        <v/>
      </c>
      <c r="X372" s="76"/>
      <c r="Z372" s="41" t="s">
        <v>972</v>
      </c>
      <c r="AA372" s="62"/>
      <c r="AB372" s="62"/>
      <c r="AC372" s="62" t="s">
        <v>665</v>
      </c>
      <c r="AD372" s="62"/>
      <c r="AE372" s="62"/>
      <c r="AF372" s="77"/>
      <c r="AG372" s="77"/>
      <c r="AH372" s="78"/>
      <c r="AI37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7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72" s="79" t="str">
        <f>IF(OR(Table1[[#This Row],[Apparent Power (kVA)]]="",Table1[[#This Row],[Elec - Diversity]]=""),"",Table1[[#This Row],[Apparent Power (kVA)]]*Table1[[#This Row],[Elec - Diversity]])</f>
        <v/>
      </c>
      <c r="AL372" s="62"/>
      <c r="AM372" s="62"/>
      <c r="AN372" s="62"/>
      <c r="AO372" s="62"/>
      <c r="AP372" s="62"/>
      <c r="AQ372" s="62"/>
      <c r="AR372" s="62"/>
      <c r="AS372" s="62">
        <v>4414</v>
      </c>
      <c r="AT372" s="62" t="str" cm="1">
        <f t="array" ref="AT372">IF(ISBLANK(Table1[[#This Row],[Service]]),"N/A",INDEX(LookupService[Consumption Unit],MATCH(Table1[[#This Row],[Service]],LookupService[Service],0),0))</f>
        <v>SCFM</v>
      </c>
      <c r="AU372" s="62">
        <v>80</v>
      </c>
      <c r="AV372" s="62">
        <v>0.3</v>
      </c>
      <c r="AW372" s="80" t="str" cm="1">
        <f t="array" ref="AW372">IF(ISBLANK(Table1[[#This Row],[Service]]),"N/A",INDEX(LookupService[Pressure Unit],MATCH(Table1[[#This Row],[Service]],LookupService[Service],0),0))</f>
        <v>PSI</v>
      </c>
      <c r="AX372" s="81">
        <v>1</v>
      </c>
      <c r="AY372" s="72">
        <f>IF(OR(Table1[[#This Row],[Flow]]="",Table1[[#This Row],[Mech - Diversity]]=""),"",Table1[[#This Row],[Flow]]*Table1[[#This Row],[Mech - Diversity]])</f>
        <v>4414</v>
      </c>
      <c r="AZ372" s="72"/>
      <c r="BA372" s="62"/>
      <c r="BB372" s="62"/>
      <c r="BC372" s="62"/>
      <c r="BD372" s="62" t="s">
        <v>973</v>
      </c>
      <c r="BE372" s="62" t="s">
        <v>974</v>
      </c>
      <c r="BF372" s="62" t="s">
        <v>975</v>
      </c>
      <c r="BG372" s="62"/>
      <c r="BH372" s="77"/>
      <c r="BI372" s="77"/>
      <c r="BJ372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372" s="72"/>
      <c r="BL372" s="72" t="b">
        <f>IF(ISBLANK(Table1[[#This Row],[Power Source (Control Panel)]]),FALSE,TRUE)</f>
        <v>0</v>
      </c>
    </row>
    <row r="373" spans="1:64" ht="30" customHeight="1" x14ac:dyDescent="0.3">
      <c r="A373" s="62" t="s">
        <v>969</v>
      </c>
      <c r="B373" s="62" t="s">
        <v>970</v>
      </c>
      <c r="C37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INT-C007</v>
      </c>
      <c r="D373" s="62" t="s">
        <v>516</v>
      </c>
      <c r="E373" s="62" t="s">
        <v>971</v>
      </c>
      <c r="F373" s="72" t="str">
        <f>IF(OR(Table1[[#This Row],[Equipment Level]] = "Equipment", Table1[[#This Row],[Equipment Level]] = "Control Panel"),"", INDEX(LookupService[Service Abbreviation],MATCH(Table1[[#This Row],[Service]],LookupService[Service],0),1))</f>
        <v>INT</v>
      </c>
      <c r="G373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373" s="74">
        <v>7</v>
      </c>
      <c r="I373" s="75" t="str">
        <f>IF(Table1[[#This Row],[Connection ID]]&lt;&gt;"-",IF(COUNTIF(Table1[Connection ID],Table1[[#This Row],[Connection ID]])&gt;1,"Duplicate Tag",""),"")</f>
        <v/>
      </c>
      <c r="J37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73" s="62"/>
      <c r="M373" s="62" t="s">
        <v>7</v>
      </c>
      <c r="N373" s="72" t="str" cm="1">
        <f t="array" ref="N373">_xlfn._xlws.FILTER(LookupCostCode[Cost Code],LookupCostCode[Description]=Table1[[#This Row],[Equipment Type]],"Not Assigned")</f>
        <v>Not Assigned</v>
      </c>
      <c r="O373" s="72" t="s">
        <v>737</v>
      </c>
      <c r="P373" s="72"/>
      <c r="Q373" s="62" t="s">
        <v>9</v>
      </c>
      <c r="R373" s="62"/>
      <c r="S373" s="62" t="s">
        <v>6</v>
      </c>
      <c r="T373" s="62"/>
      <c r="U373" s="62"/>
      <c r="V373" s="62"/>
      <c r="W373" s="72" t="str">
        <f>IF(ISBLANK(Table1[[#This Row],[Connection Type]]),"",INDEX(LookupConnectionType[Description],MATCH(Table1[[#This Row],[Connection Type]],LookupConnectionType[Connection Abbreviation])))</f>
        <v/>
      </c>
      <c r="X373" s="76"/>
      <c r="Z373" s="41" t="s">
        <v>972</v>
      </c>
      <c r="AA373" s="62"/>
      <c r="AB373" s="62"/>
      <c r="AC373" s="62" t="s">
        <v>665</v>
      </c>
      <c r="AD373" s="62"/>
      <c r="AE373" s="62"/>
      <c r="AF373" s="77"/>
      <c r="AG373" s="77"/>
      <c r="AH373" s="78"/>
      <c r="AI37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7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73" s="79" t="str">
        <f>IF(OR(Table1[[#This Row],[Apparent Power (kVA)]]="",Table1[[#This Row],[Elec - Diversity]]=""),"",Table1[[#This Row],[Apparent Power (kVA)]]*Table1[[#This Row],[Elec - Diversity]])</f>
        <v/>
      </c>
      <c r="AL373" s="62"/>
      <c r="AM373" s="62"/>
      <c r="AN373" s="62"/>
      <c r="AO373" s="62"/>
      <c r="AP373" s="62"/>
      <c r="AQ373" s="62"/>
      <c r="AR373" s="62"/>
      <c r="AS373" s="62">
        <v>4414</v>
      </c>
      <c r="AT373" s="62" t="str" cm="1">
        <f t="array" ref="AT373">IF(ISBLANK(Table1[[#This Row],[Service]]),"N/A",INDEX(LookupService[Consumption Unit],MATCH(Table1[[#This Row],[Service]],LookupService[Service],0),0))</f>
        <v>SCFM</v>
      </c>
      <c r="AU373" s="62">
        <v>80</v>
      </c>
      <c r="AV373" s="62">
        <v>0.3</v>
      </c>
      <c r="AW373" s="80" t="str" cm="1">
        <f t="array" ref="AW373">IF(ISBLANK(Table1[[#This Row],[Service]]),"N/A",INDEX(LookupService[Pressure Unit],MATCH(Table1[[#This Row],[Service]],LookupService[Service],0),0))</f>
        <v>PSI</v>
      </c>
      <c r="AX373" s="81">
        <v>1</v>
      </c>
      <c r="AY373" s="72">
        <f>IF(OR(Table1[[#This Row],[Flow]]="",Table1[[#This Row],[Mech - Diversity]]=""),"",Table1[[#This Row],[Flow]]*Table1[[#This Row],[Mech - Diversity]])</f>
        <v>4414</v>
      </c>
      <c r="AZ373" s="72"/>
      <c r="BA373" s="62"/>
      <c r="BB373" s="62"/>
      <c r="BC373" s="62"/>
      <c r="BD373" s="62" t="s">
        <v>973</v>
      </c>
      <c r="BE373" s="62" t="s">
        <v>974</v>
      </c>
      <c r="BF373" s="62" t="s">
        <v>975</v>
      </c>
      <c r="BG373" s="62"/>
      <c r="BH373" s="77"/>
      <c r="BI373" s="77"/>
      <c r="BJ373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373" s="72"/>
      <c r="BL373" s="72" t="b">
        <f>IF(ISBLANK(Table1[[#This Row],[Power Source (Control Panel)]]),FALSE,TRUE)</f>
        <v>0</v>
      </c>
    </row>
    <row r="374" spans="1:64" ht="30" customHeight="1" x14ac:dyDescent="0.3">
      <c r="A374" s="62" t="s">
        <v>969</v>
      </c>
      <c r="B374" s="62" t="s">
        <v>970</v>
      </c>
      <c r="C37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INT-C008</v>
      </c>
      <c r="D374" s="62" t="s">
        <v>516</v>
      </c>
      <c r="E374" s="62" t="s">
        <v>971</v>
      </c>
      <c r="F374" s="72" t="str">
        <f>IF(OR(Table1[[#This Row],[Equipment Level]] = "Equipment", Table1[[#This Row],[Equipment Level]] = "Control Panel"),"", INDEX(LookupService[Service Abbreviation],MATCH(Table1[[#This Row],[Service]],LookupService[Service],0),1))</f>
        <v>INT</v>
      </c>
      <c r="G374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374" s="74">
        <v>8</v>
      </c>
      <c r="I374" s="75" t="str">
        <f>IF(Table1[[#This Row],[Connection ID]]&lt;&gt;"-",IF(COUNTIF(Table1[Connection ID],Table1[[#This Row],[Connection ID]])&gt;1,"Duplicate Tag",""),"")</f>
        <v/>
      </c>
      <c r="J37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74" s="62"/>
      <c r="M374" s="62" t="s">
        <v>7</v>
      </c>
      <c r="N374" s="72" t="str" cm="1">
        <f t="array" ref="N374">_xlfn._xlws.FILTER(LookupCostCode[Cost Code],LookupCostCode[Description]=Table1[[#This Row],[Equipment Type]],"Not Assigned")</f>
        <v>Not Assigned</v>
      </c>
      <c r="O374" s="72" t="s">
        <v>737</v>
      </c>
      <c r="P374" s="72"/>
      <c r="Q374" s="62" t="s">
        <v>9</v>
      </c>
      <c r="R374" s="62"/>
      <c r="S374" s="62" t="s">
        <v>6</v>
      </c>
      <c r="T374" s="62"/>
      <c r="U374" s="62"/>
      <c r="V374" s="62"/>
      <c r="W374" s="72" t="str">
        <f>IF(ISBLANK(Table1[[#This Row],[Connection Type]]),"",INDEX(LookupConnectionType[Description],MATCH(Table1[[#This Row],[Connection Type]],LookupConnectionType[Connection Abbreviation])))</f>
        <v/>
      </c>
      <c r="X374" s="76"/>
      <c r="Z374" s="41" t="s">
        <v>972</v>
      </c>
      <c r="AA374" s="62"/>
      <c r="AB374" s="62"/>
      <c r="AC374" s="62" t="s">
        <v>665</v>
      </c>
      <c r="AD374" s="62"/>
      <c r="AE374" s="62"/>
      <c r="AF374" s="77"/>
      <c r="AG374" s="77"/>
      <c r="AH374" s="78"/>
      <c r="AI37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7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74" s="79" t="str">
        <f>IF(OR(Table1[[#This Row],[Apparent Power (kVA)]]="",Table1[[#This Row],[Elec - Diversity]]=""),"",Table1[[#This Row],[Apparent Power (kVA)]]*Table1[[#This Row],[Elec - Diversity]])</f>
        <v/>
      </c>
      <c r="AL374" s="62"/>
      <c r="AM374" s="62"/>
      <c r="AN374" s="62"/>
      <c r="AO374" s="62"/>
      <c r="AP374" s="62"/>
      <c r="AQ374" s="62"/>
      <c r="AR374" s="62"/>
      <c r="AS374" s="62">
        <v>4414</v>
      </c>
      <c r="AT374" s="62" t="str" cm="1">
        <f t="array" ref="AT374">IF(ISBLANK(Table1[[#This Row],[Service]]),"N/A",INDEX(LookupService[Consumption Unit],MATCH(Table1[[#This Row],[Service]],LookupService[Service],0),0))</f>
        <v>SCFM</v>
      </c>
      <c r="AU374" s="62">
        <v>80</v>
      </c>
      <c r="AV374" s="62">
        <v>0.3</v>
      </c>
      <c r="AW374" s="80" t="str" cm="1">
        <f t="array" ref="AW374">IF(ISBLANK(Table1[[#This Row],[Service]]),"N/A",INDEX(LookupService[Pressure Unit],MATCH(Table1[[#This Row],[Service]],LookupService[Service],0),0))</f>
        <v>PSI</v>
      </c>
      <c r="AX374" s="81">
        <v>1</v>
      </c>
      <c r="AY374" s="72">
        <f>IF(OR(Table1[[#This Row],[Flow]]="",Table1[[#This Row],[Mech - Diversity]]=""),"",Table1[[#This Row],[Flow]]*Table1[[#This Row],[Mech - Diversity]])</f>
        <v>4414</v>
      </c>
      <c r="AZ374" s="72"/>
      <c r="BA374" s="62"/>
      <c r="BB374" s="62"/>
      <c r="BC374" s="62"/>
      <c r="BD374" s="62" t="s">
        <v>973</v>
      </c>
      <c r="BE374" s="62" t="s">
        <v>974</v>
      </c>
      <c r="BF374" s="62" t="s">
        <v>975</v>
      </c>
      <c r="BG374" s="62"/>
      <c r="BH374" s="77"/>
      <c r="BI374" s="77"/>
      <c r="BJ374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374" s="72"/>
      <c r="BL374" s="72" t="b">
        <f>IF(ISBLANK(Table1[[#This Row],[Power Source (Control Panel)]]),FALSE,TRUE)</f>
        <v>0</v>
      </c>
    </row>
    <row r="375" spans="1:64" ht="30" customHeight="1" x14ac:dyDescent="0.3">
      <c r="A375" s="62" t="s">
        <v>969</v>
      </c>
      <c r="B375" s="62" t="s">
        <v>970</v>
      </c>
      <c r="C37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INT-C009</v>
      </c>
      <c r="D375" s="62" t="s">
        <v>516</v>
      </c>
      <c r="E375" s="62" t="s">
        <v>971</v>
      </c>
      <c r="F375" s="72" t="str">
        <f>IF(OR(Table1[[#This Row],[Equipment Level]] = "Equipment", Table1[[#This Row],[Equipment Level]] = "Control Panel"),"", INDEX(LookupService[Service Abbreviation],MATCH(Table1[[#This Row],[Service]],LookupService[Service],0),1))</f>
        <v>INT</v>
      </c>
      <c r="G375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375" s="74">
        <v>9</v>
      </c>
      <c r="I375" s="75" t="str">
        <f>IF(Table1[[#This Row],[Connection ID]]&lt;&gt;"-",IF(COUNTIF(Table1[Connection ID],Table1[[#This Row],[Connection ID]])&gt;1,"Duplicate Tag",""),"")</f>
        <v/>
      </c>
      <c r="J37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75" s="62"/>
      <c r="M375" s="62" t="s">
        <v>7</v>
      </c>
      <c r="N375" s="72" t="str" cm="1">
        <f t="array" ref="N375">_xlfn._xlws.FILTER(LookupCostCode[Cost Code],LookupCostCode[Description]=Table1[[#This Row],[Equipment Type]],"Not Assigned")</f>
        <v>Not Assigned</v>
      </c>
      <c r="O375" s="72" t="s">
        <v>737</v>
      </c>
      <c r="P375" s="72"/>
      <c r="Q375" s="62" t="s">
        <v>9</v>
      </c>
      <c r="R375" s="62"/>
      <c r="S375" s="62" t="s">
        <v>6</v>
      </c>
      <c r="T375" s="62"/>
      <c r="U375" s="62"/>
      <c r="V375" s="62"/>
      <c r="W375" s="72" t="str">
        <f>IF(ISBLANK(Table1[[#This Row],[Connection Type]]),"",INDEX(LookupConnectionType[Description],MATCH(Table1[[#This Row],[Connection Type]],LookupConnectionType[Connection Abbreviation])))</f>
        <v/>
      </c>
      <c r="X375" s="76"/>
      <c r="Z375" s="41" t="s">
        <v>972</v>
      </c>
      <c r="AA375" s="62"/>
      <c r="AB375" s="62"/>
      <c r="AC375" s="62" t="s">
        <v>665</v>
      </c>
      <c r="AD375" s="62"/>
      <c r="AE375" s="62"/>
      <c r="AF375" s="77"/>
      <c r="AG375" s="77"/>
      <c r="AH375" s="78"/>
      <c r="AI37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7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75" s="79" t="str">
        <f>IF(OR(Table1[[#This Row],[Apparent Power (kVA)]]="",Table1[[#This Row],[Elec - Diversity]]=""),"",Table1[[#This Row],[Apparent Power (kVA)]]*Table1[[#This Row],[Elec - Diversity]])</f>
        <v/>
      </c>
      <c r="AL375" s="62"/>
      <c r="AM375" s="62"/>
      <c r="AN375" s="62"/>
      <c r="AO375" s="62"/>
      <c r="AP375" s="62"/>
      <c r="AQ375" s="62"/>
      <c r="AR375" s="62"/>
      <c r="AS375" s="62">
        <v>4414</v>
      </c>
      <c r="AT375" s="62" t="str" cm="1">
        <f t="array" ref="AT375">IF(ISBLANK(Table1[[#This Row],[Service]]),"N/A",INDEX(LookupService[Consumption Unit],MATCH(Table1[[#This Row],[Service]],LookupService[Service],0),0))</f>
        <v>SCFM</v>
      </c>
      <c r="AU375" s="62">
        <v>80</v>
      </c>
      <c r="AV375" s="62">
        <v>0.3</v>
      </c>
      <c r="AW375" s="80" t="str" cm="1">
        <f t="array" ref="AW375">IF(ISBLANK(Table1[[#This Row],[Service]]),"N/A",INDEX(LookupService[Pressure Unit],MATCH(Table1[[#This Row],[Service]],LookupService[Service],0),0))</f>
        <v>PSI</v>
      </c>
      <c r="AX375" s="81">
        <v>1</v>
      </c>
      <c r="AY375" s="72">
        <f>IF(OR(Table1[[#This Row],[Flow]]="",Table1[[#This Row],[Mech - Diversity]]=""),"",Table1[[#This Row],[Flow]]*Table1[[#This Row],[Mech - Diversity]])</f>
        <v>4414</v>
      </c>
      <c r="AZ375" s="72"/>
      <c r="BA375" s="62"/>
      <c r="BB375" s="62"/>
      <c r="BC375" s="62"/>
      <c r="BD375" s="62" t="s">
        <v>973</v>
      </c>
      <c r="BE375" s="62" t="s">
        <v>974</v>
      </c>
      <c r="BF375" s="62" t="s">
        <v>975</v>
      </c>
      <c r="BG375" s="62"/>
      <c r="BH375" s="77"/>
      <c r="BI375" s="77"/>
      <c r="BJ375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375" s="72"/>
      <c r="BL375" s="72" t="b">
        <f>IF(ISBLANK(Table1[[#This Row],[Power Source (Control Panel)]]),FALSE,TRUE)</f>
        <v>0</v>
      </c>
    </row>
    <row r="376" spans="1:64" ht="30" customHeight="1" x14ac:dyDescent="0.3">
      <c r="A376" s="62" t="s">
        <v>969</v>
      </c>
      <c r="B376" s="62" t="s">
        <v>970</v>
      </c>
      <c r="C37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INT-C010</v>
      </c>
      <c r="D376" s="62" t="s">
        <v>516</v>
      </c>
      <c r="E376" s="62" t="s">
        <v>971</v>
      </c>
      <c r="F376" s="72" t="str">
        <f>IF(OR(Table1[[#This Row],[Equipment Level]] = "Equipment", Table1[[#This Row],[Equipment Level]] = "Control Panel"),"", INDEX(LookupService[Service Abbreviation],MATCH(Table1[[#This Row],[Service]],LookupService[Service],0),1))</f>
        <v>INT</v>
      </c>
      <c r="G376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376" s="74">
        <v>10</v>
      </c>
      <c r="I376" s="75" t="str">
        <f>IF(Table1[[#This Row],[Connection ID]]&lt;&gt;"-",IF(COUNTIF(Table1[Connection ID],Table1[[#This Row],[Connection ID]])&gt;1,"Duplicate Tag",""),"")</f>
        <v/>
      </c>
      <c r="J37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76" s="62"/>
      <c r="M376" s="62" t="s">
        <v>7</v>
      </c>
      <c r="N376" s="72" t="str" cm="1">
        <f t="array" ref="N376">_xlfn._xlws.FILTER(LookupCostCode[Cost Code],LookupCostCode[Description]=Table1[[#This Row],[Equipment Type]],"Not Assigned")</f>
        <v>Not Assigned</v>
      </c>
      <c r="O376" s="72" t="s">
        <v>737</v>
      </c>
      <c r="P376" s="72"/>
      <c r="Q376" s="62" t="s">
        <v>9</v>
      </c>
      <c r="R376" s="62"/>
      <c r="S376" s="62" t="s">
        <v>6</v>
      </c>
      <c r="T376" s="62"/>
      <c r="U376" s="62"/>
      <c r="V376" s="62"/>
      <c r="W376" s="72" t="str">
        <f>IF(ISBLANK(Table1[[#This Row],[Connection Type]]),"",INDEX(LookupConnectionType[Description],MATCH(Table1[[#This Row],[Connection Type]],LookupConnectionType[Connection Abbreviation])))</f>
        <v/>
      </c>
      <c r="X376" s="76"/>
      <c r="Z376" s="41" t="s">
        <v>972</v>
      </c>
      <c r="AA376" s="62"/>
      <c r="AB376" s="62"/>
      <c r="AC376" s="62" t="s">
        <v>665</v>
      </c>
      <c r="AD376" s="62"/>
      <c r="AE376" s="62"/>
      <c r="AF376" s="77"/>
      <c r="AG376" s="77"/>
      <c r="AH376" s="78"/>
      <c r="AI37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7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76" s="79" t="str">
        <f>IF(OR(Table1[[#This Row],[Apparent Power (kVA)]]="",Table1[[#This Row],[Elec - Diversity]]=""),"",Table1[[#This Row],[Apparent Power (kVA)]]*Table1[[#This Row],[Elec - Diversity]])</f>
        <v/>
      </c>
      <c r="AL376" s="62"/>
      <c r="AM376" s="62"/>
      <c r="AN376" s="62"/>
      <c r="AO376" s="62"/>
      <c r="AP376" s="62"/>
      <c r="AQ376" s="62"/>
      <c r="AR376" s="62"/>
      <c r="AS376" s="62">
        <v>4414</v>
      </c>
      <c r="AT376" s="62" t="str" cm="1">
        <f t="array" ref="AT376">IF(ISBLANK(Table1[[#This Row],[Service]]),"N/A",INDEX(LookupService[Consumption Unit],MATCH(Table1[[#This Row],[Service]],LookupService[Service],0),0))</f>
        <v>SCFM</v>
      </c>
      <c r="AU376" s="62">
        <v>80</v>
      </c>
      <c r="AV376" s="62">
        <v>0.3</v>
      </c>
      <c r="AW376" s="80" t="str" cm="1">
        <f t="array" ref="AW376">IF(ISBLANK(Table1[[#This Row],[Service]]),"N/A",INDEX(LookupService[Pressure Unit],MATCH(Table1[[#This Row],[Service]],LookupService[Service],0),0))</f>
        <v>PSI</v>
      </c>
      <c r="AX376" s="81">
        <v>1</v>
      </c>
      <c r="AY376" s="72">
        <f>IF(OR(Table1[[#This Row],[Flow]]="",Table1[[#This Row],[Mech - Diversity]]=""),"",Table1[[#This Row],[Flow]]*Table1[[#This Row],[Mech - Diversity]])</f>
        <v>4414</v>
      </c>
      <c r="AZ376" s="72"/>
      <c r="BA376" s="62"/>
      <c r="BB376" s="62"/>
      <c r="BC376" s="62"/>
      <c r="BD376" s="62" t="s">
        <v>973</v>
      </c>
      <c r="BE376" s="62" t="s">
        <v>974</v>
      </c>
      <c r="BF376" s="62" t="s">
        <v>975</v>
      </c>
      <c r="BG376" s="62"/>
      <c r="BH376" s="77"/>
      <c r="BI376" s="77"/>
      <c r="BJ376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376" s="72"/>
      <c r="BL376" s="72" t="b">
        <f>IF(ISBLANK(Table1[[#This Row],[Power Source (Control Panel)]]),FALSE,TRUE)</f>
        <v>0</v>
      </c>
    </row>
    <row r="377" spans="1:64" ht="30" customHeight="1" x14ac:dyDescent="0.3">
      <c r="A377" s="62" t="s">
        <v>969</v>
      </c>
      <c r="B377" s="62" t="s">
        <v>970</v>
      </c>
      <c r="C37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INT-C011</v>
      </c>
      <c r="D377" s="62" t="s">
        <v>516</v>
      </c>
      <c r="E377" s="62" t="s">
        <v>971</v>
      </c>
      <c r="F377" s="72" t="str">
        <f>IF(OR(Table1[[#This Row],[Equipment Level]] = "Equipment", Table1[[#This Row],[Equipment Level]] = "Control Panel"),"", INDEX(LookupService[Service Abbreviation],MATCH(Table1[[#This Row],[Service]],LookupService[Service],0),1))</f>
        <v>INT</v>
      </c>
      <c r="G377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377" s="74">
        <v>11</v>
      </c>
      <c r="I377" s="75" t="str">
        <f>IF(Table1[[#This Row],[Connection ID]]&lt;&gt;"-",IF(COUNTIF(Table1[Connection ID],Table1[[#This Row],[Connection ID]])&gt;1,"Duplicate Tag",""),"")</f>
        <v/>
      </c>
      <c r="J37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77" s="62"/>
      <c r="M377" s="62" t="s">
        <v>7</v>
      </c>
      <c r="N377" s="72" t="str" cm="1">
        <f t="array" ref="N377">_xlfn._xlws.FILTER(LookupCostCode[Cost Code],LookupCostCode[Description]=Table1[[#This Row],[Equipment Type]],"Not Assigned")</f>
        <v>Not Assigned</v>
      </c>
      <c r="O377" s="72" t="s">
        <v>737</v>
      </c>
      <c r="P377" s="72"/>
      <c r="Q377" s="62" t="s">
        <v>9</v>
      </c>
      <c r="R377" s="62"/>
      <c r="S377" s="62" t="s">
        <v>6</v>
      </c>
      <c r="T377" s="62"/>
      <c r="U377" s="62"/>
      <c r="V377" s="62"/>
      <c r="W377" s="72" t="str">
        <f>IF(ISBLANK(Table1[[#This Row],[Connection Type]]),"",INDEX(LookupConnectionType[Description],MATCH(Table1[[#This Row],[Connection Type]],LookupConnectionType[Connection Abbreviation])))</f>
        <v/>
      </c>
      <c r="X377" s="76"/>
      <c r="Z377" s="41" t="s">
        <v>972</v>
      </c>
      <c r="AA377" s="62"/>
      <c r="AB377" s="62"/>
      <c r="AC377" s="62" t="s">
        <v>665</v>
      </c>
      <c r="AD377" s="62"/>
      <c r="AE377" s="62"/>
      <c r="AF377" s="77"/>
      <c r="AG377" s="77"/>
      <c r="AH377" s="78"/>
      <c r="AI37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7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77" s="79" t="str">
        <f>IF(OR(Table1[[#This Row],[Apparent Power (kVA)]]="",Table1[[#This Row],[Elec - Diversity]]=""),"",Table1[[#This Row],[Apparent Power (kVA)]]*Table1[[#This Row],[Elec - Diversity]])</f>
        <v/>
      </c>
      <c r="AL377" s="62"/>
      <c r="AM377" s="62"/>
      <c r="AN377" s="62"/>
      <c r="AO377" s="62"/>
      <c r="AP377" s="62"/>
      <c r="AQ377" s="62"/>
      <c r="AR377" s="62"/>
      <c r="AS377" s="62">
        <v>4414</v>
      </c>
      <c r="AT377" s="62" t="str" cm="1">
        <f t="array" ref="AT377">IF(ISBLANK(Table1[[#This Row],[Service]]),"N/A",INDEX(LookupService[Consumption Unit],MATCH(Table1[[#This Row],[Service]],LookupService[Service],0),0))</f>
        <v>SCFM</v>
      </c>
      <c r="AU377" s="62">
        <v>80</v>
      </c>
      <c r="AV377" s="62">
        <v>0.3</v>
      </c>
      <c r="AW377" s="80" t="str" cm="1">
        <f t="array" ref="AW377">IF(ISBLANK(Table1[[#This Row],[Service]]),"N/A",INDEX(LookupService[Pressure Unit],MATCH(Table1[[#This Row],[Service]],LookupService[Service],0),0))</f>
        <v>PSI</v>
      </c>
      <c r="AX377" s="81">
        <v>1</v>
      </c>
      <c r="AY377" s="72">
        <f>IF(OR(Table1[[#This Row],[Flow]]="",Table1[[#This Row],[Mech - Diversity]]=""),"",Table1[[#This Row],[Flow]]*Table1[[#This Row],[Mech - Diversity]])</f>
        <v>4414</v>
      </c>
      <c r="AZ377" s="72"/>
      <c r="BA377" s="62"/>
      <c r="BB377" s="62"/>
      <c r="BC377" s="62"/>
      <c r="BD377" s="62" t="s">
        <v>973</v>
      </c>
      <c r="BE377" s="62" t="s">
        <v>974</v>
      </c>
      <c r="BF377" s="62" t="s">
        <v>975</v>
      </c>
      <c r="BG377" s="62"/>
      <c r="BH377" s="77"/>
      <c r="BI377" s="77"/>
      <c r="BJ377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377" s="72"/>
      <c r="BL377" s="72" t="b">
        <f>IF(ISBLANK(Table1[[#This Row],[Power Source (Control Panel)]]),FALSE,TRUE)</f>
        <v>0</v>
      </c>
    </row>
    <row r="378" spans="1:64" ht="30" customHeight="1" x14ac:dyDescent="0.3">
      <c r="A378" s="62" t="s">
        <v>969</v>
      </c>
      <c r="B378" s="62" t="s">
        <v>970</v>
      </c>
      <c r="C37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INT-C012</v>
      </c>
      <c r="D378" s="62" t="s">
        <v>516</v>
      </c>
      <c r="E378" s="62" t="s">
        <v>971</v>
      </c>
      <c r="F378" s="72" t="str">
        <f>IF(OR(Table1[[#This Row],[Equipment Level]] = "Equipment", Table1[[#This Row],[Equipment Level]] = "Control Panel"),"", INDEX(LookupService[Service Abbreviation],MATCH(Table1[[#This Row],[Service]],LookupService[Service],0),1))</f>
        <v>INT</v>
      </c>
      <c r="G378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378" s="74">
        <v>12</v>
      </c>
      <c r="I378" s="75" t="str">
        <f>IF(Table1[[#This Row],[Connection ID]]&lt;&gt;"-",IF(COUNTIF(Table1[Connection ID],Table1[[#This Row],[Connection ID]])&gt;1,"Duplicate Tag",""),"")</f>
        <v/>
      </c>
      <c r="J37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78" s="62"/>
      <c r="M378" s="62" t="s">
        <v>7</v>
      </c>
      <c r="N378" s="72" t="str" cm="1">
        <f t="array" ref="N378">_xlfn._xlws.FILTER(LookupCostCode[Cost Code],LookupCostCode[Description]=Table1[[#This Row],[Equipment Type]],"Not Assigned")</f>
        <v>Not Assigned</v>
      </c>
      <c r="O378" s="72" t="s">
        <v>737</v>
      </c>
      <c r="P378" s="72"/>
      <c r="Q378" s="62" t="s">
        <v>9</v>
      </c>
      <c r="R378" s="62"/>
      <c r="S378" s="62" t="s">
        <v>6</v>
      </c>
      <c r="T378" s="62"/>
      <c r="U378" s="62"/>
      <c r="V378" s="62"/>
      <c r="W378" s="72" t="str">
        <f>IF(ISBLANK(Table1[[#This Row],[Connection Type]]),"",INDEX(LookupConnectionType[Description],MATCH(Table1[[#This Row],[Connection Type]],LookupConnectionType[Connection Abbreviation])))</f>
        <v/>
      </c>
      <c r="X378" s="76"/>
      <c r="Z378" s="41" t="s">
        <v>972</v>
      </c>
      <c r="AA378" s="62"/>
      <c r="AB378" s="62"/>
      <c r="AC378" s="62" t="s">
        <v>665</v>
      </c>
      <c r="AD378" s="62"/>
      <c r="AE378" s="62"/>
      <c r="AF378" s="77"/>
      <c r="AG378" s="77"/>
      <c r="AH378" s="78"/>
      <c r="AI37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7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78" s="79" t="str">
        <f>IF(OR(Table1[[#This Row],[Apparent Power (kVA)]]="",Table1[[#This Row],[Elec - Diversity]]=""),"",Table1[[#This Row],[Apparent Power (kVA)]]*Table1[[#This Row],[Elec - Diversity]])</f>
        <v/>
      </c>
      <c r="AL378" s="62"/>
      <c r="AM378" s="62"/>
      <c r="AN378" s="62"/>
      <c r="AO378" s="62"/>
      <c r="AP378" s="62"/>
      <c r="AQ378" s="62"/>
      <c r="AR378" s="62"/>
      <c r="AS378" s="62">
        <v>4414</v>
      </c>
      <c r="AT378" s="62" t="str" cm="1">
        <f t="array" ref="AT378">IF(ISBLANK(Table1[[#This Row],[Service]]),"N/A",INDEX(LookupService[Consumption Unit],MATCH(Table1[[#This Row],[Service]],LookupService[Service],0),0))</f>
        <v>SCFM</v>
      </c>
      <c r="AU378" s="62">
        <v>80</v>
      </c>
      <c r="AV378" s="62">
        <v>0.3</v>
      </c>
      <c r="AW378" s="80" t="str" cm="1">
        <f t="array" ref="AW378">IF(ISBLANK(Table1[[#This Row],[Service]]),"N/A",INDEX(LookupService[Pressure Unit],MATCH(Table1[[#This Row],[Service]],LookupService[Service],0),0))</f>
        <v>PSI</v>
      </c>
      <c r="AX378" s="81">
        <v>1</v>
      </c>
      <c r="AY378" s="72">
        <f>IF(OR(Table1[[#This Row],[Flow]]="",Table1[[#This Row],[Mech - Diversity]]=""),"",Table1[[#This Row],[Flow]]*Table1[[#This Row],[Mech - Diversity]])</f>
        <v>4414</v>
      </c>
      <c r="AZ378" s="72"/>
      <c r="BA378" s="62"/>
      <c r="BB378" s="62"/>
      <c r="BC378" s="62"/>
      <c r="BD378" s="62" t="s">
        <v>973</v>
      </c>
      <c r="BE378" s="62" t="s">
        <v>974</v>
      </c>
      <c r="BF378" s="62" t="s">
        <v>975</v>
      </c>
      <c r="BG378" s="62"/>
      <c r="BH378" s="77"/>
      <c r="BI378" s="77"/>
      <c r="BJ378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378" s="72"/>
      <c r="BL378" s="72" t="b">
        <f>IF(ISBLANK(Table1[[#This Row],[Power Source (Control Panel)]]),FALSE,TRUE)</f>
        <v>0</v>
      </c>
    </row>
    <row r="379" spans="1:64" ht="30" customHeight="1" x14ac:dyDescent="0.3">
      <c r="A379" s="62" t="s">
        <v>969</v>
      </c>
      <c r="B379" s="62" t="s">
        <v>970</v>
      </c>
      <c r="C37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79" s="62" t="s">
        <v>509</v>
      </c>
      <c r="E379" s="62"/>
      <c r="F37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7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79" s="74"/>
      <c r="I379" s="75" t="str">
        <f>IF(Table1[[#This Row],[Connection ID]]&lt;&gt;"-",IF(COUNTIF(Table1[Connection ID],Table1[[#This Row],[Connection ID]])&gt;1,"Duplicate Tag",""),"")</f>
        <v/>
      </c>
      <c r="J37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79" s="62"/>
      <c r="M379" s="62" t="s">
        <v>7</v>
      </c>
      <c r="N379" s="72" t="str" cm="1">
        <f t="array" ref="N379">_xlfn._xlws.FILTER(LookupCostCode[Cost Code],LookupCostCode[Description]=Table1[[#This Row],[Equipment Type]],"Not Assigned")</f>
        <v>Not Assigned</v>
      </c>
      <c r="O379" s="72" t="s">
        <v>737</v>
      </c>
      <c r="P379" s="72"/>
      <c r="Q379" s="62" t="s">
        <v>9</v>
      </c>
      <c r="R379" s="62"/>
      <c r="S379" s="62" t="s">
        <v>6</v>
      </c>
      <c r="T379" s="62"/>
      <c r="U379" s="62"/>
      <c r="V379" s="62"/>
      <c r="W379" s="72" t="str">
        <f>IF(ISBLANK(Table1[[#This Row],[Connection Type]]),"",INDEX(LookupConnectionType[Description],MATCH(Table1[[#This Row],[Connection Type]],LookupConnectionType[Connection Abbreviation])))</f>
        <v/>
      </c>
      <c r="X379" s="76"/>
      <c r="AA379" s="62"/>
      <c r="AB379" s="62"/>
      <c r="AC379" s="62"/>
      <c r="AD379" s="62"/>
      <c r="AE379" s="62"/>
      <c r="AF379" s="77"/>
      <c r="AG379" s="77"/>
      <c r="AH379" s="78"/>
      <c r="AI37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7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79" s="79" t="str">
        <f>IF(OR(Table1[[#This Row],[Apparent Power (kVA)]]="",Table1[[#This Row],[Elec - Diversity]]=""),"",Table1[[#This Row],[Apparent Power (kVA)]]*Table1[[#This Row],[Elec - Diversity]])</f>
        <v/>
      </c>
      <c r="AL379" s="62" t="s">
        <v>738</v>
      </c>
      <c r="AM379" s="62"/>
      <c r="AN379" s="62"/>
      <c r="AO379" s="62"/>
      <c r="AP379" s="62"/>
      <c r="AQ379" s="62"/>
      <c r="AR379" s="62"/>
      <c r="AS379" s="62"/>
      <c r="AT379" s="62" t="str" cm="1">
        <f t="array" ref="AT379">IF(ISBLANK(Table1[[#This Row],[Service]]),"N/A",INDEX(LookupService[Consumption Unit],MATCH(Table1[[#This Row],[Service]],LookupService[Service],0),0))</f>
        <v>N/A</v>
      </c>
      <c r="AU379" s="62"/>
      <c r="AV379" s="62"/>
      <c r="AW379" s="80" t="str" cm="1">
        <f t="array" ref="AW379">IF(ISBLANK(Table1[[#This Row],[Service]]),"N/A",INDEX(LookupService[Pressure Unit],MATCH(Table1[[#This Row],[Service]],LookupService[Service],0),0))</f>
        <v>N/A</v>
      </c>
      <c r="AX379" s="81"/>
      <c r="AY379" s="72" t="str">
        <f>IF(OR(Table1[[#This Row],[Flow]]="",Table1[[#This Row],[Mech - Diversity]]=""),"",Table1[[#This Row],[Flow]]*Table1[[#This Row],[Mech - Diversity]])</f>
        <v/>
      </c>
      <c r="AZ379" s="72"/>
      <c r="BA379" s="62"/>
      <c r="BB379" s="62"/>
      <c r="BC379" s="62"/>
      <c r="BD379" s="62"/>
      <c r="BE379" s="62"/>
      <c r="BF379" s="62"/>
      <c r="BG379" s="62"/>
      <c r="BH379" s="77"/>
      <c r="BI379" s="77"/>
      <c r="BJ37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79" s="72"/>
      <c r="BL379" s="72" t="b">
        <f>IF(ISBLANK(Table1[[#This Row],[Power Source (Control Panel)]]),FALSE,TRUE)</f>
        <v>1</v>
      </c>
    </row>
    <row r="380" spans="1:64" ht="30" customHeight="1" x14ac:dyDescent="0.3">
      <c r="A380" s="62" t="s">
        <v>976</v>
      </c>
      <c r="B380" s="62" t="s">
        <v>970</v>
      </c>
      <c r="C38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INT-C013</v>
      </c>
      <c r="D380" s="62" t="s">
        <v>516</v>
      </c>
      <c r="E380" s="62" t="s">
        <v>971</v>
      </c>
      <c r="F380" s="72" t="str">
        <f>IF(OR(Table1[[#This Row],[Equipment Level]] = "Equipment", Table1[[#This Row],[Equipment Level]] = "Control Panel"),"", INDEX(LookupService[Service Abbreviation],MATCH(Table1[[#This Row],[Service]],LookupService[Service],0),1))</f>
        <v>INT</v>
      </c>
      <c r="G380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380" s="74">
        <v>13</v>
      </c>
      <c r="I380" s="75" t="str">
        <f>IF(Table1[[#This Row],[Connection ID]]&lt;&gt;"-",IF(COUNTIF(Table1[Connection ID],Table1[[#This Row],[Connection ID]])&gt;1,"Duplicate Tag",""),"")</f>
        <v/>
      </c>
      <c r="J38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80" s="62"/>
      <c r="M380" s="62" t="s">
        <v>751</v>
      </c>
      <c r="N380" s="72" t="str" cm="1">
        <f t="array" ref="N380">_xlfn._xlws.FILTER(LookupCostCode[Cost Code],LookupCostCode[Description]=Table1[[#This Row],[Equipment Type]],"Not Assigned")</f>
        <v>Not Assigned</v>
      </c>
      <c r="O380" s="72" t="s">
        <v>737</v>
      </c>
      <c r="P380" s="72"/>
      <c r="Q380" s="62" t="s">
        <v>9</v>
      </c>
      <c r="R380" s="62"/>
      <c r="S380" s="62" t="s">
        <v>10</v>
      </c>
      <c r="T380" s="62"/>
      <c r="U380" s="62"/>
      <c r="V380" s="62"/>
      <c r="W380" s="72" t="str">
        <f>IF(ISBLANK(Table1[[#This Row],[Connection Type]]),"",INDEX(LookupConnectionType[Description],MATCH(Table1[[#This Row],[Connection Type]],LookupConnectionType[Connection Abbreviation])))</f>
        <v/>
      </c>
      <c r="X380" s="76"/>
      <c r="Z380" s="41" t="s">
        <v>972</v>
      </c>
      <c r="AA380" s="62"/>
      <c r="AB380" s="62"/>
      <c r="AC380" s="62" t="s">
        <v>665</v>
      </c>
      <c r="AD380" s="62"/>
      <c r="AE380" s="62"/>
      <c r="AF380" s="77"/>
      <c r="AG380" s="77"/>
      <c r="AH380" s="78"/>
      <c r="AI38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8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80" s="79" t="str">
        <f>IF(OR(Table1[[#This Row],[Apparent Power (kVA)]]="",Table1[[#This Row],[Elec - Diversity]]=""),"",Table1[[#This Row],[Apparent Power (kVA)]]*Table1[[#This Row],[Elec - Diversity]])</f>
        <v/>
      </c>
      <c r="AL380" s="62"/>
      <c r="AM380" s="62"/>
      <c r="AN380" s="62"/>
      <c r="AO380" s="62"/>
      <c r="AP380" s="62"/>
      <c r="AQ380" s="62"/>
      <c r="AR380" s="62"/>
      <c r="AS380" s="62">
        <v>4414</v>
      </c>
      <c r="AT380" s="62" t="str" cm="1">
        <f t="array" ref="AT380">IF(ISBLANK(Table1[[#This Row],[Service]]),"N/A",INDEX(LookupService[Consumption Unit],MATCH(Table1[[#This Row],[Service]],LookupService[Service],0),0))</f>
        <v>SCFM</v>
      </c>
      <c r="AU380" s="62">
        <v>80</v>
      </c>
      <c r="AV380" s="62">
        <v>0.3</v>
      </c>
      <c r="AW380" s="80" t="str" cm="1">
        <f t="array" ref="AW380">IF(ISBLANK(Table1[[#This Row],[Service]]),"N/A",INDEX(LookupService[Pressure Unit],MATCH(Table1[[#This Row],[Service]],LookupService[Service],0),0))</f>
        <v>PSI</v>
      </c>
      <c r="AX380" s="81">
        <v>1</v>
      </c>
      <c r="AY380" s="72">
        <f>IF(OR(Table1[[#This Row],[Flow]]="",Table1[[#This Row],[Mech - Diversity]]=""),"",Table1[[#This Row],[Flow]]*Table1[[#This Row],[Mech - Diversity]])</f>
        <v>4414</v>
      </c>
      <c r="AZ380" s="72"/>
      <c r="BA380" s="62"/>
      <c r="BB380" s="62"/>
      <c r="BC380" s="62"/>
      <c r="BD380" s="62" t="s">
        <v>977</v>
      </c>
      <c r="BE380" s="62" t="s">
        <v>978</v>
      </c>
      <c r="BF380" s="62" t="s">
        <v>975</v>
      </c>
      <c r="BG380" s="62"/>
      <c r="BH380" s="77"/>
      <c r="BI380" s="77"/>
      <c r="BJ380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380" s="72"/>
      <c r="BL380" s="72" t="b">
        <f>IF(ISBLANK(Table1[[#This Row],[Power Source (Control Panel)]]),FALSE,TRUE)</f>
        <v>0</v>
      </c>
    </row>
    <row r="381" spans="1:64" ht="30" customHeight="1" x14ac:dyDescent="0.3">
      <c r="A381" s="62" t="s">
        <v>976</v>
      </c>
      <c r="B381" s="62" t="s">
        <v>970</v>
      </c>
      <c r="C38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INT-C014</v>
      </c>
      <c r="D381" s="62" t="s">
        <v>516</v>
      </c>
      <c r="E381" s="62" t="s">
        <v>971</v>
      </c>
      <c r="F381" s="72" t="str">
        <f>IF(OR(Table1[[#This Row],[Equipment Level]] = "Equipment", Table1[[#This Row],[Equipment Level]] = "Control Panel"),"", INDEX(LookupService[Service Abbreviation],MATCH(Table1[[#This Row],[Service]],LookupService[Service],0),1))</f>
        <v>INT</v>
      </c>
      <c r="G381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381" s="74">
        <v>14</v>
      </c>
      <c r="I381" s="75" t="str">
        <f>IF(Table1[[#This Row],[Connection ID]]&lt;&gt;"-",IF(COUNTIF(Table1[Connection ID],Table1[[#This Row],[Connection ID]])&gt;1,"Duplicate Tag",""),"")</f>
        <v/>
      </c>
      <c r="J38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81" s="62"/>
      <c r="M381" s="62" t="s">
        <v>751</v>
      </c>
      <c r="N381" s="72" t="str" cm="1">
        <f t="array" ref="N381">_xlfn._xlws.FILTER(LookupCostCode[Cost Code],LookupCostCode[Description]=Table1[[#This Row],[Equipment Type]],"Not Assigned")</f>
        <v>Not Assigned</v>
      </c>
      <c r="O381" s="72" t="s">
        <v>737</v>
      </c>
      <c r="P381" s="72"/>
      <c r="Q381" s="62" t="s">
        <v>9</v>
      </c>
      <c r="R381" s="62"/>
      <c r="S381" s="62" t="s">
        <v>10</v>
      </c>
      <c r="T381" s="62"/>
      <c r="U381" s="62"/>
      <c r="V381" s="62"/>
      <c r="W381" s="72" t="str">
        <f>IF(ISBLANK(Table1[[#This Row],[Connection Type]]),"",INDEX(LookupConnectionType[Description],MATCH(Table1[[#This Row],[Connection Type]],LookupConnectionType[Connection Abbreviation])))</f>
        <v/>
      </c>
      <c r="X381" s="76"/>
      <c r="Z381" s="41" t="s">
        <v>972</v>
      </c>
      <c r="AA381" s="62"/>
      <c r="AB381" s="62"/>
      <c r="AC381" s="62" t="s">
        <v>665</v>
      </c>
      <c r="AD381" s="62"/>
      <c r="AE381" s="62"/>
      <c r="AF381" s="77"/>
      <c r="AG381" s="77"/>
      <c r="AH381" s="78"/>
      <c r="AI38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8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81" s="79" t="str">
        <f>IF(OR(Table1[[#This Row],[Apparent Power (kVA)]]="",Table1[[#This Row],[Elec - Diversity]]=""),"",Table1[[#This Row],[Apparent Power (kVA)]]*Table1[[#This Row],[Elec - Diversity]])</f>
        <v/>
      </c>
      <c r="AL381" s="62"/>
      <c r="AM381" s="62"/>
      <c r="AN381" s="62"/>
      <c r="AO381" s="62"/>
      <c r="AP381" s="62"/>
      <c r="AQ381" s="62"/>
      <c r="AR381" s="62"/>
      <c r="AS381" s="62">
        <v>4414</v>
      </c>
      <c r="AT381" s="62" t="str" cm="1">
        <f t="array" ref="AT381">IF(ISBLANK(Table1[[#This Row],[Service]]),"N/A",INDEX(LookupService[Consumption Unit],MATCH(Table1[[#This Row],[Service]],LookupService[Service],0),0))</f>
        <v>SCFM</v>
      </c>
      <c r="AU381" s="62">
        <v>80</v>
      </c>
      <c r="AV381" s="62">
        <v>0.3</v>
      </c>
      <c r="AW381" s="80" t="str" cm="1">
        <f t="array" ref="AW381">IF(ISBLANK(Table1[[#This Row],[Service]]),"N/A",INDEX(LookupService[Pressure Unit],MATCH(Table1[[#This Row],[Service]],LookupService[Service],0),0))</f>
        <v>PSI</v>
      </c>
      <c r="AX381" s="81">
        <v>1</v>
      </c>
      <c r="AY381" s="72">
        <f>IF(OR(Table1[[#This Row],[Flow]]="",Table1[[#This Row],[Mech - Diversity]]=""),"",Table1[[#This Row],[Flow]]*Table1[[#This Row],[Mech - Diversity]])</f>
        <v>4414</v>
      </c>
      <c r="AZ381" s="72"/>
      <c r="BA381" s="62"/>
      <c r="BB381" s="62"/>
      <c r="BC381" s="62"/>
      <c r="BD381" s="62" t="s">
        <v>977</v>
      </c>
      <c r="BE381" s="62" t="s">
        <v>978</v>
      </c>
      <c r="BF381" s="62" t="s">
        <v>975</v>
      </c>
      <c r="BG381" s="62"/>
      <c r="BH381" s="77"/>
      <c r="BI381" s="77"/>
      <c r="BJ381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381" s="72"/>
      <c r="BL381" s="72" t="b">
        <f>IF(ISBLANK(Table1[[#This Row],[Power Source (Control Panel)]]),FALSE,TRUE)</f>
        <v>0</v>
      </c>
    </row>
    <row r="382" spans="1:64" ht="30" customHeight="1" x14ac:dyDescent="0.3">
      <c r="A382" s="62" t="s">
        <v>976</v>
      </c>
      <c r="B382" s="62" t="s">
        <v>970</v>
      </c>
      <c r="C38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INT-C015</v>
      </c>
      <c r="D382" s="62" t="s">
        <v>516</v>
      </c>
      <c r="E382" s="62" t="s">
        <v>971</v>
      </c>
      <c r="F382" s="72" t="str">
        <f>IF(OR(Table1[[#This Row],[Equipment Level]] = "Equipment", Table1[[#This Row],[Equipment Level]] = "Control Panel"),"", INDEX(LookupService[Service Abbreviation],MATCH(Table1[[#This Row],[Service]],LookupService[Service],0),1))</f>
        <v>INT</v>
      </c>
      <c r="G382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382" s="74">
        <v>15</v>
      </c>
      <c r="I382" s="75" t="str">
        <f>IF(Table1[[#This Row],[Connection ID]]&lt;&gt;"-",IF(COUNTIF(Table1[Connection ID],Table1[[#This Row],[Connection ID]])&gt;1,"Duplicate Tag",""),"")</f>
        <v/>
      </c>
      <c r="J38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82" s="62"/>
      <c r="M382" s="62" t="s">
        <v>751</v>
      </c>
      <c r="N382" s="72" t="str" cm="1">
        <f t="array" ref="N382">_xlfn._xlws.FILTER(LookupCostCode[Cost Code],LookupCostCode[Description]=Table1[[#This Row],[Equipment Type]],"Not Assigned")</f>
        <v>Not Assigned</v>
      </c>
      <c r="O382" s="72" t="s">
        <v>737</v>
      </c>
      <c r="P382" s="72"/>
      <c r="Q382" s="62" t="s">
        <v>9</v>
      </c>
      <c r="R382" s="62"/>
      <c r="S382" s="62" t="s">
        <v>10</v>
      </c>
      <c r="T382" s="62"/>
      <c r="U382" s="62"/>
      <c r="V382" s="62"/>
      <c r="W382" s="72" t="str">
        <f>IF(ISBLANK(Table1[[#This Row],[Connection Type]]),"",INDEX(LookupConnectionType[Description],MATCH(Table1[[#This Row],[Connection Type]],LookupConnectionType[Connection Abbreviation])))</f>
        <v/>
      </c>
      <c r="X382" s="76"/>
      <c r="Z382" s="41" t="s">
        <v>972</v>
      </c>
      <c r="AA382" s="62"/>
      <c r="AB382" s="62"/>
      <c r="AC382" s="62" t="s">
        <v>665</v>
      </c>
      <c r="AD382" s="62"/>
      <c r="AE382" s="62"/>
      <c r="AF382" s="77"/>
      <c r="AG382" s="77"/>
      <c r="AH382" s="78"/>
      <c r="AI38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8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82" s="79" t="str">
        <f>IF(OR(Table1[[#This Row],[Apparent Power (kVA)]]="",Table1[[#This Row],[Elec - Diversity]]=""),"",Table1[[#This Row],[Apparent Power (kVA)]]*Table1[[#This Row],[Elec - Diversity]])</f>
        <v/>
      </c>
      <c r="AL382" s="62"/>
      <c r="AM382" s="62"/>
      <c r="AN382" s="62"/>
      <c r="AO382" s="62"/>
      <c r="AP382" s="62"/>
      <c r="AQ382" s="62"/>
      <c r="AR382" s="62"/>
      <c r="AS382" s="62">
        <v>4414</v>
      </c>
      <c r="AT382" s="62" t="str" cm="1">
        <f t="array" ref="AT382">IF(ISBLANK(Table1[[#This Row],[Service]]),"N/A",INDEX(LookupService[Consumption Unit],MATCH(Table1[[#This Row],[Service]],LookupService[Service],0),0))</f>
        <v>SCFM</v>
      </c>
      <c r="AU382" s="62">
        <v>80</v>
      </c>
      <c r="AV382" s="62">
        <v>0.3</v>
      </c>
      <c r="AW382" s="80" t="str" cm="1">
        <f t="array" ref="AW382">IF(ISBLANK(Table1[[#This Row],[Service]]),"N/A",INDEX(LookupService[Pressure Unit],MATCH(Table1[[#This Row],[Service]],LookupService[Service],0),0))</f>
        <v>PSI</v>
      </c>
      <c r="AX382" s="81">
        <v>1</v>
      </c>
      <c r="AY382" s="72">
        <f>IF(OR(Table1[[#This Row],[Flow]]="",Table1[[#This Row],[Mech - Diversity]]=""),"",Table1[[#This Row],[Flow]]*Table1[[#This Row],[Mech - Diversity]])</f>
        <v>4414</v>
      </c>
      <c r="AZ382" s="72"/>
      <c r="BA382" s="62"/>
      <c r="BB382" s="62"/>
      <c r="BC382" s="62"/>
      <c r="BD382" s="62" t="s">
        <v>977</v>
      </c>
      <c r="BE382" s="62" t="s">
        <v>978</v>
      </c>
      <c r="BF382" s="62" t="s">
        <v>975</v>
      </c>
      <c r="BG382" s="62"/>
      <c r="BH382" s="77"/>
      <c r="BI382" s="77"/>
      <c r="BJ382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382" s="72"/>
      <c r="BL382" s="72" t="b">
        <f>IF(ISBLANK(Table1[[#This Row],[Power Source (Control Panel)]]),FALSE,TRUE)</f>
        <v>0</v>
      </c>
    </row>
    <row r="383" spans="1:64" ht="30" customHeight="1" x14ac:dyDescent="0.3">
      <c r="A383" s="62" t="s">
        <v>976</v>
      </c>
      <c r="B383" s="62" t="s">
        <v>970</v>
      </c>
      <c r="C38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INT-C016</v>
      </c>
      <c r="D383" s="62" t="s">
        <v>516</v>
      </c>
      <c r="E383" s="62" t="s">
        <v>971</v>
      </c>
      <c r="F383" s="72" t="str">
        <f>IF(OR(Table1[[#This Row],[Equipment Level]] = "Equipment", Table1[[#This Row],[Equipment Level]] = "Control Panel"),"", INDEX(LookupService[Service Abbreviation],MATCH(Table1[[#This Row],[Service]],LookupService[Service],0),1))</f>
        <v>INT</v>
      </c>
      <c r="G383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383" s="74">
        <v>16</v>
      </c>
      <c r="I383" s="75" t="str">
        <f>IF(Table1[[#This Row],[Connection ID]]&lt;&gt;"-",IF(COUNTIF(Table1[Connection ID],Table1[[#This Row],[Connection ID]])&gt;1,"Duplicate Tag",""),"")</f>
        <v/>
      </c>
      <c r="J38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83" s="62"/>
      <c r="M383" s="62" t="s">
        <v>751</v>
      </c>
      <c r="N383" s="72" t="str" cm="1">
        <f t="array" ref="N383">_xlfn._xlws.FILTER(LookupCostCode[Cost Code],LookupCostCode[Description]=Table1[[#This Row],[Equipment Type]],"Not Assigned")</f>
        <v>Not Assigned</v>
      </c>
      <c r="O383" s="72" t="s">
        <v>737</v>
      </c>
      <c r="P383" s="72"/>
      <c r="Q383" s="62" t="s">
        <v>9</v>
      </c>
      <c r="R383" s="62"/>
      <c r="S383" s="62" t="s">
        <v>10</v>
      </c>
      <c r="T383" s="62"/>
      <c r="U383" s="62"/>
      <c r="V383" s="62"/>
      <c r="W383" s="72" t="str">
        <f>IF(ISBLANK(Table1[[#This Row],[Connection Type]]),"",INDEX(LookupConnectionType[Description],MATCH(Table1[[#This Row],[Connection Type]],LookupConnectionType[Connection Abbreviation])))</f>
        <v/>
      </c>
      <c r="X383" s="76"/>
      <c r="Z383" s="41" t="s">
        <v>972</v>
      </c>
      <c r="AA383" s="62"/>
      <c r="AB383" s="62"/>
      <c r="AC383" s="62" t="s">
        <v>665</v>
      </c>
      <c r="AD383" s="62"/>
      <c r="AE383" s="62"/>
      <c r="AF383" s="77"/>
      <c r="AG383" s="77"/>
      <c r="AH383" s="78"/>
      <c r="AI38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8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83" s="79" t="str">
        <f>IF(OR(Table1[[#This Row],[Apparent Power (kVA)]]="",Table1[[#This Row],[Elec - Diversity]]=""),"",Table1[[#This Row],[Apparent Power (kVA)]]*Table1[[#This Row],[Elec - Diversity]])</f>
        <v/>
      </c>
      <c r="AL383" s="62"/>
      <c r="AM383" s="62"/>
      <c r="AN383" s="62"/>
      <c r="AO383" s="62"/>
      <c r="AP383" s="62"/>
      <c r="AQ383" s="62"/>
      <c r="AR383" s="62"/>
      <c r="AS383" s="62">
        <v>4414</v>
      </c>
      <c r="AT383" s="62" t="str" cm="1">
        <f t="array" ref="AT383">IF(ISBLANK(Table1[[#This Row],[Service]]),"N/A",INDEX(LookupService[Consumption Unit],MATCH(Table1[[#This Row],[Service]],LookupService[Service],0),0))</f>
        <v>SCFM</v>
      </c>
      <c r="AU383" s="62">
        <v>80</v>
      </c>
      <c r="AV383" s="62">
        <v>0.3</v>
      </c>
      <c r="AW383" s="80" t="str" cm="1">
        <f t="array" ref="AW383">IF(ISBLANK(Table1[[#This Row],[Service]]),"N/A",INDEX(LookupService[Pressure Unit],MATCH(Table1[[#This Row],[Service]],LookupService[Service],0),0))</f>
        <v>PSI</v>
      </c>
      <c r="AX383" s="81">
        <v>1</v>
      </c>
      <c r="AY383" s="72">
        <f>IF(OR(Table1[[#This Row],[Flow]]="",Table1[[#This Row],[Mech - Diversity]]=""),"",Table1[[#This Row],[Flow]]*Table1[[#This Row],[Mech - Diversity]])</f>
        <v>4414</v>
      </c>
      <c r="AZ383" s="72"/>
      <c r="BA383" s="62"/>
      <c r="BB383" s="62"/>
      <c r="BC383" s="62"/>
      <c r="BD383" s="62" t="s">
        <v>977</v>
      </c>
      <c r="BE383" s="62" t="s">
        <v>978</v>
      </c>
      <c r="BF383" s="62" t="s">
        <v>975</v>
      </c>
      <c r="BG383" s="62"/>
      <c r="BH383" s="77"/>
      <c r="BI383" s="77"/>
      <c r="BJ383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383" s="72"/>
      <c r="BL383" s="72" t="b">
        <f>IF(ISBLANK(Table1[[#This Row],[Power Source (Control Panel)]]),FALSE,TRUE)</f>
        <v>0</v>
      </c>
    </row>
    <row r="384" spans="1:64" ht="30" customHeight="1" x14ac:dyDescent="0.3">
      <c r="A384" s="62" t="s">
        <v>976</v>
      </c>
      <c r="B384" s="62" t="s">
        <v>970</v>
      </c>
      <c r="C38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INT-C017</v>
      </c>
      <c r="D384" s="62" t="s">
        <v>516</v>
      </c>
      <c r="E384" s="62" t="s">
        <v>971</v>
      </c>
      <c r="F384" s="72" t="str">
        <f>IF(OR(Table1[[#This Row],[Equipment Level]] = "Equipment", Table1[[#This Row],[Equipment Level]] = "Control Panel"),"", INDEX(LookupService[Service Abbreviation],MATCH(Table1[[#This Row],[Service]],LookupService[Service],0),1))</f>
        <v>INT</v>
      </c>
      <c r="G384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384" s="74">
        <v>17</v>
      </c>
      <c r="I384" s="75" t="str">
        <f>IF(Table1[[#This Row],[Connection ID]]&lt;&gt;"-",IF(COUNTIF(Table1[Connection ID],Table1[[#This Row],[Connection ID]])&gt;1,"Duplicate Tag",""),"")</f>
        <v/>
      </c>
      <c r="J38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84" s="62"/>
      <c r="M384" s="62" t="s">
        <v>751</v>
      </c>
      <c r="N384" s="72" t="str" cm="1">
        <f t="array" ref="N384">_xlfn._xlws.FILTER(LookupCostCode[Cost Code],LookupCostCode[Description]=Table1[[#This Row],[Equipment Type]],"Not Assigned")</f>
        <v>Not Assigned</v>
      </c>
      <c r="O384" s="72" t="s">
        <v>737</v>
      </c>
      <c r="P384" s="72"/>
      <c r="Q384" s="62" t="s">
        <v>9</v>
      </c>
      <c r="R384" s="62"/>
      <c r="S384" s="62" t="s">
        <v>10</v>
      </c>
      <c r="T384" s="62"/>
      <c r="U384" s="62"/>
      <c r="V384" s="62"/>
      <c r="W384" s="72" t="str">
        <f>IF(ISBLANK(Table1[[#This Row],[Connection Type]]),"",INDEX(LookupConnectionType[Description],MATCH(Table1[[#This Row],[Connection Type]],LookupConnectionType[Connection Abbreviation])))</f>
        <v/>
      </c>
      <c r="X384" s="76"/>
      <c r="Z384" s="41" t="s">
        <v>972</v>
      </c>
      <c r="AA384" s="62"/>
      <c r="AB384" s="62"/>
      <c r="AC384" s="62" t="s">
        <v>665</v>
      </c>
      <c r="AD384" s="62"/>
      <c r="AE384" s="62"/>
      <c r="AF384" s="77"/>
      <c r="AG384" s="77"/>
      <c r="AH384" s="78"/>
      <c r="AI38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8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84" s="79" t="str">
        <f>IF(OR(Table1[[#This Row],[Apparent Power (kVA)]]="",Table1[[#This Row],[Elec - Diversity]]=""),"",Table1[[#This Row],[Apparent Power (kVA)]]*Table1[[#This Row],[Elec - Diversity]])</f>
        <v/>
      </c>
      <c r="AL384" s="62"/>
      <c r="AM384" s="62"/>
      <c r="AN384" s="62"/>
      <c r="AO384" s="62"/>
      <c r="AP384" s="62"/>
      <c r="AQ384" s="62"/>
      <c r="AR384" s="62"/>
      <c r="AS384" s="62">
        <v>4414</v>
      </c>
      <c r="AT384" s="62" t="str" cm="1">
        <f t="array" ref="AT384">IF(ISBLANK(Table1[[#This Row],[Service]]),"N/A",INDEX(LookupService[Consumption Unit],MATCH(Table1[[#This Row],[Service]],LookupService[Service],0),0))</f>
        <v>SCFM</v>
      </c>
      <c r="AU384" s="62">
        <v>80</v>
      </c>
      <c r="AV384" s="62">
        <v>0.3</v>
      </c>
      <c r="AW384" s="80" t="str" cm="1">
        <f t="array" ref="AW384">IF(ISBLANK(Table1[[#This Row],[Service]]),"N/A",INDEX(LookupService[Pressure Unit],MATCH(Table1[[#This Row],[Service]],LookupService[Service],0),0))</f>
        <v>PSI</v>
      </c>
      <c r="AX384" s="81">
        <v>1</v>
      </c>
      <c r="AY384" s="72">
        <f>IF(OR(Table1[[#This Row],[Flow]]="",Table1[[#This Row],[Mech - Diversity]]=""),"",Table1[[#This Row],[Flow]]*Table1[[#This Row],[Mech - Diversity]])</f>
        <v>4414</v>
      </c>
      <c r="AZ384" s="72"/>
      <c r="BA384" s="62"/>
      <c r="BB384" s="62"/>
      <c r="BC384" s="62"/>
      <c r="BD384" s="62" t="s">
        <v>977</v>
      </c>
      <c r="BE384" s="62" t="s">
        <v>978</v>
      </c>
      <c r="BF384" s="62" t="s">
        <v>975</v>
      </c>
      <c r="BG384" s="62"/>
      <c r="BH384" s="77"/>
      <c r="BI384" s="77"/>
      <c r="BJ384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384" s="72"/>
      <c r="BL384" s="72" t="b">
        <f>IF(ISBLANK(Table1[[#This Row],[Power Source (Control Panel)]]),FALSE,TRUE)</f>
        <v>0</v>
      </c>
    </row>
    <row r="385" spans="1:64" ht="30" customHeight="1" x14ac:dyDescent="0.3">
      <c r="A385" s="62" t="s">
        <v>976</v>
      </c>
      <c r="B385" s="62" t="s">
        <v>970</v>
      </c>
      <c r="C38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INT-C018</v>
      </c>
      <c r="D385" s="62" t="s">
        <v>516</v>
      </c>
      <c r="E385" s="62" t="s">
        <v>971</v>
      </c>
      <c r="F385" s="72" t="str">
        <f>IF(OR(Table1[[#This Row],[Equipment Level]] = "Equipment", Table1[[#This Row],[Equipment Level]] = "Control Panel"),"", INDEX(LookupService[Service Abbreviation],MATCH(Table1[[#This Row],[Service]],LookupService[Service],0),1))</f>
        <v>INT</v>
      </c>
      <c r="G385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385" s="74">
        <v>18</v>
      </c>
      <c r="I385" s="75" t="str">
        <f>IF(Table1[[#This Row],[Connection ID]]&lt;&gt;"-",IF(COUNTIF(Table1[Connection ID],Table1[[#This Row],[Connection ID]])&gt;1,"Duplicate Tag",""),"")</f>
        <v/>
      </c>
      <c r="J38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85" s="62"/>
      <c r="M385" s="62" t="s">
        <v>751</v>
      </c>
      <c r="N385" s="72" t="str" cm="1">
        <f t="array" ref="N385">_xlfn._xlws.FILTER(LookupCostCode[Cost Code],LookupCostCode[Description]=Table1[[#This Row],[Equipment Type]],"Not Assigned")</f>
        <v>Not Assigned</v>
      </c>
      <c r="O385" s="72" t="s">
        <v>737</v>
      </c>
      <c r="P385" s="72"/>
      <c r="Q385" s="62" t="s">
        <v>9</v>
      </c>
      <c r="R385" s="62"/>
      <c r="S385" s="62" t="s">
        <v>10</v>
      </c>
      <c r="T385" s="62"/>
      <c r="U385" s="62"/>
      <c r="V385" s="62"/>
      <c r="W385" s="72" t="str">
        <f>IF(ISBLANK(Table1[[#This Row],[Connection Type]]),"",INDEX(LookupConnectionType[Description],MATCH(Table1[[#This Row],[Connection Type]],LookupConnectionType[Connection Abbreviation])))</f>
        <v/>
      </c>
      <c r="X385" s="76"/>
      <c r="Z385" s="41" t="s">
        <v>972</v>
      </c>
      <c r="AA385" s="62"/>
      <c r="AB385" s="62"/>
      <c r="AC385" s="62" t="s">
        <v>665</v>
      </c>
      <c r="AD385" s="62"/>
      <c r="AE385" s="62"/>
      <c r="AF385" s="77"/>
      <c r="AG385" s="77"/>
      <c r="AH385" s="78"/>
      <c r="AI38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8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85" s="79" t="str">
        <f>IF(OR(Table1[[#This Row],[Apparent Power (kVA)]]="",Table1[[#This Row],[Elec - Diversity]]=""),"",Table1[[#This Row],[Apparent Power (kVA)]]*Table1[[#This Row],[Elec - Diversity]])</f>
        <v/>
      </c>
      <c r="AL385" s="62"/>
      <c r="AM385" s="62"/>
      <c r="AN385" s="62"/>
      <c r="AO385" s="62"/>
      <c r="AP385" s="62"/>
      <c r="AQ385" s="62"/>
      <c r="AR385" s="62"/>
      <c r="AS385" s="62">
        <v>4414</v>
      </c>
      <c r="AT385" s="62" t="str" cm="1">
        <f t="array" ref="AT385">IF(ISBLANK(Table1[[#This Row],[Service]]),"N/A",INDEX(LookupService[Consumption Unit],MATCH(Table1[[#This Row],[Service]],LookupService[Service],0),0))</f>
        <v>SCFM</v>
      </c>
      <c r="AU385" s="62">
        <v>80</v>
      </c>
      <c r="AV385" s="62">
        <v>0.3</v>
      </c>
      <c r="AW385" s="80" t="str" cm="1">
        <f t="array" ref="AW385">IF(ISBLANK(Table1[[#This Row],[Service]]),"N/A",INDEX(LookupService[Pressure Unit],MATCH(Table1[[#This Row],[Service]],LookupService[Service],0),0))</f>
        <v>PSI</v>
      </c>
      <c r="AX385" s="81">
        <v>1</v>
      </c>
      <c r="AY385" s="72">
        <f>IF(OR(Table1[[#This Row],[Flow]]="",Table1[[#This Row],[Mech - Diversity]]=""),"",Table1[[#This Row],[Flow]]*Table1[[#This Row],[Mech - Diversity]])</f>
        <v>4414</v>
      </c>
      <c r="AZ385" s="72"/>
      <c r="BA385" s="62"/>
      <c r="BB385" s="62"/>
      <c r="BC385" s="62"/>
      <c r="BD385" s="62" t="s">
        <v>977</v>
      </c>
      <c r="BE385" s="62" t="s">
        <v>978</v>
      </c>
      <c r="BF385" s="62" t="s">
        <v>975</v>
      </c>
      <c r="BG385" s="62"/>
      <c r="BH385" s="77"/>
      <c r="BI385" s="77"/>
      <c r="BJ385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385" s="72"/>
      <c r="BL385" s="72" t="b">
        <f>IF(ISBLANK(Table1[[#This Row],[Power Source (Control Panel)]]),FALSE,TRUE)</f>
        <v>0</v>
      </c>
    </row>
    <row r="386" spans="1:64" ht="30" customHeight="1" x14ac:dyDescent="0.3">
      <c r="A386" s="62" t="s">
        <v>976</v>
      </c>
      <c r="B386" s="62" t="s">
        <v>970</v>
      </c>
      <c r="C38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INT-C019</v>
      </c>
      <c r="D386" s="62" t="s">
        <v>516</v>
      </c>
      <c r="E386" s="62" t="s">
        <v>971</v>
      </c>
      <c r="F386" s="72" t="str">
        <f>IF(OR(Table1[[#This Row],[Equipment Level]] = "Equipment", Table1[[#This Row],[Equipment Level]] = "Control Panel"),"", INDEX(LookupService[Service Abbreviation],MATCH(Table1[[#This Row],[Service]],LookupService[Service],0),1))</f>
        <v>INT</v>
      </c>
      <c r="G386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386" s="74">
        <v>19</v>
      </c>
      <c r="I386" s="75" t="str">
        <f>IF(Table1[[#This Row],[Connection ID]]&lt;&gt;"-",IF(COUNTIF(Table1[Connection ID],Table1[[#This Row],[Connection ID]])&gt;1,"Duplicate Tag",""),"")</f>
        <v/>
      </c>
      <c r="J38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86" s="62"/>
      <c r="M386" s="62" t="s">
        <v>751</v>
      </c>
      <c r="N386" s="72" t="str" cm="1">
        <f t="array" ref="N386">_xlfn._xlws.FILTER(LookupCostCode[Cost Code],LookupCostCode[Description]=Table1[[#This Row],[Equipment Type]],"Not Assigned")</f>
        <v>Not Assigned</v>
      </c>
      <c r="O386" s="72" t="s">
        <v>737</v>
      </c>
      <c r="P386" s="72"/>
      <c r="Q386" s="62" t="s">
        <v>9</v>
      </c>
      <c r="R386" s="62"/>
      <c r="S386" s="62" t="s">
        <v>10</v>
      </c>
      <c r="T386" s="62"/>
      <c r="U386" s="62"/>
      <c r="V386" s="62"/>
      <c r="W386" s="72" t="str">
        <f>IF(ISBLANK(Table1[[#This Row],[Connection Type]]),"",INDEX(LookupConnectionType[Description],MATCH(Table1[[#This Row],[Connection Type]],LookupConnectionType[Connection Abbreviation])))</f>
        <v/>
      </c>
      <c r="X386" s="76"/>
      <c r="Z386" s="41" t="s">
        <v>972</v>
      </c>
      <c r="AA386" s="62"/>
      <c r="AB386" s="62"/>
      <c r="AC386" s="62" t="s">
        <v>665</v>
      </c>
      <c r="AD386" s="62"/>
      <c r="AE386" s="62"/>
      <c r="AF386" s="77"/>
      <c r="AG386" s="77"/>
      <c r="AH386" s="78"/>
      <c r="AI38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8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86" s="79" t="str">
        <f>IF(OR(Table1[[#This Row],[Apparent Power (kVA)]]="",Table1[[#This Row],[Elec - Diversity]]=""),"",Table1[[#This Row],[Apparent Power (kVA)]]*Table1[[#This Row],[Elec - Diversity]])</f>
        <v/>
      </c>
      <c r="AL386" s="62"/>
      <c r="AM386" s="62"/>
      <c r="AN386" s="62"/>
      <c r="AO386" s="62"/>
      <c r="AP386" s="62"/>
      <c r="AQ386" s="62"/>
      <c r="AR386" s="62"/>
      <c r="AS386" s="62">
        <v>4414</v>
      </c>
      <c r="AT386" s="62" t="str" cm="1">
        <f t="array" ref="AT386">IF(ISBLANK(Table1[[#This Row],[Service]]),"N/A",INDEX(LookupService[Consumption Unit],MATCH(Table1[[#This Row],[Service]],LookupService[Service],0),0))</f>
        <v>SCFM</v>
      </c>
      <c r="AU386" s="62">
        <v>80</v>
      </c>
      <c r="AV386" s="62">
        <v>0.3</v>
      </c>
      <c r="AW386" s="80" t="str" cm="1">
        <f t="array" ref="AW386">IF(ISBLANK(Table1[[#This Row],[Service]]),"N/A",INDEX(LookupService[Pressure Unit],MATCH(Table1[[#This Row],[Service]],LookupService[Service],0),0))</f>
        <v>PSI</v>
      </c>
      <c r="AX386" s="81">
        <v>1</v>
      </c>
      <c r="AY386" s="72">
        <f>IF(OR(Table1[[#This Row],[Flow]]="",Table1[[#This Row],[Mech - Diversity]]=""),"",Table1[[#This Row],[Flow]]*Table1[[#This Row],[Mech - Diversity]])</f>
        <v>4414</v>
      </c>
      <c r="AZ386" s="72"/>
      <c r="BA386" s="62"/>
      <c r="BB386" s="62"/>
      <c r="BC386" s="62"/>
      <c r="BD386" s="62" t="s">
        <v>977</v>
      </c>
      <c r="BE386" s="62" t="s">
        <v>978</v>
      </c>
      <c r="BF386" s="62" t="s">
        <v>975</v>
      </c>
      <c r="BG386" s="62"/>
      <c r="BH386" s="77"/>
      <c r="BI386" s="77"/>
      <c r="BJ386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386" s="72"/>
      <c r="BL386" s="72" t="b">
        <f>IF(ISBLANK(Table1[[#This Row],[Power Source (Control Panel)]]),FALSE,TRUE)</f>
        <v>0</v>
      </c>
    </row>
    <row r="387" spans="1:64" ht="30" customHeight="1" x14ac:dyDescent="0.3">
      <c r="A387" s="62" t="s">
        <v>976</v>
      </c>
      <c r="B387" s="62" t="s">
        <v>970</v>
      </c>
      <c r="C38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INT-C020</v>
      </c>
      <c r="D387" s="62" t="s">
        <v>516</v>
      </c>
      <c r="E387" s="62" t="s">
        <v>971</v>
      </c>
      <c r="F387" s="72" t="str">
        <f>IF(OR(Table1[[#This Row],[Equipment Level]] = "Equipment", Table1[[#This Row],[Equipment Level]] = "Control Panel"),"", INDEX(LookupService[Service Abbreviation],MATCH(Table1[[#This Row],[Service]],LookupService[Service],0),1))</f>
        <v>INT</v>
      </c>
      <c r="G387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387" s="74">
        <v>20</v>
      </c>
      <c r="I387" s="75" t="str">
        <f>IF(Table1[[#This Row],[Connection ID]]&lt;&gt;"-",IF(COUNTIF(Table1[Connection ID],Table1[[#This Row],[Connection ID]])&gt;1,"Duplicate Tag",""),"")</f>
        <v/>
      </c>
      <c r="J38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87" s="62"/>
      <c r="M387" s="62" t="s">
        <v>751</v>
      </c>
      <c r="N387" s="72" t="str" cm="1">
        <f t="array" ref="N387">_xlfn._xlws.FILTER(LookupCostCode[Cost Code],LookupCostCode[Description]=Table1[[#This Row],[Equipment Type]],"Not Assigned")</f>
        <v>Not Assigned</v>
      </c>
      <c r="O387" s="72" t="s">
        <v>737</v>
      </c>
      <c r="P387" s="72"/>
      <c r="Q387" s="62" t="s">
        <v>9</v>
      </c>
      <c r="R387" s="62"/>
      <c r="S387" s="62" t="s">
        <v>10</v>
      </c>
      <c r="T387" s="62"/>
      <c r="U387" s="62"/>
      <c r="V387" s="62"/>
      <c r="W387" s="72" t="str">
        <f>IF(ISBLANK(Table1[[#This Row],[Connection Type]]),"",INDEX(LookupConnectionType[Description],MATCH(Table1[[#This Row],[Connection Type]],LookupConnectionType[Connection Abbreviation])))</f>
        <v/>
      </c>
      <c r="X387" s="76"/>
      <c r="Z387" s="41" t="s">
        <v>972</v>
      </c>
      <c r="AA387" s="62"/>
      <c r="AB387" s="62"/>
      <c r="AC387" s="62" t="s">
        <v>665</v>
      </c>
      <c r="AD387" s="62"/>
      <c r="AE387" s="62"/>
      <c r="AF387" s="77"/>
      <c r="AG387" s="77"/>
      <c r="AH387" s="78"/>
      <c r="AI38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8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87" s="79" t="str">
        <f>IF(OR(Table1[[#This Row],[Apparent Power (kVA)]]="",Table1[[#This Row],[Elec - Diversity]]=""),"",Table1[[#This Row],[Apparent Power (kVA)]]*Table1[[#This Row],[Elec - Diversity]])</f>
        <v/>
      </c>
      <c r="AL387" s="62"/>
      <c r="AM387" s="62"/>
      <c r="AN387" s="62"/>
      <c r="AO387" s="62"/>
      <c r="AP387" s="62"/>
      <c r="AQ387" s="62"/>
      <c r="AR387" s="62"/>
      <c r="AS387" s="62">
        <v>4414</v>
      </c>
      <c r="AT387" s="62" t="str" cm="1">
        <f t="array" ref="AT387">IF(ISBLANK(Table1[[#This Row],[Service]]),"N/A",INDEX(LookupService[Consumption Unit],MATCH(Table1[[#This Row],[Service]],LookupService[Service],0),0))</f>
        <v>SCFM</v>
      </c>
      <c r="AU387" s="62">
        <v>80</v>
      </c>
      <c r="AV387" s="62">
        <v>0.3</v>
      </c>
      <c r="AW387" s="80" t="str" cm="1">
        <f t="array" ref="AW387">IF(ISBLANK(Table1[[#This Row],[Service]]),"N/A",INDEX(LookupService[Pressure Unit],MATCH(Table1[[#This Row],[Service]],LookupService[Service],0),0))</f>
        <v>PSI</v>
      </c>
      <c r="AX387" s="81">
        <v>1</v>
      </c>
      <c r="AY387" s="72">
        <f>IF(OR(Table1[[#This Row],[Flow]]="",Table1[[#This Row],[Mech - Diversity]]=""),"",Table1[[#This Row],[Flow]]*Table1[[#This Row],[Mech - Diversity]])</f>
        <v>4414</v>
      </c>
      <c r="AZ387" s="72"/>
      <c r="BA387" s="62"/>
      <c r="BB387" s="62"/>
      <c r="BC387" s="62"/>
      <c r="BD387" s="62" t="s">
        <v>977</v>
      </c>
      <c r="BE387" s="62" t="s">
        <v>978</v>
      </c>
      <c r="BF387" s="62" t="s">
        <v>975</v>
      </c>
      <c r="BG387" s="62"/>
      <c r="BH387" s="77"/>
      <c r="BI387" s="77"/>
      <c r="BJ387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387" s="72"/>
      <c r="BL387" s="72" t="b">
        <f>IF(ISBLANK(Table1[[#This Row],[Power Source (Control Panel)]]),FALSE,TRUE)</f>
        <v>0</v>
      </c>
    </row>
    <row r="388" spans="1:64" ht="30" customHeight="1" x14ac:dyDescent="0.3">
      <c r="A388" s="62" t="s">
        <v>976</v>
      </c>
      <c r="B388" s="62" t="s">
        <v>970</v>
      </c>
      <c r="C38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INT-C021</v>
      </c>
      <c r="D388" s="62" t="s">
        <v>516</v>
      </c>
      <c r="E388" s="62" t="s">
        <v>971</v>
      </c>
      <c r="F388" s="72" t="str">
        <f>IF(OR(Table1[[#This Row],[Equipment Level]] = "Equipment", Table1[[#This Row],[Equipment Level]] = "Control Panel"),"", INDEX(LookupService[Service Abbreviation],MATCH(Table1[[#This Row],[Service]],LookupService[Service],0),1))</f>
        <v>INT</v>
      </c>
      <c r="G388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388" s="74">
        <v>21</v>
      </c>
      <c r="I388" s="75" t="str">
        <f>IF(Table1[[#This Row],[Connection ID]]&lt;&gt;"-",IF(COUNTIF(Table1[Connection ID],Table1[[#This Row],[Connection ID]])&gt;1,"Duplicate Tag",""),"")</f>
        <v/>
      </c>
      <c r="J38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88" s="62"/>
      <c r="M388" s="62" t="s">
        <v>751</v>
      </c>
      <c r="N388" s="72" t="str" cm="1">
        <f t="array" ref="N388">_xlfn._xlws.FILTER(LookupCostCode[Cost Code],LookupCostCode[Description]=Table1[[#This Row],[Equipment Type]],"Not Assigned")</f>
        <v>Not Assigned</v>
      </c>
      <c r="O388" s="72" t="s">
        <v>737</v>
      </c>
      <c r="P388" s="72"/>
      <c r="Q388" s="62" t="s">
        <v>9</v>
      </c>
      <c r="R388" s="62"/>
      <c r="S388" s="62" t="s">
        <v>10</v>
      </c>
      <c r="T388" s="62"/>
      <c r="U388" s="62"/>
      <c r="V388" s="62"/>
      <c r="W388" s="72" t="str">
        <f>IF(ISBLANK(Table1[[#This Row],[Connection Type]]),"",INDEX(LookupConnectionType[Description],MATCH(Table1[[#This Row],[Connection Type]],LookupConnectionType[Connection Abbreviation])))</f>
        <v/>
      </c>
      <c r="X388" s="76"/>
      <c r="Z388" s="41" t="s">
        <v>972</v>
      </c>
      <c r="AA388" s="62"/>
      <c r="AB388" s="62"/>
      <c r="AC388" s="62" t="s">
        <v>665</v>
      </c>
      <c r="AD388" s="62"/>
      <c r="AE388" s="62"/>
      <c r="AF388" s="77"/>
      <c r="AG388" s="77"/>
      <c r="AH388" s="78"/>
      <c r="AI38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8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88" s="79" t="str">
        <f>IF(OR(Table1[[#This Row],[Apparent Power (kVA)]]="",Table1[[#This Row],[Elec - Diversity]]=""),"",Table1[[#This Row],[Apparent Power (kVA)]]*Table1[[#This Row],[Elec - Diversity]])</f>
        <v/>
      </c>
      <c r="AL388" s="62"/>
      <c r="AM388" s="62"/>
      <c r="AN388" s="62"/>
      <c r="AO388" s="62"/>
      <c r="AP388" s="62"/>
      <c r="AQ388" s="62"/>
      <c r="AR388" s="62"/>
      <c r="AS388" s="62">
        <v>4414</v>
      </c>
      <c r="AT388" s="62" t="str" cm="1">
        <f t="array" ref="AT388">IF(ISBLANK(Table1[[#This Row],[Service]]),"N/A",INDEX(LookupService[Consumption Unit],MATCH(Table1[[#This Row],[Service]],LookupService[Service],0),0))</f>
        <v>SCFM</v>
      </c>
      <c r="AU388" s="62">
        <v>80</v>
      </c>
      <c r="AV388" s="62">
        <v>0.3</v>
      </c>
      <c r="AW388" s="80" t="str" cm="1">
        <f t="array" ref="AW388">IF(ISBLANK(Table1[[#This Row],[Service]]),"N/A",INDEX(LookupService[Pressure Unit],MATCH(Table1[[#This Row],[Service]],LookupService[Service],0),0))</f>
        <v>PSI</v>
      </c>
      <c r="AX388" s="81">
        <v>1</v>
      </c>
      <c r="AY388" s="72">
        <f>IF(OR(Table1[[#This Row],[Flow]]="",Table1[[#This Row],[Mech - Diversity]]=""),"",Table1[[#This Row],[Flow]]*Table1[[#This Row],[Mech - Diversity]])</f>
        <v>4414</v>
      </c>
      <c r="AZ388" s="72"/>
      <c r="BA388" s="62"/>
      <c r="BB388" s="62"/>
      <c r="BC388" s="62"/>
      <c r="BD388" s="62" t="s">
        <v>977</v>
      </c>
      <c r="BE388" s="62" t="s">
        <v>978</v>
      </c>
      <c r="BF388" s="62" t="s">
        <v>975</v>
      </c>
      <c r="BG388" s="62"/>
      <c r="BH388" s="77"/>
      <c r="BI388" s="77"/>
      <c r="BJ388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388" s="72"/>
      <c r="BL388" s="72" t="b">
        <f>IF(ISBLANK(Table1[[#This Row],[Power Source (Control Panel)]]),FALSE,TRUE)</f>
        <v>0</v>
      </c>
    </row>
    <row r="389" spans="1:64" ht="30" customHeight="1" x14ac:dyDescent="0.3">
      <c r="A389" s="62" t="s">
        <v>976</v>
      </c>
      <c r="B389" s="62" t="s">
        <v>970</v>
      </c>
      <c r="C38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INT-C022</v>
      </c>
      <c r="D389" s="62" t="s">
        <v>516</v>
      </c>
      <c r="E389" s="62" t="s">
        <v>971</v>
      </c>
      <c r="F389" s="72" t="str">
        <f>IF(OR(Table1[[#This Row],[Equipment Level]] = "Equipment", Table1[[#This Row],[Equipment Level]] = "Control Panel"),"", INDEX(LookupService[Service Abbreviation],MATCH(Table1[[#This Row],[Service]],LookupService[Service],0),1))</f>
        <v>INT</v>
      </c>
      <c r="G389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389" s="74">
        <v>22</v>
      </c>
      <c r="I389" s="75" t="str">
        <f>IF(Table1[[#This Row],[Connection ID]]&lt;&gt;"-",IF(COUNTIF(Table1[Connection ID],Table1[[#This Row],[Connection ID]])&gt;1,"Duplicate Tag",""),"")</f>
        <v/>
      </c>
      <c r="J38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89" s="62"/>
      <c r="M389" s="62" t="s">
        <v>751</v>
      </c>
      <c r="N389" s="72" t="str" cm="1">
        <f t="array" ref="N389">_xlfn._xlws.FILTER(LookupCostCode[Cost Code],LookupCostCode[Description]=Table1[[#This Row],[Equipment Type]],"Not Assigned")</f>
        <v>Not Assigned</v>
      </c>
      <c r="O389" s="72" t="s">
        <v>737</v>
      </c>
      <c r="P389" s="72"/>
      <c r="Q389" s="62" t="s">
        <v>9</v>
      </c>
      <c r="R389" s="62"/>
      <c r="S389" s="62" t="s">
        <v>10</v>
      </c>
      <c r="T389" s="62"/>
      <c r="U389" s="62"/>
      <c r="V389" s="62"/>
      <c r="W389" s="72" t="str">
        <f>IF(ISBLANK(Table1[[#This Row],[Connection Type]]),"",INDEX(LookupConnectionType[Description],MATCH(Table1[[#This Row],[Connection Type]],LookupConnectionType[Connection Abbreviation])))</f>
        <v/>
      </c>
      <c r="X389" s="76"/>
      <c r="Z389" s="41" t="s">
        <v>972</v>
      </c>
      <c r="AA389" s="62"/>
      <c r="AB389" s="62"/>
      <c r="AC389" s="62" t="s">
        <v>665</v>
      </c>
      <c r="AD389" s="62"/>
      <c r="AE389" s="62"/>
      <c r="AF389" s="77"/>
      <c r="AG389" s="77"/>
      <c r="AH389" s="78"/>
      <c r="AI38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8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89" s="79" t="str">
        <f>IF(OR(Table1[[#This Row],[Apparent Power (kVA)]]="",Table1[[#This Row],[Elec - Diversity]]=""),"",Table1[[#This Row],[Apparent Power (kVA)]]*Table1[[#This Row],[Elec - Diversity]])</f>
        <v/>
      </c>
      <c r="AL389" s="62"/>
      <c r="AM389" s="62"/>
      <c r="AN389" s="62"/>
      <c r="AO389" s="62"/>
      <c r="AP389" s="62"/>
      <c r="AQ389" s="62"/>
      <c r="AR389" s="62"/>
      <c r="AS389" s="62">
        <v>4414</v>
      </c>
      <c r="AT389" s="62" t="str" cm="1">
        <f t="array" ref="AT389">IF(ISBLANK(Table1[[#This Row],[Service]]),"N/A",INDEX(LookupService[Consumption Unit],MATCH(Table1[[#This Row],[Service]],LookupService[Service],0),0))</f>
        <v>SCFM</v>
      </c>
      <c r="AU389" s="62">
        <v>80</v>
      </c>
      <c r="AV389" s="62">
        <v>0.3</v>
      </c>
      <c r="AW389" s="80" t="str" cm="1">
        <f t="array" ref="AW389">IF(ISBLANK(Table1[[#This Row],[Service]]),"N/A",INDEX(LookupService[Pressure Unit],MATCH(Table1[[#This Row],[Service]],LookupService[Service],0),0))</f>
        <v>PSI</v>
      </c>
      <c r="AX389" s="81">
        <v>1</v>
      </c>
      <c r="AY389" s="72">
        <f>IF(OR(Table1[[#This Row],[Flow]]="",Table1[[#This Row],[Mech - Diversity]]=""),"",Table1[[#This Row],[Flow]]*Table1[[#This Row],[Mech - Diversity]])</f>
        <v>4414</v>
      </c>
      <c r="AZ389" s="72"/>
      <c r="BA389" s="62"/>
      <c r="BB389" s="62"/>
      <c r="BC389" s="62"/>
      <c r="BD389" s="62" t="s">
        <v>977</v>
      </c>
      <c r="BE389" s="62" t="s">
        <v>978</v>
      </c>
      <c r="BF389" s="62" t="s">
        <v>975</v>
      </c>
      <c r="BG389" s="62"/>
      <c r="BH389" s="77"/>
      <c r="BI389" s="77"/>
      <c r="BJ389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389" s="72"/>
      <c r="BL389" s="72" t="b">
        <f>IF(ISBLANK(Table1[[#This Row],[Power Source (Control Panel)]]),FALSE,TRUE)</f>
        <v>0</v>
      </c>
    </row>
    <row r="390" spans="1:64" ht="30" customHeight="1" x14ac:dyDescent="0.3">
      <c r="A390" s="62" t="s">
        <v>976</v>
      </c>
      <c r="B390" s="62" t="s">
        <v>970</v>
      </c>
      <c r="C39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INT-C023</v>
      </c>
      <c r="D390" s="62" t="s">
        <v>516</v>
      </c>
      <c r="E390" s="62" t="s">
        <v>971</v>
      </c>
      <c r="F390" s="72" t="str">
        <f>IF(OR(Table1[[#This Row],[Equipment Level]] = "Equipment", Table1[[#This Row],[Equipment Level]] = "Control Panel"),"", INDEX(LookupService[Service Abbreviation],MATCH(Table1[[#This Row],[Service]],LookupService[Service],0),1))</f>
        <v>INT</v>
      </c>
      <c r="G390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390" s="74">
        <v>23</v>
      </c>
      <c r="I390" s="75" t="str">
        <f>IF(Table1[[#This Row],[Connection ID]]&lt;&gt;"-",IF(COUNTIF(Table1[Connection ID],Table1[[#This Row],[Connection ID]])&gt;1,"Duplicate Tag",""),"")</f>
        <v/>
      </c>
      <c r="J39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90" s="62"/>
      <c r="M390" s="62" t="s">
        <v>751</v>
      </c>
      <c r="N390" s="72" t="str" cm="1">
        <f t="array" ref="N390">_xlfn._xlws.FILTER(LookupCostCode[Cost Code],LookupCostCode[Description]=Table1[[#This Row],[Equipment Type]],"Not Assigned")</f>
        <v>Not Assigned</v>
      </c>
      <c r="O390" s="72" t="s">
        <v>737</v>
      </c>
      <c r="P390" s="72"/>
      <c r="Q390" s="62" t="s">
        <v>9</v>
      </c>
      <c r="R390" s="62"/>
      <c r="S390" s="62" t="s">
        <v>10</v>
      </c>
      <c r="T390" s="62"/>
      <c r="U390" s="62"/>
      <c r="V390" s="62"/>
      <c r="W390" s="72" t="str">
        <f>IF(ISBLANK(Table1[[#This Row],[Connection Type]]),"",INDEX(LookupConnectionType[Description],MATCH(Table1[[#This Row],[Connection Type]],LookupConnectionType[Connection Abbreviation])))</f>
        <v/>
      </c>
      <c r="X390" s="76"/>
      <c r="Z390" s="41" t="s">
        <v>972</v>
      </c>
      <c r="AA390" s="62"/>
      <c r="AB390" s="62"/>
      <c r="AC390" s="62" t="s">
        <v>665</v>
      </c>
      <c r="AD390" s="62"/>
      <c r="AE390" s="62"/>
      <c r="AF390" s="77"/>
      <c r="AG390" s="77"/>
      <c r="AH390" s="78"/>
      <c r="AI39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9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90" s="79" t="str">
        <f>IF(OR(Table1[[#This Row],[Apparent Power (kVA)]]="",Table1[[#This Row],[Elec - Diversity]]=""),"",Table1[[#This Row],[Apparent Power (kVA)]]*Table1[[#This Row],[Elec - Diversity]])</f>
        <v/>
      </c>
      <c r="AL390" s="62"/>
      <c r="AM390" s="62"/>
      <c r="AN390" s="62"/>
      <c r="AO390" s="62"/>
      <c r="AP390" s="62"/>
      <c r="AQ390" s="62"/>
      <c r="AR390" s="62"/>
      <c r="AS390" s="62">
        <v>4414</v>
      </c>
      <c r="AT390" s="62" t="str" cm="1">
        <f t="array" ref="AT390">IF(ISBLANK(Table1[[#This Row],[Service]]),"N/A",INDEX(LookupService[Consumption Unit],MATCH(Table1[[#This Row],[Service]],LookupService[Service],0),0))</f>
        <v>SCFM</v>
      </c>
      <c r="AU390" s="62">
        <v>80</v>
      </c>
      <c r="AV390" s="62">
        <v>0.3</v>
      </c>
      <c r="AW390" s="80" t="str" cm="1">
        <f t="array" ref="AW390">IF(ISBLANK(Table1[[#This Row],[Service]]),"N/A",INDEX(LookupService[Pressure Unit],MATCH(Table1[[#This Row],[Service]],LookupService[Service],0),0))</f>
        <v>PSI</v>
      </c>
      <c r="AX390" s="81">
        <v>1</v>
      </c>
      <c r="AY390" s="72">
        <f>IF(OR(Table1[[#This Row],[Flow]]="",Table1[[#This Row],[Mech - Diversity]]=""),"",Table1[[#This Row],[Flow]]*Table1[[#This Row],[Mech - Diversity]])</f>
        <v>4414</v>
      </c>
      <c r="AZ390" s="72"/>
      <c r="BA390" s="62"/>
      <c r="BB390" s="62"/>
      <c r="BC390" s="62"/>
      <c r="BD390" s="62" t="s">
        <v>977</v>
      </c>
      <c r="BE390" s="62" t="s">
        <v>978</v>
      </c>
      <c r="BF390" s="62" t="s">
        <v>975</v>
      </c>
      <c r="BG390" s="62"/>
      <c r="BH390" s="77"/>
      <c r="BI390" s="77"/>
      <c r="BJ390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390" s="72"/>
      <c r="BL390" s="72" t="b">
        <f>IF(ISBLANK(Table1[[#This Row],[Power Source (Control Panel)]]),FALSE,TRUE)</f>
        <v>0</v>
      </c>
    </row>
    <row r="391" spans="1:64" ht="30" customHeight="1" x14ac:dyDescent="0.3">
      <c r="A391" s="62" t="s">
        <v>976</v>
      </c>
      <c r="B391" s="62" t="s">
        <v>970</v>
      </c>
      <c r="C39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INT-C024</v>
      </c>
      <c r="D391" s="62" t="s">
        <v>516</v>
      </c>
      <c r="E391" s="62" t="s">
        <v>971</v>
      </c>
      <c r="F391" s="72" t="str">
        <f>IF(OR(Table1[[#This Row],[Equipment Level]] = "Equipment", Table1[[#This Row],[Equipment Level]] = "Control Panel"),"", INDEX(LookupService[Service Abbreviation],MATCH(Table1[[#This Row],[Service]],LookupService[Service],0),1))</f>
        <v>INT</v>
      </c>
      <c r="G391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391" s="74">
        <v>24</v>
      </c>
      <c r="I391" s="75" t="str">
        <f>IF(Table1[[#This Row],[Connection ID]]&lt;&gt;"-",IF(COUNTIF(Table1[Connection ID],Table1[[#This Row],[Connection ID]])&gt;1,"Duplicate Tag",""),"")</f>
        <v/>
      </c>
      <c r="J39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91" s="62"/>
      <c r="M391" s="62" t="s">
        <v>751</v>
      </c>
      <c r="N391" s="72" t="str" cm="1">
        <f t="array" ref="N391">_xlfn._xlws.FILTER(LookupCostCode[Cost Code],LookupCostCode[Description]=Table1[[#This Row],[Equipment Type]],"Not Assigned")</f>
        <v>Not Assigned</v>
      </c>
      <c r="O391" s="72" t="s">
        <v>737</v>
      </c>
      <c r="P391" s="72"/>
      <c r="Q391" s="62" t="s">
        <v>9</v>
      </c>
      <c r="R391" s="62"/>
      <c r="S391" s="62" t="s">
        <v>10</v>
      </c>
      <c r="T391" s="62"/>
      <c r="U391" s="62"/>
      <c r="V391" s="62"/>
      <c r="W391" s="72" t="str">
        <f>IF(ISBLANK(Table1[[#This Row],[Connection Type]]),"",INDEX(LookupConnectionType[Description],MATCH(Table1[[#This Row],[Connection Type]],LookupConnectionType[Connection Abbreviation])))</f>
        <v/>
      </c>
      <c r="X391" s="76"/>
      <c r="Z391" s="41" t="s">
        <v>972</v>
      </c>
      <c r="AA391" s="62"/>
      <c r="AB391" s="62"/>
      <c r="AC391" s="62" t="s">
        <v>665</v>
      </c>
      <c r="AD391" s="62"/>
      <c r="AE391" s="62"/>
      <c r="AF391" s="77"/>
      <c r="AG391" s="77"/>
      <c r="AH391" s="78"/>
      <c r="AI39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9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91" s="79" t="str">
        <f>IF(OR(Table1[[#This Row],[Apparent Power (kVA)]]="",Table1[[#This Row],[Elec - Diversity]]=""),"",Table1[[#This Row],[Apparent Power (kVA)]]*Table1[[#This Row],[Elec - Diversity]])</f>
        <v/>
      </c>
      <c r="AL391" s="62"/>
      <c r="AM391" s="62"/>
      <c r="AN391" s="62"/>
      <c r="AO391" s="62"/>
      <c r="AP391" s="62"/>
      <c r="AQ391" s="62"/>
      <c r="AR391" s="62"/>
      <c r="AS391" s="62">
        <v>4414</v>
      </c>
      <c r="AT391" s="62" t="str" cm="1">
        <f t="array" ref="AT391">IF(ISBLANK(Table1[[#This Row],[Service]]),"N/A",INDEX(LookupService[Consumption Unit],MATCH(Table1[[#This Row],[Service]],LookupService[Service],0),0))</f>
        <v>SCFM</v>
      </c>
      <c r="AU391" s="62">
        <v>80</v>
      </c>
      <c r="AV391" s="62">
        <v>0.3</v>
      </c>
      <c r="AW391" s="80" t="str" cm="1">
        <f t="array" ref="AW391">IF(ISBLANK(Table1[[#This Row],[Service]]),"N/A",INDEX(LookupService[Pressure Unit],MATCH(Table1[[#This Row],[Service]],LookupService[Service],0),0))</f>
        <v>PSI</v>
      </c>
      <c r="AX391" s="81">
        <v>1</v>
      </c>
      <c r="AY391" s="72">
        <f>IF(OR(Table1[[#This Row],[Flow]]="",Table1[[#This Row],[Mech - Diversity]]=""),"",Table1[[#This Row],[Flow]]*Table1[[#This Row],[Mech - Diversity]])</f>
        <v>4414</v>
      </c>
      <c r="AZ391" s="72"/>
      <c r="BA391" s="62"/>
      <c r="BB391" s="62"/>
      <c r="BC391" s="62"/>
      <c r="BD391" s="62" t="s">
        <v>977</v>
      </c>
      <c r="BE391" s="62" t="s">
        <v>978</v>
      </c>
      <c r="BF391" s="62" t="s">
        <v>975</v>
      </c>
      <c r="BG391" s="62"/>
      <c r="BH391" s="77"/>
      <c r="BI391" s="77"/>
      <c r="BJ391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391" s="72"/>
      <c r="BL391" s="72" t="b">
        <f>IF(ISBLANK(Table1[[#This Row],[Power Source (Control Panel)]]),FALSE,TRUE)</f>
        <v>0</v>
      </c>
    </row>
    <row r="392" spans="1:64" ht="30" customHeight="1" x14ac:dyDescent="0.3">
      <c r="A392" s="62" t="s">
        <v>976</v>
      </c>
      <c r="B392" s="62" t="s">
        <v>970</v>
      </c>
      <c r="C39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92" s="62" t="s">
        <v>509</v>
      </c>
      <c r="E392" s="62"/>
      <c r="F39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9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92" s="74"/>
      <c r="I392" s="75" t="str">
        <f>IF(Table1[[#This Row],[Connection ID]]&lt;&gt;"-",IF(COUNTIF(Table1[Connection ID],Table1[[#This Row],[Connection ID]])&gt;1,"Duplicate Tag",""),"")</f>
        <v/>
      </c>
      <c r="J39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92" s="62"/>
      <c r="M392" s="62" t="s">
        <v>751</v>
      </c>
      <c r="N392" s="72" t="str" cm="1">
        <f t="array" ref="N392">_xlfn._xlws.FILTER(LookupCostCode[Cost Code],LookupCostCode[Description]=Table1[[#This Row],[Equipment Type]],"Not Assigned")</f>
        <v>Not Assigned</v>
      </c>
      <c r="O392" s="72" t="s">
        <v>737</v>
      </c>
      <c r="P392" s="72"/>
      <c r="Q392" s="62" t="s">
        <v>9</v>
      </c>
      <c r="R392" s="62"/>
      <c r="S392" s="62" t="s">
        <v>10</v>
      </c>
      <c r="T392" s="62"/>
      <c r="U392" s="62"/>
      <c r="V392" s="62"/>
      <c r="W392" s="72" t="str">
        <f>IF(ISBLANK(Table1[[#This Row],[Connection Type]]),"",INDEX(LookupConnectionType[Description],MATCH(Table1[[#This Row],[Connection Type]],LookupConnectionType[Connection Abbreviation])))</f>
        <v/>
      </c>
      <c r="X392" s="76"/>
      <c r="AA392" s="62"/>
      <c r="AB392" s="62"/>
      <c r="AC392" s="62"/>
      <c r="AD392" s="62"/>
      <c r="AE392" s="62"/>
      <c r="AF392" s="77"/>
      <c r="AG392" s="77"/>
      <c r="AH392" s="78"/>
      <c r="AI39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9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92" s="79" t="str">
        <f>IF(OR(Table1[[#This Row],[Apparent Power (kVA)]]="",Table1[[#This Row],[Elec - Diversity]]=""),"",Table1[[#This Row],[Apparent Power (kVA)]]*Table1[[#This Row],[Elec - Diversity]])</f>
        <v/>
      </c>
      <c r="AL392" s="62" t="s">
        <v>752</v>
      </c>
      <c r="AM392" s="62"/>
      <c r="AN392" s="62"/>
      <c r="AO392" s="62"/>
      <c r="AP392" s="62"/>
      <c r="AQ392" s="62"/>
      <c r="AR392" s="62"/>
      <c r="AS392" s="62"/>
      <c r="AT392" s="62" t="str" cm="1">
        <f t="array" ref="AT392">IF(ISBLANK(Table1[[#This Row],[Service]]),"N/A",INDEX(LookupService[Consumption Unit],MATCH(Table1[[#This Row],[Service]],LookupService[Service],0),0))</f>
        <v>N/A</v>
      </c>
      <c r="AU392" s="62"/>
      <c r="AV392" s="62"/>
      <c r="AW392" s="80" t="str" cm="1">
        <f t="array" ref="AW392">IF(ISBLANK(Table1[[#This Row],[Service]]),"N/A",INDEX(LookupService[Pressure Unit],MATCH(Table1[[#This Row],[Service]],LookupService[Service],0),0))</f>
        <v>N/A</v>
      </c>
      <c r="AX392" s="81"/>
      <c r="AY392" s="72" t="str">
        <f>IF(OR(Table1[[#This Row],[Flow]]="",Table1[[#This Row],[Mech - Diversity]]=""),"",Table1[[#This Row],[Flow]]*Table1[[#This Row],[Mech - Diversity]])</f>
        <v/>
      </c>
      <c r="AZ392" s="72"/>
      <c r="BA392" s="62"/>
      <c r="BB392" s="62"/>
      <c r="BC392" s="62"/>
      <c r="BD392" s="62"/>
      <c r="BE392" s="62"/>
      <c r="BF392" s="62"/>
      <c r="BG392" s="62"/>
      <c r="BH392" s="77"/>
      <c r="BI392" s="77"/>
      <c r="BJ39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92" s="72"/>
      <c r="BL392" s="72" t="b">
        <f>IF(ISBLANK(Table1[[#This Row],[Power Source (Control Panel)]]),FALSE,TRUE)</f>
        <v>1</v>
      </c>
    </row>
    <row r="393" spans="1:64" ht="30" customHeight="1" x14ac:dyDescent="0.3">
      <c r="A393" s="62" t="s">
        <v>979</v>
      </c>
      <c r="B393" s="62" t="s">
        <v>980</v>
      </c>
      <c r="C39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EL-C061</v>
      </c>
      <c r="D393" s="62" t="s">
        <v>516</v>
      </c>
      <c r="E393" s="62" t="s">
        <v>528</v>
      </c>
      <c r="F393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393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393" s="74">
        <v>61</v>
      </c>
      <c r="I393" s="75" t="str">
        <f>IF(Table1[[#This Row],[Connection ID]]&lt;&gt;"-",IF(COUNTIF(Table1[Connection ID],Table1[[#This Row],[Connection ID]])&gt;1,"Duplicate Tag",""),"")</f>
        <v/>
      </c>
      <c r="J39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93" s="62"/>
      <c r="M393" s="62" t="s">
        <v>7</v>
      </c>
      <c r="N393" s="72" t="str" cm="1">
        <f t="array" ref="N393">_xlfn._xlws.FILTER(LookupCostCode[Cost Code],LookupCostCode[Description]=Table1[[#This Row],[Equipment Type]],"Not Assigned")</f>
        <v>Not Assigned</v>
      </c>
      <c r="O393" s="72" t="s">
        <v>916</v>
      </c>
      <c r="P393" s="72"/>
      <c r="Q393" s="62" t="s">
        <v>9</v>
      </c>
      <c r="R393" s="62"/>
      <c r="S393" s="62"/>
      <c r="T393" s="62"/>
      <c r="U393" s="62"/>
      <c r="V393" s="62"/>
      <c r="W393" s="72" t="str">
        <f>IF(ISBLANK(Table1[[#This Row],[Connection Type]]),"",INDEX(LookupConnectionType[Description],MATCH(Table1[[#This Row],[Connection Type]],LookupConnectionType[Connection Abbreviation])))</f>
        <v/>
      </c>
      <c r="X393" s="76"/>
      <c r="AA393" s="62"/>
      <c r="AB393" s="62"/>
      <c r="AC393" s="62" t="s">
        <v>518</v>
      </c>
      <c r="AD393" s="62"/>
      <c r="AE393" s="62" t="s">
        <v>668</v>
      </c>
      <c r="AF393" s="77"/>
      <c r="AG393" s="77">
        <v>11</v>
      </c>
      <c r="AH393" s="78">
        <v>0.8</v>
      </c>
      <c r="AI393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9.1452282639636717</v>
      </c>
      <c r="AJ393" s="79">
        <f>IF(OR(Table1[[#This Row],[Apparent Load (FLA)]]="",Table1[[#This Row],[Apparent Load (FLA)]]=0,Table1[[#This Row],[Elec - Diversity]]=""),"",Table1[[#This Row],[Apparent Load (FLA)]]*Table1[[#This Row],[Elec - Diversity]])</f>
        <v>8.8000000000000007</v>
      </c>
      <c r="AK393" s="79">
        <f>IF(OR(Table1[[#This Row],[Apparent Power (kVA)]]="",Table1[[#This Row],[Elec - Diversity]]=""),"",Table1[[#This Row],[Apparent Power (kVA)]]*Table1[[#This Row],[Elec - Diversity]])</f>
        <v>7.3161826111709374</v>
      </c>
      <c r="AL393" s="62"/>
      <c r="AM393" s="62"/>
      <c r="AN393" s="62"/>
      <c r="AO393" s="62"/>
      <c r="AP393" s="62"/>
      <c r="AQ393" s="62"/>
      <c r="AR393" s="62"/>
      <c r="AS393" s="62"/>
      <c r="AT393" s="62" t="str" cm="1">
        <f t="array" ref="AT393">IF(ISBLANK(Table1[[#This Row],[Service]]),"N/A",INDEX(LookupService[Consumption Unit],MATCH(Table1[[#This Row],[Service]],LookupService[Service],0),0))</f>
        <v>N/A</v>
      </c>
      <c r="AU393" s="62"/>
      <c r="AV393" s="62"/>
      <c r="AW393" s="80" t="str" cm="1">
        <f t="array" ref="AW393">IF(ISBLANK(Table1[[#This Row],[Service]]),"N/A",INDEX(LookupService[Pressure Unit],MATCH(Table1[[#This Row],[Service]],LookupService[Service],0),0))</f>
        <v>N/A</v>
      </c>
      <c r="AX393" s="81"/>
      <c r="AY393" s="72" t="str">
        <f>IF(OR(Table1[[#This Row],[Flow]]="",Table1[[#This Row],[Mech - Diversity]]=""),"",Table1[[#This Row],[Flow]]*Table1[[#This Row],[Mech - Diversity]])</f>
        <v/>
      </c>
      <c r="AZ393" s="72"/>
      <c r="BA393" s="62"/>
      <c r="BB393" s="62"/>
      <c r="BC393" s="62"/>
      <c r="BD393" s="62"/>
      <c r="BE393" s="62"/>
      <c r="BF393" s="62"/>
      <c r="BG393" s="62"/>
      <c r="BH393" s="77"/>
      <c r="BI393" s="77"/>
      <c r="BJ393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393" s="72"/>
      <c r="BL393" s="72" t="b">
        <f>IF(ISBLANK(Table1[[#This Row],[Power Source (Control Panel)]]),FALSE,TRUE)</f>
        <v>0</v>
      </c>
    </row>
    <row r="394" spans="1:64" ht="30" customHeight="1" x14ac:dyDescent="0.3">
      <c r="A394" s="62" t="s">
        <v>979</v>
      </c>
      <c r="B394" s="62" t="s">
        <v>980</v>
      </c>
      <c r="C39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94" s="62" t="s">
        <v>509</v>
      </c>
      <c r="E394" s="62"/>
      <c r="F39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9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94" s="74"/>
      <c r="I394" s="75" t="str">
        <f>IF(Table1[[#This Row],[Connection ID]]&lt;&gt;"-",IF(COUNTIF(Table1[Connection ID],Table1[[#This Row],[Connection ID]])&gt;1,"Duplicate Tag",""),"")</f>
        <v/>
      </c>
      <c r="J39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94" s="62"/>
      <c r="M394" s="62" t="s">
        <v>7</v>
      </c>
      <c r="N394" s="72" t="str" cm="1">
        <f t="array" ref="N394">_xlfn._xlws.FILTER(LookupCostCode[Cost Code],LookupCostCode[Description]=Table1[[#This Row],[Equipment Type]],"Not Assigned")</f>
        <v>Not Assigned</v>
      </c>
      <c r="O394" s="72" t="s">
        <v>916</v>
      </c>
      <c r="P394" s="72"/>
      <c r="Q394" s="62" t="s">
        <v>9</v>
      </c>
      <c r="R394" s="62"/>
      <c r="S394" s="62"/>
      <c r="T394" s="62"/>
      <c r="U394" s="62"/>
      <c r="V394" s="62"/>
      <c r="W394" s="72" t="str">
        <f>IF(ISBLANK(Table1[[#This Row],[Connection Type]]),"",INDEX(LookupConnectionType[Description],MATCH(Table1[[#This Row],[Connection Type]],LookupConnectionType[Connection Abbreviation])))</f>
        <v/>
      </c>
      <c r="X394" s="76"/>
      <c r="AA394" s="62"/>
      <c r="AB394" s="62"/>
      <c r="AC394" s="62"/>
      <c r="AD394" s="62"/>
      <c r="AE394" s="62"/>
      <c r="AF394" s="77"/>
      <c r="AG394" s="77"/>
      <c r="AH394" s="78"/>
      <c r="AI39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9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94" s="79" t="str">
        <f>IF(OR(Table1[[#This Row],[Apparent Power (kVA)]]="",Table1[[#This Row],[Elec - Diversity]]=""),"",Table1[[#This Row],[Apparent Power (kVA)]]*Table1[[#This Row],[Elec - Diversity]])</f>
        <v/>
      </c>
      <c r="AL394" s="62"/>
      <c r="AM394" s="62"/>
      <c r="AN394" s="62"/>
      <c r="AO394" s="62"/>
      <c r="AP394" s="62"/>
      <c r="AQ394" s="62"/>
      <c r="AR394" s="62"/>
      <c r="AS394" s="62"/>
      <c r="AT394" s="62" t="str" cm="1">
        <f t="array" ref="AT394">IF(ISBLANK(Table1[[#This Row],[Service]]),"N/A",INDEX(LookupService[Consumption Unit],MATCH(Table1[[#This Row],[Service]],LookupService[Service],0),0))</f>
        <v>N/A</v>
      </c>
      <c r="AU394" s="62"/>
      <c r="AV394" s="62"/>
      <c r="AW394" s="80" t="str" cm="1">
        <f t="array" ref="AW394">IF(ISBLANK(Table1[[#This Row],[Service]]),"N/A",INDEX(LookupService[Pressure Unit],MATCH(Table1[[#This Row],[Service]],LookupService[Service],0),0))</f>
        <v>N/A</v>
      </c>
      <c r="AX394" s="81"/>
      <c r="AY394" s="72" t="str">
        <f>IF(OR(Table1[[#This Row],[Flow]]="",Table1[[#This Row],[Mech - Diversity]]=""),"",Table1[[#This Row],[Flow]]*Table1[[#This Row],[Mech - Diversity]])</f>
        <v/>
      </c>
      <c r="AZ394" s="72"/>
      <c r="BA394" s="62"/>
      <c r="BB394" s="62"/>
      <c r="BC394" s="62"/>
      <c r="BD394" s="62"/>
      <c r="BE394" s="62"/>
      <c r="BF394" s="62"/>
      <c r="BG394" s="62"/>
      <c r="BH394" s="77"/>
      <c r="BI394" s="77"/>
      <c r="BJ39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94" s="72"/>
      <c r="BL394" s="72" t="b">
        <f>IF(ISBLANK(Table1[[#This Row],[Power Source (Control Panel)]]),FALSE,TRUE)</f>
        <v>0</v>
      </c>
    </row>
    <row r="395" spans="1:64" ht="30" customHeight="1" x14ac:dyDescent="0.3">
      <c r="A395" s="62" t="s">
        <v>981</v>
      </c>
      <c r="B395" s="62" t="s">
        <v>982</v>
      </c>
      <c r="C39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EL-C270</v>
      </c>
      <c r="D395" s="62" t="s">
        <v>516</v>
      </c>
      <c r="E395" s="62" t="s">
        <v>528</v>
      </c>
      <c r="F395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395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395" s="74">
        <v>270</v>
      </c>
      <c r="I395" s="75" t="str">
        <f>IF(Table1[[#This Row],[Connection ID]]&lt;&gt;"-",IF(COUNTIF(Table1[Connection ID],Table1[[#This Row],[Connection ID]])&gt;1,"Duplicate Tag",""),"")</f>
        <v/>
      </c>
      <c r="J39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95" s="62"/>
      <c r="M395" s="62" t="s">
        <v>7</v>
      </c>
      <c r="N395" s="72" t="str" cm="1">
        <f t="array" ref="N395">_xlfn._xlws.FILTER(LookupCostCode[Cost Code],LookupCostCode[Description]=Table1[[#This Row],[Equipment Type]],"Not Assigned")</f>
        <v>Not Assigned</v>
      </c>
      <c r="O395" s="72" t="s">
        <v>983</v>
      </c>
      <c r="P395" s="72"/>
      <c r="Q395" s="62" t="s">
        <v>11</v>
      </c>
      <c r="R395" s="62"/>
      <c r="S395" s="62"/>
      <c r="T395" s="62"/>
      <c r="U395" s="62"/>
      <c r="V395" s="62"/>
      <c r="W395" s="72" t="str">
        <f>IF(ISBLANK(Table1[[#This Row],[Connection Type]]),"",INDEX(LookupConnectionType[Description],MATCH(Table1[[#This Row],[Connection Type]],LookupConnectionType[Connection Abbreviation])))</f>
        <v/>
      </c>
      <c r="X395" s="76"/>
      <c r="AA395" s="62"/>
      <c r="AB395" s="62"/>
      <c r="AC395" s="62"/>
      <c r="AD395" s="62"/>
      <c r="AE395" s="62" t="s">
        <v>529</v>
      </c>
      <c r="AF395" s="77"/>
      <c r="AG395" s="77">
        <v>2</v>
      </c>
      <c r="AH395" s="78">
        <v>0.8</v>
      </c>
      <c r="AI395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0.24</v>
      </c>
      <c r="AJ395" s="79">
        <f>IF(OR(Table1[[#This Row],[Apparent Load (FLA)]]="",Table1[[#This Row],[Apparent Load (FLA)]]=0,Table1[[#This Row],[Elec - Diversity]]=""),"",Table1[[#This Row],[Apparent Load (FLA)]]*Table1[[#This Row],[Elec - Diversity]])</f>
        <v>1.6</v>
      </c>
      <c r="AK395" s="79">
        <f>IF(OR(Table1[[#This Row],[Apparent Power (kVA)]]="",Table1[[#This Row],[Elec - Diversity]]=""),"",Table1[[#This Row],[Apparent Power (kVA)]]*Table1[[#This Row],[Elec - Diversity]])</f>
        <v>0.192</v>
      </c>
      <c r="AL395" s="62"/>
      <c r="AM395" s="62"/>
      <c r="AN395" s="62"/>
      <c r="AO395" s="62"/>
      <c r="AP395" s="62"/>
      <c r="AQ395" s="62"/>
      <c r="AR395" s="62"/>
      <c r="AS395" s="62"/>
      <c r="AT395" s="62" t="str" cm="1">
        <f t="array" ref="AT395">IF(ISBLANK(Table1[[#This Row],[Service]]),"N/A",INDEX(LookupService[Consumption Unit],MATCH(Table1[[#This Row],[Service]],LookupService[Service],0),0))</f>
        <v>N/A</v>
      </c>
      <c r="AU395" s="62"/>
      <c r="AV395" s="62"/>
      <c r="AW395" s="80" t="str" cm="1">
        <f t="array" ref="AW395">IF(ISBLANK(Table1[[#This Row],[Service]]),"N/A",INDEX(LookupService[Pressure Unit],MATCH(Table1[[#This Row],[Service]],LookupService[Service],0),0))</f>
        <v>N/A</v>
      </c>
      <c r="AX395" s="81"/>
      <c r="AY395" s="72" t="str">
        <f>IF(OR(Table1[[#This Row],[Flow]]="",Table1[[#This Row],[Mech - Diversity]]=""),"",Table1[[#This Row],[Flow]]*Table1[[#This Row],[Mech - Diversity]])</f>
        <v/>
      </c>
      <c r="AZ395" s="72"/>
      <c r="BA395" s="62"/>
      <c r="BB395" s="62"/>
      <c r="BC395" s="62"/>
      <c r="BD395" s="62"/>
      <c r="BE395" s="62"/>
      <c r="BF395" s="62"/>
      <c r="BG395" s="62"/>
      <c r="BH395" s="77"/>
      <c r="BI395" s="77"/>
      <c r="BJ395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395" s="72"/>
      <c r="BL395" s="72" t="b">
        <f>IF(ISBLANK(Table1[[#This Row],[Power Source (Control Panel)]]),FALSE,TRUE)</f>
        <v>0</v>
      </c>
    </row>
    <row r="396" spans="1:64" ht="30" customHeight="1" x14ac:dyDescent="0.3">
      <c r="A396" s="62" t="s">
        <v>981</v>
      </c>
      <c r="B396" s="62" t="s">
        <v>982</v>
      </c>
      <c r="C39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96" s="62" t="s">
        <v>509</v>
      </c>
      <c r="E396" s="62"/>
      <c r="F39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9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96" s="74"/>
      <c r="I396" s="75" t="str">
        <f>IF(Table1[[#This Row],[Connection ID]]&lt;&gt;"-",IF(COUNTIF(Table1[Connection ID],Table1[[#This Row],[Connection ID]])&gt;1,"Duplicate Tag",""),"")</f>
        <v/>
      </c>
      <c r="J39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96" s="62"/>
      <c r="M396" s="62" t="s">
        <v>7</v>
      </c>
      <c r="N396" s="72" t="str" cm="1">
        <f t="array" ref="N396">_xlfn._xlws.FILTER(LookupCostCode[Cost Code],LookupCostCode[Description]=Table1[[#This Row],[Equipment Type]],"Not Assigned")</f>
        <v>Not Assigned</v>
      </c>
      <c r="O396" s="72" t="s">
        <v>983</v>
      </c>
      <c r="P396" s="72"/>
      <c r="Q396" s="62" t="s">
        <v>11</v>
      </c>
      <c r="R396" s="62"/>
      <c r="S396" s="62"/>
      <c r="T396" s="62"/>
      <c r="U396" s="62"/>
      <c r="V396" s="62"/>
      <c r="W396" s="72" t="str">
        <f>IF(ISBLANK(Table1[[#This Row],[Connection Type]]),"",INDEX(LookupConnectionType[Description],MATCH(Table1[[#This Row],[Connection Type]],LookupConnectionType[Connection Abbreviation])))</f>
        <v/>
      </c>
      <c r="X396" s="76"/>
      <c r="AA396" s="62"/>
      <c r="AB396" s="62"/>
      <c r="AC396" s="62"/>
      <c r="AD396" s="62"/>
      <c r="AE396" s="62"/>
      <c r="AF396" s="77"/>
      <c r="AG396" s="77"/>
      <c r="AH396" s="78"/>
      <c r="AI39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9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96" s="79" t="str">
        <f>IF(OR(Table1[[#This Row],[Apparent Power (kVA)]]="",Table1[[#This Row],[Elec - Diversity]]=""),"",Table1[[#This Row],[Apparent Power (kVA)]]*Table1[[#This Row],[Elec - Diversity]])</f>
        <v/>
      </c>
      <c r="AL396" s="62"/>
      <c r="AM396" s="62"/>
      <c r="AN396" s="62"/>
      <c r="AO396" s="62"/>
      <c r="AP396" s="62"/>
      <c r="AQ396" s="62"/>
      <c r="AR396" s="62"/>
      <c r="AS396" s="62"/>
      <c r="AT396" s="62" t="str" cm="1">
        <f t="array" ref="AT396">IF(ISBLANK(Table1[[#This Row],[Service]]),"N/A",INDEX(LookupService[Consumption Unit],MATCH(Table1[[#This Row],[Service]],LookupService[Service],0),0))</f>
        <v>N/A</v>
      </c>
      <c r="AU396" s="62"/>
      <c r="AV396" s="62"/>
      <c r="AW396" s="80" t="str" cm="1">
        <f t="array" ref="AW396">IF(ISBLANK(Table1[[#This Row],[Service]]),"N/A",INDEX(LookupService[Pressure Unit],MATCH(Table1[[#This Row],[Service]],LookupService[Service],0),0))</f>
        <v>N/A</v>
      </c>
      <c r="AX396" s="81"/>
      <c r="AY396" s="72" t="str">
        <f>IF(OR(Table1[[#This Row],[Flow]]="",Table1[[#This Row],[Mech - Diversity]]=""),"",Table1[[#This Row],[Flow]]*Table1[[#This Row],[Mech - Diversity]])</f>
        <v/>
      </c>
      <c r="AZ396" s="72"/>
      <c r="BA396" s="62"/>
      <c r="BB396" s="62"/>
      <c r="BC396" s="62"/>
      <c r="BD396" s="62"/>
      <c r="BE396" s="62"/>
      <c r="BF396" s="62"/>
      <c r="BG396" s="62"/>
      <c r="BH396" s="77"/>
      <c r="BI396" s="77"/>
      <c r="BJ39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96" s="72"/>
      <c r="BL396" s="72" t="b">
        <f>IF(ISBLANK(Table1[[#This Row],[Power Source (Control Panel)]]),FALSE,TRUE)</f>
        <v>0</v>
      </c>
    </row>
    <row r="397" spans="1:64" ht="30" customHeight="1" x14ac:dyDescent="0.3">
      <c r="A397" s="62" t="s">
        <v>985</v>
      </c>
      <c r="B397" s="62" t="s">
        <v>982</v>
      </c>
      <c r="C39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EL-C345</v>
      </c>
      <c r="D397" s="62" t="s">
        <v>516</v>
      </c>
      <c r="E397" s="62" t="s">
        <v>528</v>
      </c>
      <c r="F397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397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397" s="74">
        <v>345</v>
      </c>
      <c r="I397" s="75" t="str">
        <f>IF(Table1[[#This Row],[Connection ID]]&lt;&gt;"-",IF(COUNTIF(Table1[Connection ID],Table1[[#This Row],[Connection ID]])&gt;1,"Duplicate Tag",""),"")</f>
        <v/>
      </c>
      <c r="J39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97" s="62"/>
      <c r="M397" s="62" t="s">
        <v>7</v>
      </c>
      <c r="N397" s="72" t="str" cm="1">
        <f t="array" ref="N397">_xlfn._xlws.FILTER(LookupCostCode[Cost Code],LookupCostCode[Description]=Table1[[#This Row],[Equipment Type]],"Not Assigned")</f>
        <v>Not Assigned</v>
      </c>
      <c r="O397" s="72" t="s">
        <v>983</v>
      </c>
      <c r="P397" s="72"/>
      <c r="Q397" s="62" t="s">
        <v>11</v>
      </c>
      <c r="R397" s="62"/>
      <c r="S397" s="62"/>
      <c r="T397" s="62"/>
      <c r="U397" s="62"/>
      <c r="V397" s="62"/>
      <c r="W397" s="72" t="str">
        <f>IF(ISBLANK(Table1[[#This Row],[Connection Type]]),"",INDEX(LookupConnectionType[Description],MATCH(Table1[[#This Row],[Connection Type]],LookupConnectionType[Connection Abbreviation])))</f>
        <v/>
      </c>
      <c r="X397" s="76"/>
      <c r="AA397" s="62"/>
      <c r="AB397" s="62"/>
      <c r="AC397" s="62"/>
      <c r="AD397" s="62"/>
      <c r="AE397" s="62" t="s">
        <v>529</v>
      </c>
      <c r="AF397" s="77"/>
      <c r="AG397" s="77">
        <v>2</v>
      </c>
      <c r="AH397" s="78">
        <v>0.8</v>
      </c>
      <c r="AI397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0.24</v>
      </c>
      <c r="AJ397" s="79">
        <f>IF(OR(Table1[[#This Row],[Apparent Load (FLA)]]="",Table1[[#This Row],[Apparent Load (FLA)]]=0,Table1[[#This Row],[Elec - Diversity]]=""),"",Table1[[#This Row],[Apparent Load (FLA)]]*Table1[[#This Row],[Elec - Diversity]])</f>
        <v>1.6</v>
      </c>
      <c r="AK397" s="79">
        <f>IF(OR(Table1[[#This Row],[Apparent Power (kVA)]]="",Table1[[#This Row],[Elec - Diversity]]=""),"",Table1[[#This Row],[Apparent Power (kVA)]]*Table1[[#This Row],[Elec - Diversity]])</f>
        <v>0.192</v>
      </c>
      <c r="AL397" s="62"/>
      <c r="AM397" s="62"/>
      <c r="AN397" s="62"/>
      <c r="AO397" s="62"/>
      <c r="AP397" s="62"/>
      <c r="AQ397" s="62"/>
      <c r="AR397" s="62"/>
      <c r="AS397" s="62"/>
      <c r="AT397" s="62" t="str" cm="1">
        <f t="array" ref="AT397">IF(ISBLANK(Table1[[#This Row],[Service]]),"N/A",INDEX(LookupService[Consumption Unit],MATCH(Table1[[#This Row],[Service]],LookupService[Service],0),0))</f>
        <v>N/A</v>
      </c>
      <c r="AU397" s="62"/>
      <c r="AV397" s="62"/>
      <c r="AW397" s="80" t="str" cm="1">
        <f t="array" ref="AW397">IF(ISBLANK(Table1[[#This Row],[Service]]),"N/A",INDEX(LookupService[Pressure Unit],MATCH(Table1[[#This Row],[Service]],LookupService[Service],0),0))</f>
        <v>N/A</v>
      </c>
      <c r="AX397" s="81"/>
      <c r="AY397" s="72" t="str">
        <f>IF(OR(Table1[[#This Row],[Flow]]="",Table1[[#This Row],[Mech - Diversity]]=""),"",Table1[[#This Row],[Flow]]*Table1[[#This Row],[Mech - Diversity]])</f>
        <v/>
      </c>
      <c r="AZ397" s="72"/>
      <c r="BA397" s="62"/>
      <c r="BB397" s="62"/>
      <c r="BC397" s="62"/>
      <c r="BD397" s="62"/>
      <c r="BE397" s="62"/>
      <c r="BF397" s="62"/>
      <c r="BG397" s="62"/>
      <c r="BH397" s="77"/>
      <c r="BI397" s="77"/>
      <c r="BJ397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397" s="72"/>
      <c r="BL397" s="72" t="b">
        <f>IF(ISBLANK(Table1[[#This Row],[Power Source (Control Panel)]]),FALSE,TRUE)</f>
        <v>0</v>
      </c>
    </row>
    <row r="398" spans="1:64" ht="30" customHeight="1" x14ac:dyDescent="0.3">
      <c r="A398" s="62" t="s">
        <v>985</v>
      </c>
      <c r="B398" s="62" t="s">
        <v>982</v>
      </c>
      <c r="C39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398" s="62" t="s">
        <v>509</v>
      </c>
      <c r="E398" s="62"/>
      <c r="F39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39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398" s="74"/>
      <c r="I398" s="75" t="str">
        <f>IF(Table1[[#This Row],[Connection ID]]&lt;&gt;"-",IF(COUNTIF(Table1[Connection ID],Table1[[#This Row],[Connection ID]])&gt;1,"Duplicate Tag",""),"")</f>
        <v/>
      </c>
      <c r="J39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98" s="62"/>
      <c r="M398" s="62" t="s">
        <v>7</v>
      </c>
      <c r="N398" s="72" t="str" cm="1">
        <f t="array" ref="N398">_xlfn._xlws.FILTER(LookupCostCode[Cost Code],LookupCostCode[Description]=Table1[[#This Row],[Equipment Type]],"Not Assigned")</f>
        <v>Not Assigned</v>
      </c>
      <c r="O398" s="72" t="s">
        <v>983</v>
      </c>
      <c r="P398" s="72"/>
      <c r="Q398" s="62" t="s">
        <v>11</v>
      </c>
      <c r="R398" s="62"/>
      <c r="S398" s="62"/>
      <c r="T398" s="62"/>
      <c r="U398" s="62"/>
      <c r="V398" s="62"/>
      <c r="W398" s="72" t="str">
        <f>IF(ISBLANK(Table1[[#This Row],[Connection Type]]),"",INDEX(LookupConnectionType[Description],MATCH(Table1[[#This Row],[Connection Type]],LookupConnectionType[Connection Abbreviation])))</f>
        <v/>
      </c>
      <c r="X398" s="76"/>
      <c r="AA398" s="62"/>
      <c r="AB398" s="62"/>
      <c r="AC398" s="62"/>
      <c r="AD398" s="62"/>
      <c r="AE398" s="62"/>
      <c r="AF398" s="77"/>
      <c r="AG398" s="77"/>
      <c r="AH398" s="78"/>
      <c r="AI39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39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398" s="79" t="str">
        <f>IF(OR(Table1[[#This Row],[Apparent Power (kVA)]]="",Table1[[#This Row],[Elec - Diversity]]=""),"",Table1[[#This Row],[Apparent Power (kVA)]]*Table1[[#This Row],[Elec - Diversity]])</f>
        <v/>
      </c>
      <c r="AL398" s="62"/>
      <c r="AM398" s="62"/>
      <c r="AN398" s="62"/>
      <c r="AO398" s="62"/>
      <c r="AP398" s="62"/>
      <c r="AQ398" s="62"/>
      <c r="AR398" s="62"/>
      <c r="AS398" s="62"/>
      <c r="AT398" s="62" t="str" cm="1">
        <f t="array" ref="AT398">IF(ISBLANK(Table1[[#This Row],[Service]]),"N/A",INDEX(LookupService[Consumption Unit],MATCH(Table1[[#This Row],[Service]],LookupService[Service],0),0))</f>
        <v>N/A</v>
      </c>
      <c r="AU398" s="62"/>
      <c r="AV398" s="62"/>
      <c r="AW398" s="80" t="str" cm="1">
        <f t="array" ref="AW398">IF(ISBLANK(Table1[[#This Row],[Service]]),"N/A",INDEX(LookupService[Pressure Unit],MATCH(Table1[[#This Row],[Service]],LookupService[Service],0),0))</f>
        <v>N/A</v>
      </c>
      <c r="AX398" s="81"/>
      <c r="AY398" s="72" t="str">
        <f>IF(OR(Table1[[#This Row],[Flow]]="",Table1[[#This Row],[Mech - Diversity]]=""),"",Table1[[#This Row],[Flow]]*Table1[[#This Row],[Mech - Diversity]])</f>
        <v/>
      </c>
      <c r="AZ398" s="72"/>
      <c r="BA398" s="62"/>
      <c r="BB398" s="62"/>
      <c r="BC398" s="62"/>
      <c r="BD398" s="62"/>
      <c r="BE398" s="62"/>
      <c r="BF398" s="62"/>
      <c r="BG398" s="62"/>
      <c r="BH398" s="77"/>
      <c r="BI398" s="77"/>
      <c r="BJ39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398" s="72"/>
      <c r="BL398" s="72" t="b">
        <f>IF(ISBLANK(Table1[[#This Row],[Power Source (Control Panel)]]),FALSE,TRUE)</f>
        <v>0</v>
      </c>
    </row>
    <row r="399" spans="1:64" ht="30" customHeight="1" x14ac:dyDescent="0.3">
      <c r="A399" s="62" t="s">
        <v>986</v>
      </c>
      <c r="B399" s="62" t="s">
        <v>982</v>
      </c>
      <c r="C39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EL-C346</v>
      </c>
      <c r="D399" s="62" t="s">
        <v>516</v>
      </c>
      <c r="E399" s="62" t="s">
        <v>528</v>
      </c>
      <c r="F399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399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399" s="74">
        <v>346</v>
      </c>
      <c r="I399" s="75" t="str">
        <f>IF(Table1[[#This Row],[Connection ID]]&lt;&gt;"-",IF(COUNTIF(Table1[Connection ID],Table1[[#This Row],[Connection ID]])&gt;1,"Duplicate Tag",""),"")</f>
        <v/>
      </c>
      <c r="J39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399" s="62"/>
      <c r="M399" s="62" t="s">
        <v>7</v>
      </c>
      <c r="N399" s="72" t="str" cm="1">
        <f t="array" ref="N399">_xlfn._xlws.FILTER(LookupCostCode[Cost Code],LookupCostCode[Description]=Table1[[#This Row],[Equipment Type]],"Not Assigned")</f>
        <v>Not Assigned</v>
      </c>
      <c r="O399" s="72" t="s">
        <v>983</v>
      </c>
      <c r="P399" s="72"/>
      <c r="Q399" s="62" t="s">
        <v>11</v>
      </c>
      <c r="R399" s="62"/>
      <c r="S399" s="62"/>
      <c r="T399" s="62"/>
      <c r="U399" s="62"/>
      <c r="V399" s="62"/>
      <c r="W399" s="72" t="str">
        <f>IF(ISBLANK(Table1[[#This Row],[Connection Type]]),"",INDEX(LookupConnectionType[Description],MATCH(Table1[[#This Row],[Connection Type]],LookupConnectionType[Connection Abbreviation])))</f>
        <v/>
      </c>
      <c r="X399" s="76"/>
      <c r="AA399" s="62"/>
      <c r="AB399" s="62"/>
      <c r="AC399" s="62"/>
      <c r="AD399" s="62"/>
      <c r="AE399" s="62" t="s">
        <v>529</v>
      </c>
      <c r="AF399" s="77"/>
      <c r="AG399" s="77">
        <v>2</v>
      </c>
      <c r="AH399" s="78">
        <v>0.8</v>
      </c>
      <c r="AI399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0.24</v>
      </c>
      <c r="AJ399" s="79">
        <f>IF(OR(Table1[[#This Row],[Apparent Load (FLA)]]="",Table1[[#This Row],[Apparent Load (FLA)]]=0,Table1[[#This Row],[Elec - Diversity]]=""),"",Table1[[#This Row],[Apparent Load (FLA)]]*Table1[[#This Row],[Elec - Diversity]])</f>
        <v>1.6</v>
      </c>
      <c r="AK399" s="79">
        <f>IF(OR(Table1[[#This Row],[Apparent Power (kVA)]]="",Table1[[#This Row],[Elec - Diversity]]=""),"",Table1[[#This Row],[Apparent Power (kVA)]]*Table1[[#This Row],[Elec - Diversity]])</f>
        <v>0.192</v>
      </c>
      <c r="AL399" s="62"/>
      <c r="AM399" s="62"/>
      <c r="AN399" s="62"/>
      <c r="AO399" s="62"/>
      <c r="AP399" s="62"/>
      <c r="AQ399" s="62"/>
      <c r="AR399" s="62"/>
      <c r="AS399" s="62"/>
      <c r="AT399" s="62" t="str" cm="1">
        <f t="array" ref="AT399">IF(ISBLANK(Table1[[#This Row],[Service]]),"N/A",INDEX(LookupService[Consumption Unit],MATCH(Table1[[#This Row],[Service]],LookupService[Service],0),0))</f>
        <v>N/A</v>
      </c>
      <c r="AU399" s="62"/>
      <c r="AV399" s="62"/>
      <c r="AW399" s="80" t="str" cm="1">
        <f t="array" ref="AW399">IF(ISBLANK(Table1[[#This Row],[Service]]),"N/A",INDEX(LookupService[Pressure Unit],MATCH(Table1[[#This Row],[Service]],LookupService[Service],0),0))</f>
        <v>N/A</v>
      </c>
      <c r="AX399" s="81"/>
      <c r="AY399" s="72" t="str">
        <f>IF(OR(Table1[[#This Row],[Flow]]="",Table1[[#This Row],[Mech - Diversity]]=""),"",Table1[[#This Row],[Flow]]*Table1[[#This Row],[Mech - Diversity]])</f>
        <v/>
      </c>
      <c r="AZ399" s="72"/>
      <c r="BA399" s="62"/>
      <c r="BB399" s="62"/>
      <c r="BC399" s="62"/>
      <c r="BD399" s="62"/>
      <c r="BE399" s="62"/>
      <c r="BF399" s="62"/>
      <c r="BG399" s="62"/>
      <c r="BH399" s="77"/>
      <c r="BI399" s="77"/>
      <c r="BJ399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399" s="72"/>
      <c r="BL399" s="72" t="b">
        <f>IF(ISBLANK(Table1[[#This Row],[Power Source (Control Panel)]]),FALSE,TRUE)</f>
        <v>0</v>
      </c>
    </row>
    <row r="400" spans="1:64" ht="30" customHeight="1" x14ac:dyDescent="0.3">
      <c r="A400" s="62" t="s">
        <v>986</v>
      </c>
      <c r="B400" s="62" t="s">
        <v>982</v>
      </c>
      <c r="C40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00" s="62" t="s">
        <v>509</v>
      </c>
      <c r="E400" s="62"/>
      <c r="F40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0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00" s="74"/>
      <c r="I400" s="75" t="str">
        <f>IF(Table1[[#This Row],[Connection ID]]&lt;&gt;"-",IF(COUNTIF(Table1[Connection ID],Table1[[#This Row],[Connection ID]])&gt;1,"Duplicate Tag",""),"")</f>
        <v/>
      </c>
      <c r="J40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00" s="62"/>
      <c r="M400" s="62" t="s">
        <v>7</v>
      </c>
      <c r="N400" s="72" t="str" cm="1">
        <f t="array" ref="N400">_xlfn._xlws.FILTER(LookupCostCode[Cost Code],LookupCostCode[Description]=Table1[[#This Row],[Equipment Type]],"Not Assigned")</f>
        <v>Not Assigned</v>
      </c>
      <c r="O400" s="72" t="s">
        <v>983</v>
      </c>
      <c r="P400" s="72"/>
      <c r="Q400" s="62" t="s">
        <v>11</v>
      </c>
      <c r="R400" s="62"/>
      <c r="S400" s="62"/>
      <c r="T400" s="62"/>
      <c r="U400" s="62"/>
      <c r="V400" s="62"/>
      <c r="W400" s="72" t="str">
        <f>IF(ISBLANK(Table1[[#This Row],[Connection Type]]),"",INDEX(LookupConnectionType[Description],MATCH(Table1[[#This Row],[Connection Type]],LookupConnectionType[Connection Abbreviation])))</f>
        <v/>
      </c>
      <c r="X400" s="76"/>
      <c r="AA400" s="62"/>
      <c r="AB400" s="62"/>
      <c r="AC400" s="62"/>
      <c r="AD400" s="62"/>
      <c r="AE400" s="62"/>
      <c r="AF400" s="77"/>
      <c r="AG400" s="77"/>
      <c r="AH400" s="78"/>
      <c r="AI40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0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00" s="79" t="str">
        <f>IF(OR(Table1[[#This Row],[Apparent Power (kVA)]]="",Table1[[#This Row],[Elec - Diversity]]=""),"",Table1[[#This Row],[Apparent Power (kVA)]]*Table1[[#This Row],[Elec - Diversity]])</f>
        <v/>
      </c>
      <c r="AL400" s="62"/>
      <c r="AM400" s="62"/>
      <c r="AN400" s="62"/>
      <c r="AO400" s="62"/>
      <c r="AP400" s="62"/>
      <c r="AQ400" s="62"/>
      <c r="AR400" s="62"/>
      <c r="AS400" s="62"/>
      <c r="AT400" s="62" t="str" cm="1">
        <f t="array" ref="AT400">IF(ISBLANK(Table1[[#This Row],[Service]]),"N/A",INDEX(LookupService[Consumption Unit],MATCH(Table1[[#This Row],[Service]],LookupService[Service],0),0))</f>
        <v>N/A</v>
      </c>
      <c r="AU400" s="62"/>
      <c r="AV400" s="62"/>
      <c r="AW400" s="80" t="str" cm="1">
        <f t="array" ref="AW400">IF(ISBLANK(Table1[[#This Row],[Service]]),"N/A",INDEX(LookupService[Pressure Unit],MATCH(Table1[[#This Row],[Service]],LookupService[Service],0),0))</f>
        <v>N/A</v>
      </c>
      <c r="AX400" s="81"/>
      <c r="AY400" s="72" t="str">
        <f>IF(OR(Table1[[#This Row],[Flow]]="",Table1[[#This Row],[Mech - Diversity]]=""),"",Table1[[#This Row],[Flow]]*Table1[[#This Row],[Mech - Diversity]])</f>
        <v/>
      </c>
      <c r="AZ400" s="72"/>
      <c r="BA400" s="62"/>
      <c r="BB400" s="62"/>
      <c r="BC400" s="62"/>
      <c r="BD400" s="62"/>
      <c r="BE400" s="62"/>
      <c r="BF400" s="62"/>
      <c r="BG400" s="62"/>
      <c r="BH400" s="77"/>
      <c r="BI400" s="77"/>
      <c r="BJ40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00" s="72"/>
      <c r="BL400" s="72" t="b">
        <f>IF(ISBLANK(Table1[[#This Row],[Power Source (Control Panel)]]),FALSE,TRUE)</f>
        <v>0</v>
      </c>
    </row>
    <row r="401" spans="1:64" ht="30" customHeight="1" x14ac:dyDescent="0.3">
      <c r="A401" s="62" t="s">
        <v>987</v>
      </c>
      <c r="B401" s="62" t="s">
        <v>988</v>
      </c>
      <c r="C40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01" s="62" t="s">
        <v>509</v>
      </c>
      <c r="E401" s="62"/>
      <c r="F40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0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01" s="74"/>
      <c r="I401" s="75" t="str">
        <f>IF(Table1[[#This Row],[Connection ID]]&lt;&gt;"-",IF(COUNTIF(Table1[Connection ID],Table1[[#This Row],[Connection ID]])&gt;1,"Duplicate Tag",""),"")</f>
        <v/>
      </c>
      <c r="J40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01" s="62"/>
      <c r="M401" s="62" t="s">
        <v>7</v>
      </c>
      <c r="N401" s="72" t="str" cm="1">
        <f t="array" ref="N401">_xlfn._xlws.FILTER(LookupCostCode[Cost Code],LookupCostCode[Description]=Table1[[#This Row],[Equipment Type]],"Not Assigned")</f>
        <v>Not Assigned</v>
      </c>
      <c r="O401" s="62" t="s">
        <v>737</v>
      </c>
      <c r="P401" s="62"/>
      <c r="Q401" s="62" t="s">
        <v>9</v>
      </c>
      <c r="R401" s="62"/>
      <c r="S401" s="62" t="s">
        <v>6</v>
      </c>
      <c r="T401" s="62"/>
      <c r="U401" s="62"/>
      <c r="V401" s="62"/>
      <c r="W401" s="72" t="str">
        <f>IF(ISBLANK(Table1[[#This Row],[Connection Type]]),"",INDEX(LookupConnectionType[Description],MATCH(Table1[[#This Row],[Connection Type]],LookupConnectionType[Connection Abbreviation])))</f>
        <v/>
      </c>
      <c r="X401" s="76"/>
      <c r="AA401" s="62"/>
      <c r="AB401" s="62"/>
      <c r="AC401" s="62"/>
      <c r="AD401" s="62"/>
      <c r="AE401" s="62"/>
      <c r="AF401" s="77"/>
      <c r="AG401" s="77"/>
      <c r="AH401" s="78"/>
      <c r="AI40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0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01" s="79" t="str">
        <f>IF(OR(Table1[[#This Row],[Apparent Power (kVA)]]="",Table1[[#This Row],[Elec - Diversity]]=""),"",Table1[[#This Row],[Apparent Power (kVA)]]*Table1[[#This Row],[Elec - Diversity]])</f>
        <v/>
      </c>
      <c r="AL401" s="62" t="s">
        <v>989</v>
      </c>
      <c r="AM401" s="62"/>
      <c r="AN401" s="62"/>
      <c r="AO401" s="62"/>
      <c r="AP401" s="62"/>
      <c r="AQ401" s="62"/>
      <c r="AR401" s="62"/>
      <c r="AS401" s="62"/>
      <c r="AT401" s="62" t="str" cm="1">
        <f t="array" ref="AT401">IF(ISBLANK(Table1[[#This Row],[Service]]),"N/A",INDEX(LookupService[Consumption Unit],MATCH(Table1[[#This Row],[Service]],LookupService[Service],0),0))</f>
        <v>N/A</v>
      </c>
      <c r="AU401" s="62"/>
      <c r="AV401" s="62"/>
      <c r="AW401" s="80" t="str" cm="1">
        <f t="array" ref="AW401">IF(ISBLANK(Table1[[#This Row],[Service]]),"N/A",INDEX(LookupService[Pressure Unit],MATCH(Table1[[#This Row],[Service]],LookupService[Service],0),0))</f>
        <v>N/A</v>
      </c>
      <c r="AX401" s="81"/>
      <c r="AY401" s="72" t="str">
        <f>IF(OR(Table1[[#This Row],[Flow]]="",Table1[[#This Row],[Mech - Diversity]]=""),"",Table1[[#This Row],[Flow]]*Table1[[#This Row],[Mech - Diversity]])</f>
        <v/>
      </c>
      <c r="AZ401" s="72"/>
      <c r="BA401" s="62"/>
      <c r="BB401" s="62"/>
      <c r="BC401" s="62"/>
      <c r="BD401" s="62"/>
      <c r="BE401" s="62"/>
      <c r="BF401" s="62"/>
      <c r="BG401" s="62"/>
      <c r="BH401" s="77"/>
      <c r="BI401" s="77"/>
      <c r="BJ40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01" s="72"/>
      <c r="BL401" s="72" t="b">
        <f>IF(ISBLANK(Table1[[#This Row],[Power Source (Control Panel)]]),FALSE,TRUE)</f>
        <v>1</v>
      </c>
    </row>
    <row r="402" spans="1:64" ht="30" customHeight="1" x14ac:dyDescent="0.3">
      <c r="A402" s="62" t="s">
        <v>991</v>
      </c>
      <c r="B402" s="62" t="s">
        <v>988</v>
      </c>
      <c r="C40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02" s="62" t="s">
        <v>509</v>
      </c>
      <c r="E402" s="62"/>
      <c r="F40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0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02" s="74"/>
      <c r="I402" s="75" t="str">
        <f>IF(Table1[[#This Row],[Connection ID]]&lt;&gt;"-",IF(COUNTIF(Table1[Connection ID],Table1[[#This Row],[Connection ID]])&gt;1,"Duplicate Tag",""),"")</f>
        <v/>
      </c>
      <c r="J40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02" s="62"/>
      <c r="M402" s="62" t="s">
        <v>7</v>
      </c>
      <c r="N402" s="72" t="str" cm="1">
        <f t="array" ref="N402">_xlfn._xlws.FILTER(LookupCostCode[Cost Code],LookupCostCode[Description]=Table1[[#This Row],[Equipment Type]],"Not Assigned")</f>
        <v>Not Assigned</v>
      </c>
      <c r="O402" s="62" t="s">
        <v>737</v>
      </c>
      <c r="P402" s="62"/>
      <c r="Q402" s="62" t="s">
        <v>9</v>
      </c>
      <c r="R402" s="62"/>
      <c r="S402" s="62" t="s">
        <v>6</v>
      </c>
      <c r="T402" s="62"/>
      <c r="U402" s="62"/>
      <c r="V402" s="62"/>
      <c r="W402" s="72" t="str">
        <f>IF(ISBLANK(Table1[[#This Row],[Connection Type]]),"",INDEX(LookupConnectionType[Description],MATCH(Table1[[#This Row],[Connection Type]],LookupConnectionType[Connection Abbreviation])))</f>
        <v/>
      </c>
      <c r="X402" s="76"/>
      <c r="AA402" s="62"/>
      <c r="AB402" s="62"/>
      <c r="AC402" s="62"/>
      <c r="AD402" s="62"/>
      <c r="AE402" s="62"/>
      <c r="AF402" s="77"/>
      <c r="AG402" s="77"/>
      <c r="AH402" s="78"/>
      <c r="AI40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0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02" s="79" t="str">
        <f>IF(OR(Table1[[#This Row],[Apparent Power (kVA)]]="",Table1[[#This Row],[Elec - Diversity]]=""),"",Table1[[#This Row],[Apparent Power (kVA)]]*Table1[[#This Row],[Elec - Diversity]])</f>
        <v/>
      </c>
      <c r="AL402" s="62" t="s">
        <v>989</v>
      </c>
      <c r="AM402" s="62"/>
      <c r="AN402" s="62"/>
      <c r="AO402" s="62"/>
      <c r="AP402" s="62"/>
      <c r="AQ402" s="62"/>
      <c r="AR402" s="62"/>
      <c r="AS402" s="62"/>
      <c r="AT402" s="62" t="str" cm="1">
        <f t="array" ref="AT402">IF(ISBLANK(Table1[[#This Row],[Service]]),"N/A",INDEX(LookupService[Consumption Unit],MATCH(Table1[[#This Row],[Service]],LookupService[Service],0),0))</f>
        <v>N/A</v>
      </c>
      <c r="AU402" s="62"/>
      <c r="AV402" s="62"/>
      <c r="AW402" s="80" t="str" cm="1">
        <f t="array" ref="AW402">IF(ISBLANK(Table1[[#This Row],[Service]]),"N/A",INDEX(LookupService[Pressure Unit],MATCH(Table1[[#This Row],[Service]],LookupService[Service],0),0))</f>
        <v>N/A</v>
      </c>
      <c r="AX402" s="81"/>
      <c r="AY402" s="72" t="str">
        <f>IF(OR(Table1[[#This Row],[Flow]]="",Table1[[#This Row],[Mech - Diversity]]=""),"",Table1[[#This Row],[Flow]]*Table1[[#This Row],[Mech - Diversity]])</f>
        <v/>
      </c>
      <c r="AZ402" s="72"/>
      <c r="BA402" s="62"/>
      <c r="BB402" s="62"/>
      <c r="BC402" s="62"/>
      <c r="BD402" s="62"/>
      <c r="BE402" s="62"/>
      <c r="BF402" s="62"/>
      <c r="BG402" s="62"/>
      <c r="BH402" s="77"/>
      <c r="BI402" s="77"/>
      <c r="BJ40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02" s="72"/>
      <c r="BL402" s="72" t="b">
        <f>IF(ISBLANK(Table1[[#This Row],[Power Source (Control Panel)]]),FALSE,TRUE)</f>
        <v>1</v>
      </c>
    </row>
    <row r="403" spans="1:64" ht="30" customHeight="1" x14ac:dyDescent="0.3">
      <c r="A403" s="62" t="s">
        <v>992</v>
      </c>
      <c r="B403" s="62" t="s">
        <v>988</v>
      </c>
      <c r="C40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03" s="62" t="s">
        <v>509</v>
      </c>
      <c r="E403" s="62"/>
      <c r="F40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0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03" s="74"/>
      <c r="I403" s="75" t="str">
        <f>IF(Table1[[#This Row],[Connection ID]]&lt;&gt;"-",IF(COUNTIF(Table1[Connection ID],Table1[[#This Row],[Connection ID]])&gt;1,"Duplicate Tag",""),"")</f>
        <v/>
      </c>
      <c r="J40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03" s="62"/>
      <c r="M403" s="62" t="s">
        <v>7</v>
      </c>
      <c r="N403" s="72" t="str" cm="1">
        <f t="array" ref="N403">_xlfn._xlws.FILTER(LookupCostCode[Cost Code],LookupCostCode[Description]=Table1[[#This Row],[Equipment Type]],"Not Assigned")</f>
        <v>Not Assigned</v>
      </c>
      <c r="O403" s="62" t="s">
        <v>737</v>
      </c>
      <c r="P403" s="62"/>
      <c r="Q403" s="62" t="s">
        <v>9</v>
      </c>
      <c r="R403" s="62"/>
      <c r="S403" s="62" t="s">
        <v>6</v>
      </c>
      <c r="T403" s="62"/>
      <c r="U403" s="62"/>
      <c r="V403" s="62"/>
      <c r="W403" s="72" t="str">
        <f>IF(ISBLANK(Table1[[#This Row],[Connection Type]]),"",INDEX(LookupConnectionType[Description],MATCH(Table1[[#This Row],[Connection Type]],LookupConnectionType[Connection Abbreviation])))</f>
        <v/>
      </c>
      <c r="X403" s="76"/>
      <c r="AA403" s="62"/>
      <c r="AB403" s="62"/>
      <c r="AC403" s="62"/>
      <c r="AD403" s="62"/>
      <c r="AE403" s="62"/>
      <c r="AF403" s="77"/>
      <c r="AG403" s="77"/>
      <c r="AH403" s="78"/>
      <c r="AI40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0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03" s="79" t="str">
        <f>IF(OR(Table1[[#This Row],[Apparent Power (kVA)]]="",Table1[[#This Row],[Elec - Diversity]]=""),"",Table1[[#This Row],[Apparent Power (kVA)]]*Table1[[#This Row],[Elec - Diversity]])</f>
        <v/>
      </c>
      <c r="AL403" s="62" t="s">
        <v>989</v>
      </c>
      <c r="AM403" s="62"/>
      <c r="AN403" s="62"/>
      <c r="AO403" s="62"/>
      <c r="AP403" s="62"/>
      <c r="AQ403" s="62"/>
      <c r="AR403" s="62"/>
      <c r="AS403" s="62"/>
      <c r="AT403" s="62" t="str" cm="1">
        <f t="array" ref="AT403">IF(ISBLANK(Table1[[#This Row],[Service]]),"N/A",INDEX(LookupService[Consumption Unit],MATCH(Table1[[#This Row],[Service]],LookupService[Service],0),0))</f>
        <v>N/A</v>
      </c>
      <c r="AU403" s="62"/>
      <c r="AV403" s="62"/>
      <c r="AW403" s="80" t="str" cm="1">
        <f t="array" ref="AW403">IF(ISBLANK(Table1[[#This Row],[Service]]),"N/A",INDEX(LookupService[Pressure Unit],MATCH(Table1[[#This Row],[Service]],LookupService[Service],0),0))</f>
        <v>N/A</v>
      </c>
      <c r="AX403" s="81"/>
      <c r="AY403" s="72" t="str">
        <f>IF(OR(Table1[[#This Row],[Flow]]="",Table1[[#This Row],[Mech - Diversity]]=""),"",Table1[[#This Row],[Flow]]*Table1[[#This Row],[Mech - Diversity]])</f>
        <v/>
      </c>
      <c r="AZ403" s="72"/>
      <c r="BA403" s="62"/>
      <c r="BB403" s="62"/>
      <c r="BC403" s="62"/>
      <c r="BD403" s="62"/>
      <c r="BE403" s="62"/>
      <c r="BF403" s="62"/>
      <c r="BG403" s="62"/>
      <c r="BH403" s="77"/>
      <c r="BI403" s="77"/>
      <c r="BJ40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03" s="72"/>
      <c r="BL403" s="72" t="b">
        <f>IF(ISBLANK(Table1[[#This Row],[Power Source (Control Panel)]]),FALSE,TRUE)</f>
        <v>1</v>
      </c>
    </row>
    <row r="404" spans="1:64" ht="30" customHeight="1" x14ac:dyDescent="0.3">
      <c r="A404" s="62" t="s">
        <v>993</v>
      </c>
      <c r="B404" s="62" t="s">
        <v>988</v>
      </c>
      <c r="C40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04" s="62" t="s">
        <v>509</v>
      </c>
      <c r="E404" s="62"/>
      <c r="F40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0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04" s="74"/>
      <c r="I404" s="75" t="str">
        <f>IF(Table1[[#This Row],[Connection ID]]&lt;&gt;"-",IF(COUNTIF(Table1[Connection ID],Table1[[#This Row],[Connection ID]])&gt;1,"Duplicate Tag",""),"")</f>
        <v/>
      </c>
      <c r="J40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04" s="62"/>
      <c r="M404" s="62" t="s">
        <v>751</v>
      </c>
      <c r="N404" s="72" t="str" cm="1">
        <f t="array" ref="N404">_xlfn._xlws.FILTER(LookupCostCode[Cost Code],LookupCostCode[Description]=Table1[[#This Row],[Equipment Type]],"Not Assigned")</f>
        <v>Not Assigned</v>
      </c>
      <c r="O404" s="62" t="s">
        <v>737</v>
      </c>
      <c r="P404" s="62"/>
      <c r="Q404" s="62" t="s">
        <v>9</v>
      </c>
      <c r="R404" s="62"/>
      <c r="S404" s="62" t="s">
        <v>10</v>
      </c>
      <c r="T404" s="62"/>
      <c r="U404" s="62"/>
      <c r="V404" s="62"/>
      <c r="W404" s="72" t="str">
        <f>IF(ISBLANK(Table1[[#This Row],[Connection Type]]),"",INDEX(LookupConnectionType[Description],MATCH(Table1[[#This Row],[Connection Type]],LookupConnectionType[Connection Abbreviation])))</f>
        <v/>
      </c>
      <c r="X404" s="76"/>
      <c r="AA404" s="62"/>
      <c r="AB404" s="62"/>
      <c r="AC404" s="62"/>
      <c r="AD404" s="62"/>
      <c r="AE404" s="62"/>
      <c r="AF404" s="77"/>
      <c r="AG404" s="77"/>
      <c r="AH404" s="78"/>
      <c r="AI40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0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04" s="79" t="str">
        <f>IF(OR(Table1[[#This Row],[Apparent Power (kVA)]]="",Table1[[#This Row],[Elec - Diversity]]=""),"",Table1[[#This Row],[Apparent Power (kVA)]]*Table1[[#This Row],[Elec - Diversity]])</f>
        <v/>
      </c>
      <c r="AL404" s="62" t="s">
        <v>994</v>
      </c>
      <c r="AM404" s="62"/>
      <c r="AN404" s="62"/>
      <c r="AO404" s="62"/>
      <c r="AP404" s="62"/>
      <c r="AQ404" s="62"/>
      <c r="AR404" s="62"/>
      <c r="AS404" s="62"/>
      <c r="AT404" s="62" t="str" cm="1">
        <f t="array" ref="AT404">IF(ISBLANK(Table1[[#This Row],[Service]]),"N/A",INDEX(LookupService[Consumption Unit],MATCH(Table1[[#This Row],[Service]],LookupService[Service],0),0))</f>
        <v>N/A</v>
      </c>
      <c r="AU404" s="62"/>
      <c r="AV404" s="62"/>
      <c r="AW404" s="80" t="str" cm="1">
        <f t="array" ref="AW404">IF(ISBLANK(Table1[[#This Row],[Service]]),"N/A",INDEX(LookupService[Pressure Unit],MATCH(Table1[[#This Row],[Service]],LookupService[Service],0),0))</f>
        <v>N/A</v>
      </c>
      <c r="AX404" s="81"/>
      <c r="AY404" s="72" t="str">
        <f>IF(OR(Table1[[#This Row],[Flow]]="",Table1[[#This Row],[Mech - Diversity]]=""),"",Table1[[#This Row],[Flow]]*Table1[[#This Row],[Mech - Diversity]])</f>
        <v/>
      </c>
      <c r="AZ404" s="72"/>
      <c r="BA404" s="62"/>
      <c r="BB404" s="62"/>
      <c r="BC404" s="62"/>
      <c r="BD404" s="62"/>
      <c r="BE404" s="62"/>
      <c r="BF404" s="62"/>
      <c r="BG404" s="62"/>
      <c r="BH404" s="77"/>
      <c r="BI404" s="77"/>
      <c r="BJ40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04" s="72"/>
      <c r="BL404" s="72" t="b">
        <f>IF(ISBLANK(Table1[[#This Row],[Power Source (Control Panel)]]),FALSE,TRUE)</f>
        <v>1</v>
      </c>
    </row>
    <row r="405" spans="1:64" ht="30" customHeight="1" x14ac:dyDescent="0.3">
      <c r="A405" s="62" t="s">
        <v>995</v>
      </c>
      <c r="B405" s="62" t="s">
        <v>988</v>
      </c>
      <c r="C40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05" s="62" t="s">
        <v>509</v>
      </c>
      <c r="E405" s="62"/>
      <c r="F40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0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05" s="74"/>
      <c r="I405" s="75" t="str">
        <f>IF(Table1[[#This Row],[Connection ID]]&lt;&gt;"-",IF(COUNTIF(Table1[Connection ID],Table1[[#This Row],[Connection ID]])&gt;1,"Duplicate Tag",""),"")</f>
        <v/>
      </c>
      <c r="J40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05" s="62"/>
      <c r="M405" s="62" t="s">
        <v>751</v>
      </c>
      <c r="N405" s="72" t="str" cm="1">
        <f t="array" ref="N405">_xlfn._xlws.FILTER(LookupCostCode[Cost Code],LookupCostCode[Description]=Table1[[#This Row],[Equipment Type]],"Not Assigned")</f>
        <v>Not Assigned</v>
      </c>
      <c r="O405" s="62" t="s">
        <v>737</v>
      </c>
      <c r="P405" s="62"/>
      <c r="Q405" s="62" t="s">
        <v>9</v>
      </c>
      <c r="R405" s="62"/>
      <c r="S405" s="62" t="s">
        <v>10</v>
      </c>
      <c r="T405" s="62"/>
      <c r="U405" s="62"/>
      <c r="V405" s="62"/>
      <c r="W405" s="72" t="str">
        <f>IF(ISBLANK(Table1[[#This Row],[Connection Type]]),"",INDEX(LookupConnectionType[Description],MATCH(Table1[[#This Row],[Connection Type]],LookupConnectionType[Connection Abbreviation])))</f>
        <v/>
      </c>
      <c r="X405" s="76"/>
      <c r="AA405" s="62"/>
      <c r="AB405" s="62"/>
      <c r="AC405" s="62"/>
      <c r="AD405" s="62"/>
      <c r="AE405" s="62"/>
      <c r="AF405" s="77"/>
      <c r="AG405" s="77"/>
      <c r="AH405" s="78"/>
      <c r="AI40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0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05" s="79" t="str">
        <f>IF(OR(Table1[[#This Row],[Apparent Power (kVA)]]="",Table1[[#This Row],[Elec - Diversity]]=""),"",Table1[[#This Row],[Apparent Power (kVA)]]*Table1[[#This Row],[Elec - Diversity]])</f>
        <v/>
      </c>
      <c r="AL405" s="62" t="s">
        <v>994</v>
      </c>
      <c r="AM405" s="62"/>
      <c r="AN405" s="62"/>
      <c r="AO405" s="62"/>
      <c r="AP405" s="62"/>
      <c r="AQ405" s="62"/>
      <c r="AR405" s="62"/>
      <c r="AS405" s="62"/>
      <c r="AT405" s="62" t="str" cm="1">
        <f t="array" ref="AT405">IF(ISBLANK(Table1[[#This Row],[Service]]),"N/A",INDEX(LookupService[Consumption Unit],MATCH(Table1[[#This Row],[Service]],LookupService[Service],0),0))</f>
        <v>N/A</v>
      </c>
      <c r="AU405" s="62"/>
      <c r="AV405" s="62"/>
      <c r="AW405" s="80" t="str" cm="1">
        <f t="array" ref="AW405">IF(ISBLANK(Table1[[#This Row],[Service]]),"N/A",INDEX(LookupService[Pressure Unit],MATCH(Table1[[#This Row],[Service]],LookupService[Service],0),0))</f>
        <v>N/A</v>
      </c>
      <c r="AX405" s="81"/>
      <c r="AY405" s="72" t="str">
        <f>IF(OR(Table1[[#This Row],[Flow]]="",Table1[[#This Row],[Mech - Diversity]]=""),"",Table1[[#This Row],[Flow]]*Table1[[#This Row],[Mech - Diversity]])</f>
        <v/>
      </c>
      <c r="AZ405" s="72"/>
      <c r="BA405" s="62"/>
      <c r="BB405" s="62"/>
      <c r="BC405" s="62"/>
      <c r="BD405" s="62"/>
      <c r="BE405" s="62"/>
      <c r="BF405" s="62"/>
      <c r="BG405" s="62"/>
      <c r="BH405" s="77"/>
      <c r="BI405" s="77"/>
      <c r="BJ40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05" s="72"/>
      <c r="BL405" s="72" t="b">
        <f>IF(ISBLANK(Table1[[#This Row],[Power Source (Control Panel)]]),FALSE,TRUE)</f>
        <v>1</v>
      </c>
    </row>
    <row r="406" spans="1:64" ht="30" customHeight="1" x14ac:dyDescent="0.3">
      <c r="A406" s="62" t="s">
        <v>996</v>
      </c>
      <c r="B406" s="62" t="s">
        <v>988</v>
      </c>
      <c r="C40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06" s="62" t="s">
        <v>509</v>
      </c>
      <c r="E406" s="62"/>
      <c r="F40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0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06" s="74"/>
      <c r="I406" s="75" t="str">
        <f>IF(Table1[[#This Row],[Connection ID]]&lt;&gt;"-",IF(COUNTIF(Table1[Connection ID],Table1[[#This Row],[Connection ID]])&gt;1,"Duplicate Tag",""),"")</f>
        <v/>
      </c>
      <c r="J40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06" s="62"/>
      <c r="M406" s="62" t="s">
        <v>751</v>
      </c>
      <c r="N406" s="72" t="str" cm="1">
        <f t="array" ref="N406">_xlfn._xlws.FILTER(LookupCostCode[Cost Code],LookupCostCode[Description]=Table1[[#This Row],[Equipment Type]],"Not Assigned")</f>
        <v>Not Assigned</v>
      </c>
      <c r="O406" s="62" t="s">
        <v>737</v>
      </c>
      <c r="P406" s="62"/>
      <c r="Q406" s="62" t="s">
        <v>9</v>
      </c>
      <c r="R406" s="62"/>
      <c r="S406" s="62" t="s">
        <v>10</v>
      </c>
      <c r="T406" s="62"/>
      <c r="U406" s="62"/>
      <c r="V406" s="62"/>
      <c r="W406" s="72" t="str">
        <f>IF(ISBLANK(Table1[[#This Row],[Connection Type]]),"",INDEX(LookupConnectionType[Description],MATCH(Table1[[#This Row],[Connection Type]],LookupConnectionType[Connection Abbreviation])))</f>
        <v/>
      </c>
      <c r="X406" s="76"/>
      <c r="AA406" s="62"/>
      <c r="AB406" s="62"/>
      <c r="AC406" s="62"/>
      <c r="AD406" s="62"/>
      <c r="AE406" s="62"/>
      <c r="AF406" s="77"/>
      <c r="AG406" s="77"/>
      <c r="AH406" s="78"/>
      <c r="AI40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0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06" s="79" t="str">
        <f>IF(OR(Table1[[#This Row],[Apparent Power (kVA)]]="",Table1[[#This Row],[Elec - Diversity]]=""),"",Table1[[#This Row],[Apparent Power (kVA)]]*Table1[[#This Row],[Elec - Diversity]])</f>
        <v/>
      </c>
      <c r="AL406" s="62" t="s">
        <v>994</v>
      </c>
      <c r="AM406" s="62"/>
      <c r="AN406" s="62"/>
      <c r="AO406" s="62"/>
      <c r="AP406" s="62"/>
      <c r="AQ406" s="62"/>
      <c r="AR406" s="62"/>
      <c r="AS406" s="62"/>
      <c r="AT406" s="62" t="str" cm="1">
        <f t="array" ref="AT406">IF(ISBLANK(Table1[[#This Row],[Service]]),"N/A",INDEX(LookupService[Consumption Unit],MATCH(Table1[[#This Row],[Service]],LookupService[Service],0),0))</f>
        <v>N/A</v>
      </c>
      <c r="AU406" s="62"/>
      <c r="AV406" s="62"/>
      <c r="AW406" s="80" t="str" cm="1">
        <f t="array" ref="AW406">IF(ISBLANK(Table1[[#This Row],[Service]]),"N/A",INDEX(LookupService[Pressure Unit],MATCH(Table1[[#This Row],[Service]],LookupService[Service],0),0))</f>
        <v>N/A</v>
      </c>
      <c r="AX406" s="81"/>
      <c r="AY406" s="72" t="str">
        <f>IF(OR(Table1[[#This Row],[Flow]]="",Table1[[#This Row],[Mech - Diversity]]=""),"",Table1[[#This Row],[Flow]]*Table1[[#This Row],[Mech - Diversity]])</f>
        <v/>
      </c>
      <c r="AZ406" s="72"/>
      <c r="BA406" s="62"/>
      <c r="BB406" s="62"/>
      <c r="BC406" s="62"/>
      <c r="BD406" s="62"/>
      <c r="BE406" s="62"/>
      <c r="BF406" s="62"/>
      <c r="BG406" s="62"/>
      <c r="BH406" s="77"/>
      <c r="BI406" s="77"/>
      <c r="BJ40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06" s="72"/>
      <c r="BL406" s="72" t="b">
        <f>IF(ISBLANK(Table1[[#This Row],[Power Source (Control Panel)]]),FALSE,TRUE)</f>
        <v>1</v>
      </c>
    </row>
    <row r="407" spans="1:64" ht="30" customHeight="1" x14ac:dyDescent="0.3">
      <c r="A407" s="62" t="s">
        <v>998</v>
      </c>
      <c r="B407" s="62" t="s">
        <v>988</v>
      </c>
      <c r="C40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07" s="62" t="s">
        <v>509</v>
      </c>
      <c r="E407" s="62"/>
      <c r="F40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0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07" s="74"/>
      <c r="I407" s="75" t="str">
        <f>IF(Table1[[#This Row],[Connection ID]]&lt;&gt;"-",IF(COUNTIF(Table1[Connection ID],Table1[[#This Row],[Connection ID]])&gt;1,"Duplicate Tag",""),"")</f>
        <v/>
      </c>
      <c r="J40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07" s="62"/>
      <c r="M407" s="62" t="s">
        <v>7</v>
      </c>
      <c r="N407" s="72" t="str" cm="1">
        <f t="array" ref="N407">_xlfn._xlws.FILTER(LookupCostCode[Cost Code],LookupCostCode[Description]=Table1[[#This Row],[Equipment Type]],"Not Assigned")</f>
        <v>Not Assigned</v>
      </c>
      <c r="O407" s="62" t="s">
        <v>594</v>
      </c>
      <c r="P407" s="62"/>
      <c r="Q407" s="62" t="s">
        <v>13</v>
      </c>
      <c r="R407" s="62"/>
      <c r="S407" s="62"/>
      <c r="T407" s="62"/>
      <c r="U407" s="62"/>
      <c r="V407" s="62"/>
      <c r="W407" s="72" t="str">
        <f>IF(ISBLANK(Table1[[#This Row],[Connection Type]]),"",INDEX(LookupConnectionType[Description],MATCH(Table1[[#This Row],[Connection Type]],LookupConnectionType[Connection Abbreviation])))</f>
        <v/>
      </c>
      <c r="X407" s="76"/>
      <c r="AA407" s="62"/>
      <c r="AB407" s="62"/>
      <c r="AC407" s="62"/>
      <c r="AD407" s="62"/>
      <c r="AE407" s="62"/>
      <c r="AF407" s="77"/>
      <c r="AG407" s="77"/>
      <c r="AH407" s="78"/>
      <c r="AI40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0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07" s="79" t="str">
        <f>IF(OR(Table1[[#This Row],[Apparent Power (kVA)]]="",Table1[[#This Row],[Elec - Diversity]]=""),"",Table1[[#This Row],[Apparent Power (kVA)]]*Table1[[#This Row],[Elec - Diversity]])</f>
        <v/>
      </c>
      <c r="AL407" s="62" t="s">
        <v>989</v>
      </c>
      <c r="AM407" s="62"/>
      <c r="AN407" s="62"/>
      <c r="AO407" s="62"/>
      <c r="AP407" s="62"/>
      <c r="AQ407" s="62"/>
      <c r="AR407" s="62"/>
      <c r="AS407" s="62"/>
      <c r="AT407" s="62" t="str" cm="1">
        <f t="array" ref="AT407">IF(ISBLANK(Table1[[#This Row],[Service]]),"N/A",INDEX(LookupService[Consumption Unit],MATCH(Table1[[#This Row],[Service]],LookupService[Service],0),0))</f>
        <v>N/A</v>
      </c>
      <c r="AU407" s="62"/>
      <c r="AV407" s="62"/>
      <c r="AW407" s="80" t="str" cm="1">
        <f t="array" ref="AW407">IF(ISBLANK(Table1[[#This Row],[Service]]),"N/A",INDEX(LookupService[Pressure Unit],MATCH(Table1[[#This Row],[Service]],LookupService[Service],0),0))</f>
        <v>N/A</v>
      </c>
      <c r="AX407" s="81"/>
      <c r="AY407" s="72" t="str">
        <f>IF(OR(Table1[[#This Row],[Flow]]="",Table1[[#This Row],[Mech - Diversity]]=""),"",Table1[[#This Row],[Flow]]*Table1[[#This Row],[Mech - Diversity]])</f>
        <v/>
      </c>
      <c r="AZ407" s="72"/>
      <c r="BA407" s="62"/>
      <c r="BB407" s="62"/>
      <c r="BC407" s="62"/>
      <c r="BD407" s="62"/>
      <c r="BE407" s="62"/>
      <c r="BF407" s="62"/>
      <c r="BG407" s="62"/>
      <c r="BH407" s="77"/>
      <c r="BI407" s="77"/>
      <c r="BJ40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07" s="72"/>
      <c r="BL407" s="72" t="b">
        <f>IF(ISBLANK(Table1[[#This Row],[Power Source (Control Panel)]]),FALSE,TRUE)</f>
        <v>1</v>
      </c>
    </row>
    <row r="408" spans="1:64" ht="30" customHeight="1" x14ac:dyDescent="0.3">
      <c r="A408" s="62" t="s">
        <v>999</v>
      </c>
      <c r="B408" s="62" t="s">
        <v>988</v>
      </c>
      <c r="C40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08" s="62" t="s">
        <v>509</v>
      </c>
      <c r="E408" s="62"/>
      <c r="F40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0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08" s="74"/>
      <c r="I408" s="75" t="str">
        <f>IF(Table1[[#This Row],[Connection ID]]&lt;&gt;"-",IF(COUNTIF(Table1[Connection ID],Table1[[#This Row],[Connection ID]])&gt;1,"Duplicate Tag",""),"")</f>
        <v/>
      </c>
      <c r="J40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08" s="62"/>
      <c r="M408" s="62" t="s">
        <v>7</v>
      </c>
      <c r="N408" s="72" t="str" cm="1">
        <f t="array" ref="N408">_xlfn._xlws.FILTER(LookupCostCode[Cost Code],LookupCostCode[Description]=Table1[[#This Row],[Equipment Type]],"Not Assigned")</f>
        <v>Not Assigned</v>
      </c>
      <c r="O408" s="62" t="s">
        <v>594</v>
      </c>
      <c r="P408" s="62"/>
      <c r="Q408" s="62" t="s">
        <v>13</v>
      </c>
      <c r="R408" s="62"/>
      <c r="S408" s="62"/>
      <c r="T408" s="62"/>
      <c r="U408" s="62"/>
      <c r="V408" s="62"/>
      <c r="W408" s="72" t="str">
        <f>IF(ISBLANK(Table1[[#This Row],[Connection Type]]),"",INDEX(LookupConnectionType[Description],MATCH(Table1[[#This Row],[Connection Type]],LookupConnectionType[Connection Abbreviation])))</f>
        <v/>
      </c>
      <c r="X408" s="76"/>
      <c r="AA408" s="62"/>
      <c r="AB408" s="62"/>
      <c r="AC408" s="62"/>
      <c r="AD408" s="62"/>
      <c r="AE408" s="62"/>
      <c r="AF408" s="77"/>
      <c r="AG408" s="77"/>
      <c r="AH408" s="78"/>
      <c r="AI40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0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08" s="79" t="str">
        <f>IF(OR(Table1[[#This Row],[Apparent Power (kVA)]]="",Table1[[#This Row],[Elec - Diversity]]=""),"",Table1[[#This Row],[Apparent Power (kVA)]]*Table1[[#This Row],[Elec - Diversity]])</f>
        <v/>
      </c>
      <c r="AL408" s="62" t="s">
        <v>989</v>
      </c>
      <c r="AM408" s="62"/>
      <c r="AN408" s="62"/>
      <c r="AO408" s="62"/>
      <c r="AP408" s="62"/>
      <c r="AQ408" s="62"/>
      <c r="AR408" s="62"/>
      <c r="AS408" s="62"/>
      <c r="AT408" s="62" t="str" cm="1">
        <f t="array" ref="AT408">IF(ISBLANK(Table1[[#This Row],[Service]]),"N/A",INDEX(LookupService[Consumption Unit],MATCH(Table1[[#This Row],[Service]],LookupService[Service],0),0))</f>
        <v>N/A</v>
      </c>
      <c r="AU408" s="62"/>
      <c r="AV408" s="62"/>
      <c r="AW408" s="80" t="str" cm="1">
        <f t="array" ref="AW408">IF(ISBLANK(Table1[[#This Row],[Service]]),"N/A",INDEX(LookupService[Pressure Unit],MATCH(Table1[[#This Row],[Service]],LookupService[Service],0),0))</f>
        <v>N/A</v>
      </c>
      <c r="AX408" s="81"/>
      <c r="AY408" s="72" t="str">
        <f>IF(OR(Table1[[#This Row],[Flow]]="",Table1[[#This Row],[Mech - Diversity]]=""),"",Table1[[#This Row],[Flow]]*Table1[[#This Row],[Mech - Diversity]])</f>
        <v/>
      </c>
      <c r="AZ408" s="72"/>
      <c r="BA408" s="62"/>
      <c r="BB408" s="62"/>
      <c r="BC408" s="62"/>
      <c r="BD408" s="62"/>
      <c r="BE408" s="62"/>
      <c r="BF408" s="62"/>
      <c r="BG408" s="62"/>
      <c r="BH408" s="77"/>
      <c r="BI408" s="77"/>
      <c r="BJ40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08" s="72"/>
      <c r="BL408" s="72" t="b">
        <f>IF(ISBLANK(Table1[[#This Row],[Power Source (Control Panel)]]),FALSE,TRUE)</f>
        <v>1</v>
      </c>
    </row>
    <row r="409" spans="1:64" ht="30" customHeight="1" x14ac:dyDescent="0.3">
      <c r="A409" s="62" t="s">
        <v>1000</v>
      </c>
      <c r="B409" s="62" t="s">
        <v>988</v>
      </c>
      <c r="C40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09" s="62" t="s">
        <v>509</v>
      </c>
      <c r="E409" s="62"/>
      <c r="F40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0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09" s="74"/>
      <c r="I409" s="75" t="str">
        <f>IF(Table1[[#This Row],[Connection ID]]&lt;&gt;"-",IF(COUNTIF(Table1[Connection ID],Table1[[#This Row],[Connection ID]])&gt;1,"Duplicate Tag",""),"")</f>
        <v/>
      </c>
      <c r="J40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09" s="62"/>
      <c r="M409" s="62" t="s">
        <v>7</v>
      </c>
      <c r="N409" s="72" t="str" cm="1">
        <f t="array" ref="N409">_xlfn._xlws.FILTER(LookupCostCode[Cost Code],LookupCostCode[Description]=Table1[[#This Row],[Equipment Type]],"Not Assigned")</f>
        <v>Not Assigned</v>
      </c>
      <c r="O409" s="62" t="s">
        <v>594</v>
      </c>
      <c r="P409" s="62"/>
      <c r="Q409" s="62" t="s">
        <v>13</v>
      </c>
      <c r="R409" s="62"/>
      <c r="S409" s="62"/>
      <c r="T409" s="62"/>
      <c r="U409" s="62"/>
      <c r="V409" s="62"/>
      <c r="W409" s="72" t="str">
        <f>IF(ISBLANK(Table1[[#This Row],[Connection Type]]),"",INDEX(LookupConnectionType[Description],MATCH(Table1[[#This Row],[Connection Type]],LookupConnectionType[Connection Abbreviation])))</f>
        <v/>
      </c>
      <c r="X409" s="76"/>
      <c r="AA409" s="62"/>
      <c r="AB409" s="62"/>
      <c r="AC409" s="62"/>
      <c r="AD409" s="62"/>
      <c r="AE409" s="62"/>
      <c r="AF409" s="77"/>
      <c r="AG409" s="77"/>
      <c r="AH409" s="78"/>
      <c r="AI40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0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09" s="79" t="str">
        <f>IF(OR(Table1[[#This Row],[Apparent Power (kVA)]]="",Table1[[#This Row],[Elec - Diversity]]=""),"",Table1[[#This Row],[Apparent Power (kVA)]]*Table1[[#This Row],[Elec - Diversity]])</f>
        <v/>
      </c>
      <c r="AL409" s="62" t="s">
        <v>989</v>
      </c>
      <c r="AM409" s="62"/>
      <c r="AN409" s="62"/>
      <c r="AO409" s="62"/>
      <c r="AP409" s="62"/>
      <c r="AQ409" s="62"/>
      <c r="AR409" s="62"/>
      <c r="AS409" s="62"/>
      <c r="AT409" s="62" t="str" cm="1">
        <f t="array" ref="AT409">IF(ISBLANK(Table1[[#This Row],[Service]]),"N/A",INDEX(LookupService[Consumption Unit],MATCH(Table1[[#This Row],[Service]],LookupService[Service],0),0))</f>
        <v>N/A</v>
      </c>
      <c r="AU409" s="62"/>
      <c r="AV409" s="62"/>
      <c r="AW409" s="80" t="str" cm="1">
        <f t="array" ref="AW409">IF(ISBLANK(Table1[[#This Row],[Service]]),"N/A",INDEX(LookupService[Pressure Unit],MATCH(Table1[[#This Row],[Service]],LookupService[Service],0),0))</f>
        <v>N/A</v>
      </c>
      <c r="AX409" s="81"/>
      <c r="AY409" s="72" t="str">
        <f>IF(OR(Table1[[#This Row],[Flow]]="",Table1[[#This Row],[Mech - Diversity]]=""),"",Table1[[#This Row],[Flow]]*Table1[[#This Row],[Mech - Diversity]])</f>
        <v/>
      </c>
      <c r="AZ409" s="72"/>
      <c r="BA409" s="62"/>
      <c r="BB409" s="62"/>
      <c r="BC409" s="62"/>
      <c r="BD409" s="62"/>
      <c r="BE409" s="62"/>
      <c r="BF409" s="62"/>
      <c r="BG409" s="62"/>
      <c r="BH409" s="77"/>
      <c r="BI409" s="77"/>
      <c r="BJ40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09" s="72"/>
      <c r="BL409" s="72" t="b">
        <f>IF(ISBLANK(Table1[[#This Row],[Power Source (Control Panel)]]),FALSE,TRUE)</f>
        <v>1</v>
      </c>
    </row>
    <row r="410" spans="1:64" ht="30" customHeight="1" x14ac:dyDescent="0.3">
      <c r="A410" s="62" t="s">
        <v>1001</v>
      </c>
      <c r="B410" s="62" t="s">
        <v>988</v>
      </c>
      <c r="C41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10" s="62" t="s">
        <v>509</v>
      </c>
      <c r="E410" s="62"/>
      <c r="F41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1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10" s="74"/>
      <c r="I410" s="75" t="str">
        <f>IF(Table1[[#This Row],[Connection ID]]&lt;&gt;"-",IF(COUNTIF(Table1[Connection ID],Table1[[#This Row],[Connection ID]])&gt;1,"Duplicate Tag",""),"")</f>
        <v/>
      </c>
      <c r="J41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10" s="62"/>
      <c r="M410" s="62" t="s">
        <v>7</v>
      </c>
      <c r="N410" s="72" t="str" cm="1">
        <f t="array" ref="N410">_xlfn._xlws.FILTER(LookupCostCode[Cost Code],LookupCostCode[Description]=Table1[[#This Row],[Equipment Type]],"Not Assigned")</f>
        <v>Not Assigned</v>
      </c>
      <c r="O410" s="62" t="s">
        <v>594</v>
      </c>
      <c r="P410" s="62"/>
      <c r="Q410" s="62" t="s">
        <v>13</v>
      </c>
      <c r="R410" s="62"/>
      <c r="S410" s="62"/>
      <c r="T410" s="62"/>
      <c r="U410" s="62"/>
      <c r="V410" s="62"/>
      <c r="W410" s="72" t="str">
        <f>IF(ISBLANK(Table1[[#This Row],[Connection Type]]),"",INDEX(LookupConnectionType[Description],MATCH(Table1[[#This Row],[Connection Type]],LookupConnectionType[Connection Abbreviation])))</f>
        <v/>
      </c>
      <c r="X410" s="76"/>
      <c r="AA410" s="62"/>
      <c r="AB410" s="62"/>
      <c r="AC410" s="62"/>
      <c r="AD410" s="62"/>
      <c r="AE410" s="62"/>
      <c r="AF410" s="77"/>
      <c r="AG410" s="77"/>
      <c r="AH410" s="78"/>
      <c r="AI41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1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10" s="79" t="str">
        <f>IF(OR(Table1[[#This Row],[Apparent Power (kVA)]]="",Table1[[#This Row],[Elec - Diversity]]=""),"",Table1[[#This Row],[Apparent Power (kVA)]]*Table1[[#This Row],[Elec - Diversity]])</f>
        <v/>
      </c>
      <c r="AL410" s="62" t="s">
        <v>989</v>
      </c>
      <c r="AM410" s="62"/>
      <c r="AN410" s="62"/>
      <c r="AO410" s="62"/>
      <c r="AP410" s="62"/>
      <c r="AQ410" s="62"/>
      <c r="AR410" s="62"/>
      <c r="AS410" s="62"/>
      <c r="AT410" s="62" t="str" cm="1">
        <f t="array" ref="AT410">IF(ISBLANK(Table1[[#This Row],[Service]]),"N/A",INDEX(LookupService[Consumption Unit],MATCH(Table1[[#This Row],[Service]],LookupService[Service],0),0))</f>
        <v>N/A</v>
      </c>
      <c r="AU410" s="62"/>
      <c r="AV410" s="62"/>
      <c r="AW410" s="80" t="str" cm="1">
        <f t="array" ref="AW410">IF(ISBLANK(Table1[[#This Row],[Service]]),"N/A",INDEX(LookupService[Pressure Unit],MATCH(Table1[[#This Row],[Service]],LookupService[Service],0),0))</f>
        <v>N/A</v>
      </c>
      <c r="AX410" s="81"/>
      <c r="AY410" s="72" t="str">
        <f>IF(OR(Table1[[#This Row],[Flow]]="",Table1[[#This Row],[Mech - Diversity]]=""),"",Table1[[#This Row],[Flow]]*Table1[[#This Row],[Mech - Diversity]])</f>
        <v/>
      </c>
      <c r="AZ410" s="72"/>
      <c r="BA410" s="62"/>
      <c r="BB410" s="62"/>
      <c r="BC410" s="62"/>
      <c r="BD410" s="62"/>
      <c r="BE410" s="62"/>
      <c r="BF410" s="62"/>
      <c r="BG410" s="62"/>
      <c r="BH410" s="77"/>
      <c r="BI410" s="77"/>
      <c r="BJ41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10" s="72"/>
      <c r="BL410" s="72" t="b">
        <f>IF(ISBLANK(Table1[[#This Row],[Power Source (Control Panel)]]),FALSE,TRUE)</f>
        <v>1</v>
      </c>
    </row>
    <row r="411" spans="1:64" ht="30" customHeight="1" x14ac:dyDescent="0.3">
      <c r="A411" s="62" t="s">
        <v>1002</v>
      </c>
      <c r="B411" s="62" t="s">
        <v>988</v>
      </c>
      <c r="C41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11" s="62" t="s">
        <v>509</v>
      </c>
      <c r="E411" s="62"/>
      <c r="F41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1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11" s="74"/>
      <c r="I411" s="75" t="str">
        <f>IF(Table1[[#This Row],[Connection ID]]&lt;&gt;"-",IF(COUNTIF(Table1[Connection ID],Table1[[#This Row],[Connection ID]])&gt;1,"Duplicate Tag",""),"")</f>
        <v/>
      </c>
      <c r="J41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11" s="62"/>
      <c r="M411" s="62" t="s">
        <v>7</v>
      </c>
      <c r="N411" s="72" t="str" cm="1">
        <f t="array" ref="N411">_xlfn._xlws.FILTER(LookupCostCode[Cost Code],LookupCostCode[Description]=Table1[[#This Row],[Equipment Type]],"Not Assigned")</f>
        <v>Not Assigned</v>
      </c>
      <c r="O411" s="62" t="s">
        <v>594</v>
      </c>
      <c r="P411" s="62"/>
      <c r="Q411" s="62" t="s">
        <v>13</v>
      </c>
      <c r="R411" s="62"/>
      <c r="S411" s="62"/>
      <c r="T411" s="62"/>
      <c r="U411" s="62"/>
      <c r="V411" s="62"/>
      <c r="W411" s="72" t="str">
        <f>IF(ISBLANK(Table1[[#This Row],[Connection Type]]),"",INDEX(LookupConnectionType[Description],MATCH(Table1[[#This Row],[Connection Type]],LookupConnectionType[Connection Abbreviation])))</f>
        <v/>
      </c>
      <c r="X411" s="76"/>
      <c r="AA411" s="62"/>
      <c r="AB411" s="62"/>
      <c r="AC411" s="62"/>
      <c r="AD411" s="62"/>
      <c r="AE411" s="62"/>
      <c r="AF411" s="77"/>
      <c r="AG411" s="77"/>
      <c r="AH411" s="78"/>
      <c r="AI41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1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11" s="79" t="str">
        <f>IF(OR(Table1[[#This Row],[Apparent Power (kVA)]]="",Table1[[#This Row],[Elec - Diversity]]=""),"",Table1[[#This Row],[Apparent Power (kVA)]]*Table1[[#This Row],[Elec - Diversity]])</f>
        <v/>
      </c>
      <c r="AL411" s="62" t="s">
        <v>989</v>
      </c>
      <c r="AM411" s="62"/>
      <c r="AN411" s="62"/>
      <c r="AO411" s="62"/>
      <c r="AP411" s="62"/>
      <c r="AQ411" s="62"/>
      <c r="AR411" s="62"/>
      <c r="AS411" s="62"/>
      <c r="AT411" s="62" t="str" cm="1">
        <f t="array" ref="AT411">IF(ISBLANK(Table1[[#This Row],[Service]]),"N/A",INDEX(LookupService[Consumption Unit],MATCH(Table1[[#This Row],[Service]],LookupService[Service],0),0))</f>
        <v>N/A</v>
      </c>
      <c r="AU411" s="62"/>
      <c r="AV411" s="62"/>
      <c r="AW411" s="80" t="str" cm="1">
        <f t="array" ref="AW411">IF(ISBLANK(Table1[[#This Row],[Service]]),"N/A",INDEX(LookupService[Pressure Unit],MATCH(Table1[[#This Row],[Service]],LookupService[Service],0),0))</f>
        <v>N/A</v>
      </c>
      <c r="AX411" s="81"/>
      <c r="AY411" s="72" t="str">
        <f>IF(OR(Table1[[#This Row],[Flow]]="",Table1[[#This Row],[Mech - Diversity]]=""),"",Table1[[#This Row],[Flow]]*Table1[[#This Row],[Mech - Diversity]])</f>
        <v/>
      </c>
      <c r="AZ411" s="72"/>
      <c r="BA411" s="62"/>
      <c r="BB411" s="62"/>
      <c r="BC411" s="62"/>
      <c r="BD411" s="62"/>
      <c r="BE411" s="62"/>
      <c r="BF411" s="62"/>
      <c r="BG411" s="62"/>
      <c r="BH411" s="77"/>
      <c r="BI411" s="77"/>
      <c r="BJ41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11" s="72"/>
      <c r="BL411" s="72" t="b">
        <f>IF(ISBLANK(Table1[[#This Row],[Power Source (Control Panel)]]),FALSE,TRUE)</f>
        <v>1</v>
      </c>
    </row>
    <row r="412" spans="1:64" ht="30" customHeight="1" x14ac:dyDescent="0.3">
      <c r="A412" s="62" t="s">
        <v>1004</v>
      </c>
      <c r="B412" s="62" t="s">
        <v>988</v>
      </c>
      <c r="C41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12" s="62" t="s">
        <v>509</v>
      </c>
      <c r="E412" s="62"/>
      <c r="F41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1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12" s="74"/>
      <c r="I412" s="75" t="str">
        <f>IF(Table1[[#This Row],[Connection ID]]&lt;&gt;"-",IF(COUNTIF(Table1[Connection ID],Table1[[#This Row],[Connection ID]])&gt;1,"Duplicate Tag",""),"")</f>
        <v/>
      </c>
      <c r="J41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12" s="62"/>
      <c r="M412" s="62" t="s">
        <v>7</v>
      </c>
      <c r="N412" s="72" t="str" cm="1">
        <f t="array" ref="N412">_xlfn._xlws.FILTER(LookupCostCode[Cost Code],LookupCostCode[Description]=Table1[[#This Row],[Equipment Type]],"Not Assigned")</f>
        <v>Not Assigned</v>
      </c>
      <c r="O412" s="62" t="s">
        <v>594</v>
      </c>
      <c r="P412" s="62"/>
      <c r="Q412" s="62" t="s">
        <v>13</v>
      </c>
      <c r="R412" s="62"/>
      <c r="S412" s="62"/>
      <c r="T412" s="62"/>
      <c r="U412" s="62"/>
      <c r="V412" s="62"/>
      <c r="W412" s="72" t="str">
        <f>IF(ISBLANK(Table1[[#This Row],[Connection Type]]),"",INDEX(LookupConnectionType[Description],MATCH(Table1[[#This Row],[Connection Type]],LookupConnectionType[Connection Abbreviation])))</f>
        <v/>
      </c>
      <c r="X412" s="76"/>
      <c r="AA412" s="62"/>
      <c r="AB412" s="62"/>
      <c r="AC412" s="62"/>
      <c r="AD412" s="62"/>
      <c r="AE412" s="62"/>
      <c r="AF412" s="77"/>
      <c r="AG412" s="77"/>
      <c r="AH412" s="78"/>
      <c r="AI41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1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12" s="79" t="str">
        <f>IF(OR(Table1[[#This Row],[Apparent Power (kVA)]]="",Table1[[#This Row],[Elec - Diversity]]=""),"",Table1[[#This Row],[Apparent Power (kVA)]]*Table1[[#This Row],[Elec - Diversity]])</f>
        <v/>
      </c>
      <c r="AL412" s="62" t="s">
        <v>989</v>
      </c>
      <c r="AM412" s="62"/>
      <c r="AN412" s="62"/>
      <c r="AO412" s="62"/>
      <c r="AP412" s="62"/>
      <c r="AQ412" s="62"/>
      <c r="AR412" s="62"/>
      <c r="AS412" s="62"/>
      <c r="AT412" s="62" t="str" cm="1">
        <f t="array" ref="AT412">IF(ISBLANK(Table1[[#This Row],[Service]]),"N/A",INDEX(LookupService[Consumption Unit],MATCH(Table1[[#This Row],[Service]],LookupService[Service],0),0))</f>
        <v>N/A</v>
      </c>
      <c r="AU412" s="62"/>
      <c r="AV412" s="62"/>
      <c r="AW412" s="80" t="str" cm="1">
        <f t="array" ref="AW412">IF(ISBLANK(Table1[[#This Row],[Service]]),"N/A",INDEX(LookupService[Pressure Unit],MATCH(Table1[[#This Row],[Service]],LookupService[Service],0),0))</f>
        <v>N/A</v>
      </c>
      <c r="AX412" s="81"/>
      <c r="AY412" s="72" t="str">
        <f>IF(OR(Table1[[#This Row],[Flow]]="",Table1[[#This Row],[Mech - Diversity]]=""),"",Table1[[#This Row],[Flow]]*Table1[[#This Row],[Mech - Diversity]])</f>
        <v/>
      </c>
      <c r="AZ412" s="72"/>
      <c r="BA412" s="62"/>
      <c r="BB412" s="62"/>
      <c r="BC412" s="62"/>
      <c r="BD412" s="62"/>
      <c r="BE412" s="62"/>
      <c r="BF412" s="62"/>
      <c r="BG412" s="62"/>
      <c r="BH412" s="77"/>
      <c r="BI412" s="77"/>
      <c r="BJ41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12" s="72"/>
      <c r="BL412" s="72" t="b">
        <f>IF(ISBLANK(Table1[[#This Row],[Power Source (Control Panel)]]),FALSE,TRUE)</f>
        <v>1</v>
      </c>
    </row>
    <row r="413" spans="1:64" ht="30" customHeight="1" x14ac:dyDescent="0.3">
      <c r="A413" s="62" t="s">
        <v>1005</v>
      </c>
      <c r="B413" s="62" t="s">
        <v>988</v>
      </c>
      <c r="C41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13" s="62" t="s">
        <v>509</v>
      </c>
      <c r="E413" s="62"/>
      <c r="F41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1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13" s="74"/>
      <c r="I413" s="75" t="str">
        <f>IF(Table1[[#This Row],[Connection ID]]&lt;&gt;"-",IF(COUNTIF(Table1[Connection ID],Table1[[#This Row],[Connection ID]])&gt;1,"Duplicate Tag",""),"")</f>
        <v/>
      </c>
      <c r="J41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13" s="62"/>
      <c r="M413" s="62" t="s">
        <v>7</v>
      </c>
      <c r="N413" s="72" t="str" cm="1">
        <f t="array" ref="N413">_xlfn._xlws.FILTER(LookupCostCode[Cost Code],LookupCostCode[Description]=Table1[[#This Row],[Equipment Type]],"Not Assigned")</f>
        <v>Not Assigned</v>
      </c>
      <c r="O413" s="62" t="s">
        <v>594</v>
      </c>
      <c r="P413" s="62"/>
      <c r="Q413" s="62" t="s">
        <v>13</v>
      </c>
      <c r="R413" s="62"/>
      <c r="S413" s="62"/>
      <c r="T413" s="62"/>
      <c r="U413" s="62"/>
      <c r="V413" s="62"/>
      <c r="W413" s="72" t="str">
        <f>IF(ISBLANK(Table1[[#This Row],[Connection Type]]),"",INDEX(LookupConnectionType[Description],MATCH(Table1[[#This Row],[Connection Type]],LookupConnectionType[Connection Abbreviation])))</f>
        <v/>
      </c>
      <c r="X413" s="76"/>
      <c r="AA413" s="62"/>
      <c r="AB413" s="62"/>
      <c r="AC413" s="62"/>
      <c r="AD413" s="62"/>
      <c r="AE413" s="62"/>
      <c r="AF413" s="77"/>
      <c r="AG413" s="77"/>
      <c r="AH413" s="78"/>
      <c r="AI41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1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13" s="79" t="str">
        <f>IF(OR(Table1[[#This Row],[Apparent Power (kVA)]]="",Table1[[#This Row],[Elec - Diversity]]=""),"",Table1[[#This Row],[Apparent Power (kVA)]]*Table1[[#This Row],[Elec - Diversity]])</f>
        <v/>
      </c>
      <c r="AL413" s="62" t="s">
        <v>989</v>
      </c>
      <c r="AM413" s="62"/>
      <c r="AN413" s="62"/>
      <c r="AO413" s="62"/>
      <c r="AP413" s="62"/>
      <c r="AQ413" s="62"/>
      <c r="AR413" s="62"/>
      <c r="AS413" s="62"/>
      <c r="AT413" s="62" t="str" cm="1">
        <f t="array" ref="AT413">IF(ISBLANK(Table1[[#This Row],[Service]]),"N/A",INDEX(LookupService[Consumption Unit],MATCH(Table1[[#This Row],[Service]],LookupService[Service],0),0))</f>
        <v>N/A</v>
      </c>
      <c r="AU413" s="62"/>
      <c r="AV413" s="62"/>
      <c r="AW413" s="80" t="str" cm="1">
        <f t="array" ref="AW413">IF(ISBLANK(Table1[[#This Row],[Service]]),"N/A",INDEX(LookupService[Pressure Unit],MATCH(Table1[[#This Row],[Service]],LookupService[Service],0),0))</f>
        <v>N/A</v>
      </c>
      <c r="AX413" s="81"/>
      <c r="AY413" s="72" t="str">
        <f>IF(OR(Table1[[#This Row],[Flow]]="",Table1[[#This Row],[Mech - Diversity]]=""),"",Table1[[#This Row],[Flow]]*Table1[[#This Row],[Mech - Diversity]])</f>
        <v/>
      </c>
      <c r="AZ413" s="72"/>
      <c r="BA413" s="62"/>
      <c r="BB413" s="62"/>
      <c r="BC413" s="62"/>
      <c r="BD413" s="62"/>
      <c r="BE413" s="62"/>
      <c r="BF413" s="62"/>
      <c r="BG413" s="62"/>
      <c r="BH413" s="77"/>
      <c r="BI413" s="77"/>
      <c r="BJ41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13" s="72"/>
      <c r="BL413" s="72" t="b">
        <f>IF(ISBLANK(Table1[[#This Row],[Power Source (Control Panel)]]),FALSE,TRUE)</f>
        <v>1</v>
      </c>
    </row>
    <row r="414" spans="1:64" ht="30" customHeight="1" x14ac:dyDescent="0.3">
      <c r="A414" s="62" t="s">
        <v>1006</v>
      </c>
      <c r="B414" s="62" t="s">
        <v>1007</v>
      </c>
      <c r="C41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EL-C062</v>
      </c>
      <c r="D414" s="62" t="s">
        <v>516</v>
      </c>
      <c r="E414" s="62" t="s">
        <v>528</v>
      </c>
      <c r="F414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14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14" s="74">
        <v>62</v>
      </c>
      <c r="I414" s="75" t="str">
        <f>IF(Table1[[#This Row],[Connection ID]]&lt;&gt;"-",IF(COUNTIF(Table1[Connection ID],Table1[[#This Row],[Connection ID]])&gt;1,"Duplicate Tag",""),"")</f>
        <v/>
      </c>
      <c r="J41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14" s="62"/>
      <c r="M414" s="62" t="s">
        <v>7</v>
      </c>
      <c r="N414" s="72" t="str" cm="1">
        <f t="array" ref="N414">_xlfn._xlws.FILTER(LookupCostCode[Cost Code],LookupCostCode[Description]=Table1[[#This Row],[Equipment Type]],"Not Assigned")</f>
        <v>Not Assigned</v>
      </c>
      <c r="O414" s="72" t="s">
        <v>767</v>
      </c>
      <c r="P414" s="72"/>
      <c r="Q414" s="62" t="s">
        <v>5</v>
      </c>
      <c r="R414" s="62"/>
      <c r="S414" s="62"/>
      <c r="T414" s="62"/>
      <c r="U414" s="62"/>
      <c r="V414" s="62"/>
      <c r="W414" s="72" t="str">
        <f>IF(ISBLANK(Table1[[#This Row],[Connection Type]]),"",INDEX(LookupConnectionType[Description],MATCH(Table1[[#This Row],[Connection Type]],LookupConnectionType[Connection Abbreviation])))</f>
        <v/>
      </c>
      <c r="X414" s="76"/>
      <c r="AA414" s="62"/>
      <c r="AB414" s="62"/>
      <c r="AC414" s="62" t="s">
        <v>518</v>
      </c>
      <c r="AD414" s="62"/>
      <c r="AE414" s="62" t="s">
        <v>529</v>
      </c>
      <c r="AF414" s="77"/>
      <c r="AG414" s="77">
        <v>5</v>
      </c>
      <c r="AH414" s="78">
        <v>0.8</v>
      </c>
      <c r="AI414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14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414" s="79">
        <f>IF(OR(Table1[[#This Row],[Apparent Power (kVA)]]="",Table1[[#This Row],[Elec - Diversity]]=""),"",Table1[[#This Row],[Apparent Power (kVA)]]*Table1[[#This Row],[Elec - Diversity]])</f>
        <v>0.48</v>
      </c>
      <c r="AL414" s="62"/>
      <c r="AM414" s="62"/>
      <c r="AN414" s="62"/>
      <c r="AO414" s="62"/>
      <c r="AP414" s="62"/>
      <c r="AQ414" s="62"/>
      <c r="AR414" s="62"/>
      <c r="AS414" s="62"/>
      <c r="AT414" s="62" t="str" cm="1">
        <f t="array" ref="AT414">IF(ISBLANK(Table1[[#This Row],[Service]]),"N/A",INDEX(LookupService[Consumption Unit],MATCH(Table1[[#This Row],[Service]],LookupService[Service],0),0))</f>
        <v>N/A</v>
      </c>
      <c r="AU414" s="62"/>
      <c r="AV414" s="62"/>
      <c r="AW414" s="80" t="str" cm="1">
        <f t="array" ref="AW414">IF(ISBLANK(Table1[[#This Row],[Service]]),"N/A",INDEX(LookupService[Pressure Unit],MATCH(Table1[[#This Row],[Service]],LookupService[Service],0),0))</f>
        <v>N/A</v>
      </c>
      <c r="AX414" s="81"/>
      <c r="AY414" s="72" t="str">
        <f>IF(OR(Table1[[#This Row],[Flow]]="",Table1[[#This Row],[Mech - Diversity]]=""),"",Table1[[#This Row],[Flow]]*Table1[[#This Row],[Mech - Diversity]])</f>
        <v/>
      </c>
      <c r="AZ414" s="72"/>
      <c r="BA414" s="62"/>
      <c r="BB414" s="62"/>
      <c r="BC414" s="62"/>
      <c r="BD414" s="62"/>
      <c r="BE414" s="62"/>
      <c r="BF414" s="62"/>
      <c r="BG414" s="62"/>
      <c r="BH414" s="77"/>
      <c r="BI414" s="77"/>
      <c r="BJ414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14" s="72"/>
      <c r="BL414" s="72" t="b">
        <f>IF(ISBLANK(Table1[[#This Row],[Power Source (Control Panel)]]),FALSE,TRUE)</f>
        <v>0</v>
      </c>
    </row>
    <row r="415" spans="1:64" ht="30" customHeight="1" x14ac:dyDescent="0.3">
      <c r="A415" s="62" t="s">
        <v>1006</v>
      </c>
      <c r="B415" s="62" t="s">
        <v>1007</v>
      </c>
      <c r="C41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15" s="62" t="s">
        <v>509</v>
      </c>
      <c r="E415" s="62"/>
      <c r="F41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1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15" s="74"/>
      <c r="I415" s="75" t="str">
        <f>IF(Table1[[#This Row],[Connection ID]]&lt;&gt;"-",IF(COUNTIF(Table1[Connection ID],Table1[[#This Row],[Connection ID]])&gt;1,"Duplicate Tag",""),"")</f>
        <v/>
      </c>
      <c r="J41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15" s="62"/>
      <c r="M415" s="62" t="s">
        <v>7</v>
      </c>
      <c r="N415" s="72" t="str" cm="1">
        <f t="array" ref="N415">_xlfn._xlws.FILTER(LookupCostCode[Cost Code],LookupCostCode[Description]=Table1[[#This Row],[Equipment Type]],"Not Assigned")</f>
        <v>Not Assigned</v>
      </c>
      <c r="O415" s="72" t="s">
        <v>767</v>
      </c>
      <c r="P415" s="72"/>
      <c r="Q415" s="62" t="s">
        <v>5</v>
      </c>
      <c r="R415" s="62"/>
      <c r="S415" s="62"/>
      <c r="T415" s="62"/>
      <c r="U415" s="62"/>
      <c r="V415" s="62"/>
      <c r="W415" s="72" t="str">
        <f>IF(ISBLANK(Table1[[#This Row],[Connection Type]]),"",INDEX(LookupConnectionType[Description],MATCH(Table1[[#This Row],[Connection Type]],LookupConnectionType[Connection Abbreviation])))</f>
        <v/>
      </c>
      <c r="X415" s="76"/>
      <c r="AA415" s="62"/>
      <c r="AB415" s="62"/>
      <c r="AC415" s="62"/>
      <c r="AD415" s="62"/>
      <c r="AE415" s="62"/>
      <c r="AF415" s="77"/>
      <c r="AG415" s="77"/>
      <c r="AH415" s="78"/>
      <c r="AI41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1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15" s="79" t="str">
        <f>IF(OR(Table1[[#This Row],[Apparent Power (kVA)]]="",Table1[[#This Row],[Elec - Diversity]]=""),"",Table1[[#This Row],[Apparent Power (kVA)]]*Table1[[#This Row],[Elec - Diversity]])</f>
        <v/>
      </c>
      <c r="AL415" s="62"/>
      <c r="AM415" s="62"/>
      <c r="AN415" s="62"/>
      <c r="AO415" s="62"/>
      <c r="AP415" s="62"/>
      <c r="AQ415" s="62"/>
      <c r="AR415" s="62"/>
      <c r="AS415" s="62"/>
      <c r="AT415" s="62" t="str" cm="1">
        <f t="array" ref="AT415">IF(ISBLANK(Table1[[#This Row],[Service]]),"N/A",INDEX(LookupService[Consumption Unit],MATCH(Table1[[#This Row],[Service]],LookupService[Service],0),0))</f>
        <v>N/A</v>
      </c>
      <c r="AU415" s="62"/>
      <c r="AV415" s="62"/>
      <c r="AW415" s="80" t="str" cm="1">
        <f t="array" ref="AW415">IF(ISBLANK(Table1[[#This Row],[Service]]),"N/A",INDEX(LookupService[Pressure Unit],MATCH(Table1[[#This Row],[Service]],LookupService[Service],0),0))</f>
        <v>N/A</v>
      </c>
      <c r="AX415" s="81"/>
      <c r="AY415" s="72" t="str">
        <f>IF(OR(Table1[[#This Row],[Flow]]="",Table1[[#This Row],[Mech - Diversity]]=""),"",Table1[[#This Row],[Flow]]*Table1[[#This Row],[Mech - Diversity]])</f>
        <v/>
      </c>
      <c r="AZ415" s="72"/>
      <c r="BA415" s="62"/>
      <c r="BB415" s="62"/>
      <c r="BC415" s="62"/>
      <c r="BD415" s="62"/>
      <c r="BE415" s="62"/>
      <c r="BF415" s="62"/>
      <c r="BG415" s="62"/>
      <c r="BH415" s="77"/>
      <c r="BI415" s="77"/>
      <c r="BJ41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15" s="72"/>
      <c r="BL415" s="72" t="b">
        <f>IF(ISBLANK(Table1[[#This Row],[Power Source (Control Panel)]]),FALSE,TRUE)</f>
        <v>0</v>
      </c>
    </row>
    <row r="416" spans="1:64" ht="30" customHeight="1" x14ac:dyDescent="0.3">
      <c r="A416" s="62" t="s">
        <v>1009</v>
      </c>
      <c r="B416" s="62" t="s">
        <v>1007</v>
      </c>
      <c r="C41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EL-C063</v>
      </c>
      <c r="D416" s="62" t="s">
        <v>516</v>
      </c>
      <c r="E416" s="62" t="s">
        <v>528</v>
      </c>
      <c r="F41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1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16" s="74">
        <v>63</v>
      </c>
      <c r="I416" s="75" t="str">
        <f>IF(Table1[[#This Row],[Connection ID]]&lt;&gt;"-",IF(COUNTIF(Table1[Connection ID],Table1[[#This Row],[Connection ID]])&gt;1,"Duplicate Tag",""),"")</f>
        <v/>
      </c>
      <c r="J41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16" s="62"/>
      <c r="M416" s="62" t="s">
        <v>7</v>
      </c>
      <c r="N416" s="72" t="str" cm="1">
        <f t="array" ref="N416">_xlfn._xlws.FILTER(LookupCostCode[Cost Code],LookupCostCode[Description]=Table1[[#This Row],[Equipment Type]],"Not Assigned")</f>
        <v>Not Assigned</v>
      </c>
      <c r="O416" s="72" t="s">
        <v>767</v>
      </c>
      <c r="P416" s="72"/>
      <c r="Q416" s="62" t="s">
        <v>5</v>
      </c>
      <c r="R416" s="62"/>
      <c r="S416" s="62"/>
      <c r="T416" s="62"/>
      <c r="U416" s="62"/>
      <c r="V416" s="62"/>
      <c r="W416" s="72" t="str">
        <f>IF(ISBLANK(Table1[[#This Row],[Connection Type]]),"",INDEX(LookupConnectionType[Description],MATCH(Table1[[#This Row],[Connection Type]],LookupConnectionType[Connection Abbreviation])))</f>
        <v/>
      </c>
      <c r="X416" s="76"/>
      <c r="AA416" s="62"/>
      <c r="AB416" s="62"/>
      <c r="AC416" s="62" t="s">
        <v>518</v>
      </c>
      <c r="AD416" s="62"/>
      <c r="AE416" s="62" t="s">
        <v>529</v>
      </c>
      <c r="AF416" s="77"/>
      <c r="AG416" s="77">
        <v>5</v>
      </c>
      <c r="AH416" s="78">
        <v>0.8</v>
      </c>
      <c r="AI41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16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416" s="79">
        <f>IF(OR(Table1[[#This Row],[Apparent Power (kVA)]]="",Table1[[#This Row],[Elec - Diversity]]=""),"",Table1[[#This Row],[Apparent Power (kVA)]]*Table1[[#This Row],[Elec - Diversity]])</f>
        <v>0.48</v>
      </c>
      <c r="AL416" s="62"/>
      <c r="AM416" s="62"/>
      <c r="AN416" s="62"/>
      <c r="AO416" s="62"/>
      <c r="AP416" s="62"/>
      <c r="AQ416" s="62"/>
      <c r="AR416" s="62"/>
      <c r="AS416" s="62"/>
      <c r="AT416" s="62" t="str" cm="1">
        <f t="array" ref="AT416">IF(ISBLANK(Table1[[#This Row],[Service]]),"N/A",INDEX(LookupService[Consumption Unit],MATCH(Table1[[#This Row],[Service]],LookupService[Service],0),0))</f>
        <v>N/A</v>
      </c>
      <c r="AU416" s="62"/>
      <c r="AV416" s="62"/>
      <c r="AW416" s="80" t="str" cm="1">
        <f t="array" ref="AW416">IF(ISBLANK(Table1[[#This Row],[Service]]),"N/A",INDEX(LookupService[Pressure Unit],MATCH(Table1[[#This Row],[Service]],LookupService[Service],0),0))</f>
        <v>N/A</v>
      </c>
      <c r="AX416" s="81"/>
      <c r="AY416" s="72" t="str">
        <f>IF(OR(Table1[[#This Row],[Flow]]="",Table1[[#This Row],[Mech - Diversity]]=""),"",Table1[[#This Row],[Flow]]*Table1[[#This Row],[Mech - Diversity]])</f>
        <v/>
      </c>
      <c r="AZ416" s="72"/>
      <c r="BA416" s="62"/>
      <c r="BB416" s="62"/>
      <c r="BC416" s="62"/>
      <c r="BD416" s="62"/>
      <c r="BE416" s="62"/>
      <c r="BF416" s="62"/>
      <c r="BG416" s="62"/>
      <c r="BH416" s="77"/>
      <c r="BI416" s="77"/>
      <c r="BJ41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16" s="72"/>
      <c r="BL416" s="72" t="b">
        <f>IF(ISBLANK(Table1[[#This Row],[Power Source (Control Panel)]]),FALSE,TRUE)</f>
        <v>0</v>
      </c>
    </row>
    <row r="417" spans="1:64" ht="30" customHeight="1" x14ac:dyDescent="0.3">
      <c r="A417" s="62" t="s">
        <v>1009</v>
      </c>
      <c r="B417" s="62" t="s">
        <v>1007</v>
      </c>
      <c r="C41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17" s="62" t="s">
        <v>509</v>
      </c>
      <c r="E417" s="62"/>
      <c r="F41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1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17" s="74"/>
      <c r="I417" s="75" t="str">
        <f>IF(Table1[[#This Row],[Connection ID]]&lt;&gt;"-",IF(COUNTIF(Table1[Connection ID],Table1[[#This Row],[Connection ID]])&gt;1,"Duplicate Tag",""),"")</f>
        <v/>
      </c>
      <c r="J41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17" s="62"/>
      <c r="M417" s="62" t="s">
        <v>7</v>
      </c>
      <c r="N417" s="72" t="str" cm="1">
        <f t="array" ref="N417">_xlfn._xlws.FILTER(LookupCostCode[Cost Code],LookupCostCode[Description]=Table1[[#This Row],[Equipment Type]],"Not Assigned")</f>
        <v>Not Assigned</v>
      </c>
      <c r="O417" s="72" t="s">
        <v>767</v>
      </c>
      <c r="P417" s="72"/>
      <c r="Q417" s="62" t="s">
        <v>5</v>
      </c>
      <c r="R417" s="62"/>
      <c r="S417" s="62"/>
      <c r="T417" s="62"/>
      <c r="U417" s="62"/>
      <c r="V417" s="62"/>
      <c r="W417" s="72" t="str">
        <f>IF(ISBLANK(Table1[[#This Row],[Connection Type]]),"",INDEX(LookupConnectionType[Description],MATCH(Table1[[#This Row],[Connection Type]],LookupConnectionType[Connection Abbreviation])))</f>
        <v/>
      </c>
      <c r="X417" s="76"/>
      <c r="AA417" s="62"/>
      <c r="AB417" s="62"/>
      <c r="AC417" s="62"/>
      <c r="AD417" s="62"/>
      <c r="AE417" s="62"/>
      <c r="AF417" s="77"/>
      <c r="AG417" s="77"/>
      <c r="AH417" s="78"/>
      <c r="AI41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1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17" s="79" t="str">
        <f>IF(OR(Table1[[#This Row],[Apparent Power (kVA)]]="",Table1[[#This Row],[Elec - Diversity]]=""),"",Table1[[#This Row],[Apparent Power (kVA)]]*Table1[[#This Row],[Elec - Diversity]])</f>
        <v/>
      </c>
      <c r="AL417" s="62"/>
      <c r="AM417" s="62"/>
      <c r="AN417" s="62"/>
      <c r="AO417" s="62"/>
      <c r="AP417" s="62"/>
      <c r="AQ417" s="62"/>
      <c r="AR417" s="62"/>
      <c r="AS417" s="62"/>
      <c r="AT417" s="62" t="str" cm="1">
        <f t="array" ref="AT417">IF(ISBLANK(Table1[[#This Row],[Service]]),"N/A",INDEX(LookupService[Consumption Unit],MATCH(Table1[[#This Row],[Service]],LookupService[Service],0),0))</f>
        <v>N/A</v>
      </c>
      <c r="AU417" s="62"/>
      <c r="AV417" s="62"/>
      <c r="AW417" s="80" t="str" cm="1">
        <f t="array" ref="AW417">IF(ISBLANK(Table1[[#This Row],[Service]]),"N/A",INDEX(LookupService[Pressure Unit],MATCH(Table1[[#This Row],[Service]],LookupService[Service],0),0))</f>
        <v>N/A</v>
      </c>
      <c r="AX417" s="81"/>
      <c r="AY417" s="72" t="str">
        <f>IF(OR(Table1[[#This Row],[Flow]]="",Table1[[#This Row],[Mech - Diversity]]=""),"",Table1[[#This Row],[Flow]]*Table1[[#This Row],[Mech - Diversity]])</f>
        <v/>
      </c>
      <c r="AZ417" s="72"/>
      <c r="BA417" s="62"/>
      <c r="BB417" s="62"/>
      <c r="BC417" s="62"/>
      <c r="BD417" s="62"/>
      <c r="BE417" s="62"/>
      <c r="BF417" s="62"/>
      <c r="BG417" s="62"/>
      <c r="BH417" s="77"/>
      <c r="BI417" s="77"/>
      <c r="BJ41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17" s="72"/>
      <c r="BL417" s="72" t="b">
        <f>IF(ISBLANK(Table1[[#This Row],[Power Source (Control Panel)]]),FALSE,TRUE)</f>
        <v>0</v>
      </c>
    </row>
    <row r="418" spans="1:64" ht="30" customHeight="1" x14ac:dyDescent="0.3">
      <c r="A418" s="80" t="s">
        <v>561</v>
      </c>
      <c r="B418" s="62" t="s">
        <v>562</v>
      </c>
      <c r="C41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18" s="62" t="s">
        <v>509</v>
      </c>
      <c r="E418" s="62"/>
      <c r="F41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1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18" s="74"/>
      <c r="I418" s="75" t="str">
        <f>IF(Table1[[#This Row],[Connection ID]]&lt;&gt;"-",IF(COUNTIF(Table1[Connection ID],Table1[[#This Row],[Connection ID]])&gt;1,"Duplicate Tag",""),"")</f>
        <v/>
      </c>
      <c r="J41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18" s="62"/>
      <c r="M418" s="62" t="s">
        <v>510</v>
      </c>
      <c r="N418" s="72" t="str" cm="1">
        <f t="array" ref="N418">_xlfn._xlws.FILTER(LookupCostCode[Cost Code],LookupCostCode[Description]=Table1[[#This Row],[Equipment Type]],"Not Assigned")</f>
        <v>Not Assigned</v>
      </c>
      <c r="O418" s="72"/>
      <c r="P418" s="72"/>
      <c r="Q418" s="62" t="s">
        <v>9</v>
      </c>
      <c r="R418" s="62"/>
      <c r="S418" s="62" t="s">
        <v>6</v>
      </c>
      <c r="T418" s="62"/>
      <c r="U418" s="62"/>
      <c r="V418" s="62"/>
      <c r="W418" s="72" t="str">
        <f>IF(ISBLANK(Table1[[#This Row],[Connection Type]]),"",INDEX(LookupConnectionType[Description],MATCH(Table1[[#This Row],[Connection Type]],LookupConnectionType[Connection Abbreviation])))</f>
        <v/>
      </c>
      <c r="X418" s="76"/>
      <c r="AA418" s="62"/>
      <c r="AB418" s="62"/>
      <c r="AC418" s="62"/>
      <c r="AD418" s="62"/>
      <c r="AE418" s="62"/>
      <c r="AF418" s="77"/>
      <c r="AG418" s="77"/>
      <c r="AH418" s="78"/>
      <c r="AI41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1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18" s="79" t="str">
        <f>IF(OR(Table1[[#This Row],[Apparent Power (kVA)]]="",Table1[[#This Row],[Elec - Diversity]]=""),"",Table1[[#This Row],[Apparent Power (kVA)]]*Table1[[#This Row],[Elec - Diversity]])</f>
        <v/>
      </c>
      <c r="AL418" s="62"/>
      <c r="AM418" s="62"/>
      <c r="AN418" s="62"/>
      <c r="AO418" s="62"/>
      <c r="AP418" s="62"/>
      <c r="AQ418" s="62"/>
      <c r="AR418" s="62"/>
      <c r="AS418" s="62"/>
      <c r="AT418" s="62" t="str" cm="1">
        <f t="array" ref="AT418">IF(ISBLANK(Table1[[#This Row],[Service]]),"N/A",INDEX(LookupService[Consumption Unit],MATCH(Table1[[#This Row],[Service]],LookupService[Service],0),0))</f>
        <v>N/A</v>
      </c>
      <c r="AU418" s="62"/>
      <c r="AV418" s="62"/>
      <c r="AW418" s="80" t="str" cm="1">
        <f t="array" ref="AW418">IF(ISBLANK(Table1[[#This Row],[Service]]),"N/A",INDEX(LookupService[Pressure Unit],MATCH(Table1[[#This Row],[Service]],LookupService[Service],0),0))</f>
        <v>N/A</v>
      </c>
      <c r="AX418" s="81"/>
      <c r="AY418" s="72" t="str">
        <f>IF(OR(Table1[[#This Row],[Flow]]="",Table1[[#This Row],[Mech - Diversity]]=""),"",Table1[[#This Row],[Flow]]*Table1[[#This Row],[Mech - Diversity]])</f>
        <v/>
      </c>
      <c r="AZ418" s="72"/>
      <c r="BA418" s="62"/>
      <c r="BB418" s="62"/>
      <c r="BC418" s="62"/>
      <c r="BD418" s="62"/>
      <c r="BE418" s="62"/>
      <c r="BF418" s="62"/>
      <c r="BG418" s="62"/>
      <c r="BH418" s="77"/>
      <c r="BI418" s="77"/>
      <c r="BJ41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18" s="72" t="s">
        <v>512</v>
      </c>
      <c r="BL418" s="72" t="b">
        <f>IF(ISBLANK(Table1[[#This Row],[Power Source (Control Panel)]]),FALSE,TRUE)</f>
        <v>0</v>
      </c>
    </row>
    <row r="419" spans="1:64" ht="30" customHeight="1" x14ac:dyDescent="0.3">
      <c r="A419" s="80" t="s">
        <v>561</v>
      </c>
      <c r="B419" s="62" t="s">
        <v>562</v>
      </c>
      <c r="C41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EL-C064</v>
      </c>
      <c r="D419" s="62" t="s">
        <v>516</v>
      </c>
      <c r="E419" s="62" t="s">
        <v>528</v>
      </c>
      <c r="F419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19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19" s="74">
        <v>64</v>
      </c>
      <c r="I419" s="75" t="str">
        <f>IF(Table1[[#This Row],[Connection ID]]&lt;&gt;"-",IF(COUNTIF(Table1[Connection ID],Table1[[#This Row],[Connection ID]])&gt;1,"Duplicate Tag",""),"")</f>
        <v/>
      </c>
      <c r="J41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19" s="62"/>
      <c r="M419" s="62"/>
      <c r="N419" s="72" t="str" cm="1">
        <f t="array" ref="N419">_xlfn._xlws.FILTER(LookupCostCode[Cost Code],LookupCostCode[Description]=Table1[[#This Row],[Equipment Type]],"Not Assigned")</f>
        <v>Not Assigned</v>
      </c>
      <c r="O419" s="72"/>
      <c r="P419" s="72"/>
      <c r="Q419" s="62" t="s">
        <v>9</v>
      </c>
      <c r="R419" s="62"/>
      <c r="S419" s="62"/>
      <c r="T419" s="62"/>
      <c r="U419" s="62"/>
      <c r="V419" s="62"/>
      <c r="W419" s="72" t="str">
        <f>IF(ISBLANK(Table1[[#This Row],[Connection Type]]),"",INDEX(LookupConnectionType[Description],MATCH(Table1[[#This Row],[Connection Type]],LookupConnectionType[Connection Abbreviation])))</f>
        <v/>
      </c>
      <c r="X419" s="76"/>
      <c r="AA419" s="62"/>
      <c r="AB419" s="62"/>
      <c r="AC419" s="62" t="s">
        <v>518</v>
      </c>
      <c r="AD419" s="62"/>
      <c r="AE419" s="62" t="s">
        <v>529</v>
      </c>
      <c r="AF419" s="77"/>
      <c r="AG419" s="77">
        <v>10</v>
      </c>
      <c r="AH419" s="78">
        <v>0.8</v>
      </c>
      <c r="AI419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1.2</v>
      </c>
      <c r="AJ419" s="79">
        <f>IF(OR(Table1[[#This Row],[Apparent Load (FLA)]]="",Table1[[#This Row],[Apparent Load (FLA)]]=0,Table1[[#This Row],[Elec - Diversity]]=""),"",Table1[[#This Row],[Apparent Load (FLA)]]*Table1[[#This Row],[Elec - Diversity]])</f>
        <v>8</v>
      </c>
      <c r="AK419" s="79">
        <f>IF(OR(Table1[[#This Row],[Apparent Power (kVA)]]="",Table1[[#This Row],[Elec - Diversity]]=""),"",Table1[[#This Row],[Apparent Power (kVA)]]*Table1[[#This Row],[Elec - Diversity]])</f>
        <v>0.96</v>
      </c>
      <c r="AL419" s="62"/>
      <c r="AM419" s="62"/>
      <c r="AN419" s="62"/>
      <c r="AO419" s="62"/>
      <c r="AP419" s="62"/>
      <c r="AQ419" s="62"/>
      <c r="AR419" s="62"/>
      <c r="AS419" s="62"/>
      <c r="AT419" s="62" t="str" cm="1">
        <f t="array" ref="AT419">IF(ISBLANK(Table1[[#This Row],[Service]]),"N/A",INDEX(LookupService[Consumption Unit],MATCH(Table1[[#This Row],[Service]],LookupService[Service],0),0))</f>
        <v>N/A</v>
      </c>
      <c r="AU419" s="62"/>
      <c r="AV419" s="62"/>
      <c r="AW419" s="80" t="str" cm="1">
        <f t="array" ref="AW419">IF(ISBLANK(Table1[[#This Row],[Service]]),"N/A",INDEX(LookupService[Pressure Unit],MATCH(Table1[[#This Row],[Service]],LookupService[Service],0),0))</f>
        <v>N/A</v>
      </c>
      <c r="AX419" s="81"/>
      <c r="AY419" s="72" t="str">
        <f>IF(OR(Table1[[#This Row],[Flow]]="",Table1[[#This Row],[Mech - Diversity]]=""),"",Table1[[#This Row],[Flow]]*Table1[[#This Row],[Mech - Diversity]])</f>
        <v/>
      </c>
      <c r="AZ419" s="72"/>
      <c r="BA419" s="62"/>
      <c r="BB419" s="62"/>
      <c r="BC419" s="62"/>
      <c r="BD419" s="62"/>
      <c r="BE419" s="62"/>
      <c r="BF419" s="62"/>
      <c r="BG419" s="62"/>
      <c r="BH419" s="77"/>
      <c r="BI419" s="77"/>
      <c r="BJ419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19" s="72" t="s">
        <v>512</v>
      </c>
      <c r="BL419" s="72" t="b">
        <f>IF(ISBLANK(Table1[[#This Row],[Power Source (Control Panel)]]),FALSE,TRUE)</f>
        <v>0</v>
      </c>
    </row>
    <row r="420" spans="1:64" ht="30" customHeight="1" x14ac:dyDescent="0.3">
      <c r="A420" s="80" t="s">
        <v>563</v>
      </c>
      <c r="B420" s="62" t="s">
        <v>562</v>
      </c>
      <c r="C42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20" s="62" t="s">
        <v>509</v>
      </c>
      <c r="E420" s="62"/>
      <c r="F42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2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20" s="74"/>
      <c r="I420" s="75" t="str">
        <f>IF(Table1[[#This Row],[Connection ID]]&lt;&gt;"-",IF(COUNTIF(Table1[Connection ID],Table1[[#This Row],[Connection ID]])&gt;1,"Duplicate Tag",""),"")</f>
        <v/>
      </c>
      <c r="J42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20" s="62"/>
      <c r="M420" s="62" t="s">
        <v>510</v>
      </c>
      <c r="N420" s="72" t="str" cm="1">
        <f t="array" ref="N420">_xlfn._xlws.FILTER(LookupCostCode[Cost Code],LookupCostCode[Description]=Table1[[#This Row],[Equipment Type]],"Not Assigned")</f>
        <v>Not Assigned</v>
      </c>
      <c r="O420" s="72"/>
      <c r="P420" s="72"/>
      <c r="Q420" s="62" t="s">
        <v>9</v>
      </c>
      <c r="R420" s="62"/>
      <c r="S420" s="62" t="s">
        <v>10</v>
      </c>
      <c r="T420" s="62"/>
      <c r="U420" s="62"/>
      <c r="V420" s="62"/>
      <c r="W420" s="72" t="str">
        <f>IF(ISBLANK(Table1[[#This Row],[Connection Type]]),"",INDEX(LookupConnectionType[Description],MATCH(Table1[[#This Row],[Connection Type]],LookupConnectionType[Connection Abbreviation])))</f>
        <v/>
      </c>
      <c r="X420" s="76"/>
      <c r="AA420" s="62"/>
      <c r="AB420" s="62"/>
      <c r="AC420" s="62"/>
      <c r="AD420" s="62"/>
      <c r="AE420" s="62"/>
      <c r="AF420" s="77"/>
      <c r="AG420" s="77"/>
      <c r="AH420" s="78"/>
      <c r="AI42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2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20" s="79" t="str">
        <f>IF(OR(Table1[[#This Row],[Apparent Power (kVA)]]="",Table1[[#This Row],[Elec - Diversity]]=""),"",Table1[[#This Row],[Apparent Power (kVA)]]*Table1[[#This Row],[Elec - Diversity]])</f>
        <v/>
      </c>
      <c r="AL420" s="62"/>
      <c r="AM420" s="62"/>
      <c r="AN420" s="62"/>
      <c r="AO420" s="62"/>
      <c r="AP420" s="62"/>
      <c r="AQ420" s="62"/>
      <c r="AR420" s="62"/>
      <c r="AS420" s="62"/>
      <c r="AT420" s="62" t="str" cm="1">
        <f t="array" ref="AT420">IF(ISBLANK(Table1[[#This Row],[Service]]),"N/A",INDEX(LookupService[Consumption Unit],MATCH(Table1[[#This Row],[Service]],LookupService[Service],0),0))</f>
        <v>N/A</v>
      </c>
      <c r="AU420" s="62"/>
      <c r="AV420" s="62"/>
      <c r="AW420" s="80" t="str" cm="1">
        <f t="array" ref="AW420">IF(ISBLANK(Table1[[#This Row],[Service]]),"N/A",INDEX(LookupService[Pressure Unit],MATCH(Table1[[#This Row],[Service]],LookupService[Service],0),0))</f>
        <v>N/A</v>
      </c>
      <c r="AX420" s="81"/>
      <c r="AY420" s="72" t="str">
        <f>IF(OR(Table1[[#This Row],[Flow]]="",Table1[[#This Row],[Mech - Diversity]]=""),"",Table1[[#This Row],[Flow]]*Table1[[#This Row],[Mech - Diversity]])</f>
        <v/>
      </c>
      <c r="AZ420" s="72"/>
      <c r="BA420" s="62"/>
      <c r="BB420" s="62"/>
      <c r="BC420" s="62"/>
      <c r="BD420" s="62"/>
      <c r="BE420" s="62"/>
      <c r="BF420" s="62"/>
      <c r="BG420" s="62"/>
      <c r="BH420" s="77"/>
      <c r="BI420" s="77"/>
      <c r="BJ42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20" s="72" t="s">
        <v>512</v>
      </c>
      <c r="BL420" s="72" t="b">
        <f>IF(ISBLANK(Table1[[#This Row],[Power Source (Control Panel)]]),FALSE,TRUE)</f>
        <v>0</v>
      </c>
    </row>
    <row r="421" spans="1:64" ht="30" customHeight="1" x14ac:dyDescent="0.3">
      <c r="A421" s="80" t="s">
        <v>563</v>
      </c>
      <c r="B421" s="62" t="s">
        <v>562</v>
      </c>
      <c r="C42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EL-C065</v>
      </c>
      <c r="D421" s="62" t="s">
        <v>516</v>
      </c>
      <c r="E421" s="62" t="s">
        <v>528</v>
      </c>
      <c r="F421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21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21" s="74">
        <v>65</v>
      </c>
      <c r="I421" s="75" t="str">
        <f>IF(Table1[[#This Row],[Connection ID]]&lt;&gt;"-",IF(COUNTIF(Table1[Connection ID],Table1[[#This Row],[Connection ID]])&gt;1,"Duplicate Tag",""),"")</f>
        <v/>
      </c>
      <c r="J42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21" s="62"/>
      <c r="M421" s="62"/>
      <c r="N421" s="72" t="str" cm="1">
        <f t="array" ref="N421">_xlfn._xlws.FILTER(LookupCostCode[Cost Code],LookupCostCode[Description]=Table1[[#This Row],[Equipment Type]],"Not Assigned")</f>
        <v>Not Assigned</v>
      </c>
      <c r="O421" s="72"/>
      <c r="P421" s="72"/>
      <c r="Q421" s="62" t="s">
        <v>9</v>
      </c>
      <c r="R421" s="62"/>
      <c r="S421" s="62"/>
      <c r="T421" s="62"/>
      <c r="U421" s="62"/>
      <c r="V421" s="62"/>
      <c r="W421" s="72" t="str">
        <f>IF(ISBLANK(Table1[[#This Row],[Connection Type]]),"",INDEX(LookupConnectionType[Description],MATCH(Table1[[#This Row],[Connection Type]],LookupConnectionType[Connection Abbreviation])))</f>
        <v/>
      </c>
      <c r="X421" s="76"/>
      <c r="AA421" s="62"/>
      <c r="AB421" s="62"/>
      <c r="AC421" s="62" t="s">
        <v>518</v>
      </c>
      <c r="AD421" s="62"/>
      <c r="AE421" s="62" t="s">
        <v>529</v>
      </c>
      <c r="AF421" s="77"/>
      <c r="AG421" s="77">
        <v>10</v>
      </c>
      <c r="AH421" s="78">
        <v>0.8</v>
      </c>
      <c r="AI421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1.2</v>
      </c>
      <c r="AJ421" s="79">
        <f>IF(OR(Table1[[#This Row],[Apparent Load (FLA)]]="",Table1[[#This Row],[Apparent Load (FLA)]]=0,Table1[[#This Row],[Elec - Diversity]]=""),"",Table1[[#This Row],[Apparent Load (FLA)]]*Table1[[#This Row],[Elec - Diversity]])</f>
        <v>8</v>
      </c>
      <c r="AK421" s="79">
        <f>IF(OR(Table1[[#This Row],[Apparent Power (kVA)]]="",Table1[[#This Row],[Elec - Diversity]]=""),"",Table1[[#This Row],[Apparent Power (kVA)]]*Table1[[#This Row],[Elec - Diversity]])</f>
        <v>0.96</v>
      </c>
      <c r="AL421" s="62"/>
      <c r="AM421" s="62"/>
      <c r="AN421" s="62"/>
      <c r="AO421" s="62"/>
      <c r="AP421" s="62"/>
      <c r="AQ421" s="62"/>
      <c r="AR421" s="62"/>
      <c r="AS421" s="62"/>
      <c r="AT421" s="62" t="str" cm="1">
        <f t="array" ref="AT421">IF(ISBLANK(Table1[[#This Row],[Service]]),"N/A",INDEX(LookupService[Consumption Unit],MATCH(Table1[[#This Row],[Service]],LookupService[Service],0),0))</f>
        <v>N/A</v>
      </c>
      <c r="AU421" s="62"/>
      <c r="AV421" s="62"/>
      <c r="AW421" s="80" t="str" cm="1">
        <f t="array" ref="AW421">IF(ISBLANK(Table1[[#This Row],[Service]]),"N/A",INDEX(LookupService[Pressure Unit],MATCH(Table1[[#This Row],[Service]],LookupService[Service],0),0))</f>
        <v>N/A</v>
      </c>
      <c r="AX421" s="81"/>
      <c r="AY421" s="72" t="str">
        <f>IF(OR(Table1[[#This Row],[Flow]]="",Table1[[#This Row],[Mech - Diversity]]=""),"",Table1[[#This Row],[Flow]]*Table1[[#This Row],[Mech - Diversity]])</f>
        <v/>
      </c>
      <c r="AZ421" s="72"/>
      <c r="BA421" s="62"/>
      <c r="BB421" s="62"/>
      <c r="BC421" s="62"/>
      <c r="BD421" s="62"/>
      <c r="BE421" s="62"/>
      <c r="BF421" s="62"/>
      <c r="BG421" s="62"/>
      <c r="BH421" s="77"/>
      <c r="BI421" s="77"/>
      <c r="BJ421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21" s="72" t="s">
        <v>512</v>
      </c>
      <c r="BL421" s="72" t="b">
        <f>IF(ISBLANK(Table1[[#This Row],[Power Source (Control Panel)]]),FALSE,TRUE)</f>
        <v>0</v>
      </c>
    </row>
    <row r="422" spans="1:64" ht="30" customHeight="1" x14ac:dyDescent="0.3">
      <c r="A422" s="62" t="s">
        <v>1010</v>
      </c>
      <c r="B422" s="62" t="s">
        <v>1007</v>
      </c>
      <c r="C42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EL-C066</v>
      </c>
      <c r="D422" s="62" t="s">
        <v>516</v>
      </c>
      <c r="E422" s="62" t="s">
        <v>528</v>
      </c>
      <c r="F422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22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22" s="74">
        <v>66</v>
      </c>
      <c r="I422" s="75" t="str">
        <f>IF(Table1[[#This Row],[Connection ID]]&lt;&gt;"-",IF(COUNTIF(Table1[Connection ID],Table1[[#This Row],[Connection ID]])&gt;1,"Duplicate Tag",""),"")</f>
        <v/>
      </c>
      <c r="J42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22" s="62"/>
      <c r="M422" s="62" t="s">
        <v>7</v>
      </c>
      <c r="N422" s="72" t="str" cm="1">
        <f t="array" ref="N422">_xlfn._xlws.FILTER(LookupCostCode[Cost Code],LookupCostCode[Description]=Table1[[#This Row],[Equipment Type]],"Not Assigned")</f>
        <v>Not Assigned</v>
      </c>
      <c r="O422" s="72" t="s">
        <v>767</v>
      </c>
      <c r="P422" s="72"/>
      <c r="Q422" s="62" t="s">
        <v>9</v>
      </c>
      <c r="R422" s="62"/>
      <c r="S422" s="62"/>
      <c r="T422" s="62"/>
      <c r="U422" s="62"/>
      <c r="V422" s="62"/>
      <c r="W422" s="72" t="str">
        <f>IF(ISBLANK(Table1[[#This Row],[Connection Type]]),"",INDEX(LookupConnectionType[Description],MATCH(Table1[[#This Row],[Connection Type]],LookupConnectionType[Connection Abbreviation])))</f>
        <v/>
      </c>
      <c r="X422" s="76"/>
      <c r="AA422" s="62"/>
      <c r="AB422" s="62"/>
      <c r="AC422" s="62" t="s">
        <v>518</v>
      </c>
      <c r="AD422" s="62"/>
      <c r="AE422" s="62" t="s">
        <v>529</v>
      </c>
      <c r="AF422" s="77"/>
      <c r="AG422" s="77">
        <v>5</v>
      </c>
      <c r="AH422" s="78">
        <v>0.8</v>
      </c>
      <c r="AI422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22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422" s="79">
        <f>IF(OR(Table1[[#This Row],[Apparent Power (kVA)]]="",Table1[[#This Row],[Elec - Diversity]]=""),"",Table1[[#This Row],[Apparent Power (kVA)]]*Table1[[#This Row],[Elec - Diversity]])</f>
        <v>0.48</v>
      </c>
      <c r="AL422" s="62"/>
      <c r="AM422" s="62"/>
      <c r="AN422" s="62"/>
      <c r="AO422" s="62"/>
      <c r="AP422" s="62"/>
      <c r="AQ422" s="62"/>
      <c r="AR422" s="62"/>
      <c r="AS422" s="62"/>
      <c r="AT422" s="62" t="str" cm="1">
        <f t="array" ref="AT422">IF(ISBLANK(Table1[[#This Row],[Service]]),"N/A",INDEX(LookupService[Consumption Unit],MATCH(Table1[[#This Row],[Service]],LookupService[Service],0),0))</f>
        <v>N/A</v>
      </c>
      <c r="AU422" s="62"/>
      <c r="AV422" s="62"/>
      <c r="AW422" s="80" t="str" cm="1">
        <f t="array" ref="AW422">IF(ISBLANK(Table1[[#This Row],[Service]]),"N/A",INDEX(LookupService[Pressure Unit],MATCH(Table1[[#This Row],[Service]],LookupService[Service],0),0))</f>
        <v>N/A</v>
      </c>
      <c r="AX422" s="81"/>
      <c r="AY422" s="72" t="str">
        <f>IF(OR(Table1[[#This Row],[Flow]]="",Table1[[#This Row],[Mech - Diversity]]=""),"",Table1[[#This Row],[Flow]]*Table1[[#This Row],[Mech - Diversity]])</f>
        <v/>
      </c>
      <c r="AZ422" s="72"/>
      <c r="BA422" s="62"/>
      <c r="BB422" s="62"/>
      <c r="BC422" s="62"/>
      <c r="BD422" s="62"/>
      <c r="BE422" s="62"/>
      <c r="BF422" s="62"/>
      <c r="BG422" s="62"/>
      <c r="BH422" s="77"/>
      <c r="BI422" s="77"/>
      <c r="BJ422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22" s="72"/>
      <c r="BL422" s="72" t="b">
        <f>IF(ISBLANK(Table1[[#This Row],[Power Source (Control Panel)]]),FALSE,TRUE)</f>
        <v>0</v>
      </c>
    </row>
    <row r="423" spans="1:64" ht="30" customHeight="1" x14ac:dyDescent="0.3">
      <c r="A423" s="62" t="s">
        <v>1010</v>
      </c>
      <c r="B423" s="62" t="s">
        <v>1007</v>
      </c>
      <c r="C42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23" s="62" t="s">
        <v>509</v>
      </c>
      <c r="E423" s="62"/>
      <c r="F42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2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23" s="74"/>
      <c r="I423" s="75" t="str">
        <f>IF(Table1[[#This Row],[Connection ID]]&lt;&gt;"-",IF(COUNTIF(Table1[Connection ID],Table1[[#This Row],[Connection ID]])&gt;1,"Duplicate Tag",""),"")</f>
        <v/>
      </c>
      <c r="J42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23" s="62"/>
      <c r="M423" s="62" t="s">
        <v>7</v>
      </c>
      <c r="N423" s="72" t="str" cm="1">
        <f t="array" ref="N423">_xlfn._xlws.FILTER(LookupCostCode[Cost Code],LookupCostCode[Description]=Table1[[#This Row],[Equipment Type]],"Not Assigned")</f>
        <v>Not Assigned</v>
      </c>
      <c r="O423" s="72" t="s">
        <v>767</v>
      </c>
      <c r="P423" s="72"/>
      <c r="Q423" s="62" t="s">
        <v>9</v>
      </c>
      <c r="R423" s="62"/>
      <c r="S423" s="62"/>
      <c r="T423" s="62"/>
      <c r="U423" s="62"/>
      <c r="V423" s="62"/>
      <c r="W423" s="72" t="str">
        <f>IF(ISBLANK(Table1[[#This Row],[Connection Type]]),"",INDEX(LookupConnectionType[Description],MATCH(Table1[[#This Row],[Connection Type]],LookupConnectionType[Connection Abbreviation])))</f>
        <v/>
      </c>
      <c r="X423" s="76"/>
      <c r="AA423" s="62"/>
      <c r="AB423" s="62"/>
      <c r="AC423" s="62"/>
      <c r="AD423" s="62"/>
      <c r="AE423" s="62"/>
      <c r="AF423" s="77"/>
      <c r="AG423" s="77"/>
      <c r="AH423" s="78"/>
      <c r="AI42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2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23" s="79" t="str">
        <f>IF(OR(Table1[[#This Row],[Apparent Power (kVA)]]="",Table1[[#This Row],[Elec - Diversity]]=""),"",Table1[[#This Row],[Apparent Power (kVA)]]*Table1[[#This Row],[Elec - Diversity]])</f>
        <v/>
      </c>
      <c r="AL423" s="62"/>
      <c r="AM423" s="62"/>
      <c r="AN423" s="62"/>
      <c r="AO423" s="62"/>
      <c r="AP423" s="62"/>
      <c r="AQ423" s="62"/>
      <c r="AR423" s="62"/>
      <c r="AS423" s="62"/>
      <c r="AT423" s="62" t="str" cm="1">
        <f t="array" ref="AT423">IF(ISBLANK(Table1[[#This Row],[Service]]),"N/A",INDEX(LookupService[Consumption Unit],MATCH(Table1[[#This Row],[Service]],LookupService[Service],0),0))</f>
        <v>N/A</v>
      </c>
      <c r="AU423" s="62"/>
      <c r="AV423" s="62"/>
      <c r="AW423" s="80" t="str" cm="1">
        <f t="array" ref="AW423">IF(ISBLANK(Table1[[#This Row],[Service]]),"N/A",INDEX(LookupService[Pressure Unit],MATCH(Table1[[#This Row],[Service]],LookupService[Service],0),0))</f>
        <v>N/A</v>
      </c>
      <c r="AX423" s="81"/>
      <c r="AY423" s="72" t="str">
        <f>IF(OR(Table1[[#This Row],[Flow]]="",Table1[[#This Row],[Mech - Diversity]]=""),"",Table1[[#This Row],[Flow]]*Table1[[#This Row],[Mech - Diversity]])</f>
        <v/>
      </c>
      <c r="AZ423" s="72"/>
      <c r="BA423" s="62"/>
      <c r="BB423" s="62"/>
      <c r="BC423" s="62"/>
      <c r="BD423" s="62"/>
      <c r="BE423" s="62"/>
      <c r="BF423" s="62"/>
      <c r="BG423" s="62"/>
      <c r="BH423" s="77"/>
      <c r="BI423" s="77"/>
      <c r="BJ42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23" s="72"/>
      <c r="BL423" s="72" t="b">
        <f>IF(ISBLANK(Table1[[#This Row],[Power Source (Control Panel)]]),FALSE,TRUE)</f>
        <v>0</v>
      </c>
    </row>
    <row r="424" spans="1:64" ht="30" customHeight="1" x14ac:dyDescent="0.3">
      <c r="A424" s="62" t="s">
        <v>720</v>
      </c>
      <c r="B424" s="62" t="s">
        <v>544</v>
      </c>
      <c r="C42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24" s="62" t="s">
        <v>509</v>
      </c>
      <c r="E424" s="62"/>
      <c r="F42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2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24" s="74"/>
      <c r="I424" s="75" t="str">
        <f>IF(Table1[[#This Row],[Connection ID]]&lt;&gt;"-",IF(COUNTIF(Table1[Connection ID],Table1[[#This Row],[Connection ID]])&gt;1,"Duplicate Tag",""),"")</f>
        <v/>
      </c>
      <c r="J42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24" s="62"/>
      <c r="M424" s="62" t="s">
        <v>510</v>
      </c>
      <c r="N424" s="72" t="str" cm="1">
        <f t="array" ref="N424">_xlfn._xlws.FILTER(LookupCostCode[Cost Code],LookupCostCode[Description]=Table1[[#This Row],[Equipment Type]],"Not Assigned")</f>
        <v>Not Assigned</v>
      </c>
      <c r="O424" s="72" t="s">
        <v>545</v>
      </c>
      <c r="P424" s="72"/>
      <c r="Q424" s="62" t="s">
        <v>9</v>
      </c>
      <c r="R424" s="62"/>
      <c r="S424" s="62" t="s">
        <v>6</v>
      </c>
      <c r="T424" s="62"/>
      <c r="U424" s="62"/>
      <c r="V424" s="62"/>
      <c r="W424" s="72" t="str">
        <f>IF(ISBLANK(Table1[[#This Row],[Connection Type]]),"",INDEX(LookupConnectionType[Description],MATCH(Table1[[#This Row],[Connection Type]],LookupConnectionType[Connection Abbreviation])))</f>
        <v/>
      </c>
      <c r="X424" s="76"/>
      <c r="AA424" s="62"/>
      <c r="AB424" s="62"/>
      <c r="AC424" s="62"/>
      <c r="AD424" s="62"/>
      <c r="AE424" s="62"/>
      <c r="AF424" s="77"/>
      <c r="AG424" s="77"/>
      <c r="AH424" s="78"/>
      <c r="AI42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2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24" s="79" t="str">
        <f>IF(OR(Table1[[#This Row],[Apparent Power (kVA)]]="",Table1[[#This Row],[Elec - Diversity]]=""),"",Table1[[#This Row],[Apparent Power (kVA)]]*Table1[[#This Row],[Elec - Diversity]])</f>
        <v/>
      </c>
      <c r="AL424" s="62"/>
      <c r="AM424" s="62"/>
      <c r="AN424" s="62"/>
      <c r="AO424" s="62"/>
      <c r="AP424" s="62"/>
      <c r="AQ424" s="62"/>
      <c r="AR424" s="62"/>
      <c r="AS424" s="62"/>
      <c r="AT424" s="62" t="str" cm="1">
        <f t="array" ref="AT424">IF(ISBLANK(Table1[[#This Row],[Service]]),"N/A",INDEX(LookupService[Consumption Unit],MATCH(Table1[[#This Row],[Service]],LookupService[Service],0),0))</f>
        <v>N/A</v>
      </c>
      <c r="AU424" s="62"/>
      <c r="AV424" s="62"/>
      <c r="AW424" s="80" t="str" cm="1">
        <f t="array" ref="AW424">IF(ISBLANK(Table1[[#This Row],[Service]]),"N/A",INDEX(LookupService[Pressure Unit],MATCH(Table1[[#This Row],[Service]],LookupService[Service],0),0))</f>
        <v>N/A</v>
      </c>
      <c r="AX424" s="81"/>
      <c r="AY424" s="72" t="str">
        <f>IF(OR(Table1[[#This Row],[Flow]]="",Table1[[#This Row],[Mech - Diversity]]=""),"",Table1[[#This Row],[Flow]]*Table1[[#This Row],[Mech - Diversity]])</f>
        <v/>
      </c>
      <c r="AZ424" s="72"/>
      <c r="BA424" s="62"/>
      <c r="BB424" s="62"/>
      <c r="BC424" s="62"/>
      <c r="BD424" s="62"/>
      <c r="BE424" s="62"/>
      <c r="BF424" s="62"/>
      <c r="BG424" s="62"/>
      <c r="BH424" s="77"/>
      <c r="BI424" s="77"/>
      <c r="BJ42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24" s="72" t="s">
        <v>512</v>
      </c>
      <c r="BL424" s="72" t="b">
        <f>IF(ISBLANK(Table1[[#This Row],[Power Source (Control Panel)]]),FALSE,TRUE)</f>
        <v>0</v>
      </c>
    </row>
    <row r="425" spans="1:64" ht="30" customHeight="1" x14ac:dyDescent="0.3">
      <c r="A425" s="62" t="s">
        <v>720</v>
      </c>
      <c r="B425" s="62" t="s">
        <v>544</v>
      </c>
      <c r="C42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EL-C272</v>
      </c>
      <c r="D425" s="62" t="s">
        <v>516</v>
      </c>
      <c r="E425" s="62" t="s">
        <v>528</v>
      </c>
      <c r="F425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25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25" s="74">
        <v>272</v>
      </c>
      <c r="I425" s="75" t="str">
        <f>IF(Table1[[#This Row],[Connection ID]]&lt;&gt;"-",IF(COUNTIF(Table1[Connection ID],Table1[[#This Row],[Connection ID]])&gt;1,"Duplicate Tag",""),"")</f>
        <v/>
      </c>
      <c r="J42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25" s="62"/>
      <c r="M425" s="62"/>
      <c r="N425" s="72" t="str" cm="1">
        <f t="array" ref="N425">_xlfn._xlws.FILTER(LookupCostCode[Cost Code],LookupCostCode[Description]=Table1[[#This Row],[Equipment Type]],"Not Assigned")</f>
        <v>Not Assigned</v>
      </c>
      <c r="O425" s="72"/>
      <c r="P425" s="72"/>
      <c r="Q425" s="62" t="s">
        <v>9</v>
      </c>
      <c r="R425" s="62"/>
      <c r="S425" s="62" t="s">
        <v>6</v>
      </c>
      <c r="T425" s="62"/>
      <c r="U425" s="62"/>
      <c r="V425" s="62"/>
      <c r="W425" s="72" t="str">
        <f>IF(ISBLANK(Table1[[#This Row],[Connection Type]]),"",INDEX(LookupConnectionType[Description],MATCH(Table1[[#This Row],[Connection Type]],LookupConnectionType[Connection Abbreviation])))</f>
        <v/>
      </c>
      <c r="X425" s="76"/>
      <c r="AA425" s="62"/>
      <c r="AB425" s="62"/>
      <c r="AC425" s="62" t="s">
        <v>518</v>
      </c>
      <c r="AD425" s="62"/>
      <c r="AE425" s="62" t="s">
        <v>529</v>
      </c>
      <c r="AF425" s="77"/>
      <c r="AG425" s="77">
        <v>5</v>
      </c>
      <c r="AH425" s="78">
        <v>0.8</v>
      </c>
      <c r="AI425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25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425" s="79">
        <f>IF(OR(Table1[[#This Row],[Apparent Power (kVA)]]="",Table1[[#This Row],[Elec - Diversity]]=""),"",Table1[[#This Row],[Apparent Power (kVA)]]*Table1[[#This Row],[Elec - Diversity]])</f>
        <v>0.48</v>
      </c>
      <c r="AL425" s="62"/>
      <c r="AM425" s="62"/>
      <c r="AN425" s="62"/>
      <c r="AO425" s="62"/>
      <c r="AP425" s="62"/>
      <c r="AQ425" s="62"/>
      <c r="AR425" s="62"/>
      <c r="AS425" s="62"/>
      <c r="AT425" s="62" t="str" cm="1">
        <f t="array" ref="AT425">IF(ISBLANK(Table1[[#This Row],[Service]]),"N/A",INDEX(LookupService[Consumption Unit],MATCH(Table1[[#This Row],[Service]],LookupService[Service],0),0))</f>
        <v>N/A</v>
      </c>
      <c r="AU425" s="62"/>
      <c r="AV425" s="62"/>
      <c r="AW425" s="80" t="str" cm="1">
        <f t="array" ref="AW425">IF(ISBLANK(Table1[[#This Row],[Service]]),"N/A",INDEX(LookupService[Pressure Unit],MATCH(Table1[[#This Row],[Service]],LookupService[Service],0),0))</f>
        <v>N/A</v>
      </c>
      <c r="AX425" s="81"/>
      <c r="AY425" s="72" t="str">
        <f>IF(OR(Table1[[#This Row],[Flow]]="",Table1[[#This Row],[Mech - Diversity]]=""),"",Table1[[#This Row],[Flow]]*Table1[[#This Row],[Mech - Diversity]])</f>
        <v/>
      </c>
      <c r="AZ425" s="72"/>
      <c r="BA425" s="62"/>
      <c r="BB425" s="62"/>
      <c r="BC425" s="62"/>
      <c r="BD425" s="62"/>
      <c r="BE425" s="62"/>
      <c r="BF425" s="62"/>
      <c r="BG425" s="62"/>
      <c r="BH425" s="77"/>
      <c r="BI425" s="77"/>
      <c r="BJ425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25" s="72" t="s">
        <v>512</v>
      </c>
      <c r="BL425" s="72" t="b">
        <f>IF(ISBLANK(Table1[[#This Row],[Power Source (Control Panel)]]),FALSE,TRUE)</f>
        <v>0</v>
      </c>
    </row>
    <row r="426" spans="1:64" ht="30" customHeight="1" x14ac:dyDescent="0.3">
      <c r="A426" s="62" t="s">
        <v>721</v>
      </c>
      <c r="B426" s="62" t="s">
        <v>544</v>
      </c>
      <c r="C42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26" s="62" t="s">
        <v>509</v>
      </c>
      <c r="E426" s="62"/>
      <c r="F42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2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26" s="74"/>
      <c r="I426" s="75" t="str">
        <f>IF(Table1[[#This Row],[Connection ID]]&lt;&gt;"-",IF(COUNTIF(Table1[Connection ID],Table1[[#This Row],[Connection ID]])&gt;1,"Duplicate Tag",""),"")</f>
        <v/>
      </c>
      <c r="J42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26" s="62"/>
      <c r="M426" s="62" t="s">
        <v>510</v>
      </c>
      <c r="N426" s="72" t="str" cm="1">
        <f t="array" ref="N426">_xlfn._xlws.FILTER(LookupCostCode[Cost Code],LookupCostCode[Description]=Table1[[#This Row],[Equipment Type]],"Not Assigned")</f>
        <v>Not Assigned</v>
      </c>
      <c r="O426" s="72" t="s">
        <v>545</v>
      </c>
      <c r="P426" s="72"/>
      <c r="Q426" s="62" t="s">
        <v>9</v>
      </c>
      <c r="R426" s="62"/>
      <c r="S426" s="62" t="s">
        <v>6</v>
      </c>
      <c r="T426" s="62"/>
      <c r="U426" s="62"/>
      <c r="V426" s="62"/>
      <c r="W426" s="72" t="str">
        <f>IF(ISBLANK(Table1[[#This Row],[Connection Type]]),"",INDEX(LookupConnectionType[Description],MATCH(Table1[[#This Row],[Connection Type]],LookupConnectionType[Connection Abbreviation])))</f>
        <v/>
      </c>
      <c r="X426" s="76"/>
      <c r="AA426" s="62"/>
      <c r="AB426" s="62"/>
      <c r="AC426" s="62"/>
      <c r="AD426" s="62"/>
      <c r="AE426" s="62"/>
      <c r="AF426" s="77"/>
      <c r="AG426" s="77"/>
      <c r="AH426" s="78"/>
      <c r="AI42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2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26" s="79" t="str">
        <f>IF(OR(Table1[[#This Row],[Apparent Power (kVA)]]="",Table1[[#This Row],[Elec - Diversity]]=""),"",Table1[[#This Row],[Apparent Power (kVA)]]*Table1[[#This Row],[Elec - Diversity]])</f>
        <v/>
      </c>
      <c r="AL426" s="62"/>
      <c r="AM426" s="62"/>
      <c r="AN426" s="62"/>
      <c r="AO426" s="62"/>
      <c r="AP426" s="62"/>
      <c r="AQ426" s="62"/>
      <c r="AR426" s="62"/>
      <c r="AS426" s="62"/>
      <c r="AT426" s="62" t="str" cm="1">
        <f t="array" ref="AT426">IF(ISBLANK(Table1[[#This Row],[Service]]),"N/A",INDEX(LookupService[Consumption Unit],MATCH(Table1[[#This Row],[Service]],LookupService[Service],0),0))</f>
        <v>N/A</v>
      </c>
      <c r="AU426" s="62"/>
      <c r="AV426" s="62"/>
      <c r="AW426" s="80" t="str" cm="1">
        <f t="array" ref="AW426">IF(ISBLANK(Table1[[#This Row],[Service]]),"N/A",INDEX(LookupService[Pressure Unit],MATCH(Table1[[#This Row],[Service]],LookupService[Service],0),0))</f>
        <v>N/A</v>
      </c>
      <c r="AX426" s="81"/>
      <c r="AY426" s="72" t="str">
        <f>IF(OR(Table1[[#This Row],[Flow]]="",Table1[[#This Row],[Mech - Diversity]]=""),"",Table1[[#This Row],[Flow]]*Table1[[#This Row],[Mech - Diversity]])</f>
        <v/>
      </c>
      <c r="AZ426" s="72"/>
      <c r="BA426" s="62"/>
      <c r="BB426" s="62"/>
      <c r="BC426" s="62"/>
      <c r="BD426" s="62"/>
      <c r="BE426" s="62"/>
      <c r="BF426" s="62"/>
      <c r="BG426" s="62"/>
      <c r="BH426" s="77"/>
      <c r="BI426" s="77"/>
      <c r="BJ42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26" s="72" t="s">
        <v>512</v>
      </c>
      <c r="BL426" s="72" t="b">
        <f>IF(ISBLANK(Table1[[#This Row],[Power Source (Control Panel)]]),FALSE,TRUE)</f>
        <v>0</v>
      </c>
    </row>
    <row r="427" spans="1:64" ht="30" customHeight="1" x14ac:dyDescent="0.3">
      <c r="A427" s="62" t="s">
        <v>721</v>
      </c>
      <c r="B427" s="62" t="s">
        <v>544</v>
      </c>
      <c r="C42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EL-C273</v>
      </c>
      <c r="D427" s="62" t="s">
        <v>516</v>
      </c>
      <c r="E427" s="62" t="s">
        <v>528</v>
      </c>
      <c r="F427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27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27" s="74">
        <v>273</v>
      </c>
      <c r="I427" s="75" t="str">
        <f>IF(Table1[[#This Row],[Connection ID]]&lt;&gt;"-",IF(COUNTIF(Table1[Connection ID],Table1[[#This Row],[Connection ID]])&gt;1,"Duplicate Tag",""),"")</f>
        <v/>
      </c>
      <c r="J42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27" s="62"/>
      <c r="M427" s="62"/>
      <c r="N427" s="72" t="str" cm="1">
        <f t="array" ref="N427">_xlfn._xlws.FILTER(LookupCostCode[Cost Code],LookupCostCode[Description]=Table1[[#This Row],[Equipment Type]],"Not Assigned")</f>
        <v>Not Assigned</v>
      </c>
      <c r="O427" s="72"/>
      <c r="P427" s="72"/>
      <c r="Q427" s="62" t="s">
        <v>9</v>
      </c>
      <c r="R427" s="62"/>
      <c r="S427" s="62" t="s">
        <v>6</v>
      </c>
      <c r="T427" s="62"/>
      <c r="U427" s="62"/>
      <c r="V427" s="62"/>
      <c r="W427" s="72" t="str">
        <f>IF(ISBLANK(Table1[[#This Row],[Connection Type]]),"",INDEX(LookupConnectionType[Description],MATCH(Table1[[#This Row],[Connection Type]],LookupConnectionType[Connection Abbreviation])))</f>
        <v/>
      </c>
      <c r="X427" s="76"/>
      <c r="AA427" s="62"/>
      <c r="AB427" s="62"/>
      <c r="AC427" s="62" t="s">
        <v>518</v>
      </c>
      <c r="AD427" s="62"/>
      <c r="AE427" s="62" t="s">
        <v>529</v>
      </c>
      <c r="AF427" s="77"/>
      <c r="AG427" s="77">
        <v>5</v>
      </c>
      <c r="AH427" s="78">
        <v>0.8</v>
      </c>
      <c r="AI427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27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427" s="79">
        <f>IF(OR(Table1[[#This Row],[Apparent Power (kVA)]]="",Table1[[#This Row],[Elec - Diversity]]=""),"",Table1[[#This Row],[Apparent Power (kVA)]]*Table1[[#This Row],[Elec - Diversity]])</f>
        <v>0.48</v>
      </c>
      <c r="AL427" s="62"/>
      <c r="AM427" s="62"/>
      <c r="AN427" s="62"/>
      <c r="AO427" s="62"/>
      <c r="AP427" s="62"/>
      <c r="AQ427" s="62"/>
      <c r="AR427" s="62"/>
      <c r="AS427" s="62"/>
      <c r="AT427" s="62" t="str" cm="1">
        <f t="array" ref="AT427">IF(ISBLANK(Table1[[#This Row],[Service]]),"N/A",INDEX(LookupService[Consumption Unit],MATCH(Table1[[#This Row],[Service]],LookupService[Service],0),0))</f>
        <v>N/A</v>
      </c>
      <c r="AU427" s="62"/>
      <c r="AV427" s="62"/>
      <c r="AW427" s="80" t="str" cm="1">
        <f t="array" ref="AW427">IF(ISBLANK(Table1[[#This Row],[Service]]),"N/A",INDEX(LookupService[Pressure Unit],MATCH(Table1[[#This Row],[Service]],LookupService[Service],0),0))</f>
        <v>N/A</v>
      </c>
      <c r="AX427" s="81"/>
      <c r="AY427" s="72" t="str">
        <f>IF(OR(Table1[[#This Row],[Flow]]="",Table1[[#This Row],[Mech - Diversity]]=""),"",Table1[[#This Row],[Flow]]*Table1[[#This Row],[Mech - Diversity]])</f>
        <v/>
      </c>
      <c r="AZ427" s="72"/>
      <c r="BA427" s="62"/>
      <c r="BB427" s="62"/>
      <c r="BC427" s="62"/>
      <c r="BD427" s="62"/>
      <c r="BE427" s="62"/>
      <c r="BF427" s="62"/>
      <c r="BG427" s="62"/>
      <c r="BH427" s="77"/>
      <c r="BI427" s="77"/>
      <c r="BJ427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27" s="72" t="s">
        <v>512</v>
      </c>
      <c r="BL427" s="72" t="b">
        <f>IF(ISBLANK(Table1[[#This Row],[Power Source (Control Panel)]]),FALSE,TRUE)</f>
        <v>0</v>
      </c>
    </row>
    <row r="428" spans="1:64" ht="30" customHeight="1" x14ac:dyDescent="0.3">
      <c r="A428" s="62" t="s">
        <v>722</v>
      </c>
      <c r="B428" s="62" t="s">
        <v>544</v>
      </c>
      <c r="C42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28" s="62" t="s">
        <v>509</v>
      </c>
      <c r="E428" s="62"/>
      <c r="F42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2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28" s="74"/>
      <c r="I428" s="75" t="str">
        <f>IF(Table1[[#This Row],[Connection ID]]&lt;&gt;"-",IF(COUNTIF(Table1[Connection ID],Table1[[#This Row],[Connection ID]])&gt;1,"Duplicate Tag",""),"")</f>
        <v/>
      </c>
      <c r="J42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28" s="62"/>
      <c r="M428" s="62" t="s">
        <v>510</v>
      </c>
      <c r="N428" s="72" t="str" cm="1">
        <f t="array" ref="N428">_xlfn._xlws.FILTER(LookupCostCode[Cost Code],LookupCostCode[Description]=Table1[[#This Row],[Equipment Type]],"Not Assigned")</f>
        <v>Not Assigned</v>
      </c>
      <c r="O428" s="72" t="s">
        <v>545</v>
      </c>
      <c r="P428" s="72"/>
      <c r="Q428" s="62" t="s">
        <v>9</v>
      </c>
      <c r="R428" s="62"/>
      <c r="S428" s="62" t="s">
        <v>6</v>
      </c>
      <c r="T428" s="62"/>
      <c r="U428" s="62"/>
      <c r="V428" s="62"/>
      <c r="W428" s="72" t="str">
        <f>IF(ISBLANK(Table1[[#This Row],[Connection Type]]),"",INDEX(LookupConnectionType[Description],MATCH(Table1[[#This Row],[Connection Type]],LookupConnectionType[Connection Abbreviation])))</f>
        <v/>
      </c>
      <c r="X428" s="76"/>
      <c r="AA428" s="62"/>
      <c r="AB428" s="62"/>
      <c r="AC428" s="62"/>
      <c r="AD428" s="62"/>
      <c r="AE428" s="62"/>
      <c r="AF428" s="77"/>
      <c r="AG428" s="77"/>
      <c r="AH428" s="78"/>
      <c r="AI42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2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28" s="79" t="str">
        <f>IF(OR(Table1[[#This Row],[Apparent Power (kVA)]]="",Table1[[#This Row],[Elec - Diversity]]=""),"",Table1[[#This Row],[Apparent Power (kVA)]]*Table1[[#This Row],[Elec - Diversity]])</f>
        <v/>
      </c>
      <c r="AL428" s="62"/>
      <c r="AM428" s="62"/>
      <c r="AN428" s="62"/>
      <c r="AO428" s="62"/>
      <c r="AP428" s="62"/>
      <c r="AQ428" s="62"/>
      <c r="AR428" s="62"/>
      <c r="AS428" s="62"/>
      <c r="AT428" s="62" t="str" cm="1">
        <f t="array" ref="AT428">IF(ISBLANK(Table1[[#This Row],[Service]]),"N/A",INDEX(LookupService[Consumption Unit],MATCH(Table1[[#This Row],[Service]],LookupService[Service],0),0))</f>
        <v>N/A</v>
      </c>
      <c r="AU428" s="62"/>
      <c r="AV428" s="62"/>
      <c r="AW428" s="80" t="str" cm="1">
        <f t="array" ref="AW428">IF(ISBLANK(Table1[[#This Row],[Service]]),"N/A",INDEX(LookupService[Pressure Unit],MATCH(Table1[[#This Row],[Service]],LookupService[Service],0),0))</f>
        <v>N/A</v>
      </c>
      <c r="AX428" s="81"/>
      <c r="AY428" s="72" t="str">
        <f>IF(OR(Table1[[#This Row],[Flow]]="",Table1[[#This Row],[Mech - Diversity]]=""),"",Table1[[#This Row],[Flow]]*Table1[[#This Row],[Mech - Diversity]])</f>
        <v/>
      </c>
      <c r="AZ428" s="72"/>
      <c r="BA428" s="62"/>
      <c r="BB428" s="62"/>
      <c r="BC428" s="62"/>
      <c r="BD428" s="62"/>
      <c r="BE428" s="62"/>
      <c r="BF428" s="62"/>
      <c r="BG428" s="62"/>
      <c r="BH428" s="77"/>
      <c r="BI428" s="77"/>
      <c r="BJ42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28" s="72" t="s">
        <v>512</v>
      </c>
      <c r="BL428" s="72" t="b">
        <f>IF(ISBLANK(Table1[[#This Row],[Power Source (Control Panel)]]),FALSE,TRUE)</f>
        <v>0</v>
      </c>
    </row>
    <row r="429" spans="1:64" ht="30" customHeight="1" x14ac:dyDescent="0.3">
      <c r="A429" s="62" t="s">
        <v>722</v>
      </c>
      <c r="B429" s="62" t="s">
        <v>544</v>
      </c>
      <c r="C42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EL-C274</v>
      </c>
      <c r="D429" s="62" t="s">
        <v>516</v>
      </c>
      <c r="E429" s="62" t="s">
        <v>528</v>
      </c>
      <c r="F429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29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29" s="74">
        <v>274</v>
      </c>
      <c r="I429" s="75" t="str">
        <f>IF(Table1[[#This Row],[Connection ID]]&lt;&gt;"-",IF(COUNTIF(Table1[Connection ID],Table1[[#This Row],[Connection ID]])&gt;1,"Duplicate Tag",""),"")</f>
        <v/>
      </c>
      <c r="J42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29" s="62"/>
      <c r="M429" s="62"/>
      <c r="N429" s="72" t="str" cm="1">
        <f t="array" ref="N429">_xlfn._xlws.FILTER(LookupCostCode[Cost Code],LookupCostCode[Description]=Table1[[#This Row],[Equipment Type]],"Not Assigned")</f>
        <v>Not Assigned</v>
      </c>
      <c r="O429" s="72"/>
      <c r="P429" s="72"/>
      <c r="Q429" s="62" t="s">
        <v>9</v>
      </c>
      <c r="R429" s="62"/>
      <c r="S429" s="62" t="s">
        <v>6</v>
      </c>
      <c r="T429" s="62"/>
      <c r="U429" s="62"/>
      <c r="V429" s="62"/>
      <c r="W429" s="72" t="str">
        <f>IF(ISBLANK(Table1[[#This Row],[Connection Type]]),"",INDEX(LookupConnectionType[Description],MATCH(Table1[[#This Row],[Connection Type]],LookupConnectionType[Connection Abbreviation])))</f>
        <v/>
      </c>
      <c r="X429" s="76"/>
      <c r="AA429" s="62"/>
      <c r="AB429" s="62"/>
      <c r="AC429" s="62" t="s">
        <v>518</v>
      </c>
      <c r="AD429" s="62"/>
      <c r="AE429" s="62" t="s">
        <v>529</v>
      </c>
      <c r="AF429" s="77"/>
      <c r="AG429" s="77">
        <v>5</v>
      </c>
      <c r="AH429" s="78">
        <v>0.8</v>
      </c>
      <c r="AI429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29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429" s="79">
        <f>IF(OR(Table1[[#This Row],[Apparent Power (kVA)]]="",Table1[[#This Row],[Elec - Diversity]]=""),"",Table1[[#This Row],[Apparent Power (kVA)]]*Table1[[#This Row],[Elec - Diversity]])</f>
        <v>0.48</v>
      </c>
      <c r="AL429" s="62"/>
      <c r="AM429" s="62"/>
      <c r="AN429" s="62"/>
      <c r="AO429" s="62"/>
      <c r="AP429" s="62"/>
      <c r="AQ429" s="62"/>
      <c r="AR429" s="62"/>
      <c r="AS429" s="62"/>
      <c r="AT429" s="62" t="str" cm="1">
        <f t="array" ref="AT429">IF(ISBLANK(Table1[[#This Row],[Service]]),"N/A",INDEX(LookupService[Consumption Unit],MATCH(Table1[[#This Row],[Service]],LookupService[Service],0),0))</f>
        <v>N/A</v>
      </c>
      <c r="AU429" s="62"/>
      <c r="AV429" s="62"/>
      <c r="AW429" s="80" t="str" cm="1">
        <f t="array" ref="AW429">IF(ISBLANK(Table1[[#This Row],[Service]]),"N/A",INDEX(LookupService[Pressure Unit],MATCH(Table1[[#This Row],[Service]],LookupService[Service],0),0))</f>
        <v>N/A</v>
      </c>
      <c r="AX429" s="81"/>
      <c r="AY429" s="72" t="str">
        <f>IF(OR(Table1[[#This Row],[Flow]]="",Table1[[#This Row],[Mech - Diversity]]=""),"",Table1[[#This Row],[Flow]]*Table1[[#This Row],[Mech - Diversity]])</f>
        <v/>
      </c>
      <c r="AZ429" s="72"/>
      <c r="BA429" s="62"/>
      <c r="BB429" s="62"/>
      <c r="BC429" s="62"/>
      <c r="BD429" s="62"/>
      <c r="BE429" s="62"/>
      <c r="BF429" s="62"/>
      <c r="BG429" s="62"/>
      <c r="BH429" s="77"/>
      <c r="BI429" s="77"/>
      <c r="BJ429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29" s="72" t="s">
        <v>512</v>
      </c>
      <c r="BL429" s="72" t="b">
        <f>IF(ISBLANK(Table1[[#This Row],[Power Source (Control Panel)]]),FALSE,TRUE)</f>
        <v>0</v>
      </c>
    </row>
    <row r="430" spans="1:64" ht="30" customHeight="1" x14ac:dyDescent="0.3">
      <c r="A430" s="62" t="s">
        <v>756</v>
      </c>
      <c r="B430" s="62" t="s">
        <v>544</v>
      </c>
      <c r="C43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30" s="62" t="s">
        <v>509</v>
      </c>
      <c r="E430" s="62"/>
      <c r="F43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3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30" s="74"/>
      <c r="I430" s="75" t="str">
        <f>IF(Table1[[#This Row],[Connection ID]]&lt;&gt;"-",IF(COUNTIF(Table1[Connection ID],Table1[[#This Row],[Connection ID]])&gt;1,"Duplicate Tag",""),"")</f>
        <v/>
      </c>
      <c r="J43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30" s="62"/>
      <c r="M430" s="62" t="s">
        <v>510</v>
      </c>
      <c r="N430" s="72" t="str" cm="1">
        <f t="array" ref="N430">_xlfn._xlws.FILTER(LookupCostCode[Cost Code],LookupCostCode[Description]=Table1[[#This Row],[Equipment Type]],"Not Assigned")</f>
        <v>Not Assigned</v>
      </c>
      <c r="O430" s="72" t="s">
        <v>545</v>
      </c>
      <c r="P430" s="72"/>
      <c r="Q430" s="62" t="s">
        <v>9</v>
      </c>
      <c r="R430" s="62"/>
      <c r="S430" s="62" t="s">
        <v>6</v>
      </c>
      <c r="T430" s="62"/>
      <c r="U430" s="62"/>
      <c r="V430" s="62"/>
      <c r="W430" s="72" t="str">
        <f>IF(ISBLANK(Table1[[#This Row],[Connection Type]]),"",INDEX(LookupConnectionType[Description],MATCH(Table1[[#This Row],[Connection Type]],LookupConnectionType[Connection Abbreviation])))</f>
        <v/>
      </c>
      <c r="X430" s="76"/>
      <c r="AA430" s="62"/>
      <c r="AB430" s="62"/>
      <c r="AC430" s="62"/>
      <c r="AD430" s="62"/>
      <c r="AE430" s="62"/>
      <c r="AF430" s="77"/>
      <c r="AG430" s="77"/>
      <c r="AH430" s="78"/>
      <c r="AI43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3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30" s="79" t="str">
        <f>IF(OR(Table1[[#This Row],[Apparent Power (kVA)]]="",Table1[[#This Row],[Elec - Diversity]]=""),"",Table1[[#This Row],[Apparent Power (kVA)]]*Table1[[#This Row],[Elec - Diversity]])</f>
        <v/>
      </c>
      <c r="AL430" s="62"/>
      <c r="AM430" s="62"/>
      <c r="AN430" s="62"/>
      <c r="AO430" s="62"/>
      <c r="AP430" s="62"/>
      <c r="AQ430" s="62"/>
      <c r="AR430" s="62"/>
      <c r="AS430" s="62"/>
      <c r="AT430" s="62" t="str" cm="1">
        <f t="array" ref="AT430">IF(ISBLANK(Table1[[#This Row],[Service]]),"N/A",INDEX(LookupService[Consumption Unit],MATCH(Table1[[#This Row],[Service]],LookupService[Service],0),0))</f>
        <v>N/A</v>
      </c>
      <c r="AU430" s="62"/>
      <c r="AV430" s="62"/>
      <c r="AW430" s="80" t="str" cm="1">
        <f t="array" ref="AW430">IF(ISBLANK(Table1[[#This Row],[Service]]),"N/A",INDEX(LookupService[Pressure Unit],MATCH(Table1[[#This Row],[Service]],LookupService[Service],0),0))</f>
        <v>N/A</v>
      </c>
      <c r="AX430" s="81"/>
      <c r="AY430" s="72" t="str">
        <f>IF(OR(Table1[[#This Row],[Flow]]="",Table1[[#This Row],[Mech - Diversity]]=""),"",Table1[[#This Row],[Flow]]*Table1[[#This Row],[Mech - Diversity]])</f>
        <v/>
      </c>
      <c r="AZ430" s="72"/>
      <c r="BA430" s="62"/>
      <c r="BB430" s="62"/>
      <c r="BC430" s="62"/>
      <c r="BD430" s="62"/>
      <c r="BE430" s="62"/>
      <c r="BF430" s="62"/>
      <c r="BG430" s="62"/>
      <c r="BH430" s="77"/>
      <c r="BI430" s="77"/>
      <c r="BJ43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30" s="72" t="s">
        <v>512</v>
      </c>
      <c r="BL430" s="72" t="b">
        <f>IF(ISBLANK(Table1[[#This Row],[Power Source (Control Panel)]]),FALSE,TRUE)</f>
        <v>0</v>
      </c>
    </row>
    <row r="431" spans="1:64" ht="30" customHeight="1" x14ac:dyDescent="0.3">
      <c r="A431" s="62" t="s">
        <v>756</v>
      </c>
      <c r="B431" s="62" t="s">
        <v>544</v>
      </c>
      <c r="C43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EL-C275</v>
      </c>
      <c r="D431" s="62" t="s">
        <v>516</v>
      </c>
      <c r="E431" s="62" t="s">
        <v>528</v>
      </c>
      <c r="F431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31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31" s="74">
        <v>275</v>
      </c>
      <c r="I431" s="75" t="str">
        <f>IF(Table1[[#This Row],[Connection ID]]&lt;&gt;"-",IF(COUNTIF(Table1[Connection ID],Table1[[#This Row],[Connection ID]])&gt;1,"Duplicate Tag",""),"")</f>
        <v/>
      </c>
      <c r="J43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31" s="62"/>
      <c r="M431" s="62"/>
      <c r="N431" s="72" t="str" cm="1">
        <f t="array" ref="N431">_xlfn._xlws.FILTER(LookupCostCode[Cost Code],LookupCostCode[Description]=Table1[[#This Row],[Equipment Type]],"Not Assigned")</f>
        <v>Not Assigned</v>
      </c>
      <c r="O431" s="72"/>
      <c r="P431" s="72"/>
      <c r="Q431" s="62" t="s">
        <v>9</v>
      </c>
      <c r="R431" s="62"/>
      <c r="S431" s="62" t="s">
        <v>6</v>
      </c>
      <c r="T431" s="62"/>
      <c r="U431" s="62"/>
      <c r="V431" s="62"/>
      <c r="W431" s="72" t="str">
        <f>IF(ISBLANK(Table1[[#This Row],[Connection Type]]),"",INDEX(LookupConnectionType[Description],MATCH(Table1[[#This Row],[Connection Type]],LookupConnectionType[Connection Abbreviation])))</f>
        <v/>
      </c>
      <c r="X431" s="76"/>
      <c r="AA431" s="62"/>
      <c r="AB431" s="62"/>
      <c r="AC431" s="62" t="s">
        <v>518</v>
      </c>
      <c r="AD431" s="62"/>
      <c r="AE431" s="62" t="s">
        <v>529</v>
      </c>
      <c r="AF431" s="77"/>
      <c r="AG431" s="77">
        <v>5</v>
      </c>
      <c r="AH431" s="78">
        <v>0.8</v>
      </c>
      <c r="AI431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31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431" s="79">
        <f>IF(OR(Table1[[#This Row],[Apparent Power (kVA)]]="",Table1[[#This Row],[Elec - Diversity]]=""),"",Table1[[#This Row],[Apparent Power (kVA)]]*Table1[[#This Row],[Elec - Diversity]])</f>
        <v>0.48</v>
      </c>
      <c r="AL431" s="62"/>
      <c r="AM431" s="62"/>
      <c r="AN431" s="62"/>
      <c r="AO431" s="62"/>
      <c r="AP431" s="62"/>
      <c r="AQ431" s="62"/>
      <c r="AR431" s="62"/>
      <c r="AS431" s="62"/>
      <c r="AT431" s="62" t="str" cm="1">
        <f t="array" ref="AT431">IF(ISBLANK(Table1[[#This Row],[Service]]),"N/A",INDEX(LookupService[Consumption Unit],MATCH(Table1[[#This Row],[Service]],LookupService[Service],0),0))</f>
        <v>N/A</v>
      </c>
      <c r="AU431" s="62"/>
      <c r="AV431" s="62"/>
      <c r="AW431" s="80" t="str" cm="1">
        <f t="array" ref="AW431">IF(ISBLANK(Table1[[#This Row],[Service]]),"N/A",INDEX(LookupService[Pressure Unit],MATCH(Table1[[#This Row],[Service]],LookupService[Service],0),0))</f>
        <v>N/A</v>
      </c>
      <c r="AX431" s="81"/>
      <c r="AY431" s="72" t="str">
        <f>IF(OR(Table1[[#This Row],[Flow]]="",Table1[[#This Row],[Mech - Diversity]]=""),"",Table1[[#This Row],[Flow]]*Table1[[#This Row],[Mech - Diversity]])</f>
        <v/>
      </c>
      <c r="AZ431" s="72"/>
      <c r="BA431" s="62"/>
      <c r="BB431" s="62"/>
      <c r="BC431" s="62"/>
      <c r="BD431" s="62"/>
      <c r="BE431" s="62"/>
      <c r="BF431" s="62"/>
      <c r="BG431" s="62"/>
      <c r="BH431" s="77"/>
      <c r="BI431" s="77"/>
      <c r="BJ431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31" s="72" t="s">
        <v>512</v>
      </c>
      <c r="BL431" s="72" t="b">
        <f>IF(ISBLANK(Table1[[#This Row],[Power Source (Control Panel)]]),FALSE,TRUE)</f>
        <v>0</v>
      </c>
    </row>
    <row r="432" spans="1:64" ht="30" customHeight="1" x14ac:dyDescent="0.3">
      <c r="A432" s="62" t="s">
        <v>759</v>
      </c>
      <c r="B432" s="62" t="s">
        <v>544</v>
      </c>
      <c r="C43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32" s="62" t="s">
        <v>509</v>
      </c>
      <c r="E432" s="62"/>
      <c r="F43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3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32" s="74"/>
      <c r="I432" s="75" t="str">
        <f>IF(Table1[[#This Row],[Connection ID]]&lt;&gt;"-",IF(COUNTIF(Table1[Connection ID],Table1[[#This Row],[Connection ID]])&gt;1,"Duplicate Tag",""),"")</f>
        <v/>
      </c>
      <c r="J43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32" s="62"/>
      <c r="M432" s="62" t="s">
        <v>510</v>
      </c>
      <c r="N432" s="72" t="str" cm="1">
        <f t="array" ref="N432">_xlfn._xlws.FILTER(LookupCostCode[Cost Code],LookupCostCode[Description]=Table1[[#This Row],[Equipment Type]],"Not Assigned")</f>
        <v>Not Assigned</v>
      </c>
      <c r="O432" s="72" t="s">
        <v>545</v>
      </c>
      <c r="P432" s="72"/>
      <c r="Q432" s="62" t="s">
        <v>9</v>
      </c>
      <c r="R432" s="62"/>
      <c r="S432" s="62" t="s">
        <v>6</v>
      </c>
      <c r="T432" s="62"/>
      <c r="U432" s="62"/>
      <c r="V432" s="62"/>
      <c r="W432" s="72" t="str">
        <f>IF(ISBLANK(Table1[[#This Row],[Connection Type]]),"",INDEX(LookupConnectionType[Description],MATCH(Table1[[#This Row],[Connection Type]],LookupConnectionType[Connection Abbreviation])))</f>
        <v/>
      </c>
      <c r="X432" s="76"/>
      <c r="AA432" s="62"/>
      <c r="AB432" s="62"/>
      <c r="AC432" s="62"/>
      <c r="AD432" s="62"/>
      <c r="AE432" s="62"/>
      <c r="AF432" s="77"/>
      <c r="AG432" s="77"/>
      <c r="AH432" s="78"/>
      <c r="AI43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3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32" s="79" t="str">
        <f>IF(OR(Table1[[#This Row],[Apparent Power (kVA)]]="",Table1[[#This Row],[Elec - Diversity]]=""),"",Table1[[#This Row],[Apparent Power (kVA)]]*Table1[[#This Row],[Elec - Diversity]])</f>
        <v/>
      </c>
      <c r="AL432" s="62"/>
      <c r="AM432" s="62"/>
      <c r="AN432" s="62"/>
      <c r="AO432" s="62"/>
      <c r="AP432" s="62"/>
      <c r="AQ432" s="62"/>
      <c r="AR432" s="62"/>
      <c r="AS432" s="62"/>
      <c r="AT432" s="62" t="str" cm="1">
        <f t="array" ref="AT432">IF(ISBLANK(Table1[[#This Row],[Service]]),"N/A",INDEX(LookupService[Consumption Unit],MATCH(Table1[[#This Row],[Service]],LookupService[Service],0),0))</f>
        <v>N/A</v>
      </c>
      <c r="AU432" s="62"/>
      <c r="AV432" s="62"/>
      <c r="AW432" s="80" t="str" cm="1">
        <f t="array" ref="AW432">IF(ISBLANK(Table1[[#This Row],[Service]]),"N/A",INDEX(LookupService[Pressure Unit],MATCH(Table1[[#This Row],[Service]],LookupService[Service],0),0))</f>
        <v>N/A</v>
      </c>
      <c r="AX432" s="81"/>
      <c r="AY432" s="72" t="str">
        <f>IF(OR(Table1[[#This Row],[Flow]]="",Table1[[#This Row],[Mech - Diversity]]=""),"",Table1[[#This Row],[Flow]]*Table1[[#This Row],[Mech - Diversity]])</f>
        <v/>
      </c>
      <c r="AZ432" s="72"/>
      <c r="BA432" s="62"/>
      <c r="BB432" s="62"/>
      <c r="BC432" s="62"/>
      <c r="BD432" s="62"/>
      <c r="BE432" s="62"/>
      <c r="BF432" s="62"/>
      <c r="BG432" s="62"/>
      <c r="BH432" s="77"/>
      <c r="BI432" s="77"/>
      <c r="BJ43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32" s="72" t="s">
        <v>512</v>
      </c>
      <c r="BL432" s="72" t="b">
        <f>IF(ISBLANK(Table1[[#This Row],[Power Source (Control Panel)]]),FALSE,TRUE)</f>
        <v>0</v>
      </c>
    </row>
    <row r="433" spans="1:64" ht="30" customHeight="1" x14ac:dyDescent="0.3">
      <c r="A433" s="62" t="s">
        <v>759</v>
      </c>
      <c r="B433" s="62" t="s">
        <v>544</v>
      </c>
      <c r="C43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EL-C276</v>
      </c>
      <c r="D433" s="62" t="s">
        <v>516</v>
      </c>
      <c r="E433" s="62" t="s">
        <v>528</v>
      </c>
      <c r="F433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33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33" s="74">
        <v>276</v>
      </c>
      <c r="I433" s="75" t="str">
        <f>IF(Table1[[#This Row],[Connection ID]]&lt;&gt;"-",IF(COUNTIF(Table1[Connection ID],Table1[[#This Row],[Connection ID]])&gt;1,"Duplicate Tag",""),"")</f>
        <v/>
      </c>
      <c r="J43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33" s="62"/>
      <c r="M433" s="62"/>
      <c r="N433" s="72" t="str" cm="1">
        <f t="array" ref="N433">_xlfn._xlws.FILTER(LookupCostCode[Cost Code],LookupCostCode[Description]=Table1[[#This Row],[Equipment Type]],"Not Assigned")</f>
        <v>Not Assigned</v>
      </c>
      <c r="O433" s="72"/>
      <c r="P433" s="72"/>
      <c r="Q433" s="62" t="s">
        <v>9</v>
      </c>
      <c r="R433" s="62"/>
      <c r="S433" s="62" t="s">
        <v>6</v>
      </c>
      <c r="T433" s="62"/>
      <c r="U433" s="62"/>
      <c r="V433" s="62"/>
      <c r="W433" s="72" t="str">
        <f>IF(ISBLANK(Table1[[#This Row],[Connection Type]]),"",INDEX(LookupConnectionType[Description],MATCH(Table1[[#This Row],[Connection Type]],LookupConnectionType[Connection Abbreviation])))</f>
        <v/>
      </c>
      <c r="X433" s="76"/>
      <c r="AA433" s="62"/>
      <c r="AB433" s="62"/>
      <c r="AC433" s="62" t="s">
        <v>518</v>
      </c>
      <c r="AD433" s="62"/>
      <c r="AE433" s="62" t="s">
        <v>529</v>
      </c>
      <c r="AF433" s="77"/>
      <c r="AG433" s="77">
        <v>5</v>
      </c>
      <c r="AH433" s="78">
        <v>0.8</v>
      </c>
      <c r="AI433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33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433" s="79">
        <f>IF(OR(Table1[[#This Row],[Apparent Power (kVA)]]="",Table1[[#This Row],[Elec - Diversity]]=""),"",Table1[[#This Row],[Apparent Power (kVA)]]*Table1[[#This Row],[Elec - Diversity]])</f>
        <v>0.48</v>
      </c>
      <c r="AL433" s="62"/>
      <c r="AM433" s="62"/>
      <c r="AN433" s="62"/>
      <c r="AO433" s="62"/>
      <c r="AP433" s="62"/>
      <c r="AQ433" s="62"/>
      <c r="AR433" s="62"/>
      <c r="AS433" s="62"/>
      <c r="AT433" s="62" t="str" cm="1">
        <f t="array" ref="AT433">IF(ISBLANK(Table1[[#This Row],[Service]]),"N/A",INDEX(LookupService[Consumption Unit],MATCH(Table1[[#This Row],[Service]],LookupService[Service],0),0))</f>
        <v>N/A</v>
      </c>
      <c r="AU433" s="62"/>
      <c r="AV433" s="62"/>
      <c r="AW433" s="80" t="str" cm="1">
        <f t="array" ref="AW433">IF(ISBLANK(Table1[[#This Row],[Service]]),"N/A",INDEX(LookupService[Pressure Unit],MATCH(Table1[[#This Row],[Service]],LookupService[Service],0),0))</f>
        <v>N/A</v>
      </c>
      <c r="AX433" s="81"/>
      <c r="AY433" s="72" t="str">
        <f>IF(OR(Table1[[#This Row],[Flow]]="",Table1[[#This Row],[Mech - Diversity]]=""),"",Table1[[#This Row],[Flow]]*Table1[[#This Row],[Mech - Diversity]])</f>
        <v/>
      </c>
      <c r="AZ433" s="72"/>
      <c r="BA433" s="62"/>
      <c r="BB433" s="62"/>
      <c r="BC433" s="62"/>
      <c r="BD433" s="62"/>
      <c r="BE433" s="62"/>
      <c r="BF433" s="62"/>
      <c r="BG433" s="62"/>
      <c r="BH433" s="77"/>
      <c r="BI433" s="77"/>
      <c r="BJ433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33" s="72" t="s">
        <v>512</v>
      </c>
      <c r="BL433" s="72" t="b">
        <f>IF(ISBLANK(Table1[[#This Row],[Power Source (Control Panel)]]),FALSE,TRUE)</f>
        <v>0</v>
      </c>
    </row>
    <row r="434" spans="1:64" ht="30" customHeight="1" x14ac:dyDescent="0.3">
      <c r="A434" s="62" t="s">
        <v>1036</v>
      </c>
      <c r="B434" s="62" t="s">
        <v>544</v>
      </c>
      <c r="C43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34" s="62" t="s">
        <v>509</v>
      </c>
      <c r="E434" s="62"/>
      <c r="F43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3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34" s="74"/>
      <c r="I434" s="75" t="str">
        <f>IF(Table1[[#This Row],[Connection ID]]&lt;&gt;"-",IF(COUNTIF(Table1[Connection ID],Table1[[#This Row],[Connection ID]])&gt;1,"Duplicate Tag",""),"")</f>
        <v/>
      </c>
      <c r="J43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34" s="62"/>
      <c r="M434" s="62" t="s">
        <v>510</v>
      </c>
      <c r="N434" s="72" t="str" cm="1">
        <f t="array" ref="N434">_xlfn._xlws.FILTER(LookupCostCode[Cost Code],LookupCostCode[Description]=Table1[[#This Row],[Equipment Type]],"Not Assigned")</f>
        <v>Not Assigned</v>
      </c>
      <c r="O434" s="72" t="s">
        <v>545</v>
      </c>
      <c r="P434" s="72"/>
      <c r="Q434" s="62" t="s">
        <v>9</v>
      </c>
      <c r="R434" s="62"/>
      <c r="S434" s="62" t="s">
        <v>6</v>
      </c>
      <c r="T434" s="62"/>
      <c r="U434" s="62"/>
      <c r="V434" s="62"/>
      <c r="W434" s="72" t="str">
        <f>IF(ISBLANK(Table1[[#This Row],[Connection Type]]),"",INDEX(LookupConnectionType[Description],MATCH(Table1[[#This Row],[Connection Type]],LookupConnectionType[Connection Abbreviation])))</f>
        <v/>
      </c>
      <c r="X434" s="76"/>
      <c r="AA434" s="62"/>
      <c r="AB434" s="62"/>
      <c r="AC434" s="62"/>
      <c r="AD434" s="62"/>
      <c r="AE434" s="62"/>
      <c r="AF434" s="77"/>
      <c r="AG434" s="77"/>
      <c r="AH434" s="78"/>
      <c r="AI43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3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34" s="79" t="str">
        <f>IF(OR(Table1[[#This Row],[Apparent Power (kVA)]]="",Table1[[#This Row],[Elec - Diversity]]=""),"",Table1[[#This Row],[Apparent Power (kVA)]]*Table1[[#This Row],[Elec - Diversity]])</f>
        <v/>
      </c>
      <c r="AL434" s="62"/>
      <c r="AM434" s="62"/>
      <c r="AN434" s="62"/>
      <c r="AO434" s="62"/>
      <c r="AP434" s="62"/>
      <c r="AQ434" s="62"/>
      <c r="AR434" s="62"/>
      <c r="AS434" s="62"/>
      <c r="AT434" s="62" t="str" cm="1">
        <f t="array" ref="AT434">IF(ISBLANK(Table1[[#This Row],[Service]]),"N/A",INDEX(LookupService[Consumption Unit],MATCH(Table1[[#This Row],[Service]],LookupService[Service],0),0))</f>
        <v>N/A</v>
      </c>
      <c r="AU434" s="62"/>
      <c r="AV434" s="62"/>
      <c r="AW434" s="80" t="str" cm="1">
        <f t="array" ref="AW434">IF(ISBLANK(Table1[[#This Row],[Service]]),"N/A",INDEX(LookupService[Pressure Unit],MATCH(Table1[[#This Row],[Service]],LookupService[Service],0),0))</f>
        <v>N/A</v>
      </c>
      <c r="AX434" s="81"/>
      <c r="AY434" s="72" t="str">
        <f>IF(OR(Table1[[#This Row],[Flow]]="",Table1[[#This Row],[Mech - Diversity]]=""),"",Table1[[#This Row],[Flow]]*Table1[[#This Row],[Mech - Diversity]])</f>
        <v/>
      </c>
      <c r="AZ434" s="72"/>
      <c r="BA434" s="62"/>
      <c r="BB434" s="62"/>
      <c r="BC434" s="62"/>
      <c r="BD434" s="62"/>
      <c r="BE434" s="62"/>
      <c r="BF434" s="62"/>
      <c r="BG434" s="62"/>
      <c r="BH434" s="77"/>
      <c r="BI434" s="77"/>
      <c r="BJ43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34" s="72" t="s">
        <v>512</v>
      </c>
      <c r="BL434" s="72" t="b">
        <f>IF(ISBLANK(Table1[[#This Row],[Power Source (Control Panel)]]),FALSE,TRUE)</f>
        <v>0</v>
      </c>
    </row>
    <row r="435" spans="1:64" ht="30" customHeight="1" x14ac:dyDescent="0.3">
      <c r="A435" s="62" t="s">
        <v>1036</v>
      </c>
      <c r="B435" s="62" t="s">
        <v>544</v>
      </c>
      <c r="C43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EL-C277</v>
      </c>
      <c r="D435" s="62" t="s">
        <v>516</v>
      </c>
      <c r="E435" s="62" t="s">
        <v>528</v>
      </c>
      <c r="F435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35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35" s="74">
        <v>277</v>
      </c>
      <c r="I435" s="75" t="str">
        <f>IF(Table1[[#This Row],[Connection ID]]&lt;&gt;"-",IF(COUNTIF(Table1[Connection ID],Table1[[#This Row],[Connection ID]])&gt;1,"Duplicate Tag",""),"")</f>
        <v/>
      </c>
      <c r="J43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35" s="62"/>
      <c r="M435" s="62"/>
      <c r="N435" s="72" t="str" cm="1">
        <f t="array" ref="N435">_xlfn._xlws.FILTER(LookupCostCode[Cost Code],LookupCostCode[Description]=Table1[[#This Row],[Equipment Type]],"Not Assigned")</f>
        <v>Not Assigned</v>
      </c>
      <c r="O435" s="72"/>
      <c r="P435" s="72"/>
      <c r="Q435" s="62" t="s">
        <v>9</v>
      </c>
      <c r="R435" s="62"/>
      <c r="S435" s="62" t="s">
        <v>6</v>
      </c>
      <c r="T435" s="62"/>
      <c r="U435" s="62"/>
      <c r="V435" s="62"/>
      <c r="W435" s="72" t="str">
        <f>IF(ISBLANK(Table1[[#This Row],[Connection Type]]),"",INDEX(LookupConnectionType[Description],MATCH(Table1[[#This Row],[Connection Type]],LookupConnectionType[Connection Abbreviation])))</f>
        <v/>
      </c>
      <c r="X435" s="76"/>
      <c r="AA435" s="62"/>
      <c r="AB435" s="62"/>
      <c r="AC435" s="62" t="s">
        <v>518</v>
      </c>
      <c r="AD435" s="62"/>
      <c r="AE435" s="62" t="s">
        <v>529</v>
      </c>
      <c r="AF435" s="77"/>
      <c r="AG435" s="77">
        <v>5</v>
      </c>
      <c r="AH435" s="78">
        <v>0.8</v>
      </c>
      <c r="AI435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35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435" s="79">
        <f>IF(OR(Table1[[#This Row],[Apparent Power (kVA)]]="",Table1[[#This Row],[Elec - Diversity]]=""),"",Table1[[#This Row],[Apparent Power (kVA)]]*Table1[[#This Row],[Elec - Diversity]])</f>
        <v>0.48</v>
      </c>
      <c r="AL435" s="62"/>
      <c r="AM435" s="62"/>
      <c r="AN435" s="62"/>
      <c r="AO435" s="62"/>
      <c r="AP435" s="62"/>
      <c r="AQ435" s="62"/>
      <c r="AR435" s="62"/>
      <c r="AS435" s="62"/>
      <c r="AT435" s="62" t="str" cm="1">
        <f t="array" ref="AT435">IF(ISBLANK(Table1[[#This Row],[Service]]),"N/A",INDEX(LookupService[Consumption Unit],MATCH(Table1[[#This Row],[Service]],LookupService[Service],0),0))</f>
        <v>N/A</v>
      </c>
      <c r="AU435" s="62"/>
      <c r="AV435" s="62"/>
      <c r="AW435" s="80" t="str" cm="1">
        <f t="array" ref="AW435">IF(ISBLANK(Table1[[#This Row],[Service]]),"N/A",INDEX(LookupService[Pressure Unit],MATCH(Table1[[#This Row],[Service]],LookupService[Service],0),0))</f>
        <v>N/A</v>
      </c>
      <c r="AX435" s="81"/>
      <c r="AY435" s="72" t="str">
        <f>IF(OR(Table1[[#This Row],[Flow]]="",Table1[[#This Row],[Mech - Diversity]]=""),"",Table1[[#This Row],[Flow]]*Table1[[#This Row],[Mech - Diversity]])</f>
        <v/>
      </c>
      <c r="AZ435" s="72"/>
      <c r="BA435" s="62"/>
      <c r="BB435" s="62"/>
      <c r="BC435" s="62"/>
      <c r="BD435" s="62"/>
      <c r="BE435" s="62"/>
      <c r="BF435" s="62"/>
      <c r="BG435" s="62"/>
      <c r="BH435" s="77"/>
      <c r="BI435" s="77"/>
      <c r="BJ435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35" s="72" t="s">
        <v>512</v>
      </c>
      <c r="BL435" s="72" t="b">
        <f>IF(ISBLANK(Table1[[#This Row],[Power Source (Control Panel)]]),FALSE,TRUE)</f>
        <v>0</v>
      </c>
    </row>
    <row r="436" spans="1:64" ht="30" customHeight="1" x14ac:dyDescent="0.3">
      <c r="A436" s="62" t="s">
        <v>1037</v>
      </c>
      <c r="B436" s="62" t="s">
        <v>544</v>
      </c>
      <c r="C43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36" s="62" t="s">
        <v>509</v>
      </c>
      <c r="E436" s="62"/>
      <c r="F43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3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36" s="74"/>
      <c r="I436" s="75" t="str">
        <f>IF(Table1[[#This Row],[Connection ID]]&lt;&gt;"-",IF(COUNTIF(Table1[Connection ID],Table1[[#This Row],[Connection ID]])&gt;1,"Duplicate Tag",""),"")</f>
        <v/>
      </c>
      <c r="J43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36" s="62"/>
      <c r="M436" s="62" t="s">
        <v>510</v>
      </c>
      <c r="N436" s="72" t="str" cm="1">
        <f t="array" ref="N436">_xlfn._xlws.FILTER(LookupCostCode[Cost Code],LookupCostCode[Description]=Table1[[#This Row],[Equipment Type]],"Not Assigned")</f>
        <v>Not Assigned</v>
      </c>
      <c r="O436" s="72" t="s">
        <v>545</v>
      </c>
      <c r="P436" s="72"/>
      <c r="Q436" s="62" t="s">
        <v>9</v>
      </c>
      <c r="R436" s="62"/>
      <c r="S436" s="62" t="s">
        <v>6</v>
      </c>
      <c r="T436" s="62"/>
      <c r="U436" s="62"/>
      <c r="V436" s="62"/>
      <c r="W436" s="72" t="str">
        <f>IF(ISBLANK(Table1[[#This Row],[Connection Type]]),"",INDEX(LookupConnectionType[Description],MATCH(Table1[[#This Row],[Connection Type]],LookupConnectionType[Connection Abbreviation])))</f>
        <v/>
      </c>
      <c r="X436" s="76"/>
      <c r="AA436" s="62"/>
      <c r="AB436" s="62"/>
      <c r="AC436" s="62"/>
      <c r="AD436" s="62"/>
      <c r="AE436" s="62"/>
      <c r="AF436" s="77"/>
      <c r="AG436" s="77"/>
      <c r="AH436" s="78"/>
      <c r="AI43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3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36" s="79" t="str">
        <f>IF(OR(Table1[[#This Row],[Apparent Power (kVA)]]="",Table1[[#This Row],[Elec - Diversity]]=""),"",Table1[[#This Row],[Apparent Power (kVA)]]*Table1[[#This Row],[Elec - Diversity]])</f>
        <v/>
      </c>
      <c r="AL436" s="62"/>
      <c r="AM436" s="62"/>
      <c r="AN436" s="62"/>
      <c r="AO436" s="62"/>
      <c r="AP436" s="62"/>
      <c r="AQ436" s="62"/>
      <c r="AR436" s="62"/>
      <c r="AS436" s="62"/>
      <c r="AT436" s="62" t="str" cm="1">
        <f t="array" ref="AT436">IF(ISBLANK(Table1[[#This Row],[Service]]),"N/A",INDEX(LookupService[Consumption Unit],MATCH(Table1[[#This Row],[Service]],LookupService[Service],0),0))</f>
        <v>N/A</v>
      </c>
      <c r="AU436" s="62"/>
      <c r="AV436" s="62"/>
      <c r="AW436" s="80" t="str" cm="1">
        <f t="array" ref="AW436">IF(ISBLANK(Table1[[#This Row],[Service]]),"N/A",INDEX(LookupService[Pressure Unit],MATCH(Table1[[#This Row],[Service]],LookupService[Service],0),0))</f>
        <v>N/A</v>
      </c>
      <c r="AX436" s="81"/>
      <c r="AY436" s="72" t="str">
        <f>IF(OR(Table1[[#This Row],[Flow]]="",Table1[[#This Row],[Mech - Diversity]]=""),"",Table1[[#This Row],[Flow]]*Table1[[#This Row],[Mech - Diversity]])</f>
        <v/>
      </c>
      <c r="AZ436" s="72"/>
      <c r="BA436" s="62"/>
      <c r="BB436" s="62"/>
      <c r="BC436" s="62"/>
      <c r="BD436" s="62"/>
      <c r="BE436" s="62"/>
      <c r="BF436" s="62"/>
      <c r="BG436" s="62"/>
      <c r="BH436" s="77"/>
      <c r="BI436" s="77"/>
      <c r="BJ43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36" s="72" t="s">
        <v>512</v>
      </c>
      <c r="BL436" s="72" t="b">
        <f>IF(ISBLANK(Table1[[#This Row],[Power Source (Control Panel)]]),FALSE,TRUE)</f>
        <v>0</v>
      </c>
    </row>
    <row r="437" spans="1:64" ht="30" customHeight="1" x14ac:dyDescent="0.3">
      <c r="A437" s="62" t="s">
        <v>1037</v>
      </c>
      <c r="B437" s="62" t="s">
        <v>544</v>
      </c>
      <c r="C43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EL-C278</v>
      </c>
      <c r="D437" s="62" t="s">
        <v>516</v>
      </c>
      <c r="E437" s="62" t="s">
        <v>528</v>
      </c>
      <c r="F437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37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37" s="74">
        <v>278</v>
      </c>
      <c r="I437" s="75" t="str">
        <f>IF(Table1[[#This Row],[Connection ID]]&lt;&gt;"-",IF(COUNTIF(Table1[Connection ID],Table1[[#This Row],[Connection ID]])&gt;1,"Duplicate Tag",""),"")</f>
        <v/>
      </c>
      <c r="J43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37" s="62"/>
      <c r="M437" s="62"/>
      <c r="N437" s="72" t="str" cm="1">
        <f t="array" ref="N437">_xlfn._xlws.FILTER(LookupCostCode[Cost Code],LookupCostCode[Description]=Table1[[#This Row],[Equipment Type]],"Not Assigned")</f>
        <v>Not Assigned</v>
      </c>
      <c r="O437" s="72"/>
      <c r="P437" s="72"/>
      <c r="Q437" s="62" t="s">
        <v>9</v>
      </c>
      <c r="R437" s="62"/>
      <c r="S437" s="62" t="s">
        <v>6</v>
      </c>
      <c r="T437" s="62"/>
      <c r="U437" s="62"/>
      <c r="V437" s="62"/>
      <c r="W437" s="72" t="str">
        <f>IF(ISBLANK(Table1[[#This Row],[Connection Type]]),"",INDEX(LookupConnectionType[Description],MATCH(Table1[[#This Row],[Connection Type]],LookupConnectionType[Connection Abbreviation])))</f>
        <v/>
      </c>
      <c r="X437" s="76"/>
      <c r="AA437" s="62"/>
      <c r="AB437" s="62"/>
      <c r="AC437" s="62" t="s">
        <v>518</v>
      </c>
      <c r="AD437" s="62"/>
      <c r="AE437" s="62" t="s">
        <v>529</v>
      </c>
      <c r="AF437" s="77"/>
      <c r="AG437" s="77">
        <v>5</v>
      </c>
      <c r="AH437" s="78">
        <v>0.8</v>
      </c>
      <c r="AI437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37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437" s="79">
        <f>IF(OR(Table1[[#This Row],[Apparent Power (kVA)]]="",Table1[[#This Row],[Elec - Diversity]]=""),"",Table1[[#This Row],[Apparent Power (kVA)]]*Table1[[#This Row],[Elec - Diversity]])</f>
        <v>0.48</v>
      </c>
      <c r="AL437" s="62"/>
      <c r="AM437" s="62"/>
      <c r="AN437" s="62"/>
      <c r="AO437" s="62"/>
      <c r="AP437" s="62"/>
      <c r="AQ437" s="62"/>
      <c r="AR437" s="62"/>
      <c r="AS437" s="62"/>
      <c r="AT437" s="62" t="str" cm="1">
        <f t="array" ref="AT437">IF(ISBLANK(Table1[[#This Row],[Service]]),"N/A",INDEX(LookupService[Consumption Unit],MATCH(Table1[[#This Row],[Service]],LookupService[Service],0),0))</f>
        <v>N/A</v>
      </c>
      <c r="AU437" s="62"/>
      <c r="AV437" s="62"/>
      <c r="AW437" s="80" t="str" cm="1">
        <f t="array" ref="AW437">IF(ISBLANK(Table1[[#This Row],[Service]]),"N/A",INDEX(LookupService[Pressure Unit],MATCH(Table1[[#This Row],[Service]],LookupService[Service],0),0))</f>
        <v>N/A</v>
      </c>
      <c r="AX437" s="81"/>
      <c r="AY437" s="72" t="str">
        <f>IF(OR(Table1[[#This Row],[Flow]]="",Table1[[#This Row],[Mech - Diversity]]=""),"",Table1[[#This Row],[Flow]]*Table1[[#This Row],[Mech - Diversity]])</f>
        <v/>
      </c>
      <c r="AZ437" s="72"/>
      <c r="BA437" s="62"/>
      <c r="BB437" s="62"/>
      <c r="BC437" s="62"/>
      <c r="BD437" s="62"/>
      <c r="BE437" s="62"/>
      <c r="BF437" s="62"/>
      <c r="BG437" s="62"/>
      <c r="BH437" s="77"/>
      <c r="BI437" s="77"/>
      <c r="BJ437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37" s="72" t="s">
        <v>512</v>
      </c>
      <c r="BL437" s="72" t="b">
        <f>IF(ISBLANK(Table1[[#This Row],[Power Source (Control Panel)]]),FALSE,TRUE)</f>
        <v>0</v>
      </c>
    </row>
    <row r="438" spans="1:64" ht="30" customHeight="1" x14ac:dyDescent="0.3">
      <c r="A438" s="62" t="s">
        <v>1038</v>
      </c>
      <c r="B438" s="62" t="s">
        <v>544</v>
      </c>
      <c r="C43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38" s="62" t="s">
        <v>509</v>
      </c>
      <c r="E438" s="62"/>
      <c r="F43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3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38" s="74"/>
      <c r="I438" s="75" t="str">
        <f>IF(Table1[[#This Row],[Connection ID]]&lt;&gt;"-",IF(COUNTIF(Table1[Connection ID],Table1[[#This Row],[Connection ID]])&gt;1,"Duplicate Tag",""),"")</f>
        <v/>
      </c>
      <c r="J43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38" s="62"/>
      <c r="M438" s="62" t="s">
        <v>510</v>
      </c>
      <c r="N438" s="72" t="str" cm="1">
        <f t="array" ref="N438">_xlfn._xlws.FILTER(LookupCostCode[Cost Code],LookupCostCode[Description]=Table1[[#This Row],[Equipment Type]],"Not Assigned")</f>
        <v>Not Assigned</v>
      </c>
      <c r="O438" s="72" t="s">
        <v>545</v>
      </c>
      <c r="P438" s="72"/>
      <c r="Q438" s="62" t="s">
        <v>9</v>
      </c>
      <c r="R438" s="62"/>
      <c r="S438" s="62" t="s">
        <v>6</v>
      </c>
      <c r="T438" s="62"/>
      <c r="U438" s="62"/>
      <c r="V438" s="62"/>
      <c r="W438" s="72" t="str">
        <f>IF(ISBLANK(Table1[[#This Row],[Connection Type]]),"",INDEX(LookupConnectionType[Description],MATCH(Table1[[#This Row],[Connection Type]],LookupConnectionType[Connection Abbreviation])))</f>
        <v/>
      </c>
      <c r="X438" s="76"/>
      <c r="AA438" s="62"/>
      <c r="AB438" s="62"/>
      <c r="AC438" s="62"/>
      <c r="AD438" s="62"/>
      <c r="AE438" s="62"/>
      <c r="AF438" s="77"/>
      <c r="AG438" s="77"/>
      <c r="AH438" s="78"/>
      <c r="AI43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3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38" s="79" t="str">
        <f>IF(OR(Table1[[#This Row],[Apparent Power (kVA)]]="",Table1[[#This Row],[Elec - Diversity]]=""),"",Table1[[#This Row],[Apparent Power (kVA)]]*Table1[[#This Row],[Elec - Diversity]])</f>
        <v/>
      </c>
      <c r="AL438" s="62"/>
      <c r="AM438" s="62"/>
      <c r="AN438" s="62"/>
      <c r="AO438" s="62"/>
      <c r="AP438" s="62"/>
      <c r="AQ438" s="62"/>
      <c r="AR438" s="62"/>
      <c r="AS438" s="62"/>
      <c r="AT438" s="62" t="str" cm="1">
        <f t="array" ref="AT438">IF(ISBLANK(Table1[[#This Row],[Service]]),"N/A",INDEX(LookupService[Consumption Unit],MATCH(Table1[[#This Row],[Service]],LookupService[Service],0),0))</f>
        <v>N/A</v>
      </c>
      <c r="AU438" s="62"/>
      <c r="AV438" s="62"/>
      <c r="AW438" s="80" t="str" cm="1">
        <f t="array" ref="AW438">IF(ISBLANK(Table1[[#This Row],[Service]]),"N/A",INDEX(LookupService[Pressure Unit],MATCH(Table1[[#This Row],[Service]],LookupService[Service],0),0))</f>
        <v>N/A</v>
      </c>
      <c r="AX438" s="81"/>
      <c r="AY438" s="72" t="str">
        <f>IF(OR(Table1[[#This Row],[Flow]]="",Table1[[#This Row],[Mech - Diversity]]=""),"",Table1[[#This Row],[Flow]]*Table1[[#This Row],[Mech - Diversity]])</f>
        <v/>
      </c>
      <c r="AZ438" s="72"/>
      <c r="BA438" s="62"/>
      <c r="BB438" s="62"/>
      <c r="BC438" s="62"/>
      <c r="BD438" s="62"/>
      <c r="BE438" s="62"/>
      <c r="BF438" s="62"/>
      <c r="BG438" s="62"/>
      <c r="BH438" s="77"/>
      <c r="BI438" s="77"/>
      <c r="BJ43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38" s="72" t="s">
        <v>512</v>
      </c>
      <c r="BL438" s="72" t="b">
        <f>IF(ISBLANK(Table1[[#This Row],[Power Source (Control Panel)]]),FALSE,TRUE)</f>
        <v>0</v>
      </c>
    </row>
    <row r="439" spans="1:64" ht="30" customHeight="1" x14ac:dyDescent="0.3">
      <c r="A439" s="62" t="s">
        <v>1038</v>
      </c>
      <c r="B439" s="62" t="s">
        <v>544</v>
      </c>
      <c r="C43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EL-C279</v>
      </c>
      <c r="D439" s="62" t="s">
        <v>516</v>
      </c>
      <c r="E439" s="62" t="s">
        <v>528</v>
      </c>
      <c r="F439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39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39" s="74">
        <v>279</v>
      </c>
      <c r="I439" s="75" t="str">
        <f>IF(Table1[[#This Row],[Connection ID]]&lt;&gt;"-",IF(COUNTIF(Table1[Connection ID],Table1[[#This Row],[Connection ID]])&gt;1,"Duplicate Tag",""),"")</f>
        <v/>
      </c>
      <c r="J43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39" s="62"/>
      <c r="M439" s="62"/>
      <c r="N439" s="72" t="str" cm="1">
        <f t="array" ref="N439">_xlfn._xlws.FILTER(LookupCostCode[Cost Code],LookupCostCode[Description]=Table1[[#This Row],[Equipment Type]],"Not Assigned")</f>
        <v>Not Assigned</v>
      </c>
      <c r="O439" s="72"/>
      <c r="P439" s="72"/>
      <c r="Q439" s="62" t="s">
        <v>9</v>
      </c>
      <c r="R439" s="62"/>
      <c r="S439" s="62" t="s">
        <v>6</v>
      </c>
      <c r="T439" s="62"/>
      <c r="U439" s="62"/>
      <c r="V439" s="62"/>
      <c r="W439" s="72" t="str">
        <f>IF(ISBLANK(Table1[[#This Row],[Connection Type]]),"",INDEX(LookupConnectionType[Description],MATCH(Table1[[#This Row],[Connection Type]],LookupConnectionType[Connection Abbreviation])))</f>
        <v/>
      </c>
      <c r="X439" s="76"/>
      <c r="AA439" s="62"/>
      <c r="AB439" s="62"/>
      <c r="AC439" s="62" t="s">
        <v>518</v>
      </c>
      <c r="AD439" s="62"/>
      <c r="AE439" s="62" t="s">
        <v>529</v>
      </c>
      <c r="AF439" s="77"/>
      <c r="AG439" s="77">
        <v>5</v>
      </c>
      <c r="AH439" s="78">
        <v>0.8</v>
      </c>
      <c r="AI439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39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439" s="79">
        <f>IF(OR(Table1[[#This Row],[Apparent Power (kVA)]]="",Table1[[#This Row],[Elec - Diversity]]=""),"",Table1[[#This Row],[Apparent Power (kVA)]]*Table1[[#This Row],[Elec - Diversity]])</f>
        <v>0.48</v>
      </c>
      <c r="AL439" s="62"/>
      <c r="AM439" s="62"/>
      <c r="AN439" s="62"/>
      <c r="AO439" s="62"/>
      <c r="AP439" s="62"/>
      <c r="AQ439" s="62"/>
      <c r="AR439" s="62"/>
      <c r="AS439" s="62"/>
      <c r="AT439" s="62" t="str" cm="1">
        <f t="array" ref="AT439">IF(ISBLANK(Table1[[#This Row],[Service]]),"N/A",INDEX(LookupService[Consumption Unit],MATCH(Table1[[#This Row],[Service]],LookupService[Service],0),0))</f>
        <v>N/A</v>
      </c>
      <c r="AU439" s="62"/>
      <c r="AV439" s="62"/>
      <c r="AW439" s="80" t="str" cm="1">
        <f t="array" ref="AW439">IF(ISBLANK(Table1[[#This Row],[Service]]),"N/A",INDEX(LookupService[Pressure Unit],MATCH(Table1[[#This Row],[Service]],LookupService[Service],0),0))</f>
        <v>N/A</v>
      </c>
      <c r="AX439" s="81"/>
      <c r="AY439" s="72" t="str">
        <f>IF(OR(Table1[[#This Row],[Flow]]="",Table1[[#This Row],[Mech - Diversity]]=""),"",Table1[[#This Row],[Flow]]*Table1[[#This Row],[Mech - Diversity]])</f>
        <v/>
      </c>
      <c r="AZ439" s="72"/>
      <c r="BA439" s="62"/>
      <c r="BB439" s="62"/>
      <c r="BC439" s="62"/>
      <c r="BD439" s="62"/>
      <c r="BE439" s="62"/>
      <c r="BF439" s="62"/>
      <c r="BG439" s="62"/>
      <c r="BH439" s="77"/>
      <c r="BI439" s="77"/>
      <c r="BJ439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39" s="72" t="s">
        <v>512</v>
      </c>
      <c r="BL439" s="72" t="b">
        <f>IF(ISBLANK(Table1[[#This Row],[Power Source (Control Panel)]]),FALSE,TRUE)</f>
        <v>0</v>
      </c>
    </row>
    <row r="440" spans="1:64" ht="30" customHeight="1" x14ac:dyDescent="0.3">
      <c r="A440" s="62" t="s">
        <v>1042</v>
      </c>
      <c r="B440" s="62" t="s">
        <v>544</v>
      </c>
      <c r="C44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40" s="62" t="s">
        <v>509</v>
      </c>
      <c r="E440" s="62"/>
      <c r="F44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4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40" s="74"/>
      <c r="I440" s="75" t="str">
        <f>IF(Table1[[#This Row],[Connection ID]]&lt;&gt;"-",IF(COUNTIF(Table1[Connection ID],Table1[[#This Row],[Connection ID]])&gt;1,"Duplicate Tag",""),"")</f>
        <v/>
      </c>
      <c r="J44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40" s="62"/>
      <c r="M440" s="62" t="s">
        <v>510</v>
      </c>
      <c r="N440" s="72" t="str" cm="1">
        <f t="array" ref="N440">_xlfn._xlws.FILTER(LookupCostCode[Cost Code],LookupCostCode[Description]=Table1[[#This Row],[Equipment Type]],"Not Assigned")</f>
        <v>Not Assigned</v>
      </c>
      <c r="O440" s="72" t="s">
        <v>545</v>
      </c>
      <c r="P440" s="72"/>
      <c r="Q440" s="62" t="s">
        <v>9</v>
      </c>
      <c r="R440" s="62"/>
      <c r="S440" s="62" t="s">
        <v>6</v>
      </c>
      <c r="T440" s="62"/>
      <c r="U440" s="62"/>
      <c r="V440" s="62"/>
      <c r="W440" s="72" t="str">
        <f>IF(ISBLANK(Table1[[#This Row],[Connection Type]]),"",INDEX(LookupConnectionType[Description],MATCH(Table1[[#This Row],[Connection Type]],LookupConnectionType[Connection Abbreviation])))</f>
        <v/>
      </c>
      <c r="X440" s="76"/>
      <c r="AA440" s="62"/>
      <c r="AB440" s="62"/>
      <c r="AC440" s="62"/>
      <c r="AD440" s="62"/>
      <c r="AE440" s="62"/>
      <c r="AF440" s="77"/>
      <c r="AG440" s="77"/>
      <c r="AH440" s="78"/>
      <c r="AI44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4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40" s="79" t="str">
        <f>IF(OR(Table1[[#This Row],[Apparent Power (kVA)]]="",Table1[[#This Row],[Elec - Diversity]]=""),"",Table1[[#This Row],[Apparent Power (kVA)]]*Table1[[#This Row],[Elec - Diversity]])</f>
        <v/>
      </c>
      <c r="AL440" s="62"/>
      <c r="AM440" s="62"/>
      <c r="AN440" s="62"/>
      <c r="AO440" s="62"/>
      <c r="AP440" s="62"/>
      <c r="AQ440" s="62"/>
      <c r="AR440" s="62"/>
      <c r="AS440" s="62"/>
      <c r="AT440" s="62" t="str" cm="1">
        <f t="array" ref="AT440">IF(ISBLANK(Table1[[#This Row],[Service]]),"N/A",INDEX(LookupService[Consumption Unit],MATCH(Table1[[#This Row],[Service]],LookupService[Service],0),0))</f>
        <v>N/A</v>
      </c>
      <c r="AU440" s="62"/>
      <c r="AV440" s="62"/>
      <c r="AW440" s="80" t="str" cm="1">
        <f t="array" ref="AW440">IF(ISBLANK(Table1[[#This Row],[Service]]),"N/A",INDEX(LookupService[Pressure Unit],MATCH(Table1[[#This Row],[Service]],LookupService[Service],0),0))</f>
        <v>N/A</v>
      </c>
      <c r="AX440" s="81"/>
      <c r="AY440" s="72" t="str">
        <f>IF(OR(Table1[[#This Row],[Flow]]="",Table1[[#This Row],[Mech - Diversity]]=""),"",Table1[[#This Row],[Flow]]*Table1[[#This Row],[Mech - Diversity]])</f>
        <v/>
      </c>
      <c r="AZ440" s="72"/>
      <c r="BA440" s="62"/>
      <c r="BB440" s="62"/>
      <c r="BC440" s="62"/>
      <c r="BD440" s="62"/>
      <c r="BE440" s="62"/>
      <c r="BF440" s="62"/>
      <c r="BG440" s="62"/>
      <c r="BH440" s="77"/>
      <c r="BI440" s="77"/>
      <c r="BJ44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40" s="72" t="s">
        <v>512</v>
      </c>
      <c r="BL440" s="72" t="b">
        <f>IF(ISBLANK(Table1[[#This Row],[Power Source (Control Panel)]]),FALSE,TRUE)</f>
        <v>0</v>
      </c>
    </row>
    <row r="441" spans="1:64" ht="30" customHeight="1" x14ac:dyDescent="0.3">
      <c r="A441" s="62" t="s">
        <v>1042</v>
      </c>
      <c r="B441" s="62" t="s">
        <v>544</v>
      </c>
      <c r="C44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EL-C280</v>
      </c>
      <c r="D441" s="62" t="s">
        <v>516</v>
      </c>
      <c r="E441" s="62" t="s">
        <v>528</v>
      </c>
      <c r="F441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41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41" s="74">
        <v>280</v>
      </c>
      <c r="I441" s="75" t="str">
        <f>IF(Table1[[#This Row],[Connection ID]]&lt;&gt;"-",IF(COUNTIF(Table1[Connection ID],Table1[[#This Row],[Connection ID]])&gt;1,"Duplicate Tag",""),"")</f>
        <v/>
      </c>
      <c r="J44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41" s="62"/>
      <c r="M441" s="62"/>
      <c r="N441" s="72" t="str" cm="1">
        <f t="array" ref="N441">_xlfn._xlws.FILTER(LookupCostCode[Cost Code],LookupCostCode[Description]=Table1[[#This Row],[Equipment Type]],"Not Assigned")</f>
        <v>Not Assigned</v>
      </c>
      <c r="O441" s="72"/>
      <c r="P441" s="72"/>
      <c r="Q441" s="62" t="s">
        <v>9</v>
      </c>
      <c r="R441" s="62"/>
      <c r="S441" s="62" t="s">
        <v>6</v>
      </c>
      <c r="T441" s="62"/>
      <c r="U441" s="62"/>
      <c r="V441" s="62"/>
      <c r="W441" s="72" t="str">
        <f>IF(ISBLANK(Table1[[#This Row],[Connection Type]]),"",INDEX(LookupConnectionType[Description],MATCH(Table1[[#This Row],[Connection Type]],LookupConnectionType[Connection Abbreviation])))</f>
        <v/>
      </c>
      <c r="X441" s="76"/>
      <c r="AA441" s="62"/>
      <c r="AB441" s="62"/>
      <c r="AC441" s="62" t="s">
        <v>518</v>
      </c>
      <c r="AD441" s="62"/>
      <c r="AE441" s="62" t="s">
        <v>529</v>
      </c>
      <c r="AF441" s="77"/>
      <c r="AG441" s="77">
        <v>5</v>
      </c>
      <c r="AH441" s="78">
        <v>0.8</v>
      </c>
      <c r="AI441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41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441" s="79">
        <f>IF(OR(Table1[[#This Row],[Apparent Power (kVA)]]="",Table1[[#This Row],[Elec - Diversity]]=""),"",Table1[[#This Row],[Apparent Power (kVA)]]*Table1[[#This Row],[Elec - Diversity]])</f>
        <v>0.48</v>
      </c>
      <c r="AL441" s="62"/>
      <c r="AM441" s="62"/>
      <c r="AN441" s="62"/>
      <c r="AO441" s="62"/>
      <c r="AP441" s="62"/>
      <c r="AQ441" s="62"/>
      <c r="AR441" s="62"/>
      <c r="AS441" s="62"/>
      <c r="AT441" s="62" t="str" cm="1">
        <f t="array" ref="AT441">IF(ISBLANK(Table1[[#This Row],[Service]]),"N/A",INDEX(LookupService[Consumption Unit],MATCH(Table1[[#This Row],[Service]],LookupService[Service],0),0))</f>
        <v>N/A</v>
      </c>
      <c r="AU441" s="62"/>
      <c r="AV441" s="62"/>
      <c r="AW441" s="80" t="str" cm="1">
        <f t="array" ref="AW441">IF(ISBLANK(Table1[[#This Row],[Service]]),"N/A",INDEX(LookupService[Pressure Unit],MATCH(Table1[[#This Row],[Service]],LookupService[Service],0),0))</f>
        <v>N/A</v>
      </c>
      <c r="AX441" s="81"/>
      <c r="AY441" s="72" t="str">
        <f>IF(OR(Table1[[#This Row],[Flow]]="",Table1[[#This Row],[Mech - Diversity]]=""),"",Table1[[#This Row],[Flow]]*Table1[[#This Row],[Mech - Diversity]])</f>
        <v/>
      </c>
      <c r="AZ441" s="72"/>
      <c r="BA441" s="62"/>
      <c r="BB441" s="62"/>
      <c r="BC441" s="62"/>
      <c r="BD441" s="62"/>
      <c r="BE441" s="62"/>
      <c r="BF441" s="62"/>
      <c r="BG441" s="62"/>
      <c r="BH441" s="77"/>
      <c r="BI441" s="77"/>
      <c r="BJ441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41" s="72" t="s">
        <v>512</v>
      </c>
      <c r="BL441" s="72" t="b">
        <f>IF(ISBLANK(Table1[[#This Row],[Power Source (Control Panel)]]),FALSE,TRUE)</f>
        <v>0</v>
      </c>
    </row>
    <row r="442" spans="1:64" ht="30" customHeight="1" x14ac:dyDescent="0.3">
      <c r="A442" s="62" t="s">
        <v>1047</v>
      </c>
      <c r="B442" s="62" t="s">
        <v>544</v>
      </c>
      <c r="C44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42" s="62" t="s">
        <v>509</v>
      </c>
      <c r="E442" s="62"/>
      <c r="F44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4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42" s="74"/>
      <c r="I442" s="75" t="str">
        <f>IF(Table1[[#This Row],[Connection ID]]&lt;&gt;"-",IF(COUNTIF(Table1[Connection ID],Table1[[#This Row],[Connection ID]])&gt;1,"Duplicate Tag",""),"")</f>
        <v/>
      </c>
      <c r="J44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42" s="62"/>
      <c r="M442" s="62" t="s">
        <v>510</v>
      </c>
      <c r="N442" s="72" t="str" cm="1">
        <f t="array" ref="N442">_xlfn._xlws.FILTER(LookupCostCode[Cost Code],LookupCostCode[Description]=Table1[[#This Row],[Equipment Type]],"Not Assigned")</f>
        <v>Not Assigned</v>
      </c>
      <c r="O442" s="72" t="s">
        <v>545</v>
      </c>
      <c r="P442" s="72"/>
      <c r="Q442" s="62" t="s">
        <v>9</v>
      </c>
      <c r="R442" s="62"/>
      <c r="S442" s="62" t="s">
        <v>6</v>
      </c>
      <c r="T442" s="62"/>
      <c r="U442" s="62"/>
      <c r="V442" s="62"/>
      <c r="W442" s="72" t="str">
        <f>IF(ISBLANK(Table1[[#This Row],[Connection Type]]),"",INDEX(LookupConnectionType[Description],MATCH(Table1[[#This Row],[Connection Type]],LookupConnectionType[Connection Abbreviation])))</f>
        <v/>
      </c>
      <c r="X442" s="76"/>
      <c r="AA442" s="62"/>
      <c r="AB442" s="62"/>
      <c r="AC442" s="62"/>
      <c r="AD442" s="62"/>
      <c r="AE442" s="62"/>
      <c r="AF442" s="77"/>
      <c r="AG442" s="77"/>
      <c r="AH442" s="78"/>
      <c r="AI44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4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42" s="79" t="str">
        <f>IF(OR(Table1[[#This Row],[Apparent Power (kVA)]]="",Table1[[#This Row],[Elec - Diversity]]=""),"",Table1[[#This Row],[Apparent Power (kVA)]]*Table1[[#This Row],[Elec - Diversity]])</f>
        <v/>
      </c>
      <c r="AL442" s="62"/>
      <c r="AM442" s="62"/>
      <c r="AN442" s="62"/>
      <c r="AO442" s="62"/>
      <c r="AP442" s="62"/>
      <c r="AQ442" s="62"/>
      <c r="AR442" s="62"/>
      <c r="AS442" s="62"/>
      <c r="AT442" s="62" t="str" cm="1">
        <f t="array" ref="AT442">IF(ISBLANK(Table1[[#This Row],[Service]]),"N/A",INDEX(LookupService[Consumption Unit],MATCH(Table1[[#This Row],[Service]],LookupService[Service],0),0))</f>
        <v>N/A</v>
      </c>
      <c r="AU442" s="62"/>
      <c r="AV442" s="62"/>
      <c r="AW442" s="80" t="str" cm="1">
        <f t="array" ref="AW442">IF(ISBLANK(Table1[[#This Row],[Service]]),"N/A",INDEX(LookupService[Pressure Unit],MATCH(Table1[[#This Row],[Service]],LookupService[Service],0),0))</f>
        <v>N/A</v>
      </c>
      <c r="AX442" s="81"/>
      <c r="AY442" s="72" t="str">
        <f>IF(OR(Table1[[#This Row],[Flow]]="",Table1[[#This Row],[Mech - Diversity]]=""),"",Table1[[#This Row],[Flow]]*Table1[[#This Row],[Mech - Diversity]])</f>
        <v/>
      </c>
      <c r="AZ442" s="72"/>
      <c r="BA442" s="62"/>
      <c r="BB442" s="62"/>
      <c r="BC442" s="62"/>
      <c r="BD442" s="62"/>
      <c r="BE442" s="62"/>
      <c r="BF442" s="62"/>
      <c r="BG442" s="62"/>
      <c r="BH442" s="77"/>
      <c r="BI442" s="77"/>
      <c r="BJ44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42" s="72" t="s">
        <v>512</v>
      </c>
      <c r="BL442" s="72" t="b">
        <f>IF(ISBLANK(Table1[[#This Row],[Power Source (Control Panel)]]),FALSE,TRUE)</f>
        <v>0</v>
      </c>
    </row>
    <row r="443" spans="1:64" ht="30" customHeight="1" x14ac:dyDescent="0.3">
      <c r="A443" s="62" t="s">
        <v>1047</v>
      </c>
      <c r="B443" s="62" t="s">
        <v>544</v>
      </c>
      <c r="C44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EL-C281</v>
      </c>
      <c r="D443" s="62" t="s">
        <v>516</v>
      </c>
      <c r="E443" s="62" t="s">
        <v>528</v>
      </c>
      <c r="F443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43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43" s="74">
        <v>281</v>
      </c>
      <c r="I443" s="75" t="str">
        <f>IF(Table1[[#This Row],[Connection ID]]&lt;&gt;"-",IF(COUNTIF(Table1[Connection ID],Table1[[#This Row],[Connection ID]])&gt;1,"Duplicate Tag",""),"")</f>
        <v/>
      </c>
      <c r="J44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43" s="62"/>
      <c r="M443" s="62"/>
      <c r="N443" s="72" t="str" cm="1">
        <f t="array" ref="N443">_xlfn._xlws.FILTER(LookupCostCode[Cost Code],LookupCostCode[Description]=Table1[[#This Row],[Equipment Type]],"Not Assigned")</f>
        <v>Not Assigned</v>
      </c>
      <c r="O443" s="72"/>
      <c r="P443" s="72"/>
      <c r="Q443" s="62" t="s">
        <v>9</v>
      </c>
      <c r="R443" s="62"/>
      <c r="S443" s="62" t="s">
        <v>6</v>
      </c>
      <c r="T443" s="62"/>
      <c r="U443" s="62"/>
      <c r="V443" s="62"/>
      <c r="W443" s="72" t="str">
        <f>IF(ISBLANK(Table1[[#This Row],[Connection Type]]),"",INDEX(LookupConnectionType[Description],MATCH(Table1[[#This Row],[Connection Type]],LookupConnectionType[Connection Abbreviation])))</f>
        <v/>
      </c>
      <c r="X443" s="76"/>
      <c r="AA443" s="62"/>
      <c r="AB443" s="62"/>
      <c r="AC443" s="62" t="s">
        <v>518</v>
      </c>
      <c r="AD443" s="62"/>
      <c r="AE443" s="62" t="s">
        <v>529</v>
      </c>
      <c r="AF443" s="77"/>
      <c r="AG443" s="77">
        <v>5</v>
      </c>
      <c r="AH443" s="78">
        <v>0.8</v>
      </c>
      <c r="AI443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43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443" s="79">
        <f>IF(OR(Table1[[#This Row],[Apparent Power (kVA)]]="",Table1[[#This Row],[Elec - Diversity]]=""),"",Table1[[#This Row],[Apparent Power (kVA)]]*Table1[[#This Row],[Elec - Diversity]])</f>
        <v>0.48</v>
      </c>
      <c r="AL443" s="62"/>
      <c r="AM443" s="62"/>
      <c r="AN443" s="62"/>
      <c r="AO443" s="62"/>
      <c r="AP443" s="62"/>
      <c r="AQ443" s="62"/>
      <c r="AR443" s="62"/>
      <c r="AS443" s="62"/>
      <c r="AT443" s="62" t="str" cm="1">
        <f t="array" ref="AT443">IF(ISBLANK(Table1[[#This Row],[Service]]),"N/A",INDEX(LookupService[Consumption Unit],MATCH(Table1[[#This Row],[Service]],LookupService[Service],0),0))</f>
        <v>N/A</v>
      </c>
      <c r="AU443" s="62"/>
      <c r="AV443" s="62"/>
      <c r="AW443" s="80" t="str" cm="1">
        <f t="array" ref="AW443">IF(ISBLANK(Table1[[#This Row],[Service]]),"N/A",INDEX(LookupService[Pressure Unit],MATCH(Table1[[#This Row],[Service]],LookupService[Service],0),0))</f>
        <v>N/A</v>
      </c>
      <c r="AX443" s="81"/>
      <c r="AY443" s="72" t="str">
        <f>IF(OR(Table1[[#This Row],[Flow]]="",Table1[[#This Row],[Mech - Diversity]]=""),"",Table1[[#This Row],[Flow]]*Table1[[#This Row],[Mech - Diversity]])</f>
        <v/>
      </c>
      <c r="AZ443" s="72"/>
      <c r="BA443" s="62"/>
      <c r="BB443" s="62"/>
      <c r="BC443" s="62"/>
      <c r="BD443" s="62"/>
      <c r="BE443" s="62"/>
      <c r="BF443" s="62"/>
      <c r="BG443" s="62"/>
      <c r="BH443" s="77"/>
      <c r="BI443" s="77"/>
      <c r="BJ443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43" s="72" t="s">
        <v>512</v>
      </c>
      <c r="BL443" s="72" t="b">
        <f>IF(ISBLANK(Table1[[#This Row],[Power Source (Control Panel)]]),FALSE,TRUE)</f>
        <v>0</v>
      </c>
    </row>
    <row r="444" spans="1:64" ht="30" customHeight="1" x14ac:dyDescent="0.3">
      <c r="A444" s="62" t="s">
        <v>1052</v>
      </c>
      <c r="B444" s="62" t="s">
        <v>544</v>
      </c>
      <c r="C44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44" s="62" t="s">
        <v>509</v>
      </c>
      <c r="E444" s="62"/>
      <c r="F44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4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44" s="74"/>
      <c r="I444" s="75" t="str">
        <f>IF(Table1[[#This Row],[Connection ID]]&lt;&gt;"-",IF(COUNTIF(Table1[Connection ID],Table1[[#This Row],[Connection ID]])&gt;1,"Duplicate Tag",""),"")</f>
        <v/>
      </c>
      <c r="J44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44" s="62"/>
      <c r="M444" s="62" t="s">
        <v>510</v>
      </c>
      <c r="N444" s="72" t="str" cm="1">
        <f t="array" ref="N444">_xlfn._xlws.FILTER(LookupCostCode[Cost Code],LookupCostCode[Description]=Table1[[#This Row],[Equipment Type]],"Not Assigned")</f>
        <v>Not Assigned</v>
      </c>
      <c r="O444" s="72" t="s">
        <v>545</v>
      </c>
      <c r="P444" s="72"/>
      <c r="Q444" s="62" t="s">
        <v>9</v>
      </c>
      <c r="R444" s="62"/>
      <c r="S444" s="62" t="s">
        <v>6</v>
      </c>
      <c r="T444" s="62"/>
      <c r="U444" s="62"/>
      <c r="V444" s="62"/>
      <c r="W444" s="72" t="str">
        <f>IF(ISBLANK(Table1[[#This Row],[Connection Type]]),"",INDEX(LookupConnectionType[Description],MATCH(Table1[[#This Row],[Connection Type]],LookupConnectionType[Connection Abbreviation])))</f>
        <v/>
      </c>
      <c r="X444" s="76"/>
      <c r="AA444" s="62"/>
      <c r="AB444" s="62"/>
      <c r="AC444" s="62"/>
      <c r="AD444" s="62"/>
      <c r="AE444" s="62"/>
      <c r="AF444" s="77"/>
      <c r="AG444" s="77"/>
      <c r="AH444" s="78"/>
      <c r="AI44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4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44" s="79" t="str">
        <f>IF(OR(Table1[[#This Row],[Apparent Power (kVA)]]="",Table1[[#This Row],[Elec - Diversity]]=""),"",Table1[[#This Row],[Apparent Power (kVA)]]*Table1[[#This Row],[Elec - Diversity]])</f>
        <v/>
      </c>
      <c r="AL444" s="62"/>
      <c r="AM444" s="62"/>
      <c r="AN444" s="62"/>
      <c r="AO444" s="62"/>
      <c r="AP444" s="62"/>
      <c r="AQ444" s="62"/>
      <c r="AR444" s="62"/>
      <c r="AS444" s="62"/>
      <c r="AT444" s="62" t="str" cm="1">
        <f t="array" ref="AT444">IF(ISBLANK(Table1[[#This Row],[Service]]),"N/A",INDEX(LookupService[Consumption Unit],MATCH(Table1[[#This Row],[Service]],LookupService[Service],0),0))</f>
        <v>N/A</v>
      </c>
      <c r="AU444" s="62"/>
      <c r="AV444" s="62"/>
      <c r="AW444" s="80" t="str" cm="1">
        <f t="array" ref="AW444">IF(ISBLANK(Table1[[#This Row],[Service]]),"N/A",INDEX(LookupService[Pressure Unit],MATCH(Table1[[#This Row],[Service]],LookupService[Service],0),0))</f>
        <v>N/A</v>
      </c>
      <c r="AX444" s="81"/>
      <c r="AY444" s="72" t="str">
        <f>IF(OR(Table1[[#This Row],[Flow]]="",Table1[[#This Row],[Mech - Diversity]]=""),"",Table1[[#This Row],[Flow]]*Table1[[#This Row],[Mech - Diversity]])</f>
        <v/>
      </c>
      <c r="AZ444" s="72"/>
      <c r="BA444" s="62"/>
      <c r="BB444" s="62"/>
      <c r="BC444" s="62"/>
      <c r="BD444" s="62"/>
      <c r="BE444" s="62"/>
      <c r="BF444" s="62"/>
      <c r="BG444" s="62"/>
      <c r="BH444" s="77"/>
      <c r="BI444" s="77"/>
      <c r="BJ44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44" s="72" t="s">
        <v>512</v>
      </c>
      <c r="BL444" s="72" t="b">
        <f>IF(ISBLANK(Table1[[#This Row],[Power Source (Control Panel)]]),FALSE,TRUE)</f>
        <v>0</v>
      </c>
    </row>
    <row r="445" spans="1:64" ht="30" customHeight="1" x14ac:dyDescent="0.3">
      <c r="A445" s="62" t="s">
        <v>1052</v>
      </c>
      <c r="B445" s="62" t="s">
        <v>544</v>
      </c>
      <c r="C44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EL-C282</v>
      </c>
      <c r="D445" s="62" t="s">
        <v>516</v>
      </c>
      <c r="E445" s="62" t="s">
        <v>528</v>
      </c>
      <c r="F445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45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45" s="74">
        <v>282</v>
      </c>
      <c r="I445" s="75" t="str">
        <f>IF(Table1[[#This Row],[Connection ID]]&lt;&gt;"-",IF(COUNTIF(Table1[Connection ID],Table1[[#This Row],[Connection ID]])&gt;1,"Duplicate Tag",""),"")</f>
        <v/>
      </c>
      <c r="J44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45" s="62"/>
      <c r="M445" s="62"/>
      <c r="N445" s="72" t="str" cm="1">
        <f t="array" ref="N445">_xlfn._xlws.FILTER(LookupCostCode[Cost Code],LookupCostCode[Description]=Table1[[#This Row],[Equipment Type]],"Not Assigned")</f>
        <v>Not Assigned</v>
      </c>
      <c r="O445" s="72"/>
      <c r="P445" s="72"/>
      <c r="Q445" s="62" t="s">
        <v>9</v>
      </c>
      <c r="R445" s="62"/>
      <c r="S445" s="62" t="s">
        <v>6</v>
      </c>
      <c r="T445" s="62"/>
      <c r="U445" s="62"/>
      <c r="V445" s="62"/>
      <c r="W445" s="72" t="str">
        <f>IF(ISBLANK(Table1[[#This Row],[Connection Type]]),"",INDEX(LookupConnectionType[Description],MATCH(Table1[[#This Row],[Connection Type]],LookupConnectionType[Connection Abbreviation])))</f>
        <v/>
      </c>
      <c r="X445" s="76"/>
      <c r="AA445" s="62"/>
      <c r="AB445" s="62"/>
      <c r="AC445" s="62" t="s">
        <v>518</v>
      </c>
      <c r="AD445" s="62"/>
      <c r="AE445" s="62" t="s">
        <v>529</v>
      </c>
      <c r="AF445" s="77"/>
      <c r="AG445" s="77">
        <v>5</v>
      </c>
      <c r="AH445" s="78">
        <v>0.8</v>
      </c>
      <c r="AI445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45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445" s="79">
        <f>IF(OR(Table1[[#This Row],[Apparent Power (kVA)]]="",Table1[[#This Row],[Elec - Diversity]]=""),"",Table1[[#This Row],[Apparent Power (kVA)]]*Table1[[#This Row],[Elec - Diversity]])</f>
        <v>0.48</v>
      </c>
      <c r="AL445" s="62"/>
      <c r="AM445" s="62"/>
      <c r="AN445" s="62"/>
      <c r="AO445" s="62"/>
      <c r="AP445" s="62"/>
      <c r="AQ445" s="62"/>
      <c r="AR445" s="62"/>
      <c r="AS445" s="62"/>
      <c r="AT445" s="62" t="str" cm="1">
        <f t="array" ref="AT445">IF(ISBLANK(Table1[[#This Row],[Service]]),"N/A",INDEX(LookupService[Consumption Unit],MATCH(Table1[[#This Row],[Service]],LookupService[Service],0),0))</f>
        <v>N/A</v>
      </c>
      <c r="AU445" s="62"/>
      <c r="AV445" s="62"/>
      <c r="AW445" s="80" t="str" cm="1">
        <f t="array" ref="AW445">IF(ISBLANK(Table1[[#This Row],[Service]]),"N/A",INDEX(LookupService[Pressure Unit],MATCH(Table1[[#This Row],[Service]],LookupService[Service],0),0))</f>
        <v>N/A</v>
      </c>
      <c r="AX445" s="81"/>
      <c r="AY445" s="72" t="str">
        <f>IF(OR(Table1[[#This Row],[Flow]]="",Table1[[#This Row],[Mech - Diversity]]=""),"",Table1[[#This Row],[Flow]]*Table1[[#This Row],[Mech - Diversity]])</f>
        <v/>
      </c>
      <c r="AZ445" s="72"/>
      <c r="BA445" s="62"/>
      <c r="BB445" s="62"/>
      <c r="BC445" s="62"/>
      <c r="BD445" s="62"/>
      <c r="BE445" s="62"/>
      <c r="BF445" s="62"/>
      <c r="BG445" s="62"/>
      <c r="BH445" s="77"/>
      <c r="BI445" s="77"/>
      <c r="BJ445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45" s="72" t="s">
        <v>512</v>
      </c>
      <c r="BL445" s="72" t="b">
        <f>IF(ISBLANK(Table1[[#This Row],[Power Source (Control Panel)]]),FALSE,TRUE)</f>
        <v>0</v>
      </c>
    </row>
    <row r="446" spans="1:64" ht="30" customHeight="1" x14ac:dyDescent="0.3">
      <c r="A446" s="62" t="s">
        <v>1056</v>
      </c>
      <c r="B446" s="62" t="s">
        <v>544</v>
      </c>
      <c r="C44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46" s="62" t="s">
        <v>509</v>
      </c>
      <c r="E446" s="62"/>
      <c r="F44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4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46" s="74"/>
      <c r="I446" s="75" t="str">
        <f>IF(Table1[[#This Row],[Connection ID]]&lt;&gt;"-",IF(COUNTIF(Table1[Connection ID],Table1[[#This Row],[Connection ID]])&gt;1,"Duplicate Tag",""),"")</f>
        <v/>
      </c>
      <c r="J44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46" s="62"/>
      <c r="M446" s="62" t="s">
        <v>510</v>
      </c>
      <c r="N446" s="72" t="str" cm="1">
        <f t="array" ref="N446">_xlfn._xlws.FILTER(LookupCostCode[Cost Code],LookupCostCode[Description]=Table1[[#This Row],[Equipment Type]],"Not Assigned")</f>
        <v>Not Assigned</v>
      </c>
      <c r="O446" s="72" t="s">
        <v>545</v>
      </c>
      <c r="P446" s="72"/>
      <c r="Q446" s="62" t="s">
        <v>9</v>
      </c>
      <c r="R446" s="62"/>
      <c r="S446" s="62" t="s">
        <v>6</v>
      </c>
      <c r="T446" s="62"/>
      <c r="U446" s="62"/>
      <c r="V446" s="62"/>
      <c r="W446" s="72" t="str">
        <f>IF(ISBLANK(Table1[[#This Row],[Connection Type]]),"",INDEX(LookupConnectionType[Description],MATCH(Table1[[#This Row],[Connection Type]],LookupConnectionType[Connection Abbreviation])))</f>
        <v/>
      </c>
      <c r="X446" s="76"/>
      <c r="AA446" s="62"/>
      <c r="AB446" s="62"/>
      <c r="AC446" s="62"/>
      <c r="AD446" s="62"/>
      <c r="AE446" s="62"/>
      <c r="AF446" s="77"/>
      <c r="AG446" s="77"/>
      <c r="AH446" s="78"/>
      <c r="AI44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4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46" s="79" t="str">
        <f>IF(OR(Table1[[#This Row],[Apparent Power (kVA)]]="",Table1[[#This Row],[Elec - Diversity]]=""),"",Table1[[#This Row],[Apparent Power (kVA)]]*Table1[[#This Row],[Elec - Diversity]])</f>
        <v/>
      </c>
      <c r="AL446" s="62"/>
      <c r="AM446" s="62"/>
      <c r="AN446" s="62"/>
      <c r="AO446" s="62"/>
      <c r="AP446" s="62"/>
      <c r="AQ446" s="62"/>
      <c r="AR446" s="62"/>
      <c r="AS446" s="62"/>
      <c r="AT446" s="62" t="str" cm="1">
        <f t="array" ref="AT446">IF(ISBLANK(Table1[[#This Row],[Service]]),"N/A",INDEX(LookupService[Consumption Unit],MATCH(Table1[[#This Row],[Service]],LookupService[Service],0),0))</f>
        <v>N/A</v>
      </c>
      <c r="AU446" s="62"/>
      <c r="AV446" s="62"/>
      <c r="AW446" s="80" t="str" cm="1">
        <f t="array" ref="AW446">IF(ISBLANK(Table1[[#This Row],[Service]]),"N/A",INDEX(LookupService[Pressure Unit],MATCH(Table1[[#This Row],[Service]],LookupService[Service],0),0))</f>
        <v>N/A</v>
      </c>
      <c r="AX446" s="81"/>
      <c r="AY446" s="72" t="str">
        <f>IF(OR(Table1[[#This Row],[Flow]]="",Table1[[#This Row],[Mech - Diversity]]=""),"",Table1[[#This Row],[Flow]]*Table1[[#This Row],[Mech - Diversity]])</f>
        <v/>
      </c>
      <c r="AZ446" s="72"/>
      <c r="BA446" s="62"/>
      <c r="BB446" s="62"/>
      <c r="BC446" s="62"/>
      <c r="BD446" s="62"/>
      <c r="BE446" s="62"/>
      <c r="BF446" s="62"/>
      <c r="BG446" s="62"/>
      <c r="BH446" s="77"/>
      <c r="BI446" s="77"/>
      <c r="BJ44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46" s="72" t="s">
        <v>512</v>
      </c>
      <c r="BL446" s="72" t="b">
        <f>IF(ISBLANK(Table1[[#This Row],[Power Source (Control Panel)]]),FALSE,TRUE)</f>
        <v>0</v>
      </c>
    </row>
    <row r="447" spans="1:64" ht="30" customHeight="1" x14ac:dyDescent="0.3">
      <c r="A447" s="62" t="s">
        <v>1056</v>
      </c>
      <c r="B447" s="62" t="s">
        <v>544</v>
      </c>
      <c r="C44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EL-C283</v>
      </c>
      <c r="D447" s="62" t="s">
        <v>516</v>
      </c>
      <c r="E447" s="62" t="s">
        <v>528</v>
      </c>
      <c r="F447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47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47" s="74">
        <v>283</v>
      </c>
      <c r="I447" s="75" t="str">
        <f>IF(Table1[[#This Row],[Connection ID]]&lt;&gt;"-",IF(COUNTIF(Table1[Connection ID],Table1[[#This Row],[Connection ID]])&gt;1,"Duplicate Tag",""),"")</f>
        <v/>
      </c>
      <c r="J44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47" s="62"/>
      <c r="M447" s="62"/>
      <c r="N447" s="72" t="str" cm="1">
        <f t="array" ref="N447">_xlfn._xlws.FILTER(LookupCostCode[Cost Code],LookupCostCode[Description]=Table1[[#This Row],[Equipment Type]],"Not Assigned")</f>
        <v>Not Assigned</v>
      </c>
      <c r="O447" s="72"/>
      <c r="P447" s="72"/>
      <c r="Q447" s="62" t="s">
        <v>9</v>
      </c>
      <c r="R447" s="62"/>
      <c r="S447" s="62" t="s">
        <v>6</v>
      </c>
      <c r="T447" s="62"/>
      <c r="U447" s="62"/>
      <c r="V447" s="62"/>
      <c r="W447" s="72" t="str">
        <f>IF(ISBLANK(Table1[[#This Row],[Connection Type]]),"",INDEX(LookupConnectionType[Description],MATCH(Table1[[#This Row],[Connection Type]],LookupConnectionType[Connection Abbreviation])))</f>
        <v/>
      </c>
      <c r="X447" s="76"/>
      <c r="AA447" s="62"/>
      <c r="AB447" s="62"/>
      <c r="AC447" s="62" t="s">
        <v>518</v>
      </c>
      <c r="AD447" s="62"/>
      <c r="AE447" s="62" t="s">
        <v>529</v>
      </c>
      <c r="AF447" s="77"/>
      <c r="AG447" s="77">
        <v>5</v>
      </c>
      <c r="AH447" s="78">
        <v>0.8</v>
      </c>
      <c r="AI447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47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447" s="79">
        <f>IF(OR(Table1[[#This Row],[Apparent Power (kVA)]]="",Table1[[#This Row],[Elec - Diversity]]=""),"",Table1[[#This Row],[Apparent Power (kVA)]]*Table1[[#This Row],[Elec - Diversity]])</f>
        <v>0.48</v>
      </c>
      <c r="AL447" s="62"/>
      <c r="AM447" s="62"/>
      <c r="AN447" s="62"/>
      <c r="AO447" s="62"/>
      <c r="AP447" s="62"/>
      <c r="AQ447" s="62"/>
      <c r="AR447" s="62"/>
      <c r="AS447" s="62"/>
      <c r="AT447" s="62" t="str" cm="1">
        <f t="array" ref="AT447">IF(ISBLANK(Table1[[#This Row],[Service]]),"N/A",INDEX(LookupService[Consumption Unit],MATCH(Table1[[#This Row],[Service]],LookupService[Service],0),0))</f>
        <v>N/A</v>
      </c>
      <c r="AU447" s="62"/>
      <c r="AV447" s="62"/>
      <c r="AW447" s="80" t="str" cm="1">
        <f t="array" ref="AW447">IF(ISBLANK(Table1[[#This Row],[Service]]),"N/A",INDEX(LookupService[Pressure Unit],MATCH(Table1[[#This Row],[Service]],LookupService[Service],0),0))</f>
        <v>N/A</v>
      </c>
      <c r="AX447" s="81"/>
      <c r="AY447" s="72" t="str">
        <f>IF(OR(Table1[[#This Row],[Flow]]="",Table1[[#This Row],[Mech - Diversity]]=""),"",Table1[[#This Row],[Flow]]*Table1[[#This Row],[Mech - Diversity]])</f>
        <v/>
      </c>
      <c r="AZ447" s="72"/>
      <c r="BA447" s="62"/>
      <c r="BB447" s="62"/>
      <c r="BC447" s="62"/>
      <c r="BD447" s="62"/>
      <c r="BE447" s="62"/>
      <c r="BF447" s="62"/>
      <c r="BG447" s="62"/>
      <c r="BH447" s="77"/>
      <c r="BI447" s="77"/>
      <c r="BJ447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47" s="72" t="s">
        <v>512</v>
      </c>
      <c r="BL447" s="72" t="b">
        <f>IF(ISBLANK(Table1[[#This Row],[Power Source (Control Panel)]]),FALSE,TRUE)</f>
        <v>0</v>
      </c>
    </row>
    <row r="448" spans="1:64" ht="30" customHeight="1" x14ac:dyDescent="0.3">
      <c r="A448" s="62" t="s">
        <v>1059</v>
      </c>
      <c r="B448" s="62" t="s">
        <v>544</v>
      </c>
      <c r="C44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48" s="62" t="s">
        <v>509</v>
      </c>
      <c r="E448" s="62"/>
      <c r="F44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4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48" s="74"/>
      <c r="I448" s="75" t="str">
        <f>IF(Table1[[#This Row],[Connection ID]]&lt;&gt;"-",IF(COUNTIF(Table1[Connection ID],Table1[[#This Row],[Connection ID]])&gt;1,"Duplicate Tag",""),"")</f>
        <v/>
      </c>
      <c r="J44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48" s="62"/>
      <c r="M448" s="62" t="s">
        <v>510</v>
      </c>
      <c r="N448" s="72" t="str" cm="1">
        <f t="array" ref="N448">_xlfn._xlws.FILTER(LookupCostCode[Cost Code],LookupCostCode[Description]=Table1[[#This Row],[Equipment Type]],"Not Assigned")</f>
        <v>Not Assigned</v>
      </c>
      <c r="O448" s="72" t="s">
        <v>545</v>
      </c>
      <c r="P448" s="72"/>
      <c r="Q448" s="62" t="s">
        <v>9</v>
      </c>
      <c r="R448" s="62"/>
      <c r="S448" s="62" t="s">
        <v>6</v>
      </c>
      <c r="T448" s="62"/>
      <c r="U448" s="62"/>
      <c r="V448" s="62"/>
      <c r="W448" s="72" t="str">
        <f>IF(ISBLANK(Table1[[#This Row],[Connection Type]]),"",INDEX(LookupConnectionType[Description],MATCH(Table1[[#This Row],[Connection Type]],LookupConnectionType[Connection Abbreviation])))</f>
        <v/>
      </c>
      <c r="X448" s="76"/>
      <c r="AA448" s="62"/>
      <c r="AB448" s="62"/>
      <c r="AC448" s="62"/>
      <c r="AD448" s="62"/>
      <c r="AE448" s="62"/>
      <c r="AF448" s="77"/>
      <c r="AG448" s="77"/>
      <c r="AH448" s="78"/>
      <c r="AI44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4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48" s="79" t="str">
        <f>IF(OR(Table1[[#This Row],[Apparent Power (kVA)]]="",Table1[[#This Row],[Elec - Diversity]]=""),"",Table1[[#This Row],[Apparent Power (kVA)]]*Table1[[#This Row],[Elec - Diversity]])</f>
        <v/>
      </c>
      <c r="AL448" s="62"/>
      <c r="AM448" s="62"/>
      <c r="AN448" s="62"/>
      <c r="AO448" s="62"/>
      <c r="AP448" s="62"/>
      <c r="AQ448" s="62"/>
      <c r="AR448" s="62"/>
      <c r="AS448" s="62"/>
      <c r="AT448" s="62" t="str" cm="1">
        <f t="array" ref="AT448">IF(ISBLANK(Table1[[#This Row],[Service]]),"N/A",INDEX(LookupService[Consumption Unit],MATCH(Table1[[#This Row],[Service]],LookupService[Service],0),0))</f>
        <v>N/A</v>
      </c>
      <c r="AU448" s="62"/>
      <c r="AV448" s="62"/>
      <c r="AW448" s="80" t="str" cm="1">
        <f t="array" ref="AW448">IF(ISBLANK(Table1[[#This Row],[Service]]),"N/A",INDEX(LookupService[Pressure Unit],MATCH(Table1[[#This Row],[Service]],LookupService[Service],0),0))</f>
        <v>N/A</v>
      </c>
      <c r="AX448" s="81"/>
      <c r="AY448" s="72" t="str">
        <f>IF(OR(Table1[[#This Row],[Flow]]="",Table1[[#This Row],[Mech - Diversity]]=""),"",Table1[[#This Row],[Flow]]*Table1[[#This Row],[Mech - Diversity]])</f>
        <v/>
      </c>
      <c r="AZ448" s="72"/>
      <c r="BA448" s="62"/>
      <c r="BB448" s="62"/>
      <c r="BC448" s="62"/>
      <c r="BD448" s="62"/>
      <c r="BE448" s="62"/>
      <c r="BF448" s="62"/>
      <c r="BG448" s="62"/>
      <c r="BH448" s="77"/>
      <c r="BI448" s="77"/>
      <c r="BJ44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48" s="72" t="s">
        <v>512</v>
      </c>
      <c r="BL448" s="72" t="b">
        <f>IF(ISBLANK(Table1[[#This Row],[Power Source (Control Panel)]]),FALSE,TRUE)</f>
        <v>0</v>
      </c>
    </row>
    <row r="449" spans="1:64" ht="30" customHeight="1" x14ac:dyDescent="0.3">
      <c r="A449" s="62" t="s">
        <v>1059</v>
      </c>
      <c r="B449" s="62" t="s">
        <v>544</v>
      </c>
      <c r="C44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EL-C284</v>
      </c>
      <c r="D449" s="62" t="s">
        <v>516</v>
      </c>
      <c r="E449" s="62" t="s">
        <v>528</v>
      </c>
      <c r="F449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49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49" s="74">
        <v>284</v>
      </c>
      <c r="I449" s="75" t="str">
        <f>IF(Table1[[#This Row],[Connection ID]]&lt;&gt;"-",IF(COUNTIF(Table1[Connection ID],Table1[[#This Row],[Connection ID]])&gt;1,"Duplicate Tag",""),"")</f>
        <v/>
      </c>
      <c r="J44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49" s="62"/>
      <c r="M449" s="62"/>
      <c r="N449" s="72" t="str" cm="1">
        <f t="array" ref="N449">_xlfn._xlws.FILTER(LookupCostCode[Cost Code],LookupCostCode[Description]=Table1[[#This Row],[Equipment Type]],"Not Assigned")</f>
        <v>Not Assigned</v>
      </c>
      <c r="O449" s="72"/>
      <c r="P449" s="72"/>
      <c r="Q449" s="62" t="s">
        <v>9</v>
      </c>
      <c r="R449" s="62"/>
      <c r="S449" s="62" t="s">
        <v>6</v>
      </c>
      <c r="T449" s="62"/>
      <c r="U449" s="62"/>
      <c r="V449" s="62"/>
      <c r="W449" s="72" t="str">
        <f>IF(ISBLANK(Table1[[#This Row],[Connection Type]]),"",INDEX(LookupConnectionType[Description],MATCH(Table1[[#This Row],[Connection Type]],LookupConnectionType[Connection Abbreviation])))</f>
        <v/>
      </c>
      <c r="X449" s="76"/>
      <c r="AA449" s="62"/>
      <c r="AB449" s="62"/>
      <c r="AC449" s="62" t="s">
        <v>518</v>
      </c>
      <c r="AD449" s="62"/>
      <c r="AE449" s="62" t="s">
        <v>529</v>
      </c>
      <c r="AF449" s="77"/>
      <c r="AG449" s="77">
        <v>5</v>
      </c>
      <c r="AH449" s="78">
        <v>0.8</v>
      </c>
      <c r="AI449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49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449" s="79">
        <f>IF(OR(Table1[[#This Row],[Apparent Power (kVA)]]="",Table1[[#This Row],[Elec - Diversity]]=""),"",Table1[[#This Row],[Apparent Power (kVA)]]*Table1[[#This Row],[Elec - Diversity]])</f>
        <v>0.48</v>
      </c>
      <c r="AL449" s="62"/>
      <c r="AM449" s="62"/>
      <c r="AN449" s="62"/>
      <c r="AO449" s="62"/>
      <c r="AP449" s="62"/>
      <c r="AQ449" s="62"/>
      <c r="AR449" s="62"/>
      <c r="AS449" s="62"/>
      <c r="AT449" s="62" t="str" cm="1">
        <f t="array" ref="AT449">IF(ISBLANK(Table1[[#This Row],[Service]]),"N/A",INDEX(LookupService[Consumption Unit],MATCH(Table1[[#This Row],[Service]],LookupService[Service],0),0))</f>
        <v>N/A</v>
      </c>
      <c r="AU449" s="62"/>
      <c r="AV449" s="62"/>
      <c r="AW449" s="80" t="str" cm="1">
        <f t="array" ref="AW449">IF(ISBLANK(Table1[[#This Row],[Service]]),"N/A",INDEX(LookupService[Pressure Unit],MATCH(Table1[[#This Row],[Service]],LookupService[Service],0),0))</f>
        <v>N/A</v>
      </c>
      <c r="AX449" s="81"/>
      <c r="AY449" s="72" t="str">
        <f>IF(OR(Table1[[#This Row],[Flow]]="",Table1[[#This Row],[Mech - Diversity]]=""),"",Table1[[#This Row],[Flow]]*Table1[[#This Row],[Mech - Diversity]])</f>
        <v/>
      </c>
      <c r="AZ449" s="72"/>
      <c r="BA449" s="62"/>
      <c r="BB449" s="62"/>
      <c r="BC449" s="62"/>
      <c r="BD449" s="62"/>
      <c r="BE449" s="62"/>
      <c r="BF449" s="62"/>
      <c r="BG449" s="62"/>
      <c r="BH449" s="77"/>
      <c r="BI449" s="77"/>
      <c r="BJ449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49" s="72" t="s">
        <v>512</v>
      </c>
      <c r="BL449" s="72" t="b">
        <f>IF(ISBLANK(Table1[[#This Row],[Power Source (Control Panel)]]),FALSE,TRUE)</f>
        <v>0</v>
      </c>
    </row>
    <row r="450" spans="1:64" ht="30" customHeight="1" x14ac:dyDescent="0.3">
      <c r="A450" s="62" t="s">
        <v>1122</v>
      </c>
      <c r="B450" s="62" t="s">
        <v>544</v>
      </c>
      <c r="C45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50" s="62" t="s">
        <v>509</v>
      </c>
      <c r="E450" s="62"/>
      <c r="F45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5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50" s="74"/>
      <c r="I450" s="75" t="str">
        <f>IF(Table1[[#This Row],[Connection ID]]&lt;&gt;"-",IF(COUNTIF(Table1[Connection ID],Table1[[#This Row],[Connection ID]])&gt;1,"Duplicate Tag",""),"")</f>
        <v/>
      </c>
      <c r="J45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50" s="62"/>
      <c r="M450" s="62" t="s">
        <v>510</v>
      </c>
      <c r="N450" s="72" t="str" cm="1">
        <f t="array" ref="N450">_xlfn._xlws.FILTER(LookupCostCode[Cost Code],LookupCostCode[Description]=Table1[[#This Row],[Equipment Type]],"Not Assigned")</f>
        <v>Not Assigned</v>
      </c>
      <c r="O450" s="72" t="s">
        <v>545</v>
      </c>
      <c r="P450" s="72"/>
      <c r="Q450" s="62" t="s">
        <v>9</v>
      </c>
      <c r="R450" s="62"/>
      <c r="S450" s="62" t="s">
        <v>6</v>
      </c>
      <c r="T450" s="62"/>
      <c r="U450" s="62"/>
      <c r="V450" s="62"/>
      <c r="W450" s="72" t="str">
        <f>IF(ISBLANK(Table1[[#This Row],[Connection Type]]),"",INDEX(LookupConnectionType[Description],MATCH(Table1[[#This Row],[Connection Type]],LookupConnectionType[Connection Abbreviation])))</f>
        <v/>
      </c>
      <c r="X450" s="76"/>
      <c r="AA450" s="62"/>
      <c r="AB450" s="62"/>
      <c r="AC450" s="62"/>
      <c r="AD450" s="62"/>
      <c r="AE450" s="62"/>
      <c r="AF450" s="77"/>
      <c r="AG450" s="77"/>
      <c r="AH450" s="78"/>
      <c r="AI45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5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50" s="79" t="str">
        <f>IF(OR(Table1[[#This Row],[Apparent Power (kVA)]]="",Table1[[#This Row],[Elec - Diversity]]=""),"",Table1[[#This Row],[Apparent Power (kVA)]]*Table1[[#This Row],[Elec - Diversity]])</f>
        <v/>
      </c>
      <c r="AL450" s="62"/>
      <c r="AM450" s="62"/>
      <c r="AN450" s="62"/>
      <c r="AO450" s="62"/>
      <c r="AP450" s="62"/>
      <c r="AQ450" s="62"/>
      <c r="AR450" s="62"/>
      <c r="AS450" s="62"/>
      <c r="AT450" s="62" t="str" cm="1">
        <f t="array" ref="AT450">IF(ISBLANK(Table1[[#This Row],[Service]]),"N/A",INDEX(LookupService[Consumption Unit],MATCH(Table1[[#This Row],[Service]],LookupService[Service],0),0))</f>
        <v>N/A</v>
      </c>
      <c r="AU450" s="62"/>
      <c r="AV450" s="62"/>
      <c r="AW450" s="80" t="str" cm="1">
        <f t="array" ref="AW450">IF(ISBLANK(Table1[[#This Row],[Service]]),"N/A",INDEX(LookupService[Pressure Unit],MATCH(Table1[[#This Row],[Service]],LookupService[Service],0),0))</f>
        <v>N/A</v>
      </c>
      <c r="AX450" s="81"/>
      <c r="AY450" s="72" t="str">
        <f>IF(OR(Table1[[#This Row],[Flow]]="",Table1[[#This Row],[Mech - Diversity]]=""),"",Table1[[#This Row],[Flow]]*Table1[[#This Row],[Mech - Diversity]])</f>
        <v/>
      </c>
      <c r="AZ450" s="72"/>
      <c r="BA450" s="62"/>
      <c r="BB450" s="62"/>
      <c r="BC450" s="62"/>
      <c r="BD450" s="62"/>
      <c r="BE450" s="62"/>
      <c r="BF450" s="62"/>
      <c r="BG450" s="62"/>
      <c r="BH450" s="77"/>
      <c r="BI450" s="77"/>
      <c r="BJ45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50" s="72" t="s">
        <v>512</v>
      </c>
      <c r="BL450" s="72" t="b">
        <f>IF(ISBLANK(Table1[[#This Row],[Power Source (Control Panel)]]),FALSE,TRUE)</f>
        <v>0</v>
      </c>
    </row>
    <row r="451" spans="1:64" ht="30" customHeight="1" x14ac:dyDescent="0.3">
      <c r="A451" s="62" t="s">
        <v>1122</v>
      </c>
      <c r="B451" s="62" t="s">
        <v>544</v>
      </c>
      <c r="C45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EL-C285</v>
      </c>
      <c r="D451" s="62" t="s">
        <v>516</v>
      </c>
      <c r="E451" s="62" t="s">
        <v>528</v>
      </c>
      <c r="F451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51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51" s="74">
        <v>285</v>
      </c>
      <c r="I451" s="75" t="str">
        <f>IF(Table1[[#This Row],[Connection ID]]&lt;&gt;"-",IF(COUNTIF(Table1[Connection ID],Table1[[#This Row],[Connection ID]])&gt;1,"Duplicate Tag",""),"")</f>
        <v/>
      </c>
      <c r="J45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51" s="62"/>
      <c r="M451" s="62"/>
      <c r="N451" s="72" t="str" cm="1">
        <f t="array" ref="N451">_xlfn._xlws.FILTER(LookupCostCode[Cost Code],LookupCostCode[Description]=Table1[[#This Row],[Equipment Type]],"Not Assigned")</f>
        <v>Not Assigned</v>
      </c>
      <c r="O451" s="72"/>
      <c r="P451" s="72"/>
      <c r="Q451" s="62" t="s">
        <v>9</v>
      </c>
      <c r="R451" s="62"/>
      <c r="S451" s="62" t="s">
        <v>6</v>
      </c>
      <c r="T451" s="62"/>
      <c r="U451" s="62"/>
      <c r="V451" s="62"/>
      <c r="W451" s="72" t="str">
        <f>IF(ISBLANK(Table1[[#This Row],[Connection Type]]),"",INDEX(LookupConnectionType[Description],MATCH(Table1[[#This Row],[Connection Type]],LookupConnectionType[Connection Abbreviation])))</f>
        <v/>
      </c>
      <c r="X451" s="76"/>
      <c r="AA451" s="62"/>
      <c r="AB451" s="62"/>
      <c r="AC451" s="62" t="s">
        <v>518</v>
      </c>
      <c r="AD451" s="62"/>
      <c r="AE451" s="62" t="s">
        <v>529</v>
      </c>
      <c r="AF451" s="77"/>
      <c r="AG451" s="77">
        <v>5</v>
      </c>
      <c r="AH451" s="78">
        <v>0.8</v>
      </c>
      <c r="AI451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51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451" s="79">
        <f>IF(OR(Table1[[#This Row],[Apparent Power (kVA)]]="",Table1[[#This Row],[Elec - Diversity]]=""),"",Table1[[#This Row],[Apparent Power (kVA)]]*Table1[[#This Row],[Elec - Diversity]])</f>
        <v>0.48</v>
      </c>
      <c r="AL451" s="62"/>
      <c r="AM451" s="62"/>
      <c r="AN451" s="62"/>
      <c r="AO451" s="62"/>
      <c r="AP451" s="62"/>
      <c r="AQ451" s="62"/>
      <c r="AR451" s="62"/>
      <c r="AS451" s="62"/>
      <c r="AT451" s="62" t="str" cm="1">
        <f t="array" ref="AT451">IF(ISBLANK(Table1[[#This Row],[Service]]),"N/A",INDEX(LookupService[Consumption Unit],MATCH(Table1[[#This Row],[Service]],LookupService[Service],0),0))</f>
        <v>N/A</v>
      </c>
      <c r="AU451" s="62"/>
      <c r="AV451" s="62"/>
      <c r="AW451" s="80" t="str" cm="1">
        <f t="array" ref="AW451">IF(ISBLANK(Table1[[#This Row],[Service]]),"N/A",INDEX(LookupService[Pressure Unit],MATCH(Table1[[#This Row],[Service]],LookupService[Service],0),0))</f>
        <v>N/A</v>
      </c>
      <c r="AX451" s="81"/>
      <c r="AY451" s="72" t="str">
        <f>IF(OR(Table1[[#This Row],[Flow]]="",Table1[[#This Row],[Mech - Diversity]]=""),"",Table1[[#This Row],[Flow]]*Table1[[#This Row],[Mech - Diversity]])</f>
        <v/>
      </c>
      <c r="AZ451" s="72"/>
      <c r="BA451" s="62"/>
      <c r="BB451" s="62"/>
      <c r="BC451" s="62"/>
      <c r="BD451" s="62"/>
      <c r="BE451" s="62"/>
      <c r="BF451" s="62"/>
      <c r="BG451" s="62"/>
      <c r="BH451" s="77"/>
      <c r="BI451" s="77"/>
      <c r="BJ451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51" s="72" t="s">
        <v>512</v>
      </c>
      <c r="BL451" s="72" t="b">
        <f>IF(ISBLANK(Table1[[#This Row],[Power Source (Control Panel)]]),FALSE,TRUE)</f>
        <v>0</v>
      </c>
    </row>
    <row r="452" spans="1:64" ht="30" customHeight="1" x14ac:dyDescent="0.3">
      <c r="A452" s="62" t="s">
        <v>1011</v>
      </c>
      <c r="B452" s="62" t="s">
        <v>1007</v>
      </c>
      <c r="C45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EL-C067</v>
      </c>
      <c r="D452" s="62" t="s">
        <v>516</v>
      </c>
      <c r="E452" s="62" t="s">
        <v>528</v>
      </c>
      <c r="F452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52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52" s="74">
        <v>67</v>
      </c>
      <c r="I452" s="75" t="str">
        <f>IF(Table1[[#This Row],[Connection ID]]&lt;&gt;"-",IF(COUNTIF(Table1[Connection ID],Table1[[#This Row],[Connection ID]])&gt;1,"Duplicate Tag",""),"")</f>
        <v/>
      </c>
      <c r="J45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52" s="62"/>
      <c r="M452" s="62" t="s">
        <v>7</v>
      </c>
      <c r="N452" s="72" t="str" cm="1">
        <f t="array" ref="N452">_xlfn._xlws.FILTER(LookupCostCode[Cost Code],LookupCostCode[Description]=Table1[[#This Row],[Equipment Type]],"Not Assigned")</f>
        <v>Not Assigned</v>
      </c>
      <c r="O452" s="72" t="s">
        <v>767</v>
      </c>
      <c r="P452" s="72"/>
      <c r="Q452" s="62" t="s">
        <v>9</v>
      </c>
      <c r="R452" s="62"/>
      <c r="S452" s="62"/>
      <c r="T452" s="62"/>
      <c r="U452" s="62"/>
      <c r="V452" s="62"/>
      <c r="W452" s="72" t="str">
        <f>IF(ISBLANK(Table1[[#This Row],[Connection Type]]),"",INDEX(LookupConnectionType[Description],MATCH(Table1[[#This Row],[Connection Type]],LookupConnectionType[Connection Abbreviation])))</f>
        <v/>
      </c>
      <c r="X452" s="76"/>
      <c r="AA452" s="62"/>
      <c r="AB452" s="62"/>
      <c r="AC452" s="62" t="s">
        <v>518</v>
      </c>
      <c r="AD452" s="62"/>
      <c r="AE452" s="62" t="s">
        <v>529</v>
      </c>
      <c r="AF452" s="77"/>
      <c r="AG452" s="77">
        <v>5</v>
      </c>
      <c r="AH452" s="78">
        <v>0.8</v>
      </c>
      <c r="AI452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52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452" s="79">
        <f>IF(OR(Table1[[#This Row],[Apparent Power (kVA)]]="",Table1[[#This Row],[Elec - Diversity]]=""),"",Table1[[#This Row],[Apparent Power (kVA)]]*Table1[[#This Row],[Elec - Diversity]])</f>
        <v>0.48</v>
      </c>
      <c r="AL452" s="62"/>
      <c r="AM452" s="62"/>
      <c r="AN452" s="62"/>
      <c r="AO452" s="62"/>
      <c r="AP452" s="62"/>
      <c r="AQ452" s="62"/>
      <c r="AR452" s="62"/>
      <c r="AS452" s="62"/>
      <c r="AT452" s="62" t="str" cm="1">
        <f t="array" ref="AT452">IF(ISBLANK(Table1[[#This Row],[Service]]),"N/A",INDEX(LookupService[Consumption Unit],MATCH(Table1[[#This Row],[Service]],LookupService[Service],0),0))</f>
        <v>N/A</v>
      </c>
      <c r="AU452" s="62"/>
      <c r="AV452" s="62"/>
      <c r="AW452" s="80" t="str" cm="1">
        <f t="array" ref="AW452">IF(ISBLANK(Table1[[#This Row],[Service]]),"N/A",INDEX(LookupService[Pressure Unit],MATCH(Table1[[#This Row],[Service]],LookupService[Service],0),0))</f>
        <v>N/A</v>
      </c>
      <c r="AX452" s="81"/>
      <c r="AY452" s="72" t="str">
        <f>IF(OR(Table1[[#This Row],[Flow]]="",Table1[[#This Row],[Mech - Diversity]]=""),"",Table1[[#This Row],[Flow]]*Table1[[#This Row],[Mech - Diversity]])</f>
        <v/>
      </c>
      <c r="AZ452" s="72"/>
      <c r="BA452" s="62"/>
      <c r="BB452" s="62"/>
      <c r="BC452" s="62"/>
      <c r="BD452" s="62"/>
      <c r="BE452" s="62"/>
      <c r="BF452" s="62"/>
      <c r="BG452" s="62"/>
      <c r="BH452" s="77"/>
      <c r="BI452" s="77"/>
      <c r="BJ452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52" s="72"/>
      <c r="BL452" s="72" t="b">
        <f>IF(ISBLANK(Table1[[#This Row],[Power Source (Control Panel)]]),FALSE,TRUE)</f>
        <v>0</v>
      </c>
    </row>
    <row r="453" spans="1:64" ht="30" customHeight="1" x14ac:dyDescent="0.3">
      <c r="A453" s="62" t="s">
        <v>1011</v>
      </c>
      <c r="B453" s="62" t="s">
        <v>1007</v>
      </c>
      <c r="C45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53" s="62" t="s">
        <v>509</v>
      </c>
      <c r="E453" s="62"/>
      <c r="F45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5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53" s="74"/>
      <c r="I453" s="75" t="str">
        <f>IF(Table1[[#This Row],[Connection ID]]&lt;&gt;"-",IF(COUNTIF(Table1[Connection ID],Table1[[#This Row],[Connection ID]])&gt;1,"Duplicate Tag",""),"")</f>
        <v/>
      </c>
      <c r="J45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53" s="62"/>
      <c r="M453" s="62" t="s">
        <v>7</v>
      </c>
      <c r="N453" s="72" t="str" cm="1">
        <f t="array" ref="N453">_xlfn._xlws.FILTER(LookupCostCode[Cost Code],LookupCostCode[Description]=Table1[[#This Row],[Equipment Type]],"Not Assigned")</f>
        <v>Not Assigned</v>
      </c>
      <c r="O453" s="72" t="s">
        <v>767</v>
      </c>
      <c r="P453" s="72"/>
      <c r="Q453" s="62" t="s">
        <v>9</v>
      </c>
      <c r="R453" s="62"/>
      <c r="S453" s="62"/>
      <c r="T453" s="62"/>
      <c r="U453" s="62"/>
      <c r="V453" s="62"/>
      <c r="W453" s="72" t="str">
        <f>IF(ISBLANK(Table1[[#This Row],[Connection Type]]),"",INDEX(LookupConnectionType[Description],MATCH(Table1[[#This Row],[Connection Type]],LookupConnectionType[Connection Abbreviation])))</f>
        <v/>
      </c>
      <c r="X453" s="76"/>
      <c r="AA453" s="62"/>
      <c r="AB453" s="62"/>
      <c r="AC453" s="62"/>
      <c r="AD453" s="62"/>
      <c r="AE453" s="62"/>
      <c r="AF453" s="77"/>
      <c r="AG453" s="77"/>
      <c r="AH453" s="78"/>
      <c r="AI45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5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53" s="79" t="str">
        <f>IF(OR(Table1[[#This Row],[Apparent Power (kVA)]]="",Table1[[#This Row],[Elec - Diversity]]=""),"",Table1[[#This Row],[Apparent Power (kVA)]]*Table1[[#This Row],[Elec - Diversity]])</f>
        <v/>
      </c>
      <c r="AL453" s="62"/>
      <c r="AM453" s="62"/>
      <c r="AN453" s="62"/>
      <c r="AO453" s="62"/>
      <c r="AP453" s="62"/>
      <c r="AQ453" s="62"/>
      <c r="AR453" s="62"/>
      <c r="AS453" s="62"/>
      <c r="AT453" s="62" t="str" cm="1">
        <f t="array" ref="AT453">IF(ISBLANK(Table1[[#This Row],[Service]]),"N/A",INDEX(LookupService[Consumption Unit],MATCH(Table1[[#This Row],[Service]],LookupService[Service],0),0))</f>
        <v>N/A</v>
      </c>
      <c r="AU453" s="62"/>
      <c r="AV453" s="62"/>
      <c r="AW453" s="80" t="str" cm="1">
        <f t="array" ref="AW453">IF(ISBLANK(Table1[[#This Row],[Service]]),"N/A",INDEX(LookupService[Pressure Unit],MATCH(Table1[[#This Row],[Service]],LookupService[Service],0),0))</f>
        <v>N/A</v>
      </c>
      <c r="AX453" s="81"/>
      <c r="AY453" s="72" t="str">
        <f>IF(OR(Table1[[#This Row],[Flow]]="",Table1[[#This Row],[Mech - Diversity]]=""),"",Table1[[#This Row],[Flow]]*Table1[[#This Row],[Mech - Diversity]])</f>
        <v/>
      </c>
      <c r="AZ453" s="72"/>
      <c r="BA453" s="62"/>
      <c r="BB453" s="62"/>
      <c r="BC453" s="62"/>
      <c r="BD453" s="62"/>
      <c r="BE453" s="62"/>
      <c r="BF453" s="62"/>
      <c r="BG453" s="62"/>
      <c r="BH453" s="77"/>
      <c r="BI453" s="77"/>
      <c r="BJ45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53" s="72"/>
      <c r="BL453" s="72" t="b">
        <f>IF(ISBLANK(Table1[[#This Row],[Power Source (Control Panel)]]),FALSE,TRUE)</f>
        <v>0</v>
      </c>
    </row>
    <row r="454" spans="1:64" ht="30" customHeight="1" x14ac:dyDescent="0.3">
      <c r="A454" s="80" t="s">
        <v>543</v>
      </c>
      <c r="B454" s="62" t="s">
        <v>544</v>
      </c>
      <c r="C45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54" s="62" t="s">
        <v>509</v>
      </c>
      <c r="E454" s="62"/>
      <c r="F45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5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54" s="74"/>
      <c r="I454" s="75" t="str">
        <f>IF(Table1[[#This Row],[Connection ID]]&lt;&gt;"-",IF(COUNTIF(Table1[Connection ID],Table1[[#This Row],[Connection ID]])&gt;1,"Duplicate Tag",""),"")</f>
        <v/>
      </c>
      <c r="J45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54" s="62"/>
      <c r="M454" s="62" t="s">
        <v>510</v>
      </c>
      <c r="N454" s="72" t="str" cm="1">
        <f t="array" ref="N454">_xlfn._xlws.FILTER(LookupCostCode[Cost Code],LookupCostCode[Description]=Table1[[#This Row],[Equipment Type]],"Not Assigned")</f>
        <v>Not Assigned</v>
      </c>
      <c r="O454" s="72" t="s">
        <v>545</v>
      </c>
      <c r="P454" s="72"/>
      <c r="Q454" s="62" t="s">
        <v>9</v>
      </c>
      <c r="R454" s="62"/>
      <c r="S454" s="62" t="s">
        <v>10</v>
      </c>
      <c r="T454" s="62"/>
      <c r="U454" s="62"/>
      <c r="V454" s="62"/>
      <c r="W454" s="72" t="str">
        <f>IF(ISBLANK(Table1[[#This Row],[Connection Type]]),"",INDEX(LookupConnectionType[Description],MATCH(Table1[[#This Row],[Connection Type]],LookupConnectionType[Connection Abbreviation])))</f>
        <v/>
      </c>
      <c r="X454" s="76"/>
      <c r="AA454" s="62"/>
      <c r="AB454" s="62"/>
      <c r="AC454" s="62"/>
      <c r="AD454" s="62"/>
      <c r="AE454" s="62"/>
      <c r="AF454" s="77"/>
      <c r="AG454" s="77"/>
      <c r="AH454" s="78"/>
      <c r="AI45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5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54" s="79" t="str">
        <f>IF(OR(Table1[[#This Row],[Apparent Power (kVA)]]="",Table1[[#This Row],[Elec - Diversity]]=""),"",Table1[[#This Row],[Apparent Power (kVA)]]*Table1[[#This Row],[Elec - Diversity]])</f>
        <v/>
      </c>
      <c r="AL454" s="62"/>
      <c r="AM454" s="62"/>
      <c r="AN454" s="62"/>
      <c r="AO454" s="62"/>
      <c r="AP454" s="62"/>
      <c r="AQ454" s="62"/>
      <c r="AR454" s="62"/>
      <c r="AS454" s="62"/>
      <c r="AT454" s="62" t="str" cm="1">
        <f t="array" ref="AT454">IF(ISBLANK(Table1[[#This Row],[Service]]),"N/A",INDEX(LookupService[Consumption Unit],MATCH(Table1[[#This Row],[Service]],LookupService[Service],0),0))</f>
        <v>N/A</v>
      </c>
      <c r="AU454" s="62"/>
      <c r="AV454" s="62"/>
      <c r="AW454" s="80" t="str" cm="1">
        <f t="array" ref="AW454">IF(ISBLANK(Table1[[#This Row],[Service]]),"N/A",INDEX(LookupService[Pressure Unit],MATCH(Table1[[#This Row],[Service]],LookupService[Service],0),0))</f>
        <v>N/A</v>
      </c>
      <c r="AX454" s="81"/>
      <c r="AY454" s="72" t="str">
        <f>IF(OR(Table1[[#This Row],[Flow]]="",Table1[[#This Row],[Mech - Diversity]]=""),"",Table1[[#This Row],[Flow]]*Table1[[#This Row],[Mech - Diversity]])</f>
        <v/>
      </c>
      <c r="AZ454" s="72"/>
      <c r="BA454" s="62"/>
      <c r="BB454" s="62"/>
      <c r="BC454" s="62"/>
      <c r="BD454" s="62"/>
      <c r="BE454" s="62"/>
      <c r="BF454" s="62"/>
      <c r="BG454" s="62"/>
      <c r="BH454" s="77"/>
      <c r="BI454" s="77"/>
      <c r="BJ45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54" s="72" t="s">
        <v>512</v>
      </c>
      <c r="BL454" s="72" t="b">
        <f>IF(ISBLANK(Table1[[#This Row],[Power Source (Control Panel)]]),FALSE,TRUE)</f>
        <v>0</v>
      </c>
    </row>
    <row r="455" spans="1:64" ht="30" customHeight="1" x14ac:dyDescent="0.3">
      <c r="A455" s="80" t="s">
        <v>543</v>
      </c>
      <c r="B455" s="62" t="s">
        <v>544</v>
      </c>
      <c r="C45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EL-C286</v>
      </c>
      <c r="D455" s="62" t="s">
        <v>516</v>
      </c>
      <c r="E455" s="62" t="s">
        <v>528</v>
      </c>
      <c r="F455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55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55" s="74">
        <v>286</v>
      </c>
      <c r="I455" s="75" t="str">
        <f>IF(Table1[[#This Row],[Connection ID]]&lt;&gt;"-",IF(COUNTIF(Table1[Connection ID],Table1[[#This Row],[Connection ID]])&gt;1,"Duplicate Tag",""),"")</f>
        <v/>
      </c>
      <c r="J45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55" s="62"/>
      <c r="M455" s="62"/>
      <c r="N455" s="72" t="str" cm="1">
        <f t="array" ref="N455">_xlfn._xlws.FILTER(LookupCostCode[Cost Code],LookupCostCode[Description]=Table1[[#This Row],[Equipment Type]],"Not Assigned")</f>
        <v>Not Assigned</v>
      </c>
      <c r="O455" s="72"/>
      <c r="P455" s="72"/>
      <c r="Q455" s="62" t="s">
        <v>9</v>
      </c>
      <c r="R455" s="62"/>
      <c r="S455" s="62" t="s">
        <v>10</v>
      </c>
      <c r="T455" s="62"/>
      <c r="U455" s="62"/>
      <c r="V455" s="62"/>
      <c r="W455" s="72" t="str">
        <f>IF(ISBLANK(Table1[[#This Row],[Connection Type]]),"",INDEX(LookupConnectionType[Description],MATCH(Table1[[#This Row],[Connection Type]],LookupConnectionType[Connection Abbreviation])))</f>
        <v/>
      </c>
      <c r="X455" s="76"/>
      <c r="AA455" s="62"/>
      <c r="AB455" s="62"/>
      <c r="AC455" s="62" t="s">
        <v>518</v>
      </c>
      <c r="AD455" s="62"/>
      <c r="AE455" s="62" t="s">
        <v>529</v>
      </c>
      <c r="AF455" s="77"/>
      <c r="AG455" s="77">
        <v>5</v>
      </c>
      <c r="AH455" s="78">
        <v>0.8</v>
      </c>
      <c r="AI455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55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455" s="79">
        <f>IF(OR(Table1[[#This Row],[Apparent Power (kVA)]]="",Table1[[#This Row],[Elec - Diversity]]=""),"",Table1[[#This Row],[Apparent Power (kVA)]]*Table1[[#This Row],[Elec - Diversity]])</f>
        <v>0.48</v>
      </c>
      <c r="AL455" s="62"/>
      <c r="AM455" s="62"/>
      <c r="AN455" s="62"/>
      <c r="AO455" s="62"/>
      <c r="AP455" s="62"/>
      <c r="AQ455" s="62"/>
      <c r="AR455" s="62"/>
      <c r="AS455" s="62"/>
      <c r="AT455" s="62" t="str" cm="1">
        <f t="array" ref="AT455">IF(ISBLANK(Table1[[#This Row],[Service]]),"N/A",INDEX(LookupService[Consumption Unit],MATCH(Table1[[#This Row],[Service]],LookupService[Service],0),0))</f>
        <v>N/A</v>
      </c>
      <c r="AU455" s="62"/>
      <c r="AV455" s="62"/>
      <c r="AW455" s="80" t="str" cm="1">
        <f t="array" ref="AW455">IF(ISBLANK(Table1[[#This Row],[Service]]),"N/A",INDEX(LookupService[Pressure Unit],MATCH(Table1[[#This Row],[Service]],LookupService[Service],0),0))</f>
        <v>N/A</v>
      </c>
      <c r="AX455" s="81"/>
      <c r="AY455" s="72" t="str">
        <f>IF(OR(Table1[[#This Row],[Flow]]="",Table1[[#This Row],[Mech - Diversity]]=""),"",Table1[[#This Row],[Flow]]*Table1[[#This Row],[Mech - Diversity]])</f>
        <v/>
      </c>
      <c r="AZ455" s="72"/>
      <c r="BA455" s="62"/>
      <c r="BB455" s="62"/>
      <c r="BC455" s="62"/>
      <c r="BD455" s="62"/>
      <c r="BE455" s="62"/>
      <c r="BF455" s="62"/>
      <c r="BG455" s="62"/>
      <c r="BH455" s="77"/>
      <c r="BI455" s="77"/>
      <c r="BJ455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55" s="72" t="s">
        <v>512</v>
      </c>
      <c r="BL455" s="72" t="b">
        <f>IF(ISBLANK(Table1[[#This Row],[Power Source (Control Panel)]]),FALSE,TRUE)</f>
        <v>0</v>
      </c>
    </row>
    <row r="456" spans="1:64" ht="30" customHeight="1" x14ac:dyDescent="0.3">
      <c r="A456" s="80" t="s">
        <v>546</v>
      </c>
      <c r="B456" s="62" t="s">
        <v>544</v>
      </c>
      <c r="C45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56" s="62" t="s">
        <v>509</v>
      </c>
      <c r="E456" s="62"/>
      <c r="F45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5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56" s="74"/>
      <c r="I456" s="75" t="str">
        <f>IF(Table1[[#This Row],[Connection ID]]&lt;&gt;"-",IF(COUNTIF(Table1[Connection ID],Table1[[#This Row],[Connection ID]])&gt;1,"Duplicate Tag",""),"")</f>
        <v/>
      </c>
      <c r="J45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56" s="62"/>
      <c r="M456" s="62" t="s">
        <v>510</v>
      </c>
      <c r="N456" s="72" t="str" cm="1">
        <f t="array" ref="N456">_xlfn._xlws.FILTER(LookupCostCode[Cost Code],LookupCostCode[Description]=Table1[[#This Row],[Equipment Type]],"Not Assigned")</f>
        <v>Not Assigned</v>
      </c>
      <c r="O456" s="72" t="s">
        <v>545</v>
      </c>
      <c r="P456" s="72"/>
      <c r="Q456" s="62" t="s">
        <v>9</v>
      </c>
      <c r="R456" s="62"/>
      <c r="S456" s="62" t="s">
        <v>10</v>
      </c>
      <c r="T456" s="62"/>
      <c r="U456" s="62"/>
      <c r="V456" s="62"/>
      <c r="W456" s="72" t="str">
        <f>IF(ISBLANK(Table1[[#This Row],[Connection Type]]),"",INDEX(LookupConnectionType[Description],MATCH(Table1[[#This Row],[Connection Type]],LookupConnectionType[Connection Abbreviation])))</f>
        <v/>
      </c>
      <c r="X456" s="76"/>
      <c r="AA456" s="62"/>
      <c r="AB456" s="62"/>
      <c r="AC456" s="62"/>
      <c r="AD456" s="62"/>
      <c r="AE456" s="62"/>
      <c r="AF456" s="77"/>
      <c r="AG456" s="77"/>
      <c r="AH456" s="78"/>
      <c r="AI45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5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56" s="79" t="str">
        <f>IF(OR(Table1[[#This Row],[Apparent Power (kVA)]]="",Table1[[#This Row],[Elec - Diversity]]=""),"",Table1[[#This Row],[Apparent Power (kVA)]]*Table1[[#This Row],[Elec - Diversity]])</f>
        <v/>
      </c>
      <c r="AL456" s="62"/>
      <c r="AM456" s="62"/>
      <c r="AN456" s="62"/>
      <c r="AO456" s="62"/>
      <c r="AP456" s="62"/>
      <c r="AQ456" s="62"/>
      <c r="AR456" s="62"/>
      <c r="AS456" s="62"/>
      <c r="AT456" s="62" t="str" cm="1">
        <f t="array" ref="AT456">IF(ISBLANK(Table1[[#This Row],[Service]]),"N/A",INDEX(LookupService[Consumption Unit],MATCH(Table1[[#This Row],[Service]],LookupService[Service],0),0))</f>
        <v>N/A</v>
      </c>
      <c r="AU456" s="62"/>
      <c r="AV456" s="62"/>
      <c r="AW456" s="80" t="str" cm="1">
        <f t="array" ref="AW456">IF(ISBLANK(Table1[[#This Row],[Service]]),"N/A",INDEX(LookupService[Pressure Unit],MATCH(Table1[[#This Row],[Service]],LookupService[Service],0),0))</f>
        <v>N/A</v>
      </c>
      <c r="AX456" s="81"/>
      <c r="AY456" s="72" t="str">
        <f>IF(OR(Table1[[#This Row],[Flow]]="",Table1[[#This Row],[Mech - Diversity]]=""),"",Table1[[#This Row],[Flow]]*Table1[[#This Row],[Mech - Diversity]])</f>
        <v/>
      </c>
      <c r="AZ456" s="72"/>
      <c r="BA456" s="62"/>
      <c r="BB456" s="62"/>
      <c r="BC456" s="62"/>
      <c r="BD456" s="62"/>
      <c r="BE456" s="62"/>
      <c r="BF456" s="62"/>
      <c r="BG456" s="62"/>
      <c r="BH456" s="77"/>
      <c r="BI456" s="77"/>
      <c r="BJ45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56" s="72" t="s">
        <v>512</v>
      </c>
      <c r="BL456" s="72" t="b">
        <f>IF(ISBLANK(Table1[[#This Row],[Power Source (Control Panel)]]),FALSE,TRUE)</f>
        <v>0</v>
      </c>
    </row>
    <row r="457" spans="1:64" ht="30" customHeight="1" x14ac:dyDescent="0.3">
      <c r="A457" s="80" t="s">
        <v>546</v>
      </c>
      <c r="B457" s="62" t="s">
        <v>544</v>
      </c>
      <c r="C45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EL-C287</v>
      </c>
      <c r="D457" s="62" t="s">
        <v>516</v>
      </c>
      <c r="E457" s="62" t="s">
        <v>528</v>
      </c>
      <c r="F457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57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57" s="74">
        <v>287</v>
      </c>
      <c r="I457" s="75" t="str">
        <f>IF(Table1[[#This Row],[Connection ID]]&lt;&gt;"-",IF(COUNTIF(Table1[Connection ID],Table1[[#This Row],[Connection ID]])&gt;1,"Duplicate Tag",""),"")</f>
        <v/>
      </c>
      <c r="J45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57" s="62"/>
      <c r="M457" s="62"/>
      <c r="N457" s="72" t="str" cm="1">
        <f t="array" ref="N457">_xlfn._xlws.FILTER(LookupCostCode[Cost Code],LookupCostCode[Description]=Table1[[#This Row],[Equipment Type]],"Not Assigned")</f>
        <v>Not Assigned</v>
      </c>
      <c r="O457" s="72"/>
      <c r="P457" s="72"/>
      <c r="Q457" s="62" t="s">
        <v>9</v>
      </c>
      <c r="R457" s="62"/>
      <c r="S457" s="62" t="s">
        <v>10</v>
      </c>
      <c r="T457" s="62"/>
      <c r="U457" s="62"/>
      <c r="V457" s="62"/>
      <c r="W457" s="72" t="str">
        <f>IF(ISBLANK(Table1[[#This Row],[Connection Type]]),"",INDEX(LookupConnectionType[Description],MATCH(Table1[[#This Row],[Connection Type]],LookupConnectionType[Connection Abbreviation])))</f>
        <v/>
      </c>
      <c r="X457" s="76"/>
      <c r="AA457" s="62"/>
      <c r="AB457" s="62"/>
      <c r="AC457" s="62" t="s">
        <v>518</v>
      </c>
      <c r="AD457" s="62"/>
      <c r="AE457" s="62" t="s">
        <v>529</v>
      </c>
      <c r="AF457" s="77"/>
      <c r="AG457" s="77">
        <v>5</v>
      </c>
      <c r="AH457" s="78">
        <v>0.8</v>
      </c>
      <c r="AI457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57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457" s="79">
        <f>IF(OR(Table1[[#This Row],[Apparent Power (kVA)]]="",Table1[[#This Row],[Elec - Diversity]]=""),"",Table1[[#This Row],[Apparent Power (kVA)]]*Table1[[#This Row],[Elec - Diversity]])</f>
        <v>0.48</v>
      </c>
      <c r="AL457" s="62"/>
      <c r="AM457" s="62"/>
      <c r="AN457" s="62"/>
      <c r="AO457" s="62"/>
      <c r="AP457" s="62"/>
      <c r="AQ457" s="62"/>
      <c r="AR457" s="62"/>
      <c r="AS457" s="62"/>
      <c r="AT457" s="62" t="str" cm="1">
        <f t="array" ref="AT457">IF(ISBLANK(Table1[[#This Row],[Service]]),"N/A",INDEX(LookupService[Consumption Unit],MATCH(Table1[[#This Row],[Service]],LookupService[Service],0),0))</f>
        <v>N/A</v>
      </c>
      <c r="AU457" s="62"/>
      <c r="AV457" s="62"/>
      <c r="AW457" s="80" t="str" cm="1">
        <f t="array" ref="AW457">IF(ISBLANK(Table1[[#This Row],[Service]]),"N/A",INDEX(LookupService[Pressure Unit],MATCH(Table1[[#This Row],[Service]],LookupService[Service],0),0))</f>
        <v>N/A</v>
      </c>
      <c r="AX457" s="81"/>
      <c r="AY457" s="72" t="str">
        <f>IF(OR(Table1[[#This Row],[Flow]]="",Table1[[#This Row],[Mech - Diversity]]=""),"",Table1[[#This Row],[Flow]]*Table1[[#This Row],[Mech - Diversity]])</f>
        <v/>
      </c>
      <c r="AZ457" s="72"/>
      <c r="BA457" s="62"/>
      <c r="BB457" s="62"/>
      <c r="BC457" s="62"/>
      <c r="BD457" s="62"/>
      <c r="BE457" s="62"/>
      <c r="BF457" s="62"/>
      <c r="BG457" s="62"/>
      <c r="BH457" s="77"/>
      <c r="BI457" s="77"/>
      <c r="BJ457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57" s="72" t="s">
        <v>512</v>
      </c>
      <c r="BL457" s="72" t="b">
        <f>IF(ISBLANK(Table1[[#This Row],[Power Source (Control Panel)]]),FALSE,TRUE)</f>
        <v>0</v>
      </c>
    </row>
    <row r="458" spans="1:64" ht="30" customHeight="1" x14ac:dyDescent="0.3">
      <c r="A458" s="80" t="s">
        <v>547</v>
      </c>
      <c r="B458" s="62" t="s">
        <v>544</v>
      </c>
      <c r="C45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58" s="62" t="s">
        <v>509</v>
      </c>
      <c r="E458" s="62"/>
      <c r="F45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5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58" s="74"/>
      <c r="I458" s="75" t="str">
        <f>IF(Table1[[#This Row],[Connection ID]]&lt;&gt;"-",IF(COUNTIF(Table1[Connection ID],Table1[[#This Row],[Connection ID]])&gt;1,"Duplicate Tag",""),"")</f>
        <v/>
      </c>
      <c r="J45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58" s="62"/>
      <c r="M458" s="62" t="s">
        <v>510</v>
      </c>
      <c r="N458" s="72" t="str" cm="1">
        <f t="array" ref="N458">_xlfn._xlws.FILTER(LookupCostCode[Cost Code],LookupCostCode[Description]=Table1[[#This Row],[Equipment Type]],"Not Assigned")</f>
        <v>Not Assigned</v>
      </c>
      <c r="O458" s="72" t="s">
        <v>545</v>
      </c>
      <c r="P458" s="72"/>
      <c r="Q458" s="62" t="s">
        <v>9</v>
      </c>
      <c r="R458" s="62"/>
      <c r="S458" s="62" t="s">
        <v>10</v>
      </c>
      <c r="T458" s="62"/>
      <c r="U458" s="62"/>
      <c r="V458" s="62"/>
      <c r="W458" s="72" t="str">
        <f>IF(ISBLANK(Table1[[#This Row],[Connection Type]]),"",INDEX(LookupConnectionType[Description],MATCH(Table1[[#This Row],[Connection Type]],LookupConnectionType[Connection Abbreviation])))</f>
        <v/>
      </c>
      <c r="X458" s="76"/>
      <c r="AA458" s="62"/>
      <c r="AB458" s="62"/>
      <c r="AC458" s="62"/>
      <c r="AD458" s="62"/>
      <c r="AE458" s="62"/>
      <c r="AF458" s="77"/>
      <c r="AG458" s="77"/>
      <c r="AH458" s="78"/>
      <c r="AI45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5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58" s="79" t="str">
        <f>IF(OR(Table1[[#This Row],[Apparent Power (kVA)]]="",Table1[[#This Row],[Elec - Diversity]]=""),"",Table1[[#This Row],[Apparent Power (kVA)]]*Table1[[#This Row],[Elec - Diversity]])</f>
        <v/>
      </c>
      <c r="AL458" s="62"/>
      <c r="AM458" s="62"/>
      <c r="AN458" s="62"/>
      <c r="AO458" s="62"/>
      <c r="AP458" s="62"/>
      <c r="AQ458" s="62"/>
      <c r="AR458" s="62"/>
      <c r="AS458" s="62"/>
      <c r="AT458" s="62" t="str" cm="1">
        <f t="array" ref="AT458">IF(ISBLANK(Table1[[#This Row],[Service]]),"N/A",INDEX(LookupService[Consumption Unit],MATCH(Table1[[#This Row],[Service]],LookupService[Service],0),0))</f>
        <v>N/A</v>
      </c>
      <c r="AU458" s="62"/>
      <c r="AV458" s="62"/>
      <c r="AW458" s="80" t="str" cm="1">
        <f t="array" ref="AW458">IF(ISBLANK(Table1[[#This Row],[Service]]),"N/A",INDEX(LookupService[Pressure Unit],MATCH(Table1[[#This Row],[Service]],LookupService[Service],0),0))</f>
        <v>N/A</v>
      </c>
      <c r="AX458" s="81"/>
      <c r="AY458" s="72" t="str">
        <f>IF(OR(Table1[[#This Row],[Flow]]="",Table1[[#This Row],[Mech - Diversity]]=""),"",Table1[[#This Row],[Flow]]*Table1[[#This Row],[Mech - Diversity]])</f>
        <v/>
      </c>
      <c r="AZ458" s="72"/>
      <c r="BA458" s="62"/>
      <c r="BB458" s="62"/>
      <c r="BC458" s="62"/>
      <c r="BD458" s="62"/>
      <c r="BE458" s="62"/>
      <c r="BF458" s="62"/>
      <c r="BG458" s="62"/>
      <c r="BH458" s="77"/>
      <c r="BI458" s="77"/>
      <c r="BJ45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58" s="72" t="s">
        <v>512</v>
      </c>
      <c r="BL458" s="72" t="b">
        <f>IF(ISBLANK(Table1[[#This Row],[Power Source (Control Panel)]]),FALSE,TRUE)</f>
        <v>0</v>
      </c>
    </row>
    <row r="459" spans="1:64" ht="30" customHeight="1" x14ac:dyDescent="0.3">
      <c r="A459" s="80" t="s">
        <v>547</v>
      </c>
      <c r="B459" s="62" t="s">
        <v>544</v>
      </c>
      <c r="C45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EL-C288</v>
      </c>
      <c r="D459" s="62" t="s">
        <v>516</v>
      </c>
      <c r="E459" s="62" t="s">
        <v>528</v>
      </c>
      <c r="F459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59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59" s="74">
        <v>288</v>
      </c>
      <c r="I459" s="75" t="str">
        <f>IF(Table1[[#This Row],[Connection ID]]&lt;&gt;"-",IF(COUNTIF(Table1[Connection ID],Table1[[#This Row],[Connection ID]])&gt;1,"Duplicate Tag",""),"")</f>
        <v/>
      </c>
      <c r="J45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59" s="62"/>
      <c r="M459" s="62"/>
      <c r="N459" s="72" t="str" cm="1">
        <f t="array" ref="N459">_xlfn._xlws.FILTER(LookupCostCode[Cost Code],LookupCostCode[Description]=Table1[[#This Row],[Equipment Type]],"Not Assigned")</f>
        <v>Not Assigned</v>
      </c>
      <c r="O459" s="72"/>
      <c r="P459" s="72"/>
      <c r="Q459" s="62" t="s">
        <v>9</v>
      </c>
      <c r="R459" s="62"/>
      <c r="S459" s="62" t="s">
        <v>10</v>
      </c>
      <c r="T459" s="62"/>
      <c r="U459" s="62"/>
      <c r="V459" s="62"/>
      <c r="W459" s="72" t="str">
        <f>IF(ISBLANK(Table1[[#This Row],[Connection Type]]),"",INDEX(LookupConnectionType[Description],MATCH(Table1[[#This Row],[Connection Type]],LookupConnectionType[Connection Abbreviation])))</f>
        <v/>
      </c>
      <c r="X459" s="76"/>
      <c r="AA459" s="62"/>
      <c r="AB459" s="62"/>
      <c r="AC459" s="62" t="s">
        <v>518</v>
      </c>
      <c r="AD459" s="62"/>
      <c r="AE459" s="62" t="s">
        <v>529</v>
      </c>
      <c r="AF459" s="77"/>
      <c r="AG459" s="77">
        <v>5</v>
      </c>
      <c r="AH459" s="78">
        <v>0.8</v>
      </c>
      <c r="AI459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59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459" s="79">
        <f>IF(OR(Table1[[#This Row],[Apparent Power (kVA)]]="",Table1[[#This Row],[Elec - Diversity]]=""),"",Table1[[#This Row],[Apparent Power (kVA)]]*Table1[[#This Row],[Elec - Diversity]])</f>
        <v>0.48</v>
      </c>
      <c r="AL459" s="62"/>
      <c r="AM459" s="62"/>
      <c r="AN459" s="62"/>
      <c r="AO459" s="62"/>
      <c r="AP459" s="62"/>
      <c r="AQ459" s="62"/>
      <c r="AR459" s="62"/>
      <c r="AS459" s="62"/>
      <c r="AT459" s="62" t="str" cm="1">
        <f t="array" ref="AT459">IF(ISBLANK(Table1[[#This Row],[Service]]),"N/A",INDEX(LookupService[Consumption Unit],MATCH(Table1[[#This Row],[Service]],LookupService[Service],0),0))</f>
        <v>N/A</v>
      </c>
      <c r="AU459" s="62"/>
      <c r="AV459" s="62"/>
      <c r="AW459" s="80" t="str" cm="1">
        <f t="array" ref="AW459">IF(ISBLANK(Table1[[#This Row],[Service]]),"N/A",INDEX(LookupService[Pressure Unit],MATCH(Table1[[#This Row],[Service]],LookupService[Service],0),0))</f>
        <v>N/A</v>
      </c>
      <c r="AX459" s="81"/>
      <c r="AY459" s="72" t="str">
        <f>IF(OR(Table1[[#This Row],[Flow]]="",Table1[[#This Row],[Mech - Diversity]]=""),"",Table1[[#This Row],[Flow]]*Table1[[#This Row],[Mech - Diversity]])</f>
        <v/>
      </c>
      <c r="AZ459" s="72"/>
      <c r="BA459" s="62"/>
      <c r="BB459" s="62"/>
      <c r="BC459" s="62"/>
      <c r="BD459" s="62"/>
      <c r="BE459" s="62"/>
      <c r="BF459" s="62"/>
      <c r="BG459" s="62"/>
      <c r="BH459" s="77"/>
      <c r="BI459" s="77"/>
      <c r="BJ459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59" s="72" t="s">
        <v>512</v>
      </c>
      <c r="BL459" s="72" t="b">
        <f>IF(ISBLANK(Table1[[#This Row],[Power Source (Control Panel)]]),FALSE,TRUE)</f>
        <v>0</v>
      </c>
    </row>
    <row r="460" spans="1:64" ht="30" customHeight="1" x14ac:dyDescent="0.3">
      <c r="A460" s="80" t="s">
        <v>548</v>
      </c>
      <c r="B460" s="62" t="s">
        <v>544</v>
      </c>
      <c r="C46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60" s="62" t="s">
        <v>509</v>
      </c>
      <c r="E460" s="62"/>
      <c r="F46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6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60" s="74"/>
      <c r="I460" s="75" t="str">
        <f>IF(Table1[[#This Row],[Connection ID]]&lt;&gt;"-",IF(COUNTIF(Table1[Connection ID],Table1[[#This Row],[Connection ID]])&gt;1,"Duplicate Tag",""),"")</f>
        <v/>
      </c>
      <c r="J46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60" s="62"/>
      <c r="M460" s="62" t="s">
        <v>510</v>
      </c>
      <c r="N460" s="72" t="str" cm="1">
        <f t="array" ref="N460">_xlfn._xlws.FILTER(LookupCostCode[Cost Code],LookupCostCode[Description]=Table1[[#This Row],[Equipment Type]],"Not Assigned")</f>
        <v>Not Assigned</v>
      </c>
      <c r="O460" s="72" t="s">
        <v>545</v>
      </c>
      <c r="P460" s="72"/>
      <c r="Q460" s="62" t="s">
        <v>9</v>
      </c>
      <c r="R460" s="62"/>
      <c r="S460" s="62" t="s">
        <v>10</v>
      </c>
      <c r="T460" s="62"/>
      <c r="U460" s="62"/>
      <c r="V460" s="62"/>
      <c r="W460" s="72" t="str">
        <f>IF(ISBLANK(Table1[[#This Row],[Connection Type]]),"",INDEX(LookupConnectionType[Description],MATCH(Table1[[#This Row],[Connection Type]],LookupConnectionType[Connection Abbreviation])))</f>
        <v/>
      </c>
      <c r="X460" s="76"/>
      <c r="AA460" s="62"/>
      <c r="AB460" s="62"/>
      <c r="AC460" s="62"/>
      <c r="AD460" s="62"/>
      <c r="AE460" s="62"/>
      <c r="AF460" s="77"/>
      <c r="AG460" s="77"/>
      <c r="AH460" s="78"/>
      <c r="AI46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6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60" s="79" t="str">
        <f>IF(OR(Table1[[#This Row],[Apparent Power (kVA)]]="",Table1[[#This Row],[Elec - Diversity]]=""),"",Table1[[#This Row],[Apparent Power (kVA)]]*Table1[[#This Row],[Elec - Diversity]])</f>
        <v/>
      </c>
      <c r="AL460" s="62"/>
      <c r="AM460" s="62"/>
      <c r="AN460" s="62"/>
      <c r="AO460" s="62"/>
      <c r="AP460" s="62"/>
      <c r="AQ460" s="62"/>
      <c r="AR460" s="62"/>
      <c r="AS460" s="62"/>
      <c r="AT460" s="62" t="str" cm="1">
        <f t="array" ref="AT460">IF(ISBLANK(Table1[[#This Row],[Service]]),"N/A",INDEX(LookupService[Consumption Unit],MATCH(Table1[[#This Row],[Service]],LookupService[Service],0),0))</f>
        <v>N/A</v>
      </c>
      <c r="AU460" s="62"/>
      <c r="AV460" s="62"/>
      <c r="AW460" s="80" t="str" cm="1">
        <f t="array" ref="AW460">IF(ISBLANK(Table1[[#This Row],[Service]]),"N/A",INDEX(LookupService[Pressure Unit],MATCH(Table1[[#This Row],[Service]],LookupService[Service],0),0))</f>
        <v>N/A</v>
      </c>
      <c r="AX460" s="81"/>
      <c r="AY460" s="72" t="str">
        <f>IF(OR(Table1[[#This Row],[Flow]]="",Table1[[#This Row],[Mech - Diversity]]=""),"",Table1[[#This Row],[Flow]]*Table1[[#This Row],[Mech - Diversity]])</f>
        <v/>
      </c>
      <c r="AZ460" s="72"/>
      <c r="BA460" s="62"/>
      <c r="BB460" s="62"/>
      <c r="BC460" s="62"/>
      <c r="BD460" s="62"/>
      <c r="BE460" s="62"/>
      <c r="BF460" s="62"/>
      <c r="BG460" s="62"/>
      <c r="BH460" s="77"/>
      <c r="BI460" s="77"/>
      <c r="BJ46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60" s="72" t="s">
        <v>512</v>
      </c>
      <c r="BL460" s="72" t="b">
        <f>IF(ISBLANK(Table1[[#This Row],[Power Source (Control Panel)]]),FALSE,TRUE)</f>
        <v>0</v>
      </c>
    </row>
    <row r="461" spans="1:64" ht="30" customHeight="1" x14ac:dyDescent="0.3">
      <c r="A461" s="80" t="s">
        <v>548</v>
      </c>
      <c r="B461" s="62" t="s">
        <v>544</v>
      </c>
      <c r="C46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EL-C289</v>
      </c>
      <c r="D461" s="62" t="s">
        <v>516</v>
      </c>
      <c r="E461" s="62" t="s">
        <v>528</v>
      </c>
      <c r="F461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61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61" s="74">
        <v>289</v>
      </c>
      <c r="I461" s="75" t="str">
        <f>IF(Table1[[#This Row],[Connection ID]]&lt;&gt;"-",IF(COUNTIF(Table1[Connection ID],Table1[[#This Row],[Connection ID]])&gt;1,"Duplicate Tag",""),"")</f>
        <v/>
      </c>
      <c r="J46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61" s="62"/>
      <c r="M461" s="62"/>
      <c r="N461" s="72" t="str" cm="1">
        <f t="array" ref="N461">_xlfn._xlws.FILTER(LookupCostCode[Cost Code],LookupCostCode[Description]=Table1[[#This Row],[Equipment Type]],"Not Assigned")</f>
        <v>Not Assigned</v>
      </c>
      <c r="O461" s="72"/>
      <c r="P461" s="72"/>
      <c r="Q461" s="62" t="s">
        <v>9</v>
      </c>
      <c r="R461" s="62"/>
      <c r="S461" s="62" t="s">
        <v>10</v>
      </c>
      <c r="T461" s="62"/>
      <c r="U461" s="62"/>
      <c r="V461" s="62"/>
      <c r="W461" s="72" t="str">
        <f>IF(ISBLANK(Table1[[#This Row],[Connection Type]]),"",INDEX(LookupConnectionType[Description],MATCH(Table1[[#This Row],[Connection Type]],LookupConnectionType[Connection Abbreviation])))</f>
        <v/>
      </c>
      <c r="X461" s="76"/>
      <c r="AA461" s="62"/>
      <c r="AB461" s="62"/>
      <c r="AC461" s="62" t="s">
        <v>518</v>
      </c>
      <c r="AD461" s="62"/>
      <c r="AE461" s="62" t="s">
        <v>529</v>
      </c>
      <c r="AF461" s="77"/>
      <c r="AG461" s="77">
        <v>5</v>
      </c>
      <c r="AH461" s="78">
        <v>0.8</v>
      </c>
      <c r="AI461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61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461" s="79">
        <f>IF(OR(Table1[[#This Row],[Apparent Power (kVA)]]="",Table1[[#This Row],[Elec - Diversity]]=""),"",Table1[[#This Row],[Apparent Power (kVA)]]*Table1[[#This Row],[Elec - Diversity]])</f>
        <v>0.48</v>
      </c>
      <c r="AL461" s="62"/>
      <c r="AM461" s="62"/>
      <c r="AN461" s="62"/>
      <c r="AO461" s="62"/>
      <c r="AP461" s="62"/>
      <c r="AQ461" s="62"/>
      <c r="AR461" s="62"/>
      <c r="AS461" s="62"/>
      <c r="AT461" s="62" t="str" cm="1">
        <f t="array" ref="AT461">IF(ISBLANK(Table1[[#This Row],[Service]]),"N/A",INDEX(LookupService[Consumption Unit],MATCH(Table1[[#This Row],[Service]],LookupService[Service],0),0))</f>
        <v>N/A</v>
      </c>
      <c r="AU461" s="62"/>
      <c r="AV461" s="62"/>
      <c r="AW461" s="80" t="str" cm="1">
        <f t="array" ref="AW461">IF(ISBLANK(Table1[[#This Row],[Service]]),"N/A",INDEX(LookupService[Pressure Unit],MATCH(Table1[[#This Row],[Service]],LookupService[Service],0),0))</f>
        <v>N/A</v>
      </c>
      <c r="AX461" s="81"/>
      <c r="AY461" s="72" t="str">
        <f>IF(OR(Table1[[#This Row],[Flow]]="",Table1[[#This Row],[Mech - Diversity]]=""),"",Table1[[#This Row],[Flow]]*Table1[[#This Row],[Mech - Diversity]])</f>
        <v/>
      </c>
      <c r="AZ461" s="72"/>
      <c r="BA461" s="62"/>
      <c r="BB461" s="62"/>
      <c r="BC461" s="62"/>
      <c r="BD461" s="62"/>
      <c r="BE461" s="62"/>
      <c r="BF461" s="62"/>
      <c r="BG461" s="62"/>
      <c r="BH461" s="77"/>
      <c r="BI461" s="77"/>
      <c r="BJ461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61" s="72" t="s">
        <v>512</v>
      </c>
      <c r="BL461" s="72" t="b">
        <f>IF(ISBLANK(Table1[[#This Row],[Power Source (Control Panel)]]),FALSE,TRUE)</f>
        <v>0</v>
      </c>
    </row>
    <row r="462" spans="1:64" ht="30" customHeight="1" x14ac:dyDescent="0.3">
      <c r="A462" s="80" t="s">
        <v>582</v>
      </c>
      <c r="B462" s="62" t="s">
        <v>544</v>
      </c>
      <c r="C46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62" s="62" t="s">
        <v>509</v>
      </c>
      <c r="E462" s="62"/>
      <c r="F46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6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62" s="74"/>
      <c r="I462" s="75" t="str">
        <f>IF(Table1[[#This Row],[Connection ID]]&lt;&gt;"-",IF(COUNTIF(Table1[Connection ID],Table1[[#This Row],[Connection ID]])&gt;1,"Duplicate Tag",""),"")</f>
        <v/>
      </c>
      <c r="J46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62" s="62"/>
      <c r="M462" s="62" t="s">
        <v>510</v>
      </c>
      <c r="N462" s="72" t="str" cm="1">
        <f t="array" ref="N462">_xlfn._xlws.FILTER(LookupCostCode[Cost Code],LookupCostCode[Description]=Table1[[#This Row],[Equipment Type]],"Not Assigned")</f>
        <v>Not Assigned</v>
      </c>
      <c r="O462" s="72" t="s">
        <v>545</v>
      </c>
      <c r="P462" s="72"/>
      <c r="Q462" s="62" t="s">
        <v>9</v>
      </c>
      <c r="R462" s="62"/>
      <c r="S462" s="62" t="s">
        <v>10</v>
      </c>
      <c r="T462" s="62"/>
      <c r="U462" s="62"/>
      <c r="V462" s="62"/>
      <c r="W462" s="72" t="str">
        <f>IF(ISBLANK(Table1[[#This Row],[Connection Type]]),"",INDEX(LookupConnectionType[Description],MATCH(Table1[[#This Row],[Connection Type]],LookupConnectionType[Connection Abbreviation])))</f>
        <v/>
      </c>
      <c r="X462" s="76"/>
      <c r="AA462" s="62"/>
      <c r="AB462" s="62"/>
      <c r="AC462" s="62"/>
      <c r="AD462" s="62"/>
      <c r="AE462" s="62"/>
      <c r="AF462" s="77"/>
      <c r="AG462" s="77"/>
      <c r="AH462" s="78"/>
      <c r="AI46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6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62" s="79" t="str">
        <f>IF(OR(Table1[[#This Row],[Apparent Power (kVA)]]="",Table1[[#This Row],[Elec - Diversity]]=""),"",Table1[[#This Row],[Apparent Power (kVA)]]*Table1[[#This Row],[Elec - Diversity]])</f>
        <v/>
      </c>
      <c r="AL462" s="62"/>
      <c r="AM462" s="62"/>
      <c r="AN462" s="62"/>
      <c r="AO462" s="62"/>
      <c r="AP462" s="62"/>
      <c r="AQ462" s="62"/>
      <c r="AR462" s="62"/>
      <c r="AS462" s="62"/>
      <c r="AT462" s="62" t="str" cm="1">
        <f t="array" ref="AT462">IF(ISBLANK(Table1[[#This Row],[Service]]),"N/A",INDEX(LookupService[Consumption Unit],MATCH(Table1[[#This Row],[Service]],LookupService[Service],0),0))</f>
        <v>N/A</v>
      </c>
      <c r="AU462" s="62"/>
      <c r="AV462" s="62"/>
      <c r="AW462" s="80" t="str" cm="1">
        <f t="array" ref="AW462">IF(ISBLANK(Table1[[#This Row],[Service]]),"N/A",INDEX(LookupService[Pressure Unit],MATCH(Table1[[#This Row],[Service]],LookupService[Service],0),0))</f>
        <v>N/A</v>
      </c>
      <c r="AX462" s="81"/>
      <c r="AY462" s="72" t="str">
        <f>IF(OR(Table1[[#This Row],[Flow]]="",Table1[[#This Row],[Mech - Diversity]]=""),"",Table1[[#This Row],[Flow]]*Table1[[#This Row],[Mech - Diversity]])</f>
        <v/>
      </c>
      <c r="AZ462" s="72"/>
      <c r="BA462" s="62"/>
      <c r="BB462" s="62"/>
      <c r="BC462" s="62"/>
      <c r="BD462" s="62"/>
      <c r="BE462" s="62"/>
      <c r="BF462" s="62"/>
      <c r="BG462" s="62"/>
      <c r="BH462" s="77"/>
      <c r="BI462" s="77"/>
      <c r="BJ46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62" s="72" t="s">
        <v>512</v>
      </c>
      <c r="BL462" s="72" t="b">
        <f>IF(ISBLANK(Table1[[#This Row],[Power Source (Control Panel)]]),FALSE,TRUE)</f>
        <v>0</v>
      </c>
    </row>
    <row r="463" spans="1:64" ht="30" customHeight="1" x14ac:dyDescent="0.3">
      <c r="A463" s="80" t="s">
        <v>582</v>
      </c>
      <c r="B463" s="62" t="s">
        <v>544</v>
      </c>
      <c r="C46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EL-C290</v>
      </c>
      <c r="D463" s="62" t="s">
        <v>516</v>
      </c>
      <c r="E463" s="62" t="s">
        <v>528</v>
      </c>
      <c r="F463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63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63" s="74">
        <v>290</v>
      </c>
      <c r="I463" s="75" t="str">
        <f>IF(Table1[[#This Row],[Connection ID]]&lt;&gt;"-",IF(COUNTIF(Table1[Connection ID],Table1[[#This Row],[Connection ID]])&gt;1,"Duplicate Tag",""),"")</f>
        <v/>
      </c>
      <c r="J46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63" s="62"/>
      <c r="M463" s="62"/>
      <c r="N463" s="72" t="str" cm="1">
        <f t="array" ref="N463">_xlfn._xlws.FILTER(LookupCostCode[Cost Code],LookupCostCode[Description]=Table1[[#This Row],[Equipment Type]],"Not Assigned")</f>
        <v>Not Assigned</v>
      </c>
      <c r="O463" s="72"/>
      <c r="P463" s="72"/>
      <c r="Q463" s="62" t="s">
        <v>9</v>
      </c>
      <c r="R463" s="62"/>
      <c r="S463" s="62" t="s">
        <v>10</v>
      </c>
      <c r="T463" s="62"/>
      <c r="U463" s="62"/>
      <c r="V463" s="62"/>
      <c r="W463" s="72" t="str">
        <f>IF(ISBLANK(Table1[[#This Row],[Connection Type]]),"",INDEX(LookupConnectionType[Description],MATCH(Table1[[#This Row],[Connection Type]],LookupConnectionType[Connection Abbreviation])))</f>
        <v/>
      </c>
      <c r="X463" s="76"/>
      <c r="AA463" s="62"/>
      <c r="AB463" s="62"/>
      <c r="AC463" s="62" t="s">
        <v>518</v>
      </c>
      <c r="AD463" s="62"/>
      <c r="AE463" s="62" t="s">
        <v>529</v>
      </c>
      <c r="AF463" s="77"/>
      <c r="AG463" s="77">
        <v>5</v>
      </c>
      <c r="AH463" s="78">
        <v>0.8</v>
      </c>
      <c r="AI463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63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463" s="79">
        <f>IF(OR(Table1[[#This Row],[Apparent Power (kVA)]]="",Table1[[#This Row],[Elec - Diversity]]=""),"",Table1[[#This Row],[Apparent Power (kVA)]]*Table1[[#This Row],[Elec - Diversity]])</f>
        <v>0.48</v>
      </c>
      <c r="AL463" s="62"/>
      <c r="AM463" s="62"/>
      <c r="AN463" s="62"/>
      <c r="AO463" s="62"/>
      <c r="AP463" s="62"/>
      <c r="AQ463" s="62"/>
      <c r="AR463" s="62"/>
      <c r="AS463" s="62"/>
      <c r="AT463" s="62" t="str" cm="1">
        <f t="array" ref="AT463">IF(ISBLANK(Table1[[#This Row],[Service]]),"N/A",INDEX(LookupService[Consumption Unit],MATCH(Table1[[#This Row],[Service]],LookupService[Service],0),0))</f>
        <v>N/A</v>
      </c>
      <c r="AU463" s="62"/>
      <c r="AV463" s="62"/>
      <c r="AW463" s="80" t="str" cm="1">
        <f t="array" ref="AW463">IF(ISBLANK(Table1[[#This Row],[Service]]),"N/A",INDEX(LookupService[Pressure Unit],MATCH(Table1[[#This Row],[Service]],LookupService[Service],0),0))</f>
        <v>N/A</v>
      </c>
      <c r="AX463" s="81"/>
      <c r="AY463" s="72" t="str">
        <f>IF(OR(Table1[[#This Row],[Flow]]="",Table1[[#This Row],[Mech - Diversity]]=""),"",Table1[[#This Row],[Flow]]*Table1[[#This Row],[Mech - Diversity]])</f>
        <v/>
      </c>
      <c r="AZ463" s="72"/>
      <c r="BA463" s="62"/>
      <c r="BB463" s="62"/>
      <c r="BC463" s="62"/>
      <c r="BD463" s="62"/>
      <c r="BE463" s="62"/>
      <c r="BF463" s="62"/>
      <c r="BG463" s="62"/>
      <c r="BH463" s="77"/>
      <c r="BI463" s="77"/>
      <c r="BJ463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63" s="72" t="s">
        <v>512</v>
      </c>
      <c r="BL463" s="72" t="b">
        <f>IF(ISBLANK(Table1[[#This Row],[Power Source (Control Panel)]]),FALSE,TRUE)</f>
        <v>0</v>
      </c>
    </row>
    <row r="464" spans="1:64" ht="30" customHeight="1" x14ac:dyDescent="0.3">
      <c r="A464" s="80" t="s">
        <v>583</v>
      </c>
      <c r="B464" s="62" t="s">
        <v>544</v>
      </c>
      <c r="C46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64" s="62" t="s">
        <v>509</v>
      </c>
      <c r="E464" s="62"/>
      <c r="F46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6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64" s="74"/>
      <c r="I464" s="75" t="str">
        <f>IF(Table1[[#This Row],[Connection ID]]&lt;&gt;"-",IF(COUNTIF(Table1[Connection ID],Table1[[#This Row],[Connection ID]])&gt;1,"Duplicate Tag",""),"")</f>
        <v/>
      </c>
      <c r="J46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64" s="62"/>
      <c r="M464" s="62" t="s">
        <v>510</v>
      </c>
      <c r="N464" s="72" t="str" cm="1">
        <f t="array" ref="N464">_xlfn._xlws.FILTER(LookupCostCode[Cost Code],LookupCostCode[Description]=Table1[[#This Row],[Equipment Type]],"Not Assigned")</f>
        <v>Not Assigned</v>
      </c>
      <c r="O464" s="72" t="s">
        <v>545</v>
      </c>
      <c r="P464" s="72"/>
      <c r="Q464" s="62" t="s">
        <v>9</v>
      </c>
      <c r="R464" s="62"/>
      <c r="S464" s="62" t="s">
        <v>10</v>
      </c>
      <c r="T464" s="62"/>
      <c r="U464" s="62"/>
      <c r="V464" s="62"/>
      <c r="W464" s="72" t="str">
        <f>IF(ISBLANK(Table1[[#This Row],[Connection Type]]),"",INDEX(LookupConnectionType[Description],MATCH(Table1[[#This Row],[Connection Type]],LookupConnectionType[Connection Abbreviation])))</f>
        <v/>
      </c>
      <c r="X464" s="76"/>
      <c r="AA464" s="62"/>
      <c r="AB464" s="62"/>
      <c r="AC464" s="62"/>
      <c r="AD464" s="62"/>
      <c r="AE464" s="62"/>
      <c r="AF464" s="77"/>
      <c r="AG464" s="77"/>
      <c r="AH464" s="78"/>
      <c r="AI46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6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64" s="79" t="str">
        <f>IF(OR(Table1[[#This Row],[Apparent Power (kVA)]]="",Table1[[#This Row],[Elec - Diversity]]=""),"",Table1[[#This Row],[Apparent Power (kVA)]]*Table1[[#This Row],[Elec - Diversity]])</f>
        <v/>
      </c>
      <c r="AL464" s="62"/>
      <c r="AM464" s="62"/>
      <c r="AN464" s="62"/>
      <c r="AO464" s="62"/>
      <c r="AP464" s="62"/>
      <c r="AQ464" s="62"/>
      <c r="AR464" s="62"/>
      <c r="AS464" s="62"/>
      <c r="AT464" s="62" t="str" cm="1">
        <f t="array" ref="AT464">IF(ISBLANK(Table1[[#This Row],[Service]]),"N/A",INDEX(LookupService[Consumption Unit],MATCH(Table1[[#This Row],[Service]],LookupService[Service],0),0))</f>
        <v>N/A</v>
      </c>
      <c r="AU464" s="62"/>
      <c r="AV464" s="62"/>
      <c r="AW464" s="80" t="str" cm="1">
        <f t="array" ref="AW464">IF(ISBLANK(Table1[[#This Row],[Service]]),"N/A",INDEX(LookupService[Pressure Unit],MATCH(Table1[[#This Row],[Service]],LookupService[Service],0),0))</f>
        <v>N/A</v>
      </c>
      <c r="AX464" s="81"/>
      <c r="AY464" s="72" t="str">
        <f>IF(OR(Table1[[#This Row],[Flow]]="",Table1[[#This Row],[Mech - Diversity]]=""),"",Table1[[#This Row],[Flow]]*Table1[[#This Row],[Mech - Diversity]])</f>
        <v/>
      </c>
      <c r="AZ464" s="72"/>
      <c r="BA464" s="62"/>
      <c r="BB464" s="62"/>
      <c r="BC464" s="62"/>
      <c r="BD464" s="62"/>
      <c r="BE464" s="62"/>
      <c r="BF464" s="62"/>
      <c r="BG464" s="62"/>
      <c r="BH464" s="77"/>
      <c r="BI464" s="77"/>
      <c r="BJ46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64" s="72" t="s">
        <v>512</v>
      </c>
      <c r="BL464" s="72" t="b">
        <f>IF(ISBLANK(Table1[[#This Row],[Power Source (Control Panel)]]),FALSE,TRUE)</f>
        <v>0</v>
      </c>
    </row>
    <row r="465" spans="1:64" ht="30" customHeight="1" x14ac:dyDescent="0.3">
      <c r="A465" s="80" t="s">
        <v>583</v>
      </c>
      <c r="B465" s="62" t="s">
        <v>544</v>
      </c>
      <c r="C46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EL-C291</v>
      </c>
      <c r="D465" s="62" t="s">
        <v>516</v>
      </c>
      <c r="E465" s="62" t="s">
        <v>528</v>
      </c>
      <c r="F465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65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65" s="74">
        <v>291</v>
      </c>
      <c r="I465" s="75" t="str">
        <f>IF(Table1[[#This Row],[Connection ID]]&lt;&gt;"-",IF(COUNTIF(Table1[Connection ID],Table1[[#This Row],[Connection ID]])&gt;1,"Duplicate Tag",""),"")</f>
        <v/>
      </c>
      <c r="J46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65" s="62"/>
      <c r="M465" s="62"/>
      <c r="N465" s="72" t="str" cm="1">
        <f t="array" ref="N465">_xlfn._xlws.FILTER(LookupCostCode[Cost Code],LookupCostCode[Description]=Table1[[#This Row],[Equipment Type]],"Not Assigned")</f>
        <v>Not Assigned</v>
      </c>
      <c r="O465" s="72"/>
      <c r="P465" s="72"/>
      <c r="Q465" s="62" t="s">
        <v>9</v>
      </c>
      <c r="R465" s="62"/>
      <c r="S465" s="62" t="s">
        <v>10</v>
      </c>
      <c r="T465" s="62"/>
      <c r="U465" s="62"/>
      <c r="V465" s="62"/>
      <c r="W465" s="72" t="str">
        <f>IF(ISBLANK(Table1[[#This Row],[Connection Type]]),"",INDEX(LookupConnectionType[Description],MATCH(Table1[[#This Row],[Connection Type]],LookupConnectionType[Connection Abbreviation])))</f>
        <v/>
      </c>
      <c r="X465" s="76"/>
      <c r="AA465" s="62"/>
      <c r="AB465" s="62"/>
      <c r="AC465" s="62" t="s">
        <v>518</v>
      </c>
      <c r="AD465" s="62"/>
      <c r="AE465" s="62" t="s">
        <v>529</v>
      </c>
      <c r="AF465" s="77"/>
      <c r="AG465" s="77">
        <v>5</v>
      </c>
      <c r="AH465" s="78">
        <v>0.8</v>
      </c>
      <c r="AI465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65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465" s="79">
        <f>IF(OR(Table1[[#This Row],[Apparent Power (kVA)]]="",Table1[[#This Row],[Elec - Diversity]]=""),"",Table1[[#This Row],[Apparent Power (kVA)]]*Table1[[#This Row],[Elec - Diversity]])</f>
        <v>0.48</v>
      </c>
      <c r="AL465" s="62"/>
      <c r="AM465" s="62"/>
      <c r="AN465" s="62"/>
      <c r="AO465" s="62"/>
      <c r="AP465" s="62"/>
      <c r="AQ465" s="62"/>
      <c r="AR465" s="62"/>
      <c r="AS465" s="62"/>
      <c r="AT465" s="62" t="str" cm="1">
        <f t="array" ref="AT465">IF(ISBLANK(Table1[[#This Row],[Service]]),"N/A",INDEX(LookupService[Consumption Unit],MATCH(Table1[[#This Row],[Service]],LookupService[Service],0),0))</f>
        <v>N/A</v>
      </c>
      <c r="AU465" s="62"/>
      <c r="AV465" s="62"/>
      <c r="AW465" s="80" t="str" cm="1">
        <f t="array" ref="AW465">IF(ISBLANK(Table1[[#This Row],[Service]]),"N/A",INDEX(LookupService[Pressure Unit],MATCH(Table1[[#This Row],[Service]],LookupService[Service],0),0))</f>
        <v>N/A</v>
      </c>
      <c r="AX465" s="81"/>
      <c r="AY465" s="72" t="str">
        <f>IF(OR(Table1[[#This Row],[Flow]]="",Table1[[#This Row],[Mech - Diversity]]=""),"",Table1[[#This Row],[Flow]]*Table1[[#This Row],[Mech - Diversity]])</f>
        <v/>
      </c>
      <c r="AZ465" s="72"/>
      <c r="BA465" s="62"/>
      <c r="BB465" s="62"/>
      <c r="BC465" s="62"/>
      <c r="BD465" s="62"/>
      <c r="BE465" s="62"/>
      <c r="BF465" s="62"/>
      <c r="BG465" s="62"/>
      <c r="BH465" s="77"/>
      <c r="BI465" s="77"/>
      <c r="BJ465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65" s="72" t="s">
        <v>512</v>
      </c>
      <c r="BL465" s="72" t="b">
        <f>IF(ISBLANK(Table1[[#This Row],[Power Source (Control Panel)]]),FALSE,TRUE)</f>
        <v>0</v>
      </c>
    </row>
    <row r="466" spans="1:64" ht="30" customHeight="1" x14ac:dyDescent="0.3">
      <c r="A466" s="80" t="s">
        <v>584</v>
      </c>
      <c r="B466" s="62" t="s">
        <v>544</v>
      </c>
      <c r="C46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66" s="62" t="s">
        <v>509</v>
      </c>
      <c r="E466" s="62"/>
      <c r="F46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6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66" s="74"/>
      <c r="I466" s="75" t="str">
        <f>IF(Table1[[#This Row],[Connection ID]]&lt;&gt;"-",IF(COUNTIF(Table1[Connection ID],Table1[[#This Row],[Connection ID]])&gt;1,"Duplicate Tag",""),"")</f>
        <v/>
      </c>
      <c r="J46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66" s="62"/>
      <c r="M466" s="62" t="s">
        <v>510</v>
      </c>
      <c r="N466" s="72" t="str" cm="1">
        <f t="array" ref="N466">_xlfn._xlws.FILTER(LookupCostCode[Cost Code],LookupCostCode[Description]=Table1[[#This Row],[Equipment Type]],"Not Assigned")</f>
        <v>Not Assigned</v>
      </c>
      <c r="O466" s="72" t="s">
        <v>545</v>
      </c>
      <c r="P466" s="72"/>
      <c r="Q466" s="62" t="s">
        <v>9</v>
      </c>
      <c r="R466" s="62"/>
      <c r="S466" s="62" t="s">
        <v>10</v>
      </c>
      <c r="T466" s="62"/>
      <c r="U466" s="62"/>
      <c r="V466" s="62"/>
      <c r="W466" s="72" t="str">
        <f>IF(ISBLANK(Table1[[#This Row],[Connection Type]]),"",INDEX(LookupConnectionType[Description],MATCH(Table1[[#This Row],[Connection Type]],LookupConnectionType[Connection Abbreviation])))</f>
        <v/>
      </c>
      <c r="X466" s="76"/>
      <c r="AA466" s="62"/>
      <c r="AB466" s="62"/>
      <c r="AC466" s="62"/>
      <c r="AD466" s="62"/>
      <c r="AE466" s="62"/>
      <c r="AF466" s="77"/>
      <c r="AG466" s="77"/>
      <c r="AH466" s="78"/>
      <c r="AI46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6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66" s="79" t="str">
        <f>IF(OR(Table1[[#This Row],[Apparent Power (kVA)]]="",Table1[[#This Row],[Elec - Diversity]]=""),"",Table1[[#This Row],[Apparent Power (kVA)]]*Table1[[#This Row],[Elec - Diversity]])</f>
        <v/>
      </c>
      <c r="AL466" s="62"/>
      <c r="AM466" s="62"/>
      <c r="AN466" s="62"/>
      <c r="AO466" s="62"/>
      <c r="AP466" s="62"/>
      <c r="AQ466" s="62"/>
      <c r="AR466" s="62"/>
      <c r="AS466" s="62"/>
      <c r="AT466" s="62" t="str" cm="1">
        <f t="array" ref="AT466">IF(ISBLANK(Table1[[#This Row],[Service]]),"N/A",INDEX(LookupService[Consumption Unit],MATCH(Table1[[#This Row],[Service]],LookupService[Service],0),0))</f>
        <v>N/A</v>
      </c>
      <c r="AU466" s="62"/>
      <c r="AV466" s="62"/>
      <c r="AW466" s="80" t="str" cm="1">
        <f t="array" ref="AW466">IF(ISBLANK(Table1[[#This Row],[Service]]),"N/A",INDEX(LookupService[Pressure Unit],MATCH(Table1[[#This Row],[Service]],LookupService[Service],0),0))</f>
        <v>N/A</v>
      </c>
      <c r="AX466" s="81"/>
      <c r="AY466" s="72" t="str">
        <f>IF(OR(Table1[[#This Row],[Flow]]="",Table1[[#This Row],[Mech - Diversity]]=""),"",Table1[[#This Row],[Flow]]*Table1[[#This Row],[Mech - Diversity]])</f>
        <v/>
      </c>
      <c r="AZ466" s="72"/>
      <c r="BA466" s="62"/>
      <c r="BB466" s="62"/>
      <c r="BC466" s="62"/>
      <c r="BD466" s="62"/>
      <c r="BE466" s="62"/>
      <c r="BF466" s="62"/>
      <c r="BG466" s="62"/>
      <c r="BH466" s="77"/>
      <c r="BI466" s="77"/>
      <c r="BJ46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66" s="72" t="s">
        <v>512</v>
      </c>
      <c r="BL466" s="72" t="b">
        <f>IF(ISBLANK(Table1[[#This Row],[Power Source (Control Panel)]]),FALSE,TRUE)</f>
        <v>0</v>
      </c>
    </row>
    <row r="467" spans="1:64" ht="30" customHeight="1" x14ac:dyDescent="0.3">
      <c r="A467" s="80" t="s">
        <v>584</v>
      </c>
      <c r="B467" s="62" t="s">
        <v>544</v>
      </c>
      <c r="C46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EL-C292</v>
      </c>
      <c r="D467" s="62" t="s">
        <v>516</v>
      </c>
      <c r="E467" s="62" t="s">
        <v>528</v>
      </c>
      <c r="F467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67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67" s="74">
        <v>292</v>
      </c>
      <c r="I467" s="75" t="str">
        <f>IF(Table1[[#This Row],[Connection ID]]&lt;&gt;"-",IF(COUNTIF(Table1[Connection ID],Table1[[#This Row],[Connection ID]])&gt;1,"Duplicate Tag",""),"")</f>
        <v/>
      </c>
      <c r="J46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67" s="62"/>
      <c r="M467" s="62"/>
      <c r="N467" s="72" t="str" cm="1">
        <f t="array" ref="N467">_xlfn._xlws.FILTER(LookupCostCode[Cost Code],LookupCostCode[Description]=Table1[[#This Row],[Equipment Type]],"Not Assigned")</f>
        <v>Not Assigned</v>
      </c>
      <c r="O467" s="72"/>
      <c r="P467" s="72"/>
      <c r="Q467" s="62" t="s">
        <v>9</v>
      </c>
      <c r="R467" s="62"/>
      <c r="S467" s="62" t="s">
        <v>10</v>
      </c>
      <c r="T467" s="62"/>
      <c r="U467" s="62"/>
      <c r="V467" s="62"/>
      <c r="W467" s="72" t="str">
        <f>IF(ISBLANK(Table1[[#This Row],[Connection Type]]),"",INDEX(LookupConnectionType[Description],MATCH(Table1[[#This Row],[Connection Type]],LookupConnectionType[Connection Abbreviation])))</f>
        <v/>
      </c>
      <c r="X467" s="76"/>
      <c r="AA467" s="62"/>
      <c r="AB467" s="62"/>
      <c r="AC467" s="62" t="s">
        <v>518</v>
      </c>
      <c r="AD467" s="62"/>
      <c r="AE467" s="62" t="s">
        <v>529</v>
      </c>
      <c r="AF467" s="77"/>
      <c r="AG467" s="77">
        <v>5</v>
      </c>
      <c r="AH467" s="78">
        <v>0.8</v>
      </c>
      <c r="AI467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67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467" s="79">
        <f>IF(OR(Table1[[#This Row],[Apparent Power (kVA)]]="",Table1[[#This Row],[Elec - Diversity]]=""),"",Table1[[#This Row],[Apparent Power (kVA)]]*Table1[[#This Row],[Elec - Diversity]])</f>
        <v>0.48</v>
      </c>
      <c r="AL467" s="62"/>
      <c r="AM467" s="62"/>
      <c r="AN467" s="62"/>
      <c r="AO467" s="62"/>
      <c r="AP467" s="62"/>
      <c r="AQ467" s="62"/>
      <c r="AR467" s="62"/>
      <c r="AS467" s="62"/>
      <c r="AT467" s="62" t="str" cm="1">
        <f t="array" ref="AT467">IF(ISBLANK(Table1[[#This Row],[Service]]),"N/A",INDEX(LookupService[Consumption Unit],MATCH(Table1[[#This Row],[Service]],LookupService[Service],0),0))</f>
        <v>N/A</v>
      </c>
      <c r="AU467" s="62"/>
      <c r="AV467" s="62"/>
      <c r="AW467" s="80" t="str" cm="1">
        <f t="array" ref="AW467">IF(ISBLANK(Table1[[#This Row],[Service]]),"N/A",INDEX(LookupService[Pressure Unit],MATCH(Table1[[#This Row],[Service]],LookupService[Service],0),0))</f>
        <v>N/A</v>
      </c>
      <c r="AX467" s="81"/>
      <c r="AY467" s="72" t="str">
        <f>IF(OR(Table1[[#This Row],[Flow]]="",Table1[[#This Row],[Mech - Diversity]]=""),"",Table1[[#This Row],[Flow]]*Table1[[#This Row],[Mech - Diversity]])</f>
        <v/>
      </c>
      <c r="AZ467" s="72"/>
      <c r="BA467" s="62"/>
      <c r="BB467" s="62"/>
      <c r="BC467" s="62"/>
      <c r="BD467" s="62"/>
      <c r="BE467" s="62"/>
      <c r="BF467" s="62"/>
      <c r="BG467" s="62"/>
      <c r="BH467" s="77"/>
      <c r="BI467" s="77"/>
      <c r="BJ467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67" s="72" t="s">
        <v>512</v>
      </c>
      <c r="BL467" s="72" t="b">
        <f>IF(ISBLANK(Table1[[#This Row],[Power Source (Control Panel)]]),FALSE,TRUE)</f>
        <v>0</v>
      </c>
    </row>
    <row r="468" spans="1:64" ht="30" customHeight="1" x14ac:dyDescent="0.3">
      <c r="A468" s="80" t="s">
        <v>585</v>
      </c>
      <c r="B468" s="62" t="s">
        <v>544</v>
      </c>
      <c r="C46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68" s="62" t="s">
        <v>509</v>
      </c>
      <c r="E468" s="62"/>
      <c r="F46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6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68" s="74"/>
      <c r="I468" s="75" t="str">
        <f>IF(Table1[[#This Row],[Connection ID]]&lt;&gt;"-",IF(COUNTIF(Table1[Connection ID],Table1[[#This Row],[Connection ID]])&gt;1,"Duplicate Tag",""),"")</f>
        <v/>
      </c>
      <c r="J46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68" s="62"/>
      <c r="M468" s="62" t="s">
        <v>510</v>
      </c>
      <c r="N468" s="72" t="str" cm="1">
        <f t="array" ref="N468">_xlfn._xlws.FILTER(LookupCostCode[Cost Code],LookupCostCode[Description]=Table1[[#This Row],[Equipment Type]],"Not Assigned")</f>
        <v>Not Assigned</v>
      </c>
      <c r="O468" s="72" t="s">
        <v>545</v>
      </c>
      <c r="P468" s="72"/>
      <c r="Q468" s="62" t="s">
        <v>9</v>
      </c>
      <c r="R468" s="62"/>
      <c r="S468" s="62" t="s">
        <v>10</v>
      </c>
      <c r="T468" s="62"/>
      <c r="U468" s="62"/>
      <c r="V468" s="62"/>
      <c r="W468" s="72" t="str">
        <f>IF(ISBLANK(Table1[[#This Row],[Connection Type]]),"",INDEX(LookupConnectionType[Description],MATCH(Table1[[#This Row],[Connection Type]],LookupConnectionType[Connection Abbreviation])))</f>
        <v/>
      </c>
      <c r="X468" s="76"/>
      <c r="AA468" s="62"/>
      <c r="AB468" s="62"/>
      <c r="AC468" s="62"/>
      <c r="AD468" s="62"/>
      <c r="AE468" s="62"/>
      <c r="AF468" s="77"/>
      <c r="AG468" s="77"/>
      <c r="AH468" s="78"/>
      <c r="AI46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6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68" s="79" t="str">
        <f>IF(OR(Table1[[#This Row],[Apparent Power (kVA)]]="",Table1[[#This Row],[Elec - Diversity]]=""),"",Table1[[#This Row],[Apparent Power (kVA)]]*Table1[[#This Row],[Elec - Diversity]])</f>
        <v/>
      </c>
      <c r="AL468" s="62"/>
      <c r="AM468" s="62"/>
      <c r="AN468" s="62"/>
      <c r="AO468" s="62"/>
      <c r="AP468" s="62"/>
      <c r="AQ468" s="62"/>
      <c r="AR468" s="62"/>
      <c r="AS468" s="62"/>
      <c r="AT468" s="62" t="str" cm="1">
        <f t="array" ref="AT468">IF(ISBLANK(Table1[[#This Row],[Service]]),"N/A",INDEX(LookupService[Consumption Unit],MATCH(Table1[[#This Row],[Service]],LookupService[Service],0),0))</f>
        <v>N/A</v>
      </c>
      <c r="AU468" s="62"/>
      <c r="AV468" s="62"/>
      <c r="AW468" s="80" t="str" cm="1">
        <f t="array" ref="AW468">IF(ISBLANK(Table1[[#This Row],[Service]]),"N/A",INDEX(LookupService[Pressure Unit],MATCH(Table1[[#This Row],[Service]],LookupService[Service],0),0))</f>
        <v>N/A</v>
      </c>
      <c r="AX468" s="81"/>
      <c r="AY468" s="72" t="str">
        <f>IF(OR(Table1[[#This Row],[Flow]]="",Table1[[#This Row],[Mech - Diversity]]=""),"",Table1[[#This Row],[Flow]]*Table1[[#This Row],[Mech - Diversity]])</f>
        <v/>
      </c>
      <c r="AZ468" s="72"/>
      <c r="BA468" s="62"/>
      <c r="BB468" s="62"/>
      <c r="BC468" s="62"/>
      <c r="BD468" s="62"/>
      <c r="BE468" s="62"/>
      <c r="BF468" s="62"/>
      <c r="BG468" s="62"/>
      <c r="BH468" s="77"/>
      <c r="BI468" s="77"/>
      <c r="BJ46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68" s="72" t="s">
        <v>512</v>
      </c>
      <c r="BL468" s="72" t="b">
        <f>IF(ISBLANK(Table1[[#This Row],[Power Source (Control Panel)]]),FALSE,TRUE)</f>
        <v>0</v>
      </c>
    </row>
    <row r="469" spans="1:64" ht="30" customHeight="1" x14ac:dyDescent="0.3">
      <c r="A469" s="80" t="s">
        <v>585</v>
      </c>
      <c r="B469" s="62" t="s">
        <v>544</v>
      </c>
      <c r="C46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EL-C293</v>
      </c>
      <c r="D469" s="62" t="s">
        <v>516</v>
      </c>
      <c r="E469" s="62" t="s">
        <v>528</v>
      </c>
      <c r="F469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69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69" s="74">
        <v>293</v>
      </c>
      <c r="I469" s="75" t="str">
        <f>IF(Table1[[#This Row],[Connection ID]]&lt;&gt;"-",IF(COUNTIF(Table1[Connection ID],Table1[[#This Row],[Connection ID]])&gt;1,"Duplicate Tag",""),"")</f>
        <v/>
      </c>
      <c r="J46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69" s="62"/>
      <c r="M469" s="62"/>
      <c r="N469" s="72" t="str" cm="1">
        <f t="array" ref="N469">_xlfn._xlws.FILTER(LookupCostCode[Cost Code],LookupCostCode[Description]=Table1[[#This Row],[Equipment Type]],"Not Assigned")</f>
        <v>Not Assigned</v>
      </c>
      <c r="O469" s="72"/>
      <c r="P469" s="72"/>
      <c r="Q469" s="62" t="s">
        <v>9</v>
      </c>
      <c r="R469" s="62"/>
      <c r="S469" s="62" t="s">
        <v>10</v>
      </c>
      <c r="T469" s="62"/>
      <c r="U469" s="62"/>
      <c r="V469" s="62"/>
      <c r="W469" s="72" t="str">
        <f>IF(ISBLANK(Table1[[#This Row],[Connection Type]]),"",INDEX(LookupConnectionType[Description],MATCH(Table1[[#This Row],[Connection Type]],LookupConnectionType[Connection Abbreviation])))</f>
        <v/>
      </c>
      <c r="X469" s="76"/>
      <c r="AA469" s="62"/>
      <c r="AB469" s="62"/>
      <c r="AC469" s="62" t="s">
        <v>518</v>
      </c>
      <c r="AD469" s="62"/>
      <c r="AE469" s="62" t="s">
        <v>529</v>
      </c>
      <c r="AF469" s="77"/>
      <c r="AG469" s="77">
        <v>5</v>
      </c>
      <c r="AH469" s="78">
        <v>0.8</v>
      </c>
      <c r="AI469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69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469" s="79">
        <f>IF(OR(Table1[[#This Row],[Apparent Power (kVA)]]="",Table1[[#This Row],[Elec - Diversity]]=""),"",Table1[[#This Row],[Apparent Power (kVA)]]*Table1[[#This Row],[Elec - Diversity]])</f>
        <v>0.48</v>
      </c>
      <c r="AL469" s="62"/>
      <c r="AM469" s="62"/>
      <c r="AN469" s="62"/>
      <c r="AO469" s="62"/>
      <c r="AP469" s="62"/>
      <c r="AQ469" s="62"/>
      <c r="AR469" s="62"/>
      <c r="AS469" s="62"/>
      <c r="AT469" s="62" t="str" cm="1">
        <f t="array" ref="AT469">IF(ISBLANK(Table1[[#This Row],[Service]]),"N/A",INDEX(LookupService[Consumption Unit],MATCH(Table1[[#This Row],[Service]],LookupService[Service],0),0))</f>
        <v>N/A</v>
      </c>
      <c r="AU469" s="62"/>
      <c r="AV469" s="62"/>
      <c r="AW469" s="80" t="str" cm="1">
        <f t="array" ref="AW469">IF(ISBLANK(Table1[[#This Row],[Service]]),"N/A",INDEX(LookupService[Pressure Unit],MATCH(Table1[[#This Row],[Service]],LookupService[Service],0),0))</f>
        <v>N/A</v>
      </c>
      <c r="AX469" s="81"/>
      <c r="AY469" s="72" t="str">
        <f>IF(OR(Table1[[#This Row],[Flow]]="",Table1[[#This Row],[Mech - Diversity]]=""),"",Table1[[#This Row],[Flow]]*Table1[[#This Row],[Mech - Diversity]])</f>
        <v/>
      </c>
      <c r="AZ469" s="72"/>
      <c r="BA469" s="62"/>
      <c r="BB469" s="62"/>
      <c r="BC469" s="62"/>
      <c r="BD469" s="62"/>
      <c r="BE469" s="62"/>
      <c r="BF469" s="62"/>
      <c r="BG469" s="62"/>
      <c r="BH469" s="77"/>
      <c r="BI469" s="77"/>
      <c r="BJ469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69" s="72" t="s">
        <v>512</v>
      </c>
      <c r="BL469" s="72" t="b">
        <f>IF(ISBLANK(Table1[[#This Row],[Power Source (Control Panel)]]),FALSE,TRUE)</f>
        <v>0</v>
      </c>
    </row>
    <row r="470" spans="1:64" ht="30" customHeight="1" x14ac:dyDescent="0.3">
      <c r="A470" s="80" t="s">
        <v>602</v>
      </c>
      <c r="B470" s="62" t="s">
        <v>544</v>
      </c>
      <c r="C47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70" s="62" t="s">
        <v>509</v>
      </c>
      <c r="E470" s="62"/>
      <c r="F47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7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70" s="74"/>
      <c r="I470" s="75" t="str">
        <f>IF(Table1[[#This Row],[Connection ID]]&lt;&gt;"-",IF(COUNTIF(Table1[Connection ID],Table1[[#This Row],[Connection ID]])&gt;1,"Duplicate Tag",""),"")</f>
        <v/>
      </c>
      <c r="J47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70" s="62"/>
      <c r="M470" s="62" t="s">
        <v>510</v>
      </c>
      <c r="N470" s="72" t="str" cm="1">
        <f t="array" ref="N470">_xlfn._xlws.FILTER(LookupCostCode[Cost Code],LookupCostCode[Description]=Table1[[#This Row],[Equipment Type]],"Not Assigned")</f>
        <v>Not Assigned</v>
      </c>
      <c r="O470" s="72" t="s">
        <v>545</v>
      </c>
      <c r="P470" s="72"/>
      <c r="Q470" s="62" t="s">
        <v>9</v>
      </c>
      <c r="R470" s="62"/>
      <c r="S470" s="62" t="s">
        <v>10</v>
      </c>
      <c r="T470" s="62"/>
      <c r="U470" s="62"/>
      <c r="V470" s="62"/>
      <c r="W470" s="72" t="str">
        <f>IF(ISBLANK(Table1[[#This Row],[Connection Type]]),"",INDEX(LookupConnectionType[Description],MATCH(Table1[[#This Row],[Connection Type]],LookupConnectionType[Connection Abbreviation])))</f>
        <v/>
      </c>
      <c r="X470" s="76"/>
      <c r="AA470" s="62"/>
      <c r="AB470" s="62"/>
      <c r="AC470" s="62"/>
      <c r="AD470" s="62"/>
      <c r="AE470" s="62"/>
      <c r="AF470" s="77"/>
      <c r="AG470" s="77"/>
      <c r="AH470" s="78"/>
      <c r="AI47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7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70" s="79" t="str">
        <f>IF(OR(Table1[[#This Row],[Apparent Power (kVA)]]="",Table1[[#This Row],[Elec - Diversity]]=""),"",Table1[[#This Row],[Apparent Power (kVA)]]*Table1[[#This Row],[Elec - Diversity]])</f>
        <v/>
      </c>
      <c r="AL470" s="62"/>
      <c r="AM470" s="62"/>
      <c r="AN470" s="62"/>
      <c r="AO470" s="62"/>
      <c r="AP470" s="62"/>
      <c r="AQ470" s="62"/>
      <c r="AR470" s="62"/>
      <c r="AS470" s="62"/>
      <c r="AT470" s="62" t="str" cm="1">
        <f t="array" ref="AT470">IF(ISBLANK(Table1[[#This Row],[Service]]),"N/A",INDEX(LookupService[Consumption Unit],MATCH(Table1[[#This Row],[Service]],LookupService[Service],0),0))</f>
        <v>N/A</v>
      </c>
      <c r="AU470" s="62"/>
      <c r="AV470" s="62"/>
      <c r="AW470" s="80" t="str" cm="1">
        <f t="array" ref="AW470">IF(ISBLANK(Table1[[#This Row],[Service]]),"N/A",INDEX(LookupService[Pressure Unit],MATCH(Table1[[#This Row],[Service]],LookupService[Service],0),0))</f>
        <v>N/A</v>
      </c>
      <c r="AX470" s="81"/>
      <c r="AY470" s="72" t="str">
        <f>IF(OR(Table1[[#This Row],[Flow]]="",Table1[[#This Row],[Mech - Diversity]]=""),"",Table1[[#This Row],[Flow]]*Table1[[#This Row],[Mech - Diversity]])</f>
        <v/>
      </c>
      <c r="AZ470" s="72"/>
      <c r="BA470" s="62"/>
      <c r="BB470" s="62"/>
      <c r="BC470" s="62"/>
      <c r="BD470" s="62"/>
      <c r="BE470" s="62"/>
      <c r="BF470" s="62"/>
      <c r="BG470" s="62"/>
      <c r="BH470" s="77"/>
      <c r="BI470" s="77"/>
      <c r="BJ47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70" s="72" t="s">
        <v>512</v>
      </c>
      <c r="BL470" s="72" t="b">
        <f>IF(ISBLANK(Table1[[#This Row],[Power Source (Control Panel)]]),FALSE,TRUE)</f>
        <v>0</v>
      </c>
    </row>
    <row r="471" spans="1:64" ht="30" customHeight="1" x14ac:dyDescent="0.3">
      <c r="A471" s="80" t="s">
        <v>602</v>
      </c>
      <c r="B471" s="62" t="s">
        <v>544</v>
      </c>
      <c r="C47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EL-C294</v>
      </c>
      <c r="D471" s="62" t="s">
        <v>516</v>
      </c>
      <c r="E471" s="62" t="s">
        <v>528</v>
      </c>
      <c r="F471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71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71" s="74">
        <v>294</v>
      </c>
      <c r="I471" s="75" t="str">
        <f>IF(Table1[[#This Row],[Connection ID]]&lt;&gt;"-",IF(COUNTIF(Table1[Connection ID],Table1[[#This Row],[Connection ID]])&gt;1,"Duplicate Tag",""),"")</f>
        <v/>
      </c>
      <c r="J47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71" s="62"/>
      <c r="M471" s="62"/>
      <c r="N471" s="72" t="str" cm="1">
        <f t="array" ref="N471">_xlfn._xlws.FILTER(LookupCostCode[Cost Code],LookupCostCode[Description]=Table1[[#This Row],[Equipment Type]],"Not Assigned")</f>
        <v>Not Assigned</v>
      </c>
      <c r="O471" s="72"/>
      <c r="P471" s="72"/>
      <c r="Q471" s="62" t="s">
        <v>9</v>
      </c>
      <c r="R471" s="62"/>
      <c r="S471" s="62" t="s">
        <v>10</v>
      </c>
      <c r="T471" s="62"/>
      <c r="U471" s="62"/>
      <c r="V471" s="62"/>
      <c r="W471" s="72" t="str">
        <f>IF(ISBLANK(Table1[[#This Row],[Connection Type]]),"",INDEX(LookupConnectionType[Description],MATCH(Table1[[#This Row],[Connection Type]],LookupConnectionType[Connection Abbreviation])))</f>
        <v/>
      </c>
      <c r="X471" s="76"/>
      <c r="AA471" s="62"/>
      <c r="AB471" s="62"/>
      <c r="AC471" s="62" t="s">
        <v>518</v>
      </c>
      <c r="AD471" s="62"/>
      <c r="AE471" s="62" t="s">
        <v>529</v>
      </c>
      <c r="AF471" s="77"/>
      <c r="AG471" s="77">
        <v>5</v>
      </c>
      <c r="AH471" s="78">
        <v>0.8</v>
      </c>
      <c r="AI471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71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471" s="79">
        <f>IF(OR(Table1[[#This Row],[Apparent Power (kVA)]]="",Table1[[#This Row],[Elec - Diversity]]=""),"",Table1[[#This Row],[Apparent Power (kVA)]]*Table1[[#This Row],[Elec - Diversity]])</f>
        <v>0.48</v>
      </c>
      <c r="AL471" s="62"/>
      <c r="AM471" s="62"/>
      <c r="AN471" s="62"/>
      <c r="AO471" s="62"/>
      <c r="AP471" s="62"/>
      <c r="AQ471" s="62"/>
      <c r="AR471" s="62"/>
      <c r="AS471" s="62"/>
      <c r="AT471" s="62" t="str" cm="1">
        <f t="array" ref="AT471">IF(ISBLANK(Table1[[#This Row],[Service]]),"N/A",INDEX(LookupService[Consumption Unit],MATCH(Table1[[#This Row],[Service]],LookupService[Service],0),0))</f>
        <v>N/A</v>
      </c>
      <c r="AU471" s="62"/>
      <c r="AV471" s="62"/>
      <c r="AW471" s="80" t="str" cm="1">
        <f t="array" ref="AW471">IF(ISBLANK(Table1[[#This Row],[Service]]),"N/A",INDEX(LookupService[Pressure Unit],MATCH(Table1[[#This Row],[Service]],LookupService[Service],0),0))</f>
        <v>N/A</v>
      </c>
      <c r="AX471" s="81"/>
      <c r="AY471" s="72" t="str">
        <f>IF(OR(Table1[[#This Row],[Flow]]="",Table1[[#This Row],[Mech - Diversity]]=""),"",Table1[[#This Row],[Flow]]*Table1[[#This Row],[Mech - Diversity]])</f>
        <v/>
      </c>
      <c r="AZ471" s="72"/>
      <c r="BA471" s="62"/>
      <c r="BB471" s="62"/>
      <c r="BC471" s="62"/>
      <c r="BD471" s="62"/>
      <c r="BE471" s="62"/>
      <c r="BF471" s="62"/>
      <c r="BG471" s="62"/>
      <c r="BH471" s="77"/>
      <c r="BI471" s="77"/>
      <c r="BJ471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71" s="72" t="s">
        <v>512</v>
      </c>
      <c r="BL471" s="72" t="b">
        <f>IF(ISBLANK(Table1[[#This Row],[Power Source (Control Panel)]]),FALSE,TRUE)</f>
        <v>0</v>
      </c>
    </row>
    <row r="472" spans="1:64" ht="30" customHeight="1" x14ac:dyDescent="0.3">
      <c r="A472" s="80" t="s">
        <v>603</v>
      </c>
      <c r="B472" s="62" t="s">
        <v>544</v>
      </c>
      <c r="C47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72" s="62" t="s">
        <v>509</v>
      </c>
      <c r="E472" s="62"/>
      <c r="F47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7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72" s="74"/>
      <c r="I472" s="75" t="str">
        <f>IF(Table1[[#This Row],[Connection ID]]&lt;&gt;"-",IF(COUNTIF(Table1[Connection ID],Table1[[#This Row],[Connection ID]])&gt;1,"Duplicate Tag",""),"")</f>
        <v/>
      </c>
      <c r="J47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72" s="62"/>
      <c r="M472" s="62" t="s">
        <v>510</v>
      </c>
      <c r="N472" s="72" t="str" cm="1">
        <f t="array" ref="N472">_xlfn._xlws.FILTER(LookupCostCode[Cost Code],LookupCostCode[Description]=Table1[[#This Row],[Equipment Type]],"Not Assigned")</f>
        <v>Not Assigned</v>
      </c>
      <c r="O472" s="72" t="s">
        <v>545</v>
      </c>
      <c r="P472" s="72"/>
      <c r="Q472" s="62" t="s">
        <v>9</v>
      </c>
      <c r="R472" s="62"/>
      <c r="S472" s="62" t="s">
        <v>10</v>
      </c>
      <c r="T472" s="62"/>
      <c r="U472" s="62"/>
      <c r="V472" s="62"/>
      <c r="W472" s="72" t="str">
        <f>IF(ISBLANK(Table1[[#This Row],[Connection Type]]),"",INDEX(LookupConnectionType[Description],MATCH(Table1[[#This Row],[Connection Type]],LookupConnectionType[Connection Abbreviation])))</f>
        <v/>
      </c>
      <c r="X472" s="76"/>
      <c r="AA472" s="62"/>
      <c r="AB472" s="62"/>
      <c r="AC472" s="62"/>
      <c r="AD472" s="62"/>
      <c r="AE472" s="62"/>
      <c r="AF472" s="77"/>
      <c r="AG472" s="77"/>
      <c r="AH472" s="78"/>
      <c r="AI47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7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72" s="79" t="str">
        <f>IF(OR(Table1[[#This Row],[Apparent Power (kVA)]]="",Table1[[#This Row],[Elec - Diversity]]=""),"",Table1[[#This Row],[Apparent Power (kVA)]]*Table1[[#This Row],[Elec - Diversity]])</f>
        <v/>
      </c>
      <c r="AL472" s="62"/>
      <c r="AM472" s="62"/>
      <c r="AN472" s="62"/>
      <c r="AO472" s="62"/>
      <c r="AP472" s="62"/>
      <c r="AQ472" s="62"/>
      <c r="AR472" s="62"/>
      <c r="AS472" s="62"/>
      <c r="AT472" s="62" t="str" cm="1">
        <f t="array" ref="AT472">IF(ISBLANK(Table1[[#This Row],[Service]]),"N/A",INDEX(LookupService[Consumption Unit],MATCH(Table1[[#This Row],[Service]],LookupService[Service],0),0))</f>
        <v>N/A</v>
      </c>
      <c r="AU472" s="62"/>
      <c r="AV472" s="62"/>
      <c r="AW472" s="80" t="str" cm="1">
        <f t="array" ref="AW472">IF(ISBLANK(Table1[[#This Row],[Service]]),"N/A",INDEX(LookupService[Pressure Unit],MATCH(Table1[[#This Row],[Service]],LookupService[Service],0),0))</f>
        <v>N/A</v>
      </c>
      <c r="AX472" s="81"/>
      <c r="AY472" s="72" t="str">
        <f>IF(OR(Table1[[#This Row],[Flow]]="",Table1[[#This Row],[Mech - Diversity]]=""),"",Table1[[#This Row],[Flow]]*Table1[[#This Row],[Mech - Diversity]])</f>
        <v/>
      </c>
      <c r="AZ472" s="72"/>
      <c r="BA472" s="62"/>
      <c r="BB472" s="62"/>
      <c r="BC472" s="62"/>
      <c r="BD472" s="62"/>
      <c r="BE472" s="62"/>
      <c r="BF472" s="62"/>
      <c r="BG472" s="62"/>
      <c r="BH472" s="77"/>
      <c r="BI472" s="77"/>
      <c r="BJ47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72" s="72" t="s">
        <v>512</v>
      </c>
      <c r="BL472" s="72" t="b">
        <f>IF(ISBLANK(Table1[[#This Row],[Power Source (Control Panel)]]),FALSE,TRUE)</f>
        <v>0</v>
      </c>
    </row>
    <row r="473" spans="1:64" ht="30" customHeight="1" x14ac:dyDescent="0.3">
      <c r="A473" s="80" t="s">
        <v>603</v>
      </c>
      <c r="B473" s="62" t="s">
        <v>544</v>
      </c>
      <c r="C47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EL-C295</v>
      </c>
      <c r="D473" s="62" t="s">
        <v>516</v>
      </c>
      <c r="E473" s="62" t="s">
        <v>528</v>
      </c>
      <c r="F473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73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73" s="74">
        <v>295</v>
      </c>
      <c r="I473" s="75" t="str">
        <f>IF(Table1[[#This Row],[Connection ID]]&lt;&gt;"-",IF(COUNTIF(Table1[Connection ID],Table1[[#This Row],[Connection ID]])&gt;1,"Duplicate Tag",""),"")</f>
        <v/>
      </c>
      <c r="J47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73" s="62"/>
      <c r="M473" s="62"/>
      <c r="N473" s="72" t="str" cm="1">
        <f t="array" ref="N473">_xlfn._xlws.FILTER(LookupCostCode[Cost Code],LookupCostCode[Description]=Table1[[#This Row],[Equipment Type]],"Not Assigned")</f>
        <v>Not Assigned</v>
      </c>
      <c r="O473" s="72"/>
      <c r="P473" s="72"/>
      <c r="Q473" s="62" t="s">
        <v>9</v>
      </c>
      <c r="R473" s="62"/>
      <c r="S473" s="62" t="s">
        <v>10</v>
      </c>
      <c r="T473" s="62"/>
      <c r="U473" s="62"/>
      <c r="V473" s="62"/>
      <c r="W473" s="72" t="str">
        <f>IF(ISBLANK(Table1[[#This Row],[Connection Type]]),"",INDEX(LookupConnectionType[Description],MATCH(Table1[[#This Row],[Connection Type]],LookupConnectionType[Connection Abbreviation])))</f>
        <v/>
      </c>
      <c r="X473" s="76"/>
      <c r="AA473" s="62"/>
      <c r="AB473" s="62"/>
      <c r="AC473" s="62" t="s">
        <v>518</v>
      </c>
      <c r="AD473" s="62"/>
      <c r="AE473" s="62" t="s">
        <v>529</v>
      </c>
      <c r="AF473" s="77"/>
      <c r="AG473" s="77">
        <v>5</v>
      </c>
      <c r="AH473" s="78">
        <v>0.8</v>
      </c>
      <c r="AI473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73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473" s="79">
        <f>IF(OR(Table1[[#This Row],[Apparent Power (kVA)]]="",Table1[[#This Row],[Elec - Diversity]]=""),"",Table1[[#This Row],[Apparent Power (kVA)]]*Table1[[#This Row],[Elec - Diversity]])</f>
        <v>0.48</v>
      </c>
      <c r="AL473" s="62"/>
      <c r="AM473" s="62"/>
      <c r="AN473" s="62"/>
      <c r="AO473" s="62"/>
      <c r="AP473" s="62"/>
      <c r="AQ473" s="62"/>
      <c r="AR473" s="62"/>
      <c r="AS473" s="62"/>
      <c r="AT473" s="62" t="str" cm="1">
        <f t="array" ref="AT473">IF(ISBLANK(Table1[[#This Row],[Service]]),"N/A",INDEX(LookupService[Consumption Unit],MATCH(Table1[[#This Row],[Service]],LookupService[Service],0),0))</f>
        <v>N/A</v>
      </c>
      <c r="AU473" s="62"/>
      <c r="AV473" s="62"/>
      <c r="AW473" s="80" t="str" cm="1">
        <f t="array" ref="AW473">IF(ISBLANK(Table1[[#This Row],[Service]]),"N/A",INDEX(LookupService[Pressure Unit],MATCH(Table1[[#This Row],[Service]],LookupService[Service],0),0))</f>
        <v>N/A</v>
      </c>
      <c r="AX473" s="81"/>
      <c r="AY473" s="72" t="str">
        <f>IF(OR(Table1[[#This Row],[Flow]]="",Table1[[#This Row],[Mech - Diversity]]=""),"",Table1[[#This Row],[Flow]]*Table1[[#This Row],[Mech - Diversity]])</f>
        <v/>
      </c>
      <c r="AZ473" s="72"/>
      <c r="BA473" s="62"/>
      <c r="BB473" s="62"/>
      <c r="BC473" s="62"/>
      <c r="BD473" s="62"/>
      <c r="BE473" s="62"/>
      <c r="BF473" s="62"/>
      <c r="BG473" s="62"/>
      <c r="BH473" s="77"/>
      <c r="BI473" s="77"/>
      <c r="BJ473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73" s="72" t="s">
        <v>512</v>
      </c>
      <c r="BL473" s="72" t="b">
        <f>IF(ISBLANK(Table1[[#This Row],[Power Source (Control Panel)]]),FALSE,TRUE)</f>
        <v>0</v>
      </c>
    </row>
    <row r="474" spans="1:64" ht="30" customHeight="1" x14ac:dyDescent="0.3">
      <c r="A474" s="80" t="s">
        <v>604</v>
      </c>
      <c r="B474" s="62" t="s">
        <v>544</v>
      </c>
      <c r="C47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74" s="62" t="s">
        <v>509</v>
      </c>
      <c r="E474" s="62"/>
      <c r="F47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7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74" s="74"/>
      <c r="I474" s="75" t="str">
        <f>IF(Table1[[#This Row],[Connection ID]]&lt;&gt;"-",IF(COUNTIF(Table1[Connection ID],Table1[[#This Row],[Connection ID]])&gt;1,"Duplicate Tag",""),"")</f>
        <v/>
      </c>
      <c r="J47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74" s="62"/>
      <c r="M474" s="62" t="s">
        <v>510</v>
      </c>
      <c r="N474" s="72" t="str" cm="1">
        <f t="array" ref="N474">_xlfn._xlws.FILTER(LookupCostCode[Cost Code],LookupCostCode[Description]=Table1[[#This Row],[Equipment Type]],"Not Assigned")</f>
        <v>Not Assigned</v>
      </c>
      <c r="O474" s="72" t="s">
        <v>545</v>
      </c>
      <c r="P474" s="72"/>
      <c r="Q474" s="62" t="s">
        <v>9</v>
      </c>
      <c r="R474" s="62"/>
      <c r="S474" s="62" t="s">
        <v>10</v>
      </c>
      <c r="T474" s="62"/>
      <c r="U474" s="62"/>
      <c r="V474" s="62"/>
      <c r="W474" s="72" t="str">
        <f>IF(ISBLANK(Table1[[#This Row],[Connection Type]]),"",INDEX(LookupConnectionType[Description],MATCH(Table1[[#This Row],[Connection Type]],LookupConnectionType[Connection Abbreviation])))</f>
        <v/>
      </c>
      <c r="X474" s="76"/>
      <c r="AA474" s="62"/>
      <c r="AB474" s="62"/>
      <c r="AC474" s="62"/>
      <c r="AD474" s="62"/>
      <c r="AE474" s="62"/>
      <c r="AF474" s="77"/>
      <c r="AG474" s="77"/>
      <c r="AH474" s="78"/>
      <c r="AI47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7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74" s="79" t="str">
        <f>IF(OR(Table1[[#This Row],[Apparent Power (kVA)]]="",Table1[[#This Row],[Elec - Diversity]]=""),"",Table1[[#This Row],[Apparent Power (kVA)]]*Table1[[#This Row],[Elec - Diversity]])</f>
        <v/>
      </c>
      <c r="AL474" s="62"/>
      <c r="AM474" s="62"/>
      <c r="AN474" s="62"/>
      <c r="AO474" s="62"/>
      <c r="AP474" s="62"/>
      <c r="AQ474" s="62"/>
      <c r="AR474" s="62"/>
      <c r="AS474" s="62"/>
      <c r="AT474" s="62" t="str" cm="1">
        <f t="array" ref="AT474">IF(ISBLANK(Table1[[#This Row],[Service]]),"N/A",INDEX(LookupService[Consumption Unit],MATCH(Table1[[#This Row],[Service]],LookupService[Service],0),0))</f>
        <v>N/A</v>
      </c>
      <c r="AU474" s="62"/>
      <c r="AV474" s="62"/>
      <c r="AW474" s="80" t="str" cm="1">
        <f t="array" ref="AW474">IF(ISBLANK(Table1[[#This Row],[Service]]),"N/A",INDEX(LookupService[Pressure Unit],MATCH(Table1[[#This Row],[Service]],LookupService[Service],0),0))</f>
        <v>N/A</v>
      </c>
      <c r="AX474" s="81"/>
      <c r="AY474" s="72" t="str">
        <f>IF(OR(Table1[[#This Row],[Flow]]="",Table1[[#This Row],[Mech - Diversity]]=""),"",Table1[[#This Row],[Flow]]*Table1[[#This Row],[Mech - Diversity]])</f>
        <v/>
      </c>
      <c r="AZ474" s="72"/>
      <c r="BA474" s="62"/>
      <c r="BB474" s="62"/>
      <c r="BC474" s="62"/>
      <c r="BD474" s="62"/>
      <c r="BE474" s="62"/>
      <c r="BF474" s="62"/>
      <c r="BG474" s="62"/>
      <c r="BH474" s="77"/>
      <c r="BI474" s="77"/>
      <c r="BJ47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74" s="72" t="s">
        <v>512</v>
      </c>
      <c r="BL474" s="72" t="b">
        <f>IF(ISBLANK(Table1[[#This Row],[Power Source (Control Panel)]]),FALSE,TRUE)</f>
        <v>0</v>
      </c>
    </row>
    <row r="475" spans="1:64" ht="30" customHeight="1" x14ac:dyDescent="0.3">
      <c r="A475" s="80" t="s">
        <v>604</v>
      </c>
      <c r="B475" s="62" t="s">
        <v>544</v>
      </c>
      <c r="C47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EL-C296</v>
      </c>
      <c r="D475" s="62" t="s">
        <v>516</v>
      </c>
      <c r="E475" s="62" t="s">
        <v>528</v>
      </c>
      <c r="F475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75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75" s="74">
        <v>296</v>
      </c>
      <c r="I475" s="75" t="str">
        <f>IF(Table1[[#This Row],[Connection ID]]&lt;&gt;"-",IF(COUNTIF(Table1[Connection ID],Table1[[#This Row],[Connection ID]])&gt;1,"Duplicate Tag",""),"")</f>
        <v/>
      </c>
      <c r="J47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75" s="62"/>
      <c r="M475" s="62"/>
      <c r="N475" s="72" t="str" cm="1">
        <f t="array" ref="N475">_xlfn._xlws.FILTER(LookupCostCode[Cost Code],LookupCostCode[Description]=Table1[[#This Row],[Equipment Type]],"Not Assigned")</f>
        <v>Not Assigned</v>
      </c>
      <c r="O475" s="72"/>
      <c r="P475" s="72"/>
      <c r="Q475" s="62" t="s">
        <v>9</v>
      </c>
      <c r="R475" s="62"/>
      <c r="S475" s="62" t="s">
        <v>10</v>
      </c>
      <c r="T475" s="62"/>
      <c r="U475" s="62"/>
      <c r="V475" s="62"/>
      <c r="W475" s="72" t="str">
        <f>IF(ISBLANK(Table1[[#This Row],[Connection Type]]),"",INDEX(LookupConnectionType[Description],MATCH(Table1[[#This Row],[Connection Type]],LookupConnectionType[Connection Abbreviation])))</f>
        <v/>
      </c>
      <c r="X475" s="76"/>
      <c r="AA475" s="62"/>
      <c r="AB475" s="62"/>
      <c r="AC475" s="62" t="s">
        <v>518</v>
      </c>
      <c r="AD475" s="62"/>
      <c r="AE475" s="62" t="s">
        <v>529</v>
      </c>
      <c r="AF475" s="77"/>
      <c r="AG475" s="77">
        <v>5</v>
      </c>
      <c r="AH475" s="78">
        <v>0.8</v>
      </c>
      <c r="AI475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75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475" s="79">
        <f>IF(OR(Table1[[#This Row],[Apparent Power (kVA)]]="",Table1[[#This Row],[Elec - Diversity]]=""),"",Table1[[#This Row],[Apparent Power (kVA)]]*Table1[[#This Row],[Elec - Diversity]])</f>
        <v>0.48</v>
      </c>
      <c r="AL475" s="62"/>
      <c r="AM475" s="62"/>
      <c r="AN475" s="62"/>
      <c r="AO475" s="62"/>
      <c r="AP475" s="62"/>
      <c r="AQ475" s="62"/>
      <c r="AR475" s="62"/>
      <c r="AS475" s="62"/>
      <c r="AT475" s="62" t="str" cm="1">
        <f t="array" ref="AT475">IF(ISBLANK(Table1[[#This Row],[Service]]),"N/A",INDEX(LookupService[Consumption Unit],MATCH(Table1[[#This Row],[Service]],LookupService[Service],0),0))</f>
        <v>N/A</v>
      </c>
      <c r="AU475" s="62"/>
      <c r="AV475" s="62"/>
      <c r="AW475" s="80" t="str" cm="1">
        <f t="array" ref="AW475">IF(ISBLANK(Table1[[#This Row],[Service]]),"N/A",INDEX(LookupService[Pressure Unit],MATCH(Table1[[#This Row],[Service]],LookupService[Service],0),0))</f>
        <v>N/A</v>
      </c>
      <c r="AX475" s="81"/>
      <c r="AY475" s="72" t="str">
        <f>IF(OR(Table1[[#This Row],[Flow]]="",Table1[[#This Row],[Mech - Diversity]]=""),"",Table1[[#This Row],[Flow]]*Table1[[#This Row],[Mech - Diversity]])</f>
        <v/>
      </c>
      <c r="AZ475" s="72"/>
      <c r="BA475" s="62"/>
      <c r="BB475" s="62"/>
      <c r="BC475" s="62"/>
      <c r="BD475" s="62"/>
      <c r="BE475" s="62"/>
      <c r="BF475" s="62"/>
      <c r="BG475" s="62"/>
      <c r="BH475" s="77"/>
      <c r="BI475" s="77"/>
      <c r="BJ475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75" s="72" t="s">
        <v>512</v>
      </c>
      <c r="BL475" s="72" t="b">
        <f>IF(ISBLANK(Table1[[#This Row],[Power Source (Control Panel)]]),FALSE,TRUE)</f>
        <v>0</v>
      </c>
    </row>
    <row r="476" spans="1:64" ht="30" customHeight="1" x14ac:dyDescent="0.3">
      <c r="A476" s="80" t="s">
        <v>605</v>
      </c>
      <c r="B476" s="62" t="s">
        <v>544</v>
      </c>
      <c r="C47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76" s="62" t="s">
        <v>509</v>
      </c>
      <c r="E476" s="62"/>
      <c r="F47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7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76" s="74"/>
      <c r="I476" s="75" t="str">
        <f>IF(Table1[[#This Row],[Connection ID]]&lt;&gt;"-",IF(COUNTIF(Table1[Connection ID],Table1[[#This Row],[Connection ID]])&gt;1,"Duplicate Tag",""),"")</f>
        <v/>
      </c>
      <c r="J47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76" s="62"/>
      <c r="M476" s="62" t="s">
        <v>510</v>
      </c>
      <c r="N476" s="72" t="str" cm="1">
        <f t="array" ref="N476">_xlfn._xlws.FILTER(LookupCostCode[Cost Code],LookupCostCode[Description]=Table1[[#This Row],[Equipment Type]],"Not Assigned")</f>
        <v>Not Assigned</v>
      </c>
      <c r="O476" s="72" t="s">
        <v>545</v>
      </c>
      <c r="P476" s="72"/>
      <c r="Q476" s="62" t="s">
        <v>9</v>
      </c>
      <c r="R476" s="62"/>
      <c r="S476" s="62" t="s">
        <v>10</v>
      </c>
      <c r="T476" s="62"/>
      <c r="U476" s="62"/>
      <c r="V476" s="62"/>
      <c r="W476" s="72" t="str">
        <f>IF(ISBLANK(Table1[[#This Row],[Connection Type]]),"",INDEX(LookupConnectionType[Description],MATCH(Table1[[#This Row],[Connection Type]],LookupConnectionType[Connection Abbreviation])))</f>
        <v/>
      </c>
      <c r="X476" s="76"/>
      <c r="AA476" s="62"/>
      <c r="AB476" s="62"/>
      <c r="AC476" s="62"/>
      <c r="AD476" s="62"/>
      <c r="AE476" s="62"/>
      <c r="AF476" s="77"/>
      <c r="AG476" s="77"/>
      <c r="AH476" s="78"/>
      <c r="AI47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7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76" s="79" t="str">
        <f>IF(OR(Table1[[#This Row],[Apparent Power (kVA)]]="",Table1[[#This Row],[Elec - Diversity]]=""),"",Table1[[#This Row],[Apparent Power (kVA)]]*Table1[[#This Row],[Elec - Diversity]])</f>
        <v/>
      </c>
      <c r="AL476" s="62"/>
      <c r="AM476" s="62"/>
      <c r="AN476" s="62"/>
      <c r="AO476" s="62"/>
      <c r="AP476" s="62"/>
      <c r="AQ476" s="62"/>
      <c r="AR476" s="62"/>
      <c r="AS476" s="62"/>
      <c r="AT476" s="62" t="str" cm="1">
        <f t="array" ref="AT476">IF(ISBLANK(Table1[[#This Row],[Service]]),"N/A",INDEX(LookupService[Consumption Unit],MATCH(Table1[[#This Row],[Service]],LookupService[Service],0),0))</f>
        <v>N/A</v>
      </c>
      <c r="AU476" s="62"/>
      <c r="AV476" s="62"/>
      <c r="AW476" s="80" t="str" cm="1">
        <f t="array" ref="AW476">IF(ISBLANK(Table1[[#This Row],[Service]]),"N/A",INDEX(LookupService[Pressure Unit],MATCH(Table1[[#This Row],[Service]],LookupService[Service],0),0))</f>
        <v>N/A</v>
      </c>
      <c r="AX476" s="81"/>
      <c r="AY476" s="72" t="str">
        <f>IF(OR(Table1[[#This Row],[Flow]]="",Table1[[#This Row],[Mech - Diversity]]=""),"",Table1[[#This Row],[Flow]]*Table1[[#This Row],[Mech - Diversity]])</f>
        <v/>
      </c>
      <c r="AZ476" s="72"/>
      <c r="BA476" s="62"/>
      <c r="BB476" s="62"/>
      <c r="BC476" s="62"/>
      <c r="BD476" s="62"/>
      <c r="BE476" s="62"/>
      <c r="BF476" s="62"/>
      <c r="BG476" s="62"/>
      <c r="BH476" s="77"/>
      <c r="BI476" s="77"/>
      <c r="BJ47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76" s="72" t="s">
        <v>512</v>
      </c>
      <c r="BL476" s="72" t="b">
        <f>IF(ISBLANK(Table1[[#This Row],[Power Source (Control Panel)]]),FALSE,TRUE)</f>
        <v>0</v>
      </c>
    </row>
    <row r="477" spans="1:64" ht="30" customHeight="1" x14ac:dyDescent="0.3">
      <c r="A477" s="80" t="s">
        <v>605</v>
      </c>
      <c r="B477" s="62" t="s">
        <v>544</v>
      </c>
      <c r="C47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EL-C297</v>
      </c>
      <c r="D477" s="62" t="s">
        <v>516</v>
      </c>
      <c r="E477" s="62" t="s">
        <v>528</v>
      </c>
      <c r="F477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77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77" s="74">
        <v>297</v>
      </c>
      <c r="I477" s="75" t="str">
        <f>IF(Table1[[#This Row],[Connection ID]]&lt;&gt;"-",IF(COUNTIF(Table1[Connection ID],Table1[[#This Row],[Connection ID]])&gt;1,"Duplicate Tag",""),"")</f>
        <v/>
      </c>
      <c r="J47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77" s="62"/>
      <c r="M477" s="62"/>
      <c r="N477" s="72" t="str" cm="1">
        <f t="array" ref="N477">_xlfn._xlws.FILTER(LookupCostCode[Cost Code],LookupCostCode[Description]=Table1[[#This Row],[Equipment Type]],"Not Assigned")</f>
        <v>Not Assigned</v>
      </c>
      <c r="O477" s="72"/>
      <c r="P477" s="72"/>
      <c r="Q477" s="62" t="s">
        <v>9</v>
      </c>
      <c r="R477" s="62"/>
      <c r="S477" s="62" t="s">
        <v>10</v>
      </c>
      <c r="T477" s="62"/>
      <c r="U477" s="62"/>
      <c r="V477" s="62"/>
      <c r="W477" s="72" t="str">
        <f>IF(ISBLANK(Table1[[#This Row],[Connection Type]]),"",INDEX(LookupConnectionType[Description],MATCH(Table1[[#This Row],[Connection Type]],LookupConnectionType[Connection Abbreviation])))</f>
        <v/>
      </c>
      <c r="X477" s="76"/>
      <c r="AA477" s="62"/>
      <c r="AB477" s="62"/>
      <c r="AC477" s="62" t="s">
        <v>518</v>
      </c>
      <c r="AD477" s="62"/>
      <c r="AE477" s="62" t="s">
        <v>529</v>
      </c>
      <c r="AF477" s="77"/>
      <c r="AG477" s="77">
        <v>5</v>
      </c>
      <c r="AH477" s="78">
        <v>0.8</v>
      </c>
      <c r="AI477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77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477" s="79">
        <f>IF(OR(Table1[[#This Row],[Apparent Power (kVA)]]="",Table1[[#This Row],[Elec - Diversity]]=""),"",Table1[[#This Row],[Apparent Power (kVA)]]*Table1[[#This Row],[Elec - Diversity]])</f>
        <v>0.48</v>
      </c>
      <c r="AL477" s="62"/>
      <c r="AM477" s="62"/>
      <c r="AN477" s="62"/>
      <c r="AO477" s="62"/>
      <c r="AP477" s="62"/>
      <c r="AQ477" s="62"/>
      <c r="AR477" s="62"/>
      <c r="AS477" s="62"/>
      <c r="AT477" s="62" t="str" cm="1">
        <f t="array" ref="AT477">IF(ISBLANK(Table1[[#This Row],[Service]]),"N/A",INDEX(LookupService[Consumption Unit],MATCH(Table1[[#This Row],[Service]],LookupService[Service],0),0))</f>
        <v>N/A</v>
      </c>
      <c r="AU477" s="62"/>
      <c r="AV477" s="62"/>
      <c r="AW477" s="80" t="str" cm="1">
        <f t="array" ref="AW477">IF(ISBLANK(Table1[[#This Row],[Service]]),"N/A",INDEX(LookupService[Pressure Unit],MATCH(Table1[[#This Row],[Service]],LookupService[Service],0),0))</f>
        <v>N/A</v>
      </c>
      <c r="AX477" s="81"/>
      <c r="AY477" s="72" t="str">
        <f>IF(OR(Table1[[#This Row],[Flow]]="",Table1[[#This Row],[Mech - Diversity]]=""),"",Table1[[#This Row],[Flow]]*Table1[[#This Row],[Mech - Diversity]])</f>
        <v/>
      </c>
      <c r="AZ477" s="72"/>
      <c r="BA477" s="62"/>
      <c r="BB477" s="62"/>
      <c r="BC477" s="62"/>
      <c r="BD477" s="62"/>
      <c r="BE477" s="62"/>
      <c r="BF477" s="62"/>
      <c r="BG477" s="62"/>
      <c r="BH477" s="77"/>
      <c r="BI477" s="77"/>
      <c r="BJ477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77" s="72" t="s">
        <v>512</v>
      </c>
      <c r="BL477" s="72" t="b">
        <f>IF(ISBLANK(Table1[[#This Row],[Power Source (Control Panel)]]),FALSE,TRUE)</f>
        <v>0</v>
      </c>
    </row>
    <row r="478" spans="1:64" ht="30" customHeight="1" x14ac:dyDescent="0.3">
      <c r="A478" s="80" t="s">
        <v>606</v>
      </c>
      <c r="B478" s="62" t="s">
        <v>544</v>
      </c>
      <c r="C47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78" s="62" t="s">
        <v>509</v>
      </c>
      <c r="E478" s="62"/>
      <c r="F47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7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78" s="74"/>
      <c r="I478" s="75" t="str">
        <f>IF(Table1[[#This Row],[Connection ID]]&lt;&gt;"-",IF(COUNTIF(Table1[Connection ID],Table1[[#This Row],[Connection ID]])&gt;1,"Duplicate Tag",""),"")</f>
        <v/>
      </c>
      <c r="J47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78" s="62"/>
      <c r="M478" s="62" t="s">
        <v>510</v>
      </c>
      <c r="N478" s="72" t="str" cm="1">
        <f t="array" ref="N478">_xlfn._xlws.FILTER(LookupCostCode[Cost Code],LookupCostCode[Description]=Table1[[#This Row],[Equipment Type]],"Not Assigned")</f>
        <v>Not Assigned</v>
      </c>
      <c r="O478" s="72" t="s">
        <v>545</v>
      </c>
      <c r="P478" s="72"/>
      <c r="Q478" s="62" t="s">
        <v>9</v>
      </c>
      <c r="R478" s="62"/>
      <c r="S478" s="62" t="s">
        <v>10</v>
      </c>
      <c r="T478" s="62"/>
      <c r="U478" s="62"/>
      <c r="V478" s="62"/>
      <c r="W478" s="72" t="str">
        <f>IF(ISBLANK(Table1[[#This Row],[Connection Type]]),"",INDEX(LookupConnectionType[Description],MATCH(Table1[[#This Row],[Connection Type]],LookupConnectionType[Connection Abbreviation])))</f>
        <v/>
      </c>
      <c r="X478" s="76"/>
      <c r="AA478" s="62"/>
      <c r="AB478" s="62"/>
      <c r="AC478" s="62"/>
      <c r="AD478" s="62"/>
      <c r="AE478" s="62"/>
      <c r="AF478" s="77"/>
      <c r="AG478" s="77"/>
      <c r="AH478" s="78"/>
      <c r="AI47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7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78" s="79" t="str">
        <f>IF(OR(Table1[[#This Row],[Apparent Power (kVA)]]="",Table1[[#This Row],[Elec - Diversity]]=""),"",Table1[[#This Row],[Apparent Power (kVA)]]*Table1[[#This Row],[Elec - Diversity]])</f>
        <v/>
      </c>
      <c r="AL478" s="62"/>
      <c r="AM478" s="62"/>
      <c r="AN478" s="62"/>
      <c r="AO478" s="62"/>
      <c r="AP478" s="62"/>
      <c r="AQ478" s="62"/>
      <c r="AR478" s="62"/>
      <c r="AS478" s="62"/>
      <c r="AT478" s="62" t="str" cm="1">
        <f t="array" ref="AT478">IF(ISBLANK(Table1[[#This Row],[Service]]),"N/A",INDEX(LookupService[Consumption Unit],MATCH(Table1[[#This Row],[Service]],LookupService[Service],0),0))</f>
        <v>N/A</v>
      </c>
      <c r="AU478" s="62"/>
      <c r="AV478" s="62"/>
      <c r="AW478" s="80" t="str" cm="1">
        <f t="array" ref="AW478">IF(ISBLANK(Table1[[#This Row],[Service]]),"N/A",INDEX(LookupService[Pressure Unit],MATCH(Table1[[#This Row],[Service]],LookupService[Service],0),0))</f>
        <v>N/A</v>
      </c>
      <c r="AX478" s="81"/>
      <c r="AY478" s="72" t="str">
        <f>IF(OR(Table1[[#This Row],[Flow]]="",Table1[[#This Row],[Mech - Diversity]]=""),"",Table1[[#This Row],[Flow]]*Table1[[#This Row],[Mech - Diversity]])</f>
        <v/>
      </c>
      <c r="AZ478" s="72"/>
      <c r="BA478" s="62"/>
      <c r="BB478" s="62"/>
      <c r="BC478" s="62"/>
      <c r="BD478" s="62"/>
      <c r="BE478" s="62"/>
      <c r="BF478" s="62"/>
      <c r="BG478" s="62"/>
      <c r="BH478" s="77"/>
      <c r="BI478" s="77"/>
      <c r="BJ47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78" s="72" t="s">
        <v>512</v>
      </c>
      <c r="BL478" s="72" t="b">
        <f>IF(ISBLANK(Table1[[#This Row],[Power Source (Control Panel)]]),FALSE,TRUE)</f>
        <v>0</v>
      </c>
    </row>
    <row r="479" spans="1:64" ht="30" customHeight="1" x14ac:dyDescent="0.3">
      <c r="A479" s="80" t="s">
        <v>606</v>
      </c>
      <c r="B479" s="62" t="s">
        <v>544</v>
      </c>
      <c r="C47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EL-C298</v>
      </c>
      <c r="D479" s="62" t="s">
        <v>516</v>
      </c>
      <c r="E479" s="62" t="s">
        <v>528</v>
      </c>
      <c r="F479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79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79" s="74">
        <v>298</v>
      </c>
      <c r="I479" s="75" t="str">
        <f>IF(Table1[[#This Row],[Connection ID]]&lt;&gt;"-",IF(COUNTIF(Table1[Connection ID],Table1[[#This Row],[Connection ID]])&gt;1,"Duplicate Tag",""),"")</f>
        <v/>
      </c>
      <c r="J47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79" s="62"/>
      <c r="M479" s="62"/>
      <c r="N479" s="72" t="str" cm="1">
        <f t="array" ref="N479">_xlfn._xlws.FILTER(LookupCostCode[Cost Code],LookupCostCode[Description]=Table1[[#This Row],[Equipment Type]],"Not Assigned")</f>
        <v>Not Assigned</v>
      </c>
      <c r="O479" s="72"/>
      <c r="P479" s="72"/>
      <c r="Q479" s="62" t="s">
        <v>9</v>
      </c>
      <c r="R479" s="62"/>
      <c r="S479" s="62" t="s">
        <v>10</v>
      </c>
      <c r="T479" s="62"/>
      <c r="U479" s="62"/>
      <c r="V479" s="62"/>
      <c r="W479" s="72" t="str">
        <f>IF(ISBLANK(Table1[[#This Row],[Connection Type]]),"",INDEX(LookupConnectionType[Description],MATCH(Table1[[#This Row],[Connection Type]],LookupConnectionType[Connection Abbreviation])))</f>
        <v/>
      </c>
      <c r="X479" s="76"/>
      <c r="AA479" s="62"/>
      <c r="AB479" s="62"/>
      <c r="AC479" s="62" t="s">
        <v>518</v>
      </c>
      <c r="AD479" s="62"/>
      <c r="AE479" s="62" t="s">
        <v>529</v>
      </c>
      <c r="AF479" s="77"/>
      <c r="AG479" s="77">
        <v>5</v>
      </c>
      <c r="AH479" s="78">
        <v>0.8</v>
      </c>
      <c r="AI479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79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479" s="79">
        <f>IF(OR(Table1[[#This Row],[Apparent Power (kVA)]]="",Table1[[#This Row],[Elec - Diversity]]=""),"",Table1[[#This Row],[Apparent Power (kVA)]]*Table1[[#This Row],[Elec - Diversity]])</f>
        <v>0.48</v>
      </c>
      <c r="AL479" s="62"/>
      <c r="AM479" s="62"/>
      <c r="AN479" s="62"/>
      <c r="AO479" s="62"/>
      <c r="AP479" s="62"/>
      <c r="AQ479" s="62"/>
      <c r="AR479" s="62"/>
      <c r="AS479" s="62"/>
      <c r="AT479" s="62" t="str" cm="1">
        <f t="array" ref="AT479">IF(ISBLANK(Table1[[#This Row],[Service]]),"N/A",INDEX(LookupService[Consumption Unit],MATCH(Table1[[#This Row],[Service]],LookupService[Service],0),0))</f>
        <v>N/A</v>
      </c>
      <c r="AU479" s="62"/>
      <c r="AV479" s="62"/>
      <c r="AW479" s="80" t="str" cm="1">
        <f t="array" ref="AW479">IF(ISBLANK(Table1[[#This Row],[Service]]),"N/A",INDEX(LookupService[Pressure Unit],MATCH(Table1[[#This Row],[Service]],LookupService[Service],0),0))</f>
        <v>N/A</v>
      </c>
      <c r="AX479" s="81"/>
      <c r="AY479" s="72" t="str">
        <f>IF(OR(Table1[[#This Row],[Flow]]="",Table1[[#This Row],[Mech - Diversity]]=""),"",Table1[[#This Row],[Flow]]*Table1[[#This Row],[Mech - Diversity]])</f>
        <v/>
      </c>
      <c r="AZ479" s="72"/>
      <c r="BA479" s="62"/>
      <c r="BB479" s="62"/>
      <c r="BC479" s="62"/>
      <c r="BD479" s="62"/>
      <c r="BE479" s="62"/>
      <c r="BF479" s="62"/>
      <c r="BG479" s="62"/>
      <c r="BH479" s="77"/>
      <c r="BI479" s="77"/>
      <c r="BJ479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79" s="72" t="s">
        <v>512</v>
      </c>
      <c r="BL479" s="72" t="b">
        <f>IF(ISBLANK(Table1[[#This Row],[Power Source (Control Panel)]]),FALSE,TRUE)</f>
        <v>0</v>
      </c>
    </row>
    <row r="480" spans="1:64" ht="30" customHeight="1" x14ac:dyDescent="0.3">
      <c r="A480" s="80" t="s">
        <v>607</v>
      </c>
      <c r="B480" s="62" t="s">
        <v>544</v>
      </c>
      <c r="C48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80" s="62" t="s">
        <v>509</v>
      </c>
      <c r="E480" s="62"/>
      <c r="F48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8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80" s="74"/>
      <c r="I480" s="75" t="str">
        <f>IF(Table1[[#This Row],[Connection ID]]&lt;&gt;"-",IF(COUNTIF(Table1[Connection ID],Table1[[#This Row],[Connection ID]])&gt;1,"Duplicate Tag",""),"")</f>
        <v/>
      </c>
      <c r="J48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80" s="62"/>
      <c r="M480" s="62" t="s">
        <v>510</v>
      </c>
      <c r="N480" s="72" t="str" cm="1">
        <f t="array" ref="N480">_xlfn._xlws.FILTER(LookupCostCode[Cost Code],LookupCostCode[Description]=Table1[[#This Row],[Equipment Type]],"Not Assigned")</f>
        <v>Not Assigned</v>
      </c>
      <c r="O480" s="72" t="s">
        <v>545</v>
      </c>
      <c r="P480" s="72"/>
      <c r="Q480" s="62" t="s">
        <v>9</v>
      </c>
      <c r="R480" s="62"/>
      <c r="S480" s="62" t="s">
        <v>10</v>
      </c>
      <c r="T480" s="62"/>
      <c r="U480" s="62"/>
      <c r="V480" s="62"/>
      <c r="W480" s="72" t="str">
        <f>IF(ISBLANK(Table1[[#This Row],[Connection Type]]),"",INDEX(LookupConnectionType[Description],MATCH(Table1[[#This Row],[Connection Type]],LookupConnectionType[Connection Abbreviation])))</f>
        <v/>
      </c>
      <c r="X480" s="76"/>
      <c r="AA480" s="62"/>
      <c r="AB480" s="62"/>
      <c r="AC480" s="62"/>
      <c r="AD480" s="62"/>
      <c r="AE480" s="62"/>
      <c r="AF480" s="77"/>
      <c r="AG480" s="77"/>
      <c r="AH480" s="78"/>
      <c r="AI48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8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80" s="79" t="str">
        <f>IF(OR(Table1[[#This Row],[Apparent Power (kVA)]]="",Table1[[#This Row],[Elec - Diversity]]=""),"",Table1[[#This Row],[Apparent Power (kVA)]]*Table1[[#This Row],[Elec - Diversity]])</f>
        <v/>
      </c>
      <c r="AL480" s="62"/>
      <c r="AM480" s="62"/>
      <c r="AN480" s="62"/>
      <c r="AO480" s="62"/>
      <c r="AP480" s="62"/>
      <c r="AQ480" s="62"/>
      <c r="AR480" s="62"/>
      <c r="AS480" s="62"/>
      <c r="AT480" s="62" t="str" cm="1">
        <f t="array" ref="AT480">IF(ISBLANK(Table1[[#This Row],[Service]]),"N/A",INDEX(LookupService[Consumption Unit],MATCH(Table1[[#This Row],[Service]],LookupService[Service],0),0))</f>
        <v>N/A</v>
      </c>
      <c r="AU480" s="62"/>
      <c r="AV480" s="62"/>
      <c r="AW480" s="80" t="str" cm="1">
        <f t="array" ref="AW480">IF(ISBLANK(Table1[[#This Row],[Service]]),"N/A",INDEX(LookupService[Pressure Unit],MATCH(Table1[[#This Row],[Service]],LookupService[Service],0),0))</f>
        <v>N/A</v>
      </c>
      <c r="AX480" s="81"/>
      <c r="AY480" s="72" t="str">
        <f>IF(OR(Table1[[#This Row],[Flow]]="",Table1[[#This Row],[Mech - Diversity]]=""),"",Table1[[#This Row],[Flow]]*Table1[[#This Row],[Mech - Diversity]])</f>
        <v/>
      </c>
      <c r="AZ480" s="72"/>
      <c r="BA480" s="62"/>
      <c r="BB480" s="62"/>
      <c r="BC480" s="62"/>
      <c r="BD480" s="62"/>
      <c r="BE480" s="62"/>
      <c r="BF480" s="62"/>
      <c r="BG480" s="62"/>
      <c r="BH480" s="77"/>
      <c r="BI480" s="77"/>
      <c r="BJ48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80" s="72" t="s">
        <v>512</v>
      </c>
      <c r="BL480" s="72" t="b">
        <f>IF(ISBLANK(Table1[[#This Row],[Power Source (Control Panel)]]),FALSE,TRUE)</f>
        <v>0</v>
      </c>
    </row>
    <row r="481" spans="1:64" ht="30" customHeight="1" x14ac:dyDescent="0.3">
      <c r="A481" s="80" t="s">
        <v>607</v>
      </c>
      <c r="B481" s="62" t="s">
        <v>544</v>
      </c>
      <c r="C48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EL-C299</v>
      </c>
      <c r="D481" s="62" t="s">
        <v>516</v>
      </c>
      <c r="E481" s="62" t="s">
        <v>528</v>
      </c>
      <c r="F481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81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81" s="74">
        <v>299</v>
      </c>
      <c r="I481" s="75" t="str">
        <f>IF(Table1[[#This Row],[Connection ID]]&lt;&gt;"-",IF(COUNTIF(Table1[Connection ID],Table1[[#This Row],[Connection ID]])&gt;1,"Duplicate Tag",""),"")</f>
        <v/>
      </c>
      <c r="J48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81" s="62"/>
      <c r="M481" s="62"/>
      <c r="N481" s="72" t="str" cm="1">
        <f t="array" ref="N481">_xlfn._xlws.FILTER(LookupCostCode[Cost Code],LookupCostCode[Description]=Table1[[#This Row],[Equipment Type]],"Not Assigned")</f>
        <v>Not Assigned</v>
      </c>
      <c r="O481" s="72"/>
      <c r="P481" s="72"/>
      <c r="Q481" s="62" t="s">
        <v>9</v>
      </c>
      <c r="R481" s="62"/>
      <c r="S481" s="62" t="s">
        <v>10</v>
      </c>
      <c r="T481" s="62"/>
      <c r="U481" s="62"/>
      <c r="V481" s="62"/>
      <c r="W481" s="72" t="str">
        <f>IF(ISBLANK(Table1[[#This Row],[Connection Type]]),"",INDEX(LookupConnectionType[Description],MATCH(Table1[[#This Row],[Connection Type]],LookupConnectionType[Connection Abbreviation])))</f>
        <v/>
      </c>
      <c r="X481" s="76"/>
      <c r="AA481" s="62"/>
      <c r="AB481" s="62"/>
      <c r="AC481" s="62" t="s">
        <v>518</v>
      </c>
      <c r="AD481" s="62"/>
      <c r="AE481" s="62" t="s">
        <v>529</v>
      </c>
      <c r="AF481" s="77"/>
      <c r="AG481" s="77">
        <v>5</v>
      </c>
      <c r="AH481" s="78">
        <v>0.8</v>
      </c>
      <c r="AI481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81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481" s="79">
        <f>IF(OR(Table1[[#This Row],[Apparent Power (kVA)]]="",Table1[[#This Row],[Elec - Diversity]]=""),"",Table1[[#This Row],[Apparent Power (kVA)]]*Table1[[#This Row],[Elec - Diversity]])</f>
        <v>0.48</v>
      </c>
      <c r="AL481" s="62"/>
      <c r="AM481" s="62"/>
      <c r="AN481" s="62"/>
      <c r="AO481" s="62"/>
      <c r="AP481" s="62"/>
      <c r="AQ481" s="62"/>
      <c r="AR481" s="62"/>
      <c r="AS481" s="62"/>
      <c r="AT481" s="62" t="str" cm="1">
        <f t="array" ref="AT481">IF(ISBLANK(Table1[[#This Row],[Service]]),"N/A",INDEX(LookupService[Consumption Unit],MATCH(Table1[[#This Row],[Service]],LookupService[Service],0),0))</f>
        <v>N/A</v>
      </c>
      <c r="AU481" s="62"/>
      <c r="AV481" s="62"/>
      <c r="AW481" s="80" t="str" cm="1">
        <f t="array" ref="AW481">IF(ISBLANK(Table1[[#This Row],[Service]]),"N/A",INDEX(LookupService[Pressure Unit],MATCH(Table1[[#This Row],[Service]],LookupService[Service],0),0))</f>
        <v>N/A</v>
      </c>
      <c r="AX481" s="81"/>
      <c r="AY481" s="72" t="str">
        <f>IF(OR(Table1[[#This Row],[Flow]]="",Table1[[#This Row],[Mech - Diversity]]=""),"",Table1[[#This Row],[Flow]]*Table1[[#This Row],[Mech - Diversity]])</f>
        <v/>
      </c>
      <c r="AZ481" s="72"/>
      <c r="BA481" s="62"/>
      <c r="BB481" s="62"/>
      <c r="BC481" s="62"/>
      <c r="BD481" s="62"/>
      <c r="BE481" s="62"/>
      <c r="BF481" s="62"/>
      <c r="BG481" s="62"/>
      <c r="BH481" s="77"/>
      <c r="BI481" s="77"/>
      <c r="BJ481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81" s="72" t="s">
        <v>512</v>
      </c>
      <c r="BL481" s="72" t="b">
        <f>IF(ISBLANK(Table1[[#This Row],[Power Source (Control Panel)]]),FALSE,TRUE)</f>
        <v>0</v>
      </c>
    </row>
    <row r="482" spans="1:64" ht="30" customHeight="1" x14ac:dyDescent="0.3">
      <c r="A482" s="80" t="s">
        <v>586</v>
      </c>
      <c r="B482" s="62" t="s">
        <v>587</v>
      </c>
      <c r="C48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82" s="62" t="s">
        <v>509</v>
      </c>
      <c r="E482" s="62"/>
      <c r="F48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8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82" s="74"/>
      <c r="I482" s="75" t="str">
        <f>IF(Table1[[#This Row],[Connection ID]]&lt;&gt;"-",IF(COUNTIF(Table1[Connection ID],Table1[[#This Row],[Connection ID]])&gt;1,"Duplicate Tag",""),"")</f>
        <v/>
      </c>
      <c r="J48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82" s="62"/>
      <c r="M482" s="62" t="s">
        <v>510</v>
      </c>
      <c r="N482" s="72" t="str" cm="1">
        <f t="array" ref="N482">_xlfn._xlws.FILTER(LookupCostCode[Cost Code],LookupCostCode[Description]=Table1[[#This Row],[Equipment Type]],"Not Assigned")</f>
        <v>Not Assigned</v>
      </c>
      <c r="O482" s="72"/>
      <c r="P482" s="72"/>
      <c r="Q482" s="62" t="s">
        <v>9</v>
      </c>
      <c r="R482" s="62"/>
      <c r="S482" s="62"/>
      <c r="T482" s="62"/>
      <c r="U482" s="62"/>
      <c r="V482" s="62"/>
      <c r="W482" s="72" t="str">
        <f>IF(ISBLANK(Table1[[#This Row],[Connection Type]]),"",INDEX(LookupConnectionType[Description],MATCH(Table1[[#This Row],[Connection Type]],LookupConnectionType[Connection Abbreviation])))</f>
        <v/>
      </c>
      <c r="X482" s="76"/>
      <c r="AA482" s="62"/>
      <c r="AB482" s="62"/>
      <c r="AC482" s="62"/>
      <c r="AD482" s="62"/>
      <c r="AE482" s="62"/>
      <c r="AF482" s="77"/>
      <c r="AG482" s="77"/>
      <c r="AH482" s="78"/>
      <c r="AI48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8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82" s="79" t="str">
        <f>IF(OR(Table1[[#This Row],[Apparent Power (kVA)]]="",Table1[[#This Row],[Elec - Diversity]]=""),"",Table1[[#This Row],[Apparent Power (kVA)]]*Table1[[#This Row],[Elec - Diversity]])</f>
        <v/>
      </c>
      <c r="AL482" s="62"/>
      <c r="AM482" s="62"/>
      <c r="AN482" s="62"/>
      <c r="AO482" s="62"/>
      <c r="AP482" s="62"/>
      <c r="AQ482" s="62"/>
      <c r="AR482" s="62"/>
      <c r="AS482" s="62"/>
      <c r="AT482" s="62" t="str" cm="1">
        <f t="array" ref="AT482">IF(ISBLANK(Table1[[#This Row],[Service]]),"N/A",INDEX(LookupService[Consumption Unit],MATCH(Table1[[#This Row],[Service]],LookupService[Service],0),0))</f>
        <v>N/A</v>
      </c>
      <c r="AU482" s="62"/>
      <c r="AV482" s="62"/>
      <c r="AW482" s="80" t="str" cm="1">
        <f t="array" ref="AW482">IF(ISBLANK(Table1[[#This Row],[Service]]),"N/A",INDEX(LookupService[Pressure Unit],MATCH(Table1[[#This Row],[Service]],LookupService[Service],0),0))</f>
        <v>N/A</v>
      </c>
      <c r="AX482" s="81"/>
      <c r="AY482" s="72" t="str">
        <f>IF(OR(Table1[[#This Row],[Flow]]="",Table1[[#This Row],[Mech - Diversity]]=""),"",Table1[[#This Row],[Flow]]*Table1[[#This Row],[Mech - Diversity]])</f>
        <v/>
      </c>
      <c r="AZ482" s="72"/>
      <c r="BA482" s="62"/>
      <c r="BB482" s="62"/>
      <c r="BC482" s="62"/>
      <c r="BD482" s="62"/>
      <c r="BE482" s="62"/>
      <c r="BF482" s="62"/>
      <c r="BG482" s="62"/>
      <c r="BH482" s="77"/>
      <c r="BI482" s="77"/>
      <c r="BJ48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82" s="72" t="s">
        <v>512</v>
      </c>
      <c r="BL482" s="72" t="b">
        <f>IF(ISBLANK(Table1[[#This Row],[Power Source (Control Panel)]]),FALSE,TRUE)</f>
        <v>0</v>
      </c>
    </row>
    <row r="483" spans="1:64" ht="30" customHeight="1" x14ac:dyDescent="0.3">
      <c r="A483" s="80" t="s">
        <v>586</v>
      </c>
      <c r="B483" s="62" t="s">
        <v>587</v>
      </c>
      <c r="C48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EL-C000</v>
      </c>
      <c r="D483" s="62" t="s">
        <v>516</v>
      </c>
      <c r="E483" s="62" t="s">
        <v>528</v>
      </c>
      <c r="F483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83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83" s="74"/>
      <c r="I483" s="75" t="str">
        <f>IF(Table1[[#This Row],[Connection ID]]&lt;&gt;"-",IF(COUNTIF(Table1[Connection ID],Table1[[#This Row],[Connection ID]])&gt;1,"Duplicate Tag",""),"")</f>
        <v>Duplicate Tag</v>
      </c>
      <c r="J48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83" s="62"/>
      <c r="M483" s="62"/>
      <c r="N483" s="72" t="str" cm="1">
        <f t="array" ref="N483">_xlfn._xlws.FILTER(LookupCostCode[Cost Code],LookupCostCode[Description]=Table1[[#This Row],[Equipment Type]],"Not Assigned")</f>
        <v>Not Assigned</v>
      </c>
      <c r="O483" s="72"/>
      <c r="P483" s="72"/>
      <c r="Q483" s="62" t="s">
        <v>9</v>
      </c>
      <c r="R483" s="62"/>
      <c r="S483" s="62"/>
      <c r="T483" s="62"/>
      <c r="U483" s="62"/>
      <c r="V483" s="62"/>
      <c r="W483" s="72" t="str">
        <f>IF(ISBLANK(Table1[[#This Row],[Connection Type]]),"",INDEX(LookupConnectionType[Description],MATCH(Table1[[#This Row],[Connection Type]],LookupConnectionType[Connection Abbreviation])))</f>
        <v/>
      </c>
      <c r="X483" s="76"/>
      <c r="AA483" s="62"/>
      <c r="AB483" s="62"/>
      <c r="AC483" s="62" t="s">
        <v>518</v>
      </c>
      <c r="AD483" s="62"/>
      <c r="AE483" s="62" t="s">
        <v>529</v>
      </c>
      <c r="AF483" s="77"/>
      <c r="AG483" s="77">
        <v>5</v>
      </c>
      <c r="AH483" s="78"/>
      <c r="AI483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8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83" s="79" t="str">
        <f>IF(OR(Table1[[#This Row],[Apparent Power (kVA)]]="",Table1[[#This Row],[Elec - Diversity]]=""),"",Table1[[#This Row],[Apparent Power (kVA)]]*Table1[[#This Row],[Elec - Diversity]])</f>
        <v/>
      </c>
      <c r="AL483" s="62"/>
      <c r="AM483" s="62"/>
      <c r="AN483" s="62"/>
      <c r="AO483" s="62"/>
      <c r="AP483" s="62"/>
      <c r="AQ483" s="62"/>
      <c r="AR483" s="62"/>
      <c r="AS483" s="62"/>
      <c r="AT483" s="62" t="str" cm="1">
        <f t="array" ref="AT483">IF(ISBLANK(Table1[[#This Row],[Service]]),"N/A",INDEX(LookupService[Consumption Unit],MATCH(Table1[[#This Row],[Service]],LookupService[Service],0),0))</f>
        <v>N/A</v>
      </c>
      <c r="AU483" s="62"/>
      <c r="AV483" s="62"/>
      <c r="AW483" s="80" t="str" cm="1">
        <f t="array" ref="AW483">IF(ISBLANK(Table1[[#This Row],[Service]]),"N/A",INDEX(LookupService[Pressure Unit],MATCH(Table1[[#This Row],[Service]],LookupService[Service],0),0))</f>
        <v>N/A</v>
      </c>
      <c r="AX483" s="81"/>
      <c r="AY483" s="72" t="str">
        <f>IF(OR(Table1[[#This Row],[Flow]]="",Table1[[#This Row],[Mech - Diversity]]=""),"",Table1[[#This Row],[Flow]]*Table1[[#This Row],[Mech - Diversity]])</f>
        <v/>
      </c>
      <c r="AZ483" s="72"/>
      <c r="BA483" s="62"/>
      <c r="BB483" s="62"/>
      <c r="BC483" s="62"/>
      <c r="BD483" s="62"/>
      <c r="BE483" s="62"/>
      <c r="BF483" s="62"/>
      <c r="BG483" s="62"/>
      <c r="BH483" s="77"/>
      <c r="BI483" s="77"/>
      <c r="BJ483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83" s="72" t="s">
        <v>512</v>
      </c>
      <c r="BL483" s="72" t="b">
        <f>IF(ISBLANK(Table1[[#This Row],[Power Source (Control Panel)]]),FALSE,TRUE)</f>
        <v>0</v>
      </c>
    </row>
    <row r="484" spans="1:64" ht="30" customHeight="1" x14ac:dyDescent="0.3">
      <c r="A484" s="62" t="s">
        <v>1013</v>
      </c>
      <c r="B484" s="62" t="s">
        <v>1007</v>
      </c>
      <c r="C48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EL-C068</v>
      </c>
      <c r="D484" s="62" t="s">
        <v>516</v>
      </c>
      <c r="E484" s="62" t="s">
        <v>528</v>
      </c>
      <c r="F484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84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84" s="74">
        <v>68</v>
      </c>
      <c r="I484" s="75" t="str">
        <f>IF(Table1[[#This Row],[Connection ID]]&lt;&gt;"-",IF(COUNTIF(Table1[Connection ID],Table1[[#This Row],[Connection ID]])&gt;1,"Duplicate Tag",""),"")</f>
        <v/>
      </c>
      <c r="J48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84" s="62"/>
      <c r="M484" s="62" t="s">
        <v>7</v>
      </c>
      <c r="N484" s="72" t="str" cm="1">
        <f t="array" ref="N484">_xlfn._xlws.FILTER(LookupCostCode[Cost Code],LookupCostCode[Description]=Table1[[#This Row],[Equipment Type]],"Not Assigned")</f>
        <v>Not Assigned</v>
      </c>
      <c r="O484" s="72" t="s">
        <v>767</v>
      </c>
      <c r="P484" s="72"/>
      <c r="Q484" s="62" t="s">
        <v>11</v>
      </c>
      <c r="R484" s="62"/>
      <c r="S484" s="62"/>
      <c r="T484" s="62"/>
      <c r="U484" s="62"/>
      <c r="V484" s="62"/>
      <c r="W484" s="72" t="str">
        <f>IF(ISBLANK(Table1[[#This Row],[Connection Type]]),"",INDEX(LookupConnectionType[Description],MATCH(Table1[[#This Row],[Connection Type]],LookupConnectionType[Connection Abbreviation])))</f>
        <v/>
      </c>
      <c r="X484" s="76"/>
      <c r="AA484" s="62"/>
      <c r="AB484" s="62"/>
      <c r="AC484" s="62" t="s">
        <v>518</v>
      </c>
      <c r="AD484" s="62"/>
      <c r="AE484" s="62" t="s">
        <v>529</v>
      </c>
      <c r="AF484" s="77"/>
      <c r="AG484" s="77">
        <v>5</v>
      </c>
      <c r="AH484" s="78">
        <v>0.8</v>
      </c>
      <c r="AI484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84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484" s="79">
        <f>IF(OR(Table1[[#This Row],[Apparent Power (kVA)]]="",Table1[[#This Row],[Elec - Diversity]]=""),"",Table1[[#This Row],[Apparent Power (kVA)]]*Table1[[#This Row],[Elec - Diversity]])</f>
        <v>0.48</v>
      </c>
      <c r="AL484" s="62"/>
      <c r="AM484" s="62"/>
      <c r="AN484" s="62"/>
      <c r="AO484" s="62"/>
      <c r="AP484" s="62"/>
      <c r="AQ484" s="62"/>
      <c r="AR484" s="62"/>
      <c r="AS484" s="62"/>
      <c r="AT484" s="62" t="str" cm="1">
        <f t="array" ref="AT484">IF(ISBLANK(Table1[[#This Row],[Service]]),"N/A",INDEX(LookupService[Consumption Unit],MATCH(Table1[[#This Row],[Service]],LookupService[Service],0),0))</f>
        <v>N/A</v>
      </c>
      <c r="AU484" s="62"/>
      <c r="AV484" s="62"/>
      <c r="AW484" s="80" t="str" cm="1">
        <f t="array" ref="AW484">IF(ISBLANK(Table1[[#This Row],[Service]]),"N/A",INDEX(LookupService[Pressure Unit],MATCH(Table1[[#This Row],[Service]],LookupService[Service],0),0))</f>
        <v>N/A</v>
      </c>
      <c r="AX484" s="81"/>
      <c r="AY484" s="72" t="str">
        <f>IF(OR(Table1[[#This Row],[Flow]]="",Table1[[#This Row],[Mech - Diversity]]=""),"",Table1[[#This Row],[Flow]]*Table1[[#This Row],[Mech - Diversity]])</f>
        <v/>
      </c>
      <c r="AZ484" s="72"/>
      <c r="BA484" s="62"/>
      <c r="BB484" s="62"/>
      <c r="BC484" s="62"/>
      <c r="BD484" s="62"/>
      <c r="BE484" s="62"/>
      <c r="BF484" s="62"/>
      <c r="BG484" s="62"/>
      <c r="BH484" s="77"/>
      <c r="BI484" s="77"/>
      <c r="BJ484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84" s="72"/>
      <c r="BL484" s="72" t="b">
        <f>IF(ISBLANK(Table1[[#This Row],[Power Source (Control Panel)]]),FALSE,TRUE)</f>
        <v>0</v>
      </c>
    </row>
    <row r="485" spans="1:64" ht="30" customHeight="1" x14ac:dyDescent="0.3">
      <c r="A485" s="62" t="s">
        <v>1013</v>
      </c>
      <c r="B485" s="62" t="s">
        <v>1007</v>
      </c>
      <c r="C48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85" s="62" t="s">
        <v>509</v>
      </c>
      <c r="E485" s="62"/>
      <c r="F48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8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85" s="74"/>
      <c r="I485" s="75" t="str">
        <f>IF(Table1[[#This Row],[Connection ID]]&lt;&gt;"-",IF(COUNTIF(Table1[Connection ID],Table1[[#This Row],[Connection ID]])&gt;1,"Duplicate Tag",""),"")</f>
        <v/>
      </c>
      <c r="J48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85" s="62"/>
      <c r="M485" s="62" t="s">
        <v>7</v>
      </c>
      <c r="N485" s="72" t="str" cm="1">
        <f t="array" ref="N485">_xlfn._xlws.FILTER(LookupCostCode[Cost Code],LookupCostCode[Description]=Table1[[#This Row],[Equipment Type]],"Not Assigned")</f>
        <v>Not Assigned</v>
      </c>
      <c r="O485" s="72" t="s">
        <v>767</v>
      </c>
      <c r="P485" s="72"/>
      <c r="Q485" s="62" t="s">
        <v>11</v>
      </c>
      <c r="R485" s="62"/>
      <c r="S485" s="62"/>
      <c r="T485" s="62"/>
      <c r="U485" s="62"/>
      <c r="V485" s="62"/>
      <c r="W485" s="72" t="str">
        <f>IF(ISBLANK(Table1[[#This Row],[Connection Type]]),"",INDEX(LookupConnectionType[Description],MATCH(Table1[[#This Row],[Connection Type]],LookupConnectionType[Connection Abbreviation])))</f>
        <v/>
      </c>
      <c r="X485" s="76"/>
      <c r="AA485" s="62"/>
      <c r="AB485" s="62"/>
      <c r="AC485" s="62"/>
      <c r="AD485" s="62"/>
      <c r="AE485" s="62"/>
      <c r="AF485" s="77"/>
      <c r="AG485" s="77"/>
      <c r="AH485" s="78"/>
      <c r="AI48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8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85" s="79" t="str">
        <f>IF(OR(Table1[[#This Row],[Apparent Power (kVA)]]="",Table1[[#This Row],[Elec - Diversity]]=""),"",Table1[[#This Row],[Apparent Power (kVA)]]*Table1[[#This Row],[Elec - Diversity]])</f>
        <v/>
      </c>
      <c r="AL485" s="62"/>
      <c r="AM485" s="62"/>
      <c r="AN485" s="62"/>
      <c r="AO485" s="62"/>
      <c r="AP485" s="62"/>
      <c r="AQ485" s="62"/>
      <c r="AR485" s="62"/>
      <c r="AS485" s="62"/>
      <c r="AT485" s="62" t="str" cm="1">
        <f t="array" ref="AT485">IF(ISBLANK(Table1[[#This Row],[Service]]),"N/A",INDEX(LookupService[Consumption Unit],MATCH(Table1[[#This Row],[Service]],LookupService[Service],0),0))</f>
        <v>N/A</v>
      </c>
      <c r="AU485" s="62"/>
      <c r="AV485" s="62"/>
      <c r="AW485" s="80" t="str" cm="1">
        <f t="array" ref="AW485">IF(ISBLANK(Table1[[#This Row],[Service]]),"N/A",INDEX(LookupService[Pressure Unit],MATCH(Table1[[#This Row],[Service]],LookupService[Service],0),0))</f>
        <v>N/A</v>
      </c>
      <c r="AX485" s="81"/>
      <c r="AY485" s="72" t="str">
        <f>IF(OR(Table1[[#This Row],[Flow]]="",Table1[[#This Row],[Mech - Diversity]]=""),"",Table1[[#This Row],[Flow]]*Table1[[#This Row],[Mech - Diversity]])</f>
        <v/>
      </c>
      <c r="AZ485" s="72"/>
      <c r="BA485" s="62"/>
      <c r="BB485" s="62"/>
      <c r="BC485" s="62"/>
      <c r="BD485" s="62"/>
      <c r="BE485" s="62"/>
      <c r="BF485" s="62"/>
      <c r="BG485" s="62"/>
      <c r="BH485" s="77"/>
      <c r="BI485" s="77"/>
      <c r="BJ48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85" s="72"/>
      <c r="BL485" s="72" t="b">
        <f>IF(ISBLANK(Table1[[#This Row],[Power Source (Control Panel)]]),FALSE,TRUE)</f>
        <v>0</v>
      </c>
    </row>
    <row r="486" spans="1:64" ht="30" customHeight="1" x14ac:dyDescent="0.3">
      <c r="A486" s="62" t="s">
        <v>1014</v>
      </c>
      <c r="B486" s="62" t="s">
        <v>1007</v>
      </c>
      <c r="C48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EL-C069</v>
      </c>
      <c r="D486" s="62" t="s">
        <v>516</v>
      </c>
      <c r="E486" s="62" t="s">
        <v>528</v>
      </c>
      <c r="F48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8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86" s="74">
        <v>69</v>
      </c>
      <c r="I486" s="75" t="str">
        <f>IF(Table1[[#This Row],[Connection ID]]&lt;&gt;"-",IF(COUNTIF(Table1[Connection ID],Table1[[#This Row],[Connection ID]])&gt;1,"Duplicate Tag",""),"")</f>
        <v/>
      </c>
      <c r="J48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86" s="62"/>
      <c r="M486" s="62" t="s">
        <v>7</v>
      </c>
      <c r="N486" s="72" t="str" cm="1">
        <f t="array" ref="N486">_xlfn._xlws.FILTER(LookupCostCode[Cost Code],LookupCostCode[Description]=Table1[[#This Row],[Equipment Type]],"Not Assigned")</f>
        <v>Not Assigned</v>
      </c>
      <c r="O486" s="72" t="s">
        <v>767</v>
      </c>
      <c r="P486" s="72"/>
      <c r="Q486" s="62" t="s">
        <v>12</v>
      </c>
      <c r="R486" s="62"/>
      <c r="S486" s="62"/>
      <c r="T486" s="62"/>
      <c r="U486" s="62"/>
      <c r="V486" s="62"/>
      <c r="W486" s="72" t="str">
        <f>IF(ISBLANK(Table1[[#This Row],[Connection Type]]),"",INDEX(LookupConnectionType[Description],MATCH(Table1[[#This Row],[Connection Type]],LookupConnectionType[Connection Abbreviation])))</f>
        <v/>
      </c>
      <c r="X486" s="76"/>
      <c r="AA486" s="62"/>
      <c r="AB486" s="62"/>
      <c r="AC486" s="62" t="s">
        <v>518</v>
      </c>
      <c r="AD486" s="62"/>
      <c r="AE486" s="62" t="s">
        <v>529</v>
      </c>
      <c r="AF486" s="77"/>
      <c r="AG486" s="77">
        <v>5</v>
      </c>
      <c r="AH486" s="78">
        <v>0.8</v>
      </c>
      <c r="AI48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86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486" s="79">
        <f>IF(OR(Table1[[#This Row],[Apparent Power (kVA)]]="",Table1[[#This Row],[Elec - Diversity]]=""),"",Table1[[#This Row],[Apparent Power (kVA)]]*Table1[[#This Row],[Elec - Diversity]])</f>
        <v>0.48</v>
      </c>
      <c r="AL486" s="62"/>
      <c r="AM486" s="62"/>
      <c r="AN486" s="62"/>
      <c r="AO486" s="62"/>
      <c r="AP486" s="62"/>
      <c r="AQ486" s="62"/>
      <c r="AR486" s="62"/>
      <c r="AS486" s="62"/>
      <c r="AT486" s="62" t="str" cm="1">
        <f t="array" ref="AT486">IF(ISBLANK(Table1[[#This Row],[Service]]),"N/A",INDEX(LookupService[Consumption Unit],MATCH(Table1[[#This Row],[Service]],LookupService[Service],0),0))</f>
        <v>N/A</v>
      </c>
      <c r="AU486" s="62"/>
      <c r="AV486" s="62"/>
      <c r="AW486" s="80" t="str" cm="1">
        <f t="array" ref="AW486">IF(ISBLANK(Table1[[#This Row],[Service]]),"N/A",INDEX(LookupService[Pressure Unit],MATCH(Table1[[#This Row],[Service]],LookupService[Service],0),0))</f>
        <v>N/A</v>
      </c>
      <c r="AX486" s="81"/>
      <c r="AY486" s="72" t="str">
        <f>IF(OR(Table1[[#This Row],[Flow]]="",Table1[[#This Row],[Mech - Diversity]]=""),"",Table1[[#This Row],[Flow]]*Table1[[#This Row],[Mech - Diversity]])</f>
        <v/>
      </c>
      <c r="AZ486" s="72"/>
      <c r="BA486" s="62"/>
      <c r="BB486" s="62"/>
      <c r="BC486" s="62"/>
      <c r="BD486" s="62"/>
      <c r="BE486" s="62"/>
      <c r="BF486" s="62"/>
      <c r="BG486" s="62"/>
      <c r="BH486" s="77"/>
      <c r="BI486" s="77"/>
      <c r="BJ48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86" s="72"/>
      <c r="BL486" s="72" t="b">
        <f>IF(ISBLANK(Table1[[#This Row],[Power Source (Control Panel)]]),FALSE,TRUE)</f>
        <v>0</v>
      </c>
    </row>
    <row r="487" spans="1:64" ht="30" customHeight="1" x14ac:dyDescent="0.3">
      <c r="A487" s="62" t="s">
        <v>1014</v>
      </c>
      <c r="B487" s="62" t="s">
        <v>1007</v>
      </c>
      <c r="C48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87" s="62" t="s">
        <v>509</v>
      </c>
      <c r="E487" s="62"/>
      <c r="F48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8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87" s="74"/>
      <c r="I487" s="75" t="str">
        <f>IF(Table1[[#This Row],[Connection ID]]&lt;&gt;"-",IF(COUNTIF(Table1[Connection ID],Table1[[#This Row],[Connection ID]])&gt;1,"Duplicate Tag",""),"")</f>
        <v/>
      </c>
      <c r="J48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87" s="62"/>
      <c r="M487" s="62" t="s">
        <v>7</v>
      </c>
      <c r="N487" s="72" t="str" cm="1">
        <f t="array" ref="N487">_xlfn._xlws.FILTER(LookupCostCode[Cost Code],LookupCostCode[Description]=Table1[[#This Row],[Equipment Type]],"Not Assigned")</f>
        <v>Not Assigned</v>
      </c>
      <c r="O487" s="72" t="s">
        <v>767</v>
      </c>
      <c r="P487" s="72"/>
      <c r="Q487" s="62" t="s">
        <v>12</v>
      </c>
      <c r="R487" s="62"/>
      <c r="S487" s="62"/>
      <c r="T487" s="62"/>
      <c r="U487" s="62"/>
      <c r="V487" s="62"/>
      <c r="W487" s="72" t="str">
        <f>IF(ISBLANK(Table1[[#This Row],[Connection Type]]),"",INDEX(LookupConnectionType[Description],MATCH(Table1[[#This Row],[Connection Type]],LookupConnectionType[Connection Abbreviation])))</f>
        <v/>
      </c>
      <c r="X487" s="76"/>
      <c r="AA487" s="62"/>
      <c r="AB487" s="62"/>
      <c r="AC487" s="62"/>
      <c r="AD487" s="62"/>
      <c r="AE487" s="62"/>
      <c r="AF487" s="77"/>
      <c r="AG487" s="77"/>
      <c r="AH487" s="78"/>
      <c r="AI48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8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87" s="79" t="str">
        <f>IF(OR(Table1[[#This Row],[Apparent Power (kVA)]]="",Table1[[#This Row],[Elec - Diversity]]=""),"",Table1[[#This Row],[Apparent Power (kVA)]]*Table1[[#This Row],[Elec - Diversity]])</f>
        <v/>
      </c>
      <c r="AL487" s="62"/>
      <c r="AM487" s="62"/>
      <c r="AN487" s="62"/>
      <c r="AO487" s="62"/>
      <c r="AP487" s="62"/>
      <c r="AQ487" s="62"/>
      <c r="AR487" s="62"/>
      <c r="AS487" s="62"/>
      <c r="AT487" s="62" t="str" cm="1">
        <f t="array" ref="AT487">IF(ISBLANK(Table1[[#This Row],[Service]]),"N/A",INDEX(LookupService[Consumption Unit],MATCH(Table1[[#This Row],[Service]],LookupService[Service],0),0))</f>
        <v>N/A</v>
      </c>
      <c r="AU487" s="62"/>
      <c r="AV487" s="62"/>
      <c r="AW487" s="80" t="str" cm="1">
        <f t="array" ref="AW487">IF(ISBLANK(Table1[[#This Row],[Service]]),"N/A",INDEX(LookupService[Pressure Unit],MATCH(Table1[[#This Row],[Service]],LookupService[Service],0),0))</f>
        <v>N/A</v>
      </c>
      <c r="AX487" s="81"/>
      <c r="AY487" s="72" t="str">
        <f>IF(OR(Table1[[#This Row],[Flow]]="",Table1[[#This Row],[Mech - Diversity]]=""),"",Table1[[#This Row],[Flow]]*Table1[[#This Row],[Mech - Diversity]])</f>
        <v/>
      </c>
      <c r="AZ487" s="72"/>
      <c r="BA487" s="62"/>
      <c r="BB487" s="62"/>
      <c r="BC487" s="62"/>
      <c r="BD487" s="62"/>
      <c r="BE487" s="62"/>
      <c r="BF487" s="62"/>
      <c r="BG487" s="62"/>
      <c r="BH487" s="77"/>
      <c r="BI487" s="77"/>
      <c r="BJ48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87" s="72"/>
      <c r="BL487" s="72" t="b">
        <f>IF(ISBLANK(Table1[[#This Row],[Power Source (Control Panel)]]),FALSE,TRUE)</f>
        <v>0</v>
      </c>
    </row>
    <row r="488" spans="1:64" ht="30" customHeight="1" x14ac:dyDescent="0.3">
      <c r="A488" s="62" t="s">
        <v>1016</v>
      </c>
      <c r="B488" s="62" t="s">
        <v>1007</v>
      </c>
      <c r="C48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EL-C070</v>
      </c>
      <c r="D488" s="62" t="s">
        <v>516</v>
      </c>
      <c r="E488" s="62" t="s">
        <v>528</v>
      </c>
      <c r="F488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88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88" s="74">
        <v>70</v>
      </c>
      <c r="I488" s="75" t="str">
        <f>IF(Table1[[#This Row],[Connection ID]]&lt;&gt;"-",IF(COUNTIF(Table1[Connection ID],Table1[[#This Row],[Connection ID]])&gt;1,"Duplicate Tag",""),"")</f>
        <v/>
      </c>
      <c r="J48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88" s="62"/>
      <c r="M488" s="62" t="s">
        <v>7</v>
      </c>
      <c r="N488" s="72" t="str" cm="1">
        <f t="array" ref="N488">_xlfn._xlws.FILTER(LookupCostCode[Cost Code],LookupCostCode[Description]=Table1[[#This Row],[Equipment Type]],"Not Assigned")</f>
        <v>Not Assigned</v>
      </c>
      <c r="O488" s="72" t="s">
        <v>767</v>
      </c>
      <c r="P488" s="72"/>
      <c r="Q488" s="62" t="s">
        <v>12</v>
      </c>
      <c r="R488" s="62"/>
      <c r="S488" s="62"/>
      <c r="T488" s="62"/>
      <c r="U488" s="62"/>
      <c r="V488" s="62"/>
      <c r="W488" s="72" t="str">
        <f>IF(ISBLANK(Table1[[#This Row],[Connection Type]]),"",INDEX(LookupConnectionType[Description],MATCH(Table1[[#This Row],[Connection Type]],LookupConnectionType[Connection Abbreviation])))</f>
        <v/>
      </c>
      <c r="X488" s="76"/>
      <c r="AA488" s="62"/>
      <c r="AB488" s="62"/>
      <c r="AC488" s="62" t="s">
        <v>518</v>
      </c>
      <c r="AD488" s="62"/>
      <c r="AE488" s="62" t="s">
        <v>529</v>
      </c>
      <c r="AF488" s="77"/>
      <c r="AG488" s="77">
        <v>5</v>
      </c>
      <c r="AH488" s="78">
        <v>0.8</v>
      </c>
      <c r="AI488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88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488" s="79">
        <f>IF(OR(Table1[[#This Row],[Apparent Power (kVA)]]="",Table1[[#This Row],[Elec - Diversity]]=""),"",Table1[[#This Row],[Apparent Power (kVA)]]*Table1[[#This Row],[Elec - Diversity]])</f>
        <v>0.48</v>
      </c>
      <c r="AL488" s="62"/>
      <c r="AM488" s="62"/>
      <c r="AN488" s="62"/>
      <c r="AO488" s="62"/>
      <c r="AP488" s="62"/>
      <c r="AQ488" s="62"/>
      <c r="AR488" s="62"/>
      <c r="AS488" s="62"/>
      <c r="AT488" s="62" t="str" cm="1">
        <f t="array" ref="AT488">IF(ISBLANK(Table1[[#This Row],[Service]]),"N/A",INDEX(LookupService[Consumption Unit],MATCH(Table1[[#This Row],[Service]],LookupService[Service],0),0))</f>
        <v>N/A</v>
      </c>
      <c r="AU488" s="62"/>
      <c r="AV488" s="62"/>
      <c r="AW488" s="80" t="str" cm="1">
        <f t="array" ref="AW488">IF(ISBLANK(Table1[[#This Row],[Service]]),"N/A",INDEX(LookupService[Pressure Unit],MATCH(Table1[[#This Row],[Service]],LookupService[Service],0),0))</f>
        <v>N/A</v>
      </c>
      <c r="AX488" s="81"/>
      <c r="AY488" s="72" t="str">
        <f>IF(OR(Table1[[#This Row],[Flow]]="",Table1[[#This Row],[Mech - Diversity]]=""),"",Table1[[#This Row],[Flow]]*Table1[[#This Row],[Mech - Diversity]])</f>
        <v/>
      </c>
      <c r="AZ488" s="72"/>
      <c r="BA488" s="62"/>
      <c r="BB488" s="62"/>
      <c r="BC488" s="62"/>
      <c r="BD488" s="62"/>
      <c r="BE488" s="62"/>
      <c r="BF488" s="62"/>
      <c r="BG488" s="62"/>
      <c r="BH488" s="77"/>
      <c r="BI488" s="77"/>
      <c r="BJ488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88" s="72"/>
      <c r="BL488" s="72" t="b">
        <f>IF(ISBLANK(Table1[[#This Row],[Power Source (Control Panel)]]),FALSE,TRUE)</f>
        <v>0</v>
      </c>
    </row>
    <row r="489" spans="1:64" ht="30" customHeight="1" x14ac:dyDescent="0.3">
      <c r="A489" s="62" t="s">
        <v>1016</v>
      </c>
      <c r="B489" s="62" t="s">
        <v>1007</v>
      </c>
      <c r="C48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89" s="62" t="s">
        <v>509</v>
      </c>
      <c r="E489" s="62"/>
      <c r="F48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8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89" s="74"/>
      <c r="I489" s="75" t="str">
        <f>IF(Table1[[#This Row],[Connection ID]]&lt;&gt;"-",IF(COUNTIF(Table1[Connection ID],Table1[[#This Row],[Connection ID]])&gt;1,"Duplicate Tag",""),"")</f>
        <v/>
      </c>
      <c r="J48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89" s="62"/>
      <c r="M489" s="62" t="s">
        <v>7</v>
      </c>
      <c r="N489" s="72" t="str" cm="1">
        <f t="array" ref="N489">_xlfn._xlws.FILTER(LookupCostCode[Cost Code],LookupCostCode[Description]=Table1[[#This Row],[Equipment Type]],"Not Assigned")</f>
        <v>Not Assigned</v>
      </c>
      <c r="O489" s="72" t="s">
        <v>767</v>
      </c>
      <c r="P489" s="72"/>
      <c r="Q489" s="62" t="s">
        <v>12</v>
      </c>
      <c r="R489" s="62"/>
      <c r="S489" s="62"/>
      <c r="T489" s="62"/>
      <c r="U489" s="62"/>
      <c r="V489" s="62"/>
      <c r="W489" s="72" t="str">
        <f>IF(ISBLANK(Table1[[#This Row],[Connection Type]]),"",INDEX(LookupConnectionType[Description],MATCH(Table1[[#This Row],[Connection Type]],LookupConnectionType[Connection Abbreviation])))</f>
        <v/>
      </c>
      <c r="X489" s="76"/>
      <c r="AA489" s="62"/>
      <c r="AB489" s="62"/>
      <c r="AC489" s="62"/>
      <c r="AD489" s="62"/>
      <c r="AE489" s="62"/>
      <c r="AF489" s="77"/>
      <c r="AG489" s="77"/>
      <c r="AH489" s="78"/>
      <c r="AI48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8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89" s="79" t="str">
        <f>IF(OR(Table1[[#This Row],[Apparent Power (kVA)]]="",Table1[[#This Row],[Elec - Diversity]]=""),"",Table1[[#This Row],[Apparent Power (kVA)]]*Table1[[#This Row],[Elec - Diversity]])</f>
        <v/>
      </c>
      <c r="AL489" s="62"/>
      <c r="AM489" s="62"/>
      <c r="AN489" s="62"/>
      <c r="AO489" s="62"/>
      <c r="AP489" s="62"/>
      <c r="AQ489" s="62"/>
      <c r="AR489" s="62"/>
      <c r="AS489" s="62"/>
      <c r="AT489" s="62" t="str" cm="1">
        <f t="array" ref="AT489">IF(ISBLANK(Table1[[#This Row],[Service]]),"N/A",INDEX(LookupService[Consumption Unit],MATCH(Table1[[#This Row],[Service]],LookupService[Service],0),0))</f>
        <v>N/A</v>
      </c>
      <c r="AU489" s="62"/>
      <c r="AV489" s="62"/>
      <c r="AW489" s="80" t="str" cm="1">
        <f t="array" ref="AW489">IF(ISBLANK(Table1[[#This Row],[Service]]),"N/A",INDEX(LookupService[Pressure Unit],MATCH(Table1[[#This Row],[Service]],LookupService[Service],0),0))</f>
        <v>N/A</v>
      </c>
      <c r="AX489" s="81"/>
      <c r="AY489" s="72" t="str">
        <f>IF(OR(Table1[[#This Row],[Flow]]="",Table1[[#This Row],[Mech - Diversity]]=""),"",Table1[[#This Row],[Flow]]*Table1[[#This Row],[Mech - Diversity]])</f>
        <v/>
      </c>
      <c r="AZ489" s="72"/>
      <c r="BA489" s="62"/>
      <c r="BB489" s="62"/>
      <c r="BC489" s="62"/>
      <c r="BD489" s="62"/>
      <c r="BE489" s="62"/>
      <c r="BF489" s="62"/>
      <c r="BG489" s="62"/>
      <c r="BH489" s="77"/>
      <c r="BI489" s="77"/>
      <c r="BJ48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89" s="72"/>
      <c r="BL489" s="72" t="b">
        <f>IF(ISBLANK(Table1[[#This Row],[Power Source (Control Panel)]]),FALSE,TRUE)</f>
        <v>0</v>
      </c>
    </row>
    <row r="490" spans="1:64" ht="30" customHeight="1" x14ac:dyDescent="0.3">
      <c r="A490" s="80" t="s">
        <v>588</v>
      </c>
      <c r="B490" s="62" t="s">
        <v>587</v>
      </c>
      <c r="C49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90" s="62" t="s">
        <v>509</v>
      </c>
      <c r="E490" s="62"/>
      <c r="F49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9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90" s="74"/>
      <c r="I490" s="75" t="str">
        <f>IF(Table1[[#This Row],[Connection ID]]&lt;&gt;"-",IF(COUNTIF(Table1[Connection ID],Table1[[#This Row],[Connection ID]])&gt;1,"Duplicate Tag",""),"")</f>
        <v/>
      </c>
      <c r="J49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90" s="62"/>
      <c r="M490" s="62" t="s">
        <v>510</v>
      </c>
      <c r="N490" s="72" t="str" cm="1">
        <f t="array" ref="N490">_xlfn._xlws.FILTER(LookupCostCode[Cost Code],LookupCostCode[Description]=Table1[[#This Row],[Equipment Type]],"Not Assigned")</f>
        <v>Not Assigned</v>
      </c>
      <c r="O490" s="72"/>
      <c r="P490" s="72"/>
      <c r="Q490" s="62" t="s">
        <v>9</v>
      </c>
      <c r="R490" s="62"/>
      <c r="S490" s="62"/>
      <c r="T490" s="62"/>
      <c r="U490" s="62"/>
      <c r="V490" s="62"/>
      <c r="W490" s="72" t="str">
        <f>IF(ISBLANK(Table1[[#This Row],[Connection Type]]),"",INDEX(LookupConnectionType[Description],MATCH(Table1[[#This Row],[Connection Type]],LookupConnectionType[Connection Abbreviation])))</f>
        <v/>
      </c>
      <c r="X490" s="76"/>
      <c r="AA490" s="62"/>
      <c r="AB490" s="62"/>
      <c r="AC490" s="62"/>
      <c r="AD490" s="62"/>
      <c r="AE490" s="62"/>
      <c r="AF490" s="77"/>
      <c r="AG490" s="77"/>
      <c r="AH490" s="78"/>
      <c r="AI49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9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90" s="79" t="str">
        <f>IF(OR(Table1[[#This Row],[Apparent Power (kVA)]]="",Table1[[#This Row],[Elec - Diversity]]=""),"",Table1[[#This Row],[Apparent Power (kVA)]]*Table1[[#This Row],[Elec - Diversity]])</f>
        <v/>
      </c>
      <c r="AL490" s="62"/>
      <c r="AM490" s="62"/>
      <c r="AN490" s="62"/>
      <c r="AO490" s="62"/>
      <c r="AP490" s="62"/>
      <c r="AQ490" s="62"/>
      <c r="AR490" s="62"/>
      <c r="AS490" s="62"/>
      <c r="AT490" s="62" t="str" cm="1">
        <f t="array" ref="AT490">IF(ISBLANK(Table1[[#This Row],[Service]]),"N/A",INDEX(LookupService[Consumption Unit],MATCH(Table1[[#This Row],[Service]],LookupService[Service],0),0))</f>
        <v>N/A</v>
      </c>
      <c r="AU490" s="62"/>
      <c r="AV490" s="62"/>
      <c r="AW490" s="80" t="str" cm="1">
        <f t="array" ref="AW490">IF(ISBLANK(Table1[[#This Row],[Service]]),"N/A",INDEX(LookupService[Pressure Unit],MATCH(Table1[[#This Row],[Service]],LookupService[Service],0),0))</f>
        <v>N/A</v>
      </c>
      <c r="AX490" s="81"/>
      <c r="AY490" s="72" t="str">
        <f>IF(OR(Table1[[#This Row],[Flow]]="",Table1[[#This Row],[Mech - Diversity]]=""),"",Table1[[#This Row],[Flow]]*Table1[[#This Row],[Mech - Diversity]])</f>
        <v/>
      </c>
      <c r="AZ490" s="72"/>
      <c r="BA490" s="62"/>
      <c r="BB490" s="62"/>
      <c r="BC490" s="62"/>
      <c r="BD490" s="62"/>
      <c r="BE490" s="62"/>
      <c r="BF490" s="62"/>
      <c r="BG490" s="62"/>
      <c r="BH490" s="77"/>
      <c r="BI490" s="77"/>
      <c r="BJ49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90" s="72" t="s">
        <v>512</v>
      </c>
      <c r="BL490" s="72" t="b">
        <f>IF(ISBLANK(Table1[[#This Row],[Power Source (Control Panel)]]),FALSE,TRUE)</f>
        <v>0</v>
      </c>
    </row>
    <row r="491" spans="1:64" ht="30" customHeight="1" x14ac:dyDescent="0.3">
      <c r="A491" s="80" t="s">
        <v>588</v>
      </c>
      <c r="B491" s="62" t="s">
        <v>587</v>
      </c>
      <c r="C49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EL-C000</v>
      </c>
      <c r="D491" s="62" t="s">
        <v>516</v>
      </c>
      <c r="E491" s="62" t="s">
        <v>528</v>
      </c>
      <c r="F491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91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91" s="74"/>
      <c r="I491" s="75" t="str">
        <f>IF(Table1[[#This Row],[Connection ID]]&lt;&gt;"-",IF(COUNTIF(Table1[Connection ID],Table1[[#This Row],[Connection ID]])&gt;1,"Duplicate Tag",""),"")</f>
        <v>Duplicate Tag</v>
      </c>
      <c r="J49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91" s="62"/>
      <c r="M491" s="62"/>
      <c r="N491" s="72" t="str" cm="1">
        <f t="array" ref="N491">_xlfn._xlws.FILTER(LookupCostCode[Cost Code],LookupCostCode[Description]=Table1[[#This Row],[Equipment Type]],"Not Assigned")</f>
        <v>Not Assigned</v>
      </c>
      <c r="O491" s="72"/>
      <c r="P491" s="72"/>
      <c r="Q491" s="62" t="s">
        <v>9</v>
      </c>
      <c r="R491" s="62"/>
      <c r="S491" s="62"/>
      <c r="T491" s="62"/>
      <c r="U491" s="62"/>
      <c r="V491" s="62"/>
      <c r="W491" s="72" t="str">
        <f>IF(ISBLANK(Table1[[#This Row],[Connection Type]]),"",INDEX(LookupConnectionType[Description],MATCH(Table1[[#This Row],[Connection Type]],LookupConnectionType[Connection Abbreviation])))</f>
        <v/>
      </c>
      <c r="X491" s="76"/>
      <c r="AA491" s="62"/>
      <c r="AB491" s="62"/>
      <c r="AC491" s="62" t="s">
        <v>518</v>
      </c>
      <c r="AD491" s="62"/>
      <c r="AE491" s="62" t="s">
        <v>529</v>
      </c>
      <c r="AF491" s="77"/>
      <c r="AG491" s="77">
        <v>5</v>
      </c>
      <c r="AH491" s="78"/>
      <c r="AI491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9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91" s="79" t="str">
        <f>IF(OR(Table1[[#This Row],[Apparent Power (kVA)]]="",Table1[[#This Row],[Elec - Diversity]]=""),"",Table1[[#This Row],[Apparent Power (kVA)]]*Table1[[#This Row],[Elec - Diversity]])</f>
        <v/>
      </c>
      <c r="AL491" s="62"/>
      <c r="AM491" s="62"/>
      <c r="AN491" s="62"/>
      <c r="AO491" s="62"/>
      <c r="AP491" s="62"/>
      <c r="AQ491" s="62"/>
      <c r="AR491" s="62"/>
      <c r="AS491" s="62"/>
      <c r="AT491" s="62" t="str" cm="1">
        <f t="array" ref="AT491">IF(ISBLANK(Table1[[#This Row],[Service]]),"N/A",INDEX(LookupService[Consumption Unit],MATCH(Table1[[#This Row],[Service]],LookupService[Service],0),0))</f>
        <v>N/A</v>
      </c>
      <c r="AU491" s="62"/>
      <c r="AV491" s="62"/>
      <c r="AW491" s="80" t="str" cm="1">
        <f t="array" ref="AW491">IF(ISBLANK(Table1[[#This Row],[Service]]),"N/A",INDEX(LookupService[Pressure Unit],MATCH(Table1[[#This Row],[Service]],LookupService[Service],0),0))</f>
        <v>N/A</v>
      </c>
      <c r="AX491" s="81"/>
      <c r="AY491" s="72" t="str">
        <f>IF(OR(Table1[[#This Row],[Flow]]="",Table1[[#This Row],[Mech - Diversity]]=""),"",Table1[[#This Row],[Flow]]*Table1[[#This Row],[Mech - Diversity]])</f>
        <v/>
      </c>
      <c r="AZ491" s="72"/>
      <c r="BA491" s="62"/>
      <c r="BB491" s="62"/>
      <c r="BC491" s="62"/>
      <c r="BD491" s="62"/>
      <c r="BE491" s="62"/>
      <c r="BF491" s="62"/>
      <c r="BG491" s="62"/>
      <c r="BH491" s="77"/>
      <c r="BI491" s="77"/>
      <c r="BJ491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91" s="72" t="s">
        <v>512</v>
      </c>
      <c r="BL491" s="72" t="b">
        <f>IF(ISBLANK(Table1[[#This Row],[Power Source (Control Panel)]]),FALSE,TRUE)</f>
        <v>0</v>
      </c>
    </row>
    <row r="492" spans="1:64" ht="30" customHeight="1" x14ac:dyDescent="0.3">
      <c r="A492" s="62" t="s">
        <v>1017</v>
      </c>
      <c r="B492" s="62" t="s">
        <v>1007</v>
      </c>
      <c r="C49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EL-C071</v>
      </c>
      <c r="D492" s="62" t="s">
        <v>516</v>
      </c>
      <c r="E492" s="62" t="s">
        <v>528</v>
      </c>
      <c r="F492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92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92" s="74">
        <v>71</v>
      </c>
      <c r="I492" s="75" t="str">
        <f>IF(Table1[[#This Row],[Connection ID]]&lt;&gt;"-",IF(COUNTIF(Table1[Connection ID],Table1[[#This Row],[Connection ID]])&gt;1,"Duplicate Tag",""),"")</f>
        <v/>
      </c>
      <c r="J49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92" s="62"/>
      <c r="M492" s="62" t="s">
        <v>7</v>
      </c>
      <c r="N492" s="72" t="str" cm="1">
        <f t="array" ref="N492">_xlfn._xlws.FILTER(LookupCostCode[Cost Code],LookupCostCode[Description]=Table1[[#This Row],[Equipment Type]],"Not Assigned")</f>
        <v>Not Assigned</v>
      </c>
      <c r="O492" s="72" t="s">
        <v>767</v>
      </c>
      <c r="P492" s="72"/>
      <c r="Q492" s="62" t="s">
        <v>13</v>
      </c>
      <c r="R492" s="62"/>
      <c r="S492" s="62"/>
      <c r="T492" s="62"/>
      <c r="U492" s="62"/>
      <c r="V492" s="62"/>
      <c r="W492" s="72" t="str">
        <f>IF(ISBLANK(Table1[[#This Row],[Connection Type]]),"",INDEX(LookupConnectionType[Description],MATCH(Table1[[#This Row],[Connection Type]],LookupConnectionType[Connection Abbreviation])))</f>
        <v/>
      </c>
      <c r="X492" s="76"/>
      <c r="AA492" s="62"/>
      <c r="AB492" s="62"/>
      <c r="AC492" s="62" t="s">
        <v>518</v>
      </c>
      <c r="AD492" s="62"/>
      <c r="AE492" s="62" t="s">
        <v>529</v>
      </c>
      <c r="AF492" s="77"/>
      <c r="AG492" s="77">
        <v>5</v>
      </c>
      <c r="AH492" s="78">
        <v>0.8</v>
      </c>
      <c r="AI492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492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492" s="79">
        <f>IF(OR(Table1[[#This Row],[Apparent Power (kVA)]]="",Table1[[#This Row],[Elec - Diversity]]=""),"",Table1[[#This Row],[Apparent Power (kVA)]]*Table1[[#This Row],[Elec - Diversity]])</f>
        <v>0.48</v>
      </c>
      <c r="AL492" s="62"/>
      <c r="AM492" s="62"/>
      <c r="AN492" s="62"/>
      <c r="AO492" s="62"/>
      <c r="AP492" s="62"/>
      <c r="AQ492" s="62"/>
      <c r="AR492" s="62"/>
      <c r="AS492" s="62"/>
      <c r="AT492" s="62" t="str" cm="1">
        <f t="array" ref="AT492">IF(ISBLANK(Table1[[#This Row],[Service]]),"N/A",INDEX(LookupService[Consumption Unit],MATCH(Table1[[#This Row],[Service]],LookupService[Service],0),0))</f>
        <v>N/A</v>
      </c>
      <c r="AU492" s="62"/>
      <c r="AV492" s="62"/>
      <c r="AW492" s="80" t="str" cm="1">
        <f t="array" ref="AW492">IF(ISBLANK(Table1[[#This Row],[Service]]),"N/A",INDEX(LookupService[Pressure Unit],MATCH(Table1[[#This Row],[Service]],LookupService[Service],0),0))</f>
        <v>N/A</v>
      </c>
      <c r="AX492" s="81"/>
      <c r="AY492" s="72" t="str">
        <f>IF(OR(Table1[[#This Row],[Flow]]="",Table1[[#This Row],[Mech - Diversity]]=""),"",Table1[[#This Row],[Flow]]*Table1[[#This Row],[Mech - Diversity]])</f>
        <v/>
      </c>
      <c r="AZ492" s="72"/>
      <c r="BA492" s="62"/>
      <c r="BB492" s="62"/>
      <c r="BC492" s="62"/>
      <c r="BD492" s="62"/>
      <c r="BE492" s="62"/>
      <c r="BF492" s="62"/>
      <c r="BG492" s="62"/>
      <c r="BH492" s="77"/>
      <c r="BI492" s="77"/>
      <c r="BJ492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92" s="72"/>
      <c r="BL492" s="72" t="b">
        <f>IF(ISBLANK(Table1[[#This Row],[Power Source (Control Panel)]]),FALSE,TRUE)</f>
        <v>0</v>
      </c>
    </row>
    <row r="493" spans="1:64" ht="30" customHeight="1" x14ac:dyDescent="0.3">
      <c r="A493" s="62" t="s">
        <v>1017</v>
      </c>
      <c r="B493" s="62" t="s">
        <v>1007</v>
      </c>
      <c r="C49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93" s="62" t="s">
        <v>509</v>
      </c>
      <c r="E493" s="62"/>
      <c r="F49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9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93" s="74"/>
      <c r="I493" s="75" t="str">
        <f>IF(Table1[[#This Row],[Connection ID]]&lt;&gt;"-",IF(COUNTIF(Table1[Connection ID],Table1[[#This Row],[Connection ID]])&gt;1,"Duplicate Tag",""),"")</f>
        <v/>
      </c>
      <c r="J49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93" s="62"/>
      <c r="M493" s="62" t="s">
        <v>7</v>
      </c>
      <c r="N493" s="72" t="str" cm="1">
        <f t="array" ref="N493">_xlfn._xlws.FILTER(LookupCostCode[Cost Code],LookupCostCode[Description]=Table1[[#This Row],[Equipment Type]],"Not Assigned")</f>
        <v>Not Assigned</v>
      </c>
      <c r="O493" s="72" t="s">
        <v>767</v>
      </c>
      <c r="P493" s="72"/>
      <c r="Q493" s="62" t="s">
        <v>13</v>
      </c>
      <c r="R493" s="62"/>
      <c r="S493" s="62"/>
      <c r="T493" s="62"/>
      <c r="U493" s="62"/>
      <c r="V493" s="62"/>
      <c r="W493" s="72" t="str">
        <f>IF(ISBLANK(Table1[[#This Row],[Connection Type]]),"",INDEX(LookupConnectionType[Description],MATCH(Table1[[#This Row],[Connection Type]],LookupConnectionType[Connection Abbreviation])))</f>
        <v/>
      </c>
      <c r="X493" s="76"/>
      <c r="AA493" s="62"/>
      <c r="AB493" s="62"/>
      <c r="AC493" s="62"/>
      <c r="AD493" s="62"/>
      <c r="AE493" s="62"/>
      <c r="AF493" s="77"/>
      <c r="AG493" s="77"/>
      <c r="AH493" s="78"/>
      <c r="AI49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9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93" s="79" t="str">
        <f>IF(OR(Table1[[#This Row],[Apparent Power (kVA)]]="",Table1[[#This Row],[Elec - Diversity]]=""),"",Table1[[#This Row],[Apparent Power (kVA)]]*Table1[[#This Row],[Elec - Diversity]])</f>
        <v/>
      </c>
      <c r="AL493" s="62"/>
      <c r="AM493" s="62"/>
      <c r="AN493" s="62"/>
      <c r="AO493" s="62"/>
      <c r="AP493" s="62"/>
      <c r="AQ493" s="62"/>
      <c r="AR493" s="62"/>
      <c r="AS493" s="62"/>
      <c r="AT493" s="62" t="str" cm="1">
        <f t="array" ref="AT493">IF(ISBLANK(Table1[[#This Row],[Service]]),"N/A",INDEX(LookupService[Consumption Unit],MATCH(Table1[[#This Row],[Service]],LookupService[Service],0),0))</f>
        <v>N/A</v>
      </c>
      <c r="AU493" s="62"/>
      <c r="AV493" s="62"/>
      <c r="AW493" s="80" t="str" cm="1">
        <f t="array" ref="AW493">IF(ISBLANK(Table1[[#This Row],[Service]]),"N/A",INDEX(LookupService[Pressure Unit],MATCH(Table1[[#This Row],[Service]],LookupService[Service],0),0))</f>
        <v>N/A</v>
      </c>
      <c r="AX493" s="81"/>
      <c r="AY493" s="72" t="str">
        <f>IF(OR(Table1[[#This Row],[Flow]]="",Table1[[#This Row],[Mech - Diversity]]=""),"",Table1[[#This Row],[Flow]]*Table1[[#This Row],[Mech - Diversity]])</f>
        <v/>
      </c>
      <c r="AZ493" s="72"/>
      <c r="BA493" s="62"/>
      <c r="BB493" s="62"/>
      <c r="BC493" s="62"/>
      <c r="BD493" s="62"/>
      <c r="BE493" s="62"/>
      <c r="BF493" s="62"/>
      <c r="BG493" s="62"/>
      <c r="BH493" s="77"/>
      <c r="BI493" s="77"/>
      <c r="BJ49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93" s="72"/>
      <c r="BL493" s="72" t="b">
        <f>IF(ISBLANK(Table1[[#This Row],[Power Source (Control Panel)]]),FALSE,TRUE)</f>
        <v>0</v>
      </c>
    </row>
    <row r="494" spans="1:64" ht="30" customHeight="1" x14ac:dyDescent="0.3">
      <c r="A494" s="62" t="s">
        <v>1019</v>
      </c>
      <c r="B494" s="62" t="s">
        <v>1020</v>
      </c>
      <c r="C49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EL-C072</v>
      </c>
      <c r="D494" s="62" t="s">
        <v>516</v>
      </c>
      <c r="E494" s="62" t="s">
        <v>528</v>
      </c>
      <c r="F494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94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94" s="74">
        <v>72</v>
      </c>
      <c r="I494" s="75" t="str">
        <f>IF(Table1[[#This Row],[Connection ID]]&lt;&gt;"-",IF(COUNTIF(Table1[Connection ID],Table1[[#This Row],[Connection ID]])&gt;1,"Duplicate Tag",""),"")</f>
        <v/>
      </c>
      <c r="J49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94" s="62"/>
      <c r="M494" s="62" t="s">
        <v>7</v>
      </c>
      <c r="N494" s="72" t="str" cm="1">
        <f t="array" ref="N494">_xlfn._xlws.FILTER(LookupCostCode[Cost Code],LookupCostCode[Description]=Table1[[#This Row],[Equipment Type]],"Not Assigned")</f>
        <v>Not Assigned</v>
      </c>
      <c r="O494" s="72" t="s">
        <v>767</v>
      </c>
      <c r="P494" s="72"/>
      <c r="Q494" s="62" t="s">
        <v>5</v>
      </c>
      <c r="R494" s="62"/>
      <c r="S494" s="62"/>
      <c r="T494" s="62"/>
      <c r="U494" s="62"/>
      <c r="V494" s="62"/>
      <c r="W494" s="72" t="str">
        <f>IF(ISBLANK(Table1[[#This Row],[Connection Type]]),"",INDEX(LookupConnectionType[Description],MATCH(Table1[[#This Row],[Connection Type]],LookupConnectionType[Connection Abbreviation])))</f>
        <v/>
      </c>
      <c r="X494" s="76"/>
      <c r="AA494" s="62"/>
      <c r="AB494" s="62"/>
      <c r="AC494" s="62" t="s">
        <v>518</v>
      </c>
      <c r="AD494" s="62"/>
      <c r="AE494" s="62" t="s">
        <v>1021</v>
      </c>
      <c r="AF494" s="77"/>
      <c r="AG494" s="77">
        <v>16</v>
      </c>
      <c r="AH494" s="78">
        <v>0.8</v>
      </c>
      <c r="AI494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3.3279999999999998</v>
      </c>
      <c r="AJ494" s="79">
        <f>IF(OR(Table1[[#This Row],[Apparent Load (FLA)]]="",Table1[[#This Row],[Apparent Load (FLA)]]=0,Table1[[#This Row],[Elec - Diversity]]=""),"",Table1[[#This Row],[Apparent Load (FLA)]]*Table1[[#This Row],[Elec - Diversity]])</f>
        <v>12.8</v>
      </c>
      <c r="AK494" s="79">
        <f>IF(OR(Table1[[#This Row],[Apparent Power (kVA)]]="",Table1[[#This Row],[Elec - Diversity]]=""),"",Table1[[#This Row],[Apparent Power (kVA)]]*Table1[[#This Row],[Elec - Diversity]])</f>
        <v>2.6623999999999999</v>
      </c>
      <c r="AL494" s="62"/>
      <c r="AM494" s="62"/>
      <c r="AN494" s="62"/>
      <c r="AO494" s="62"/>
      <c r="AP494" s="62"/>
      <c r="AQ494" s="62"/>
      <c r="AR494" s="62"/>
      <c r="AS494" s="62"/>
      <c r="AT494" s="62" t="str" cm="1">
        <f t="array" ref="AT494">IF(ISBLANK(Table1[[#This Row],[Service]]),"N/A",INDEX(LookupService[Consumption Unit],MATCH(Table1[[#This Row],[Service]],LookupService[Service],0),0))</f>
        <v>N/A</v>
      </c>
      <c r="AU494" s="62"/>
      <c r="AV494" s="62"/>
      <c r="AW494" s="80" t="str" cm="1">
        <f t="array" ref="AW494">IF(ISBLANK(Table1[[#This Row],[Service]]),"N/A",INDEX(LookupService[Pressure Unit],MATCH(Table1[[#This Row],[Service]],LookupService[Service],0),0))</f>
        <v>N/A</v>
      </c>
      <c r="AX494" s="81"/>
      <c r="AY494" s="72" t="str">
        <f>IF(OR(Table1[[#This Row],[Flow]]="",Table1[[#This Row],[Mech - Diversity]]=""),"",Table1[[#This Row],[Flow]]*Table1[[#This Row],[Mech - Diversity]])</f>
        <v/>
      </c>
      <c r="AZ494" s="72"/>
      <c r="BA494" s="62"/>
      <c r="BB494" s="62"/>
      <c r="BC494" s="62"/>
      <c r="BD494" s="62"/>
      <c r="BE494" s="62"/>
      <c r="BF494" s="62"/>
      <c r="BG494" s="62"/>
      <c r="BH494" s="77"/>
      <c r="BI494" s="77"/>
      <c r="BJ494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94" s="72"/>
      <c r="BL494" s="72" t="b">
        <f>IF(ISBLANK(Table1[[#This Row],[Power Source (Control Panel)]]),FALSE,TRUE)</f>
        <v>0</v>
      </c>
    </row>
    <row r="495" spans="1:64" ht="30" customHeight="1" x14ac:dyDescent="0.3">
      <c r="A495" s="62" t="s">
        <v>1019</v>
      </c>
      <c r="B495" s="62" t="s">
        <v>1020</v>
      </c>
      <c r="C49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EL-C073</v>
      </c>
      <c r="D495" s="62" t="s">
        <v>516</v>
      </c>
      <c r="E495" s="62" t="s">
        <v>528</v>
      </c>
      <c r="F495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95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95" s="74">
        <v>73</v>
      </c>
      <c r="I495" s="75" t="str">
        <f>IF(Table1[[#This Row],[Connection ID]]&lt;&gt;"-",IF(COUNTIF(Table1[Connection ID],Table1[[#This Row],[Connection ID]])&gt;1,"Duplicate Tag",""),"")</f>
        <v/>
      </c>
      <c r="J49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95" s="62"/>
      <c r="M495" s="62" t="s">
        <v>7</v>
      </c>
      <c r="N495" s="72" t="str" cm="1">
        <f t="array" ref="N495">_xlfn._xlws.FILTER(LookupCostCode[Cost Code],LookupCostCode[Description]=Table1[[#This Row],[Equipment Type]],"Not Assigned")</f>
        <v>Not Assigned</v>
      </c>
      <c r="O495" s="72" t="s">
        <v>767</v>
      </c>
      <c r="P495" s="72"/>
      <c r="Q495" s="62" t="s">
        <v>5</v>
      </c>
      <c r="R495" s="62"/>
      <c r="S495" s="62"/>
      <c r="T495" s="62"/>
      <c r="U495" s="62"/>
      <c r="V495" s="62"/>
      <c r="W495" s="72" t="str">
        <f>IF(ISBLANK(Table1[[#This Row],[Connection Type]]),"",INDEX(LookupConnectionType[Description],MATCH(Table1[[#This Row],[Connection Type]],LookupConnectionType[Connection Abbreviation])))</f>
        <v/>
      </c>
      <c r="X495" s="76"/>
      <c r="AA495" s="62"/>
      <c r="AB495" s="62"/>
      <c r="AC495" s="62" t="s">
        <v>518</v>
      </c>
      <c r="AD495" s="62"/>
      <c r="AE495" s="62" t="s">
        <v>1021</v>
      </c>
      <c r="AF495" s="77"/>
      <c r="AG495" s="77">
        <v>16</v>
      </c>
      <c r="AH495" s="78">
        <v>0.8</v>
      </c>
      <c r="AI495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3.3279999999999998</v>
      </c>
      <c r="AJ495" s="79">
        <f>IF(OR(Table1[[#This Row],[Apparent Load (FLA)]]="",Table1[[#This Row],[Apparent Load (FLA)]]=0,Table1[[#This Row],[Elec - Diversity]]=""),"",Table1[[#This Row],[Apparent Load (FLA)]]*Table1[[#This Row],[Elec - Diversity]])</f>
        <v>12.8</v>
      </c>
      <c r="AK495" s="79">
        <f>IF(OR(Table1[[#This Row],[Apparent Power (kVA)]]="",Table1[[#This Row],[Elec - Diversity]]=""),"",Table1[[#This Row],[Apparent Power (kVA)]]*Table1[[#This Row],[Elec - Diversity]])</f>
        <v>2.6623999999999999</v>
      </c>
      <c r="AL495" s="62"/>
      <c r="AM495" s="62"/>
      <c r="AN495" s="62"/>
      <c r="AO495" s="62"/>
      <c r="AP495" s="62"/>
      <c r="AQ495" s="62"/>
      <c r="AR495" s="62"/>
      <c r="AS495" s="62"/>
      <c r="AT495" s="62" t="str" cm="1">
        <f t="array" ref="AT495">IF(ISBLANK(Table1[[#This Row],[Service]]),"N/A",INDEX(LookupService[Consumption Unit],MATCH(Table1[[#This Row],[Service]],LookupService[Service],0),0))</f>
        <v>N/A</v>
      </c>
      <c r="AU495" s="62"/>
      <c r="AV495" s="62"/>
      <c r="AW495" s="80" t="str" cm="1">
        <f t="array" ref="AW495">IF(ISBLANK(Table1[[#This Row],[Service]]),"N/A",INDEX(LookupService[Pressure Unit],MATCH(Table1[[#This Row],[Service]],LookupService[Service],0),0))</f>
        <v>N/A</v>
      </c>
      <c r="AX495" s="81"/>
      <c r="AY495" s="72" t="str">
        <f>IF(OR(Table1[[#This Row],[Flow]]="",Table1[[#This Row],[Mech - Diversity]]=""),"",Table1[[#This Row],[Flow]]*Table1[[#This Row],[Mech - Diversity]])</f>
        <v/>
      </c>
      <c r="AZ495" s="72"/>
      <c r="BA495" s="62"/>
      <c r="BB495" s="62"/>
      <c r="BC495" s="62"/>
      <c r="BD495" s="62"/>
      <c r="BE495" s="62"/>
      <c r="BF495" s="62"/>
      <c r="BG495" s="62"/>
      <c r="BH495" s="77"/>
      <c r="BI495" s="77"/>
      <c r="BJ495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95" s="72"/>
      <c r="BL495" s="72" t="b">
        <f>IF(ISBLANK(Table1[[#This Row],[Power Source (Control Panel)]]),FALSE,TRUE)</f>
        <v>0</v>
      </c>
    </row>
    <row r="496" spans="1:64" ht="30" customHeight="1" x14ac:dyDescent="0.3">
      <c r="A496" s="62" t="s">
        <v>1019</v>
      </c>
      <c r="B496" s="62" t="s">
        <v>1020</v>
      </c>
      <c r="C49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96" s="62" t="s">
        <v>509</v>
      </c>
      <c r="E496" s="62"/>
      <c r="F49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9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96" s="74"/>
      <c r="I496" s="75" t="str">
        <f>IF(Table1[[#This Row],[Connection ID]]&lt;&gt;"-",IF(COUNTIF(Table1[Connection ID],Table1[[#This Row],[Connection ID]])&gt;1,"Duplicate Tag",""),"")</f>
        <v/>
      </c>
      <c r="J49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96" s="62"/>
      <c r="M496" s="62" t="s">
        <v>7</v>
      </c>
      <c r="N496" s="72" t="str" cm="1">
        <f t="array" ref="N496">_xlfn._xlws.FILTER(LookupCostCode[Cost Code],LookupCostCode[Description]=Table1[[#This Row],[Equipment Type]],"Not Assigned")</f>
        <v>Not Assigned</v>
      </c>
      <c r="O496" s="72" t="s">
        <v>767</v>
      </c>
      <c r="P496" s="72"/>
      <c r="Q496" s="62" t="s">
        <v>5</v>
      </c>
      <c r="R496" s="62"/>
      <c r="S496" s="62"/>
      <c r="T496" s="62"/>
      <c r="U496" s="62"/>
      <c r="V496" s="62"/>
      <c r="W496" s="72" t="str">
        <f>IF(ISBLANK(Table1[[#This Row],[Connection Type]]),"",INDEX(LookupConnectionType[Description],MATCH(Table1[[#This Row],[Connection Type]],LookupConnectionType[Connection Abbreviation])))</f>
        <v/>
      </c>
      <c r="X496" s="76"/>
      <c r="AA496" s="62"/>
      <c r="AB496" s="62"/>
      <c r="AC496" s="62"/>
      <c r="AD496" s="62"/>
      <c r="AE496" s="62"/>
      <c r="AF496" s="77"/>
      <c r="AG496" s="77"/>
      <c r="AH496" s="78"/>
      <c r="AI49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9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96" s="79" t="str">
        <f>IF(OR(Table1[[#This Row],[Apparent Power (kVA)]]="",Table1[[#This Row],[Elec - Diversity]]=""),"",Table1[[#This Row],[Apparent Power (kVA)]]*Table1[[#This Row],[Elec - Diversity]])</f>
        <v/>
      </c>
      <c r="AL496" s="62"/>
      <c r="AM496" s="62"/>
      <c r="AN496" s="62"/>
      <c r="AO496" s="62"/>
      <c r="AP496" s="62"/>
      <c r="AQ496" s="62"/>
      <c r="AR496" s="62"/>
      <c r="AS496" s="62"/>
      <c r="AT496" s="62" t="str" cm="1">
        <f t="array" ref="AT496">IF(ISBLANK(Table1[[#This Row],[Service]]),"N/A",INDEX(LookupService[Consumption Unit],MATCH(Table1[[#This Row],[Service]],LookupService[Service],0),0))</f>
        <v>N/A</v>
      </c>
      <c r="AU496" s="62"/>
      <c r="AV496" s="62"/>
      <c r="AW496" s="80" t="str" cm="1">
        <f t="array" ref="AW496">IF(ISBLANK(Table1[[#This Row],[Service]]),"N/A",INDEX(LookupService[Pressure Unit],MATCH(Table1[[#This Row],[Service]],LookupService[Service],0),0))</f>
        <v>N/A</v>
      </c>
      <c r="AX496" s="81"/>
      <c r="AY496" s="72" t="str">
        <f>IF(OR(Table1[[#This Row],[Flow]]="",Table1[[#This Row],[Mech - Diversity]]=""),"",Table1[[#This Row],[Flow]]*Table1[[#This Row],[Mech - Diversity]])</f>
        <v/>
      </c>
      <c r="AZ496" s="72"/>
      <c r="BA496" s="62"/>
      <c r="BB496" s="62"/>
      <c r="BC496" s="62"/>
      <c r="BD496" s="62"/>
      <c r="BE496" s="62"/>
      <c r="BF496" s="62"/>
      <c r="BG496" s="62"/>
      <c r="BH496" s="77"/>
      <c r="BI496" s="77"/>
      <c r="BJ49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96" s="72"/>
      <c r="BL496" s="72" t="b">
        <f>IF(ISBLANK(Table1[[#This Row],[Power Source (Control Panel)]]),FALSE,TRUE)</f>
        <v>0</v>
      </c>
    </row>
    <row r="497" spans="1:64" ht="30" customHeight="1" x14ac:dyDescent="0.3">
      <c r="A497" s="62" t="s">
        <v>1022</v>
      </c>
      <c r="B497" s="62" t="s">
        <v>1020</v>
      </c>
      <c r="C49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EL-C074</v>
      </c>
      <c r="D497" s="62" t="s">
        <v>516</v>
      </c>
      <c r="E497" s="62" t="s">
        <v>528</v>
      </c>
      <c r="F497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97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97" s="74">
        <v>74</v>
      </c>
      <c r="I497" s="75" t="str">
        <f>IF(Table1[[#This Row],[Connection ID]]&lt;&gt;"-",IF(COUNTIF(Table1[Connection ID],Table1[[#This Row],[Connection ID]])&gt;1,"Duplicate Tag",""),"")</f>
        <v/>
      </c>
      <c r="J49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97" s="62"/>
      <c r="M497" s="62" t="s">
        <v>7</v>
      </c>
      <c r="N497" s="72" t="str" cm="1">
        <f t="array" ref="N497">_xlfn._xlws.FILTER(LookupCostCode[Cost Code],LookupCostCode[Description]=Table1[[#This Row],[Equipment Type]],"Not Assigned")</f>
        <v>Not Assigned</v>
      </c>
      <c r="O497" s="72" t="s">
        <v>767</v>
      </c>
      <c r="P497" s="72"/>
      <c r="Q497" s="62" t="s">
        <v>9</v>
      </c>
      <c r="R497" s="62"/>
      <c r="S497" s="62"/>
      <c r="T497" s="62"/>
      <c r="U497" s="62"/>
      <c r="V497" s="62"/>
      <c r="W497" s="72" t="str">
        <f>IF(ISBLANK(Table1[[#This Row],[Connection Type]]),"",INDEX(LookupConnectionType[Description],MATCH(Table1[[#This Row],[Connection Type]],LookupConnectionType[Connection Abbreviation])))</f>
        <v/>
      </c>
      <c r="X497" s="76"/>
      <c r="AA497" s="62"/>
      <c r="AB497" s="62"/>
      <c r="AC497" s="62" t="s">
        <v>518</v>
      </c>
      <c r="AD497" s="62"/>
      <c r="AE497" s="62" t="s">
        <v>1021</v>
      </c>
      <c r="AF497" s="77"/>
      <c r="AG497" s="77">
        <v>16</v>
      </c>
      <c r="AH497" s="78">
        <v>0.8</v>
      </c>
      <c r="AI497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3.3279999999999998</v>
      </c>
      <c r="AJ497" s="79">
        <f>IF(OR(Table1[[#This Row],[Apparent Load (FLA)]]="",Table1[[#This Row],[Apparent Load (FLA)]]=0,Table1[[#This Row],[Elec - Diversity]]=""),"",Table1[[#This Row],[Apparent Load (FLA)]]*Table1[[#This Row],[Elec - Diversity]])</f>
        <v>12.8</v>
      </c>
      <c r="AK497" s="79">
        <f>IF(OR(Table1[[#This Row],[Apparent Power (kVA)]]="",Table1[[#This Row],[Elec - Diversity]]=""),"",Table1[[#This Row],[Apparent Power (kVA)]]*Table1[[#This Row],[Elec - Diversity]])</f>
        <v>2.6623999999999999</v>
      </c>
      <c r="AL497" s="62"/>
      <c r="AM497" s="62"/>
      <c r="AN497" s="62"/>
      <c r="AO497" s="62"/>
      <c r="AP497" s="62"/>
      <c r="AQ497" s="62"/>
      <c r="AR497" s="62"/>
      <c r="AS497" s="62"/>
      <c r="AT497" s="62" t="str" cm="1">
        <f t="array" ref="AT497">IF(ISBLANK(Table1[[#This Row],[Service]]),"N/A",INDEX(LookupService[Consumption Unit],MATCH(Table1[[#This Row],[Service]],LookupService[Service],0),0))</f>
        <v>N/A</v>
      </c>
      <c r="AU497" s="62"/>
      <c r="AV497" s="62"/>
      <c r="AW497" s="80" t="str" cm="1">
        <f t="array" ref="AW497">IF(ISBLANK(Table1[[#This Row],[Service]]),"N/A",INDEX(LookupService[Pressure Unit],MATCH(Table1[[#This Row],[Service]],LookupService[Service],0),0))</f>
        <v>N/A</v>
      </c>
      <c r="AX497" s="81"/>
      <c r="AY497" s="72" t="str">
        <f>IF(OR(Table1[[#This Row],[Flow]]="",Table1[[#This Row],[Mech - Diversity]]=""),"",Table1[[#This Row],[Flow]]*Table1[[#This Row],[Mech - Diversity]])</f>
        <v/>
      </c>
      <c r="AZ497" s="72"/>
      <c r="BA497" s="62"/>
      <c r="BB497" s="62"/>
      <c r="BC497" s="62"/>
      <c r="BD497" s="62"/>
      <c r="BE497" s="62"/>
      <c r="BF497" s="62"/>
      <c r="BG497" s="62"/>
      <c r="BH497" s="77"/>
      <c r="BI497" s="77"/>
      <c r="BJ497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97" s="72"/>
      <c r="BL497" s="72" t="b">
        <f>IF(ISBLANK(Table1[[#This Row],[Power Source (Control Panel)]]),FALSE,TRUE)</f>
        <v>0</v>
      </c>
    </row>
    <row r="498" spans="1:64" ht="30" customHeight="1" x14ac:dyDescent="0.3">
      <c r="A498" s="62" t="s">
        <v>1022</v>
      </c>
      <c r="B498" s="62" t="s">
        <v>1020</v>
      </c>
      <c r="C49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EL-C075</v>
      </c>
      <c r="D498" s="62" t="s">
        <v>516</v>
      </c>
      <c r="E498" s="62" t="s">
        <v>528</v>
      </c>
      <c r="F498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498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498" s="74">
        <v>75</v>
      </c>
      <c r="I498" s="75" t="str">
        <f>IF(Table1[[#This Row],[Connection ID]]&lt;&gt;"-",IF(COUNTIF(Table1[Connection ID],Table1[[#This Row],[Connection ID]])&gt;1,"Duplicate Tag",""),"")</f>
        <v/>
      </c>
      <c r="J49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98" s="62"/>
      <c r="M498" s="62" t="s">
        <v>7</v>
      </c>
      <c r="N498" s="72" t="str" cm="1">
        <f t="array" ref="N498">_xlfn._xlws.FILTER(LookupCostCode[Cost Code],LookupCostCode[Description]=Table1[[#This Row],[Equipment Type]],"Not Assigned")</f>
        <v>Not Assigned</v>
      </c>
      <c r="O498" s="72" t="s">
        <v>767</v>
      </c>
      <c r="P498" s="72"/>
      <c r="Q498" s="62" t="s">
        <v>9</v>
      </c>
      <c r="R498" s="62"/>
      <c r="S498" s="62"/>
      <c r="T498" s="62"/>
      <c r="U498" s="62"/>
      <c r="V498" s="62"/>
      <c r="W498" s="72" t="str">
        <f>IF(ISBLANK(Table1[[#This Row],[Connection Type]]),"",INDEX(LookupConnectionType[Description],MATCH(Table1[[#This Row],[Connection Type]],LookupConnectionType[Connection Abbreviation])))</f>
        <v/>
      </c>
      <c r="X498" s="76"/>
      <c r="AA498" s="62"/>
      <c r="AB498" s="62"/>
      <c r="AC498" s="62" t="s">
        <v>518</v>
      </c>
      <c r="AD498" s="62"/>
      <c r="AE498" s="62" t="s">
        <v>1021</v>
      </c>
      <c r="AF498" s="77"/>
      <c r="AG498" s="77">
        <v>16</v>
      </c>
      <c r="AH498" s="78">
        <v>0.8</v>
      </c>
      <c r="AI498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3.3279999999999998</v>
      </c>
      <c r="AJ498" s="79">
        <f>IF(OR(Table1[[#This Row],[Apparent Load (FLA)]]="",Table1[[#This Row],[Apparent Load (FLA)]]=0,Table1[[#This Row],[Elec - Diversity]]=""),"",Table1[[#This Row],[Apparent Load (FLA)]]*Table1[[#This Row],[Elec - Diversity]])</f>
        <v>12.8</v>
      </c>
      <c r="AK498" s="79">
        <f>IF(OR(Table1[[#This Row],[Apparent Power (kVA)]]="",Table1[[#This Row],[Elec - Diversity]]=""),"",Table1[[#This Row],[Apparent Power (kVA)]]*Table1[[#This Row],[Elec - Diversity]])</f>
        <v>2.6623999999999999</v>
      </c>
      <c r="AL498" s="62"/>
      <c r="AM498" s="62"/>
      <c r="AN498" s="62"/>
      <c r="AO498" s="62"/>
      <c r="AP498" s="62"/>
      <c r="AQ498" s="62"/>
      <c r="AR498" s="62"/>
      <c r="AS498" s="62"/>
      <c r="AT498" s="62" t="str" cm="1">
        <f t="array" ref="AT498">IF(ISBLANK(Table1[[#This Row],[Service]]),"N/A",INDEX(LookupService[Consumption Unit],MATCH(Table1[[#This Row],[Service]],LookupService[Service],0),0))</f>
        <v>N/A</v>
      </c>
      <c r="AU498" s="62"/>
      <c r="AV498" s="62"/>
      <c r="AW498" s="80" t="str" cm="1">
        <f t="array" ref="AW498">IF(ISBLANK(Table1[[#This Row],[Service]]),"N/A",INDEX(LookupService[Pressure Unit],MATCH(Table1[[#This Row],[Service]],LookupService[Service],0),0))</f>
        <v>N/A</v>
      </c>
      <c r="AX498" s="81"/>
      <c r="AY498" s="72" t="str">
        <f>IF(OR(Table1[[#This Row],[Flow]]="",Table1[[#This Row],[Mech - Diversity]]=""),"",Table1[[#This Row],[Flow]]*Table1[[#This Row],[Mech - Diversity]])</f>
        <v/>
      </c>
      <c r="AZ498" s="72"/>
      <c r="BA498" s="62"/>
      <c r="BB498" s="62"/>
      <c r="BC498" s="62"/>
      <c r="BD498" s="62"/>
      <c r="BE498" s="62"/>
      <c r="BF498" s="62"/>
      <c r="BG498" s="62"/>
      <c r="BH498" s="77"/>
      <c r="BI498" s="77"/>
      <c r="BJ498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498" s="72"/>
      <c r="BL498" s="72" t="b">
        <f>IF(ISBLANK(Table1[[#This Row],[Power Source (Control Panel)]]),FALSE,TRUE)</f>
        <v>0</v>
      </c>
    </row>
    <row r="499" spans="1:64" ht="30" customHeight="1" x14ac:dyDescent="0.3">
      <c r="A499" s="62" t="s">
        <v>1022</v>
      </c>
      <c r="B499" s="62" t="s">
        <v>1020</v>
      </c>
      <c r="C49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499" s="62" t="s">
        <v>509</v>
      </c>
      <c r="E499" s="62"/>
      <c r="F49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49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499" s="74"/>
      <c r="I499" s="75" t="str">
        <f>IF(Table1[[#This Row],[Connection ID]]&lt;&gt;"-",IF(COUNTIF(Table1[Connection ID],Table1[[#This Row],[Connection ID]])&gt;1,"Duplicate Tag",""),"")</f>
        <v/>
      </c>
      <c r="J49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499" s="62"/>
      <c r="M499" s="62" t="s">
        <v>7</v>
      </c>
      <c r="N499" s="72" t="str" cm="1">
        <f t="array" ref="N499">_xlfn._xlws.FILTER(LookupCostCode[Cost Code],LookupCostCode[Description]=Table1[[#This Row],[Equipment Type]],"Not Assigned")</f>
        <v>Not Assigned</v>
      </c>
      <c r="O499" s="72" t="s">
        <v>767</v>
      </c>
      <c r="P499" s="72"/>
      <c r="Q499" s="62" t="s">
        <v>9</v>
      </c>
      <c r="R499" s="62"/>
      <c r="S499" s="62"/>
      <c r="T499" s="62"/>
      <c r="U499" s="62"/>
      <c r="V499" s="62"/>
      <c r="W499" s="72" t="str">
        <f>IF(ISBLANK(Table1[[#This Row],[Connection Type]]),"",INDEX(LookupConnectionType[Description],MATCH(Table1[[#This Row],[Connection Type]],LookupConnectionType[Connection Abbreviation])))</f>
        <v/>
      </c>
      <c r="X499" s="76"/>
      <c r="AA499" s="62"/>
      <c r="AB499" s="62"/>
      <c r="AC499" s="62"/>
      <c r="AD499" s="62"/>
      <c r="AE499" s="62"/>
      <c r="AF499" s="77"/>
      <c r="AG499" s="77"/>
      <c r="AH499" s="78"/>
      <c r="AI49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49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499" s="79" t="str">
        <f>IF(OR(Table1[[#This Row],[Apparent Power (kVA)]]="",Table1[[#This Row],[Elec - Diversity]]=""),"",Table1[[#This Row],[Apparent Power (kVA)]]*Table1[[#This Row],[Elec - Diversity]])</f>
        <v/>
      </c>
      <c r="AL499" s="62"/>
      <c r="AM499" s="62"/>
      <c r="AN499" s="62"/>
      <c r="AO499" s="62"/>
      <c r="AP499" s="62"/>
      <c r="AQ499" s="62"/>
      <c r="AR499" s="62"/>
      <c r="AS499" s="62"/>
      <c r="AT499" s="62" t="str" cm="1">
        <f t="array" ref="AT499">IF(ISBLANK(Table1[[#This Row],[Service]]),"N/A",INDEX(LookupService[Consumption Unit],MATCH(Table1[[#This Row],[Service]],LookupService[Service],0),0))</f>
        <v>N/A</v>
      </c>
      <c r="AU499" s="62"/>
      <c r="AV499" s="62"/>
      <c r="AW499" s="80" t="str" cm="1">
        <f t="array" ref="AW499">IF(ISBLANK(Table1[[#This Row],[Service]]),"N/A",INDEX(LookupService[Pressure Unit],MATCH(Table1[[#This Row],[Service]],LookupService[Service],0),0))</f>
        <v>N/A</v>
      </c>
      <c r="AX499" s="81"/>
      <c r="AY499" s="72" t="str">
        <f>IF(OR(Table1[[#This Row],[Flow]]="",Table1[[#This Row],[Mech - Diversity]]=""),"",Table1[[#This Row],[Flow]]*Table1[[#This Row],[Mech - Diversity]])</f>
        <v/>
      </c>
      <c r="AZ499" s="72"/>
      <c r="BA499" s="62"/>
      <c r="BB499" s="62"/>
      <c r="BC499" s="62"/>
      <c r="BD499" s="62"/>
      <c r="BE499" s="62"/>
      <c r="BF499" s="62"/>
      <c r="BG499" s="62"/>
      <c r="BH499" s="77"/>
      <c r="BI499" s="77"/>
      <c r="BJ49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499" s="72"/>
      <c r="BL499" s="72" t="b">
        <f>IF(ISBLANK(Table1[[#This Row],[Power Source (Control Panel)]]),FALSE,TRUE)</f>
        <v>0</v>
      </c>
    </row>
    <row r="500" spans="1:64" ht="30" customHeight="1" x14ac:dyDescent="0.3">
      <c r="A500" s="62" t="s">
        <v>1023</v>
      </c>
      <c r="B500" s="62" t="s">
        <v>1020</v>
      </c>
      <c r="C50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EL-C076</v>
      </c>
      <c r="D500" s="62" t="s">
        <v>516</v>
      </c>
      <c r="E500" s="62" t="s">
        <v>528</v>
      </c>
      <c r="F500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00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00" s="74">
        <v>76</v>
      </c>
      <c r="I500" s="75" t="str">
        <f>IF(Table1[[#This Row],[Connection ID]]&lt;&gt;"-",IF(COUNTIF(Table1[Connection ID],Table1[[#This Row],[Connection ID]])&gt;1,"Duplicate Tag",""),"")</f>
        <v/>
      </c>
      <c r="J50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00" s="62"/>
      <c r="M500" s="62" t="s">
        <v>7</v>
      </c>
      <c r="N500" s="72" t="str" cm="1">
        <f t="array" ref="N500">_xlfn._xlws.FILTER(LookupCostCode[Cost Code],LookupCostCode[Description]=Table1[[#This Row],[Equipment Type]],"Not Assigned")</f>
        <v>Not Assigned</v>
      </c>
      <c r="O500" s="72" t="s">
        <v>767</v>
      </c>
      <c r="P500" s="72"/>
      <c r="Q500" s="62" t="s">
        <v>9</v>
      </c>
      <c r="R500" s="62"/>
      <c r="S500" s="62"/>
      <c r="T500" s="62"/>
      <c r="U500" s="62"/>
      <c r="V500" s="62"/>
      <c r="W500" s="72" t="str">
        <f>IF(ISBLANK(Table1[[#This Row],[Connection Type]]),"",INDEX(LookupConnectionType[Description],MATCH(Table1[[#This Row],[Connection Type]],LookupConnectionType[Connection Abbreviation])))</f>
        <v/>
      </c>
      <c r="X500" s="76"/>
      <c r="AA500" s="62"/>
      <c r="AB500" s="62"/>
      <c r="AC500" s="62" t="s">
        <v>518</v>
      </c>
      <c r="AD500" s="62"/>
      <c r="AE500" s="62" t="s">
        <v>1021</v>
      </c>
      <c r="AF500" s="77"/>
      <c r="AG500" s="77">
        <v>16</v>
      </c>
      <c r="AH500" s="78">
        <v>0.8</v>
      </c>
      <c r="AI500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3.3279999999999998</v>
      </c>
      <c r="AJ500" s="79">
        <f>IF(OR(Table1[[#This Row],[Apparent Load (FLA)]]="",Table1[[#This Row],[Apparent Load (FLA)]]=0,Table1[[#This Row],[Elec - Diversity]]=""),"",Table1[[#This Row],[Apparent Load (FLA)]]*Table1[[#This Row],[Elec - Diversity]])</f>
        <v>12.8</v>
      </c>
      <c r="AK500" s="79">
        <f>IF(OR(Table1[[#This Row],[Apparent Power (kVA)]]="",Table1[[#This Row],[Elec - Diversity]]=""),"",Table1[[#This Row],[Apparent Power (kVA)]]*Table1[[#This Row],[Elec - Diversity]])</f>
        <v>2.6623999999999999</v>
      </c>
      <c r="AL500" s="62"/>
      <c r="AM500" s="62"/>
      <c r="AN500" s="62"/>
      <c r="AO500" s="62"/>
      <c r="AP500" s="62"/>
      <c r="AQ500" s="62"/>
      <c r="AR500" s="62"/>
      <c r="AS500" s="62"/>
      <c r="AT500" s="62" t="str" cm="1">
        <f t="array" ref="AT500">IF(ISBLANK(Table1[[#This Row],[Service]]),"N/A",INDEX(LookupService[Consumption Unit],MATCH(Table1[[#This Row],[Service]],LookupService[Service],0),0))</f>
        <v>N/A</v>
      </c>
      <c r="AU500" s="62"/>
      <c r="AV500" s="62"/>
      <c r="AW500" s="80" t="str" cm="1">
        <f t="array" ref="AW500">IF(ISBLANK(Table1[[#This Row],[Service]]),"N/A",INDEX(LookupService[Pressure Unit],MATCH(Table1[[#This Row],[Service]],LookupService[Service],0),0))</f>
        <v>N/A</v>
      </c>
      <c r="AX500" s="81"/>
      <c r="AY500" s="72" t="str">
        <f>IF(OR(Table1[[#This Row],[Flow]]="",Table1[[#This Row],[Mech - Diversity]]=""),"",Table1[[#This Row],[Flow]]*Table1[[#This Row],[Mech - Diversity]])</f>
        <v/>
      </c>
      <c r="AZ500" s="72"/>
      <c r="BA500" s="62"/>
      <c r="BB500" s="62"/>
      <c r="BC500" s="62"/>
      <c r="BD500" s="62"/>
      <c r="BE500" s="62"/>
      <c r="BF500" s="62"/>
      <c r="BG500" s="62"/>
      <c r="BH500" s="77"/>
      <c r="BI500" s="77"/>
      <c r="BJ500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00" s="72"/>
      <c r="BL500" s="72" t="b">
        <f>IF(ISBLANK(Table1[[#This Row],[Power Source (Control Panel)]]),FALSE,TRUE)</f>
        <v>0</v>
      </c>
    </row>
    <row r="501" spans="1:64" ht="30" customHeight="1" x14ac:dyDescent="0.3">
      <c r="A501" s="62" t="s">
        <v>1023</v>
      </c>
      <c r="B501" s="62" t="s">
        <v>1020</v>
      </c>
      <c r="C50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EL-C077</v>
      </c>
      <c r="D501" s="62" t="s">
        <v>516</v>
      </c>
      <c r="E501" s="62" t="s">
        <v>528</v>
      </c>
      <c r="F501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01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01" s="74">
        <v>77</v>
      </c>
      <c r="I501" s="75" t="str">
        <f>IF(Table1[[#This Row],[Connection ID]]&lt;&gt;"-",IF(COUNTIF(Table1[Connection ID],Table1[[#This Row],[Connection ID]])&gt;1,"Duplicate Tag",""),"")</f>
        <v/>
      </c>
      <c r="J50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01" s="62"/>
      <c r="M501" s="62" t="s">
        <v>7</v>
      </c>
      <c r="N501" s="72" t="str" cm="1">
        <f t="array" ref="N501">_xlfn._xlws.FILTER(LookupCostCode[Cost Code],LookupCostCode[Description]=Table1[[#This Row],[Equipment Type]],"Not Assigned")</f>
        <v>Not Assigned</v>
      </c>
      <c r="O501" s="72" t="s">
        <v>767</v>
      </c>
      <c r="P501" s="72"/>
      <c r="Q501" s="62" t="s">
        <v>9</v>
      </c>
      <c r="R501" s="62"/>
      <c r="S501" s="62"/>
      <c r="T501" s="62"/>
      <c r="U501" s="62"/>
      <c r="V501" s="62"/>
      <c r="W501" s="72" t="str">
        <f>IF(ISBLANK(Table1[[#This Row],[Connection Type]]),"",INDEX(LookupConnectionType[Description],MATCH(Table1[[#This Row],[Connection Type]],LookupConnectionType[Connection Abbreviation])))</f>
        <v/>
      </c>
      <c r="X501" s="76"/>
      <c r="AA501" s="62"/>
      <c r="AB501" s="62"/>
      <c r="AC501" s="62" t="s">
        <v>518</v>
      </c>
      <c r="AD501" s="62"/>
      <c r="AE501" s="62" t="s">
        <v>1021</v>
      </c>
      <c r="AF501" s="77"/>
      <c r="AG501" s="77">
        <v>16</v>
      </c>
      <c r="AH501" s="78">
        <v>0.8</v>
      </c>
      <c r="AI501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3.3279999999999998</v>
      </c>
      <c r="AJ501" s="79">
        <f>IF(OR(Table1[[#This Row],[Apparent Load (FLA)]]="",Table1[[#This Row],[Apparent Load (FLA)]]=0,Table1[[#This Row],[Elec - Diversity]]=""),"",Table1[[#This Row],[Apparent Load (FLA)]]*Table1[[#This Row],[Elec - Diversity]])</f>
        <v>12.8</v>
      </c>
      <c r="AK501" s="79">
        <f>IF(OR(Table1[[#This Row],[Apparent Power (kVA)]]="",Table1[[#This Row],[Elec - Diversity]]=""),"",Table1[[#This Row],[Apparent Power (kVA)]]*Table1[[#This Row],[Elec - Diversity]])</f>
        <v>2.6623999999999999</v>
      </c>
      <c r="AL501" s="62"/>
      <c r="AM501" s="62"/>
      <c r="AN501" s="62"/>
      <c r="AO501" s="62"/>
      <c r="AP501" s="62"/>
      <c r="AQ501" s="62"/>
      <c r="AR501" s="62"/>
      <c r="AS501" s="62"/>
      <c r="AT501" s="62" t="str" cm="1">
        <f t="array" ref="AT501">IF(ISBLANK(Table1[[#This Row],[Service]]),"N/A",INDEX(LookupService[Consumption Unit],MATCH(Table1[[#This Row],[Service]],LookupService[Service],0),0))</f>
        <v>N/A</v>
      </c>
      <c r="AU501" s="62"/>
      <c r="AV501" s="62"/>
      <c r="AW501" s="80" t="str" cm="1">
        <f t="array" ref="AW501">IF(ISBLANK(Table1[[#This Row],[Service]]),"N/A",INDEX(LookupService[Pressure Unit],MATCH(Table1[[#This Row],[Service]],LookupService[Service],0),0))</f>
        <v>N/A</v>
      </c>
      <c r="AX501" s="81"/>
      <c r="AY501" s="72" t="str">
        <f>IF(OR(Table1[[#This Row],[Flow]]="",Table1[[#This Row],[Mech - Diversity]]=""),"",Table1[[#This Row],[Flow]]*Table1[[#This Row],[Mech - Diversity]])</f>
        <v/>
      </c>
      <c r="AZ501" s="72"/>
      <c r="BA501" s="62"/>
      <c r="BB501" s="62"/>
      <c r="BC501" s="62"/>
      <c r="BD501" s="62"/>
      <c r="BE501" s="62"/>
      <c r="BF501" s="62"/>
      <c r="BG501" s="62"/>
      <c r="BH501" s="77"/>
      <c r="BI501" s="77"/>
      <c r="BJ501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01" s="72"/>
      <c r="BL501" s="72" t="b">
        <f>IF(ISBLANK(Table1[[#This Row],[Power Source (Control Panel)]]),FALSE,TRUE)</f>
        <v>0</v>
      </c>
    </row>
    <row r="502" spans="1:64" ht="30" customHeight="1" x14ac:dyDescent="0.3">
      <c r="A502" s="62" t="s">
        <v>1023</v>
      </c>
      <c r="B502" s="62" t="s">
        <v>1020</v>
      </c>
      <c r="C50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02" s="62" t="s">
        <v>509</v>
      </c>
      <c r="E502" s="62"/>
      <c r="F50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0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02" s="74"/>
      <c r="I502" s="75" t="str">
        <f>IF(Table1[[#This Row],[Connection ID]]&lt;&gt;"-",IF(COUNTIF(Table1[Connection ID],Table1[[#This Row],[Connection ID]])&gt;1,"Duplicate Tag",""),"")</f>
        <v/>
      </c>
      <c r="J50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02" s="62"/>
      <c r="M502" s="62" t="s">
        <v>7</v>
      </c>
      <c r="N502" s="72" t="str" cm="1">
        <f t="array" ref="N502">_xlfn._xlws.FILTER(LookupCostCode[Cost Code],LookupCostCode[Description]=Table1[[#This Row],[Equipment Type]],"Not Assigned")</f>
        <v>Not Assigned</v>
      </c>
      <c r="O502" s="72" t="s">
        <v>767</v>
      </c>
      <c r="P502" s="72"/>
      <c r="Q502" s="62" t="s">
        <v>9</v>
      </c>
      <c r="R502" s="62"/>
      <c r="S502" s="62"/>
      <c r="T502" s="62"/>
      <c r="U502" s="62"/>
      <c r="V502" s="62"/>
      <c r="W502" s="72" t="str">
        <f>IF(ISBLANK(Table1[[#This Row],[Connection Type]]),"",INDEX(LookupConnectionType[Description],MATCH(Table1[[#This Row],[Connection Type]],LookupConnectionType[Connection Abbreviation])))</f>
        <v/>
      </c>
      <c r="X502" s="76"/>
      <c r="AA502" s="62"/>
      <c r="AB502" s="62"/>
      <c r="AC502" s="62"/>
      <c r="AD502" s="62"/>
      <c r="AE502" s="62"/>
      <c r="AF502" s="77"/>
      <c r="AG502" s="77"/>
      <c r="AH502" s="78"/>
      <c r="AI50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0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02" s="79" t="str">
        <f>IF(OR(Table1[[#This Row],[Apparent Power (kVA)]]="",Table1[[#This Row],[Elec - Diversity]]=""),"",Table1[[#This Row],[Apparent Power (kVA)]]*Table1[[#This Row],[Elec - Diversity]])</f>
        <v/>
      </c>
      <c r="AL502" s="62"/>
      <c r="AM502" s="62"/>
      <c r="AN502" s="62"/>
      <c r="AO502" s="62"/>
      <c r="AP502" s="62"/>
      <c r="AQ502" s="62"/>
      <c r="AR502" s="62"/>
      <c r="AS502" s="62"/>
      <c r="AT502" s="62" t="str" cm="1">
        <f t="array" ref="AT502">IF(ISBLANK(Table1[[#This Row],[Service]]),"N/A",INDEX(LookupService[Consumption Unit],MATCH(Table1[[#This Row],[Service]],LookupService[Service],0),0))</f>
        <v>N/A</v>
      </c>
      <c r="AU502" s="62"/>
      <c r="AV502" s="62"/>
      <c r="AW502" s="80" t="str" cm="1">
        <f t="array" ref="AW502">IF(ISBLANK(Table1[[#This Row],[Service]]),"N/A",INDEX(LookupService[Pressure Unit],MATCH(Table1[[#This Row],[Service]],LookupService[Service],0),0))</f>
        <v>N/A</v>
      </c>
      <c r="AX502" s="81"/>
      <c r="AY502" s="72" t="str">
        <f>IF(OR(Table1[[#This Row],[Flow]]="",Table1[[#This Row],[Mech - Diversity]]=""),"",Table1[[#This Row],[Flow]]*Table1[[#This Row],[Mech - Diversity]])</f>
        <v/>
      </c>
      <c r="AZ502" s="72"/>
      <c r="BA502" s="62"/>
      <c r="BB502" s="62"/>
      <c r="BC502" s="62"/>
      <c r="BD502" s="62"/>
      <c r="BE502" s="62"/>
      <c r="BF502" s="62"/>
      <c r="BG502" s="62"/>
      <c r="BH502" s="77"/>
      <c r="BI502" s="77"/>
      <c r="BJ50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02" s="72"/>
      <c r="BL502" s="72" t="b">
        <f>IF(ISBLANK(Table1[[#This Row],[Power Source (Control Panel)]]),FALSE,TRUE)</f>
        <v>0</v>
      </c>
    </row>
    <row r="503" spans="1:64" ht="30" customHeight="1" x14ac:dyDescent="0.3">
      <c r="A503" s="62" t="s">
        <v>1024</v>
      </c>
      <c r="B503" s="62" t="s">
        <v>1020</v>
      </c>
      <c r="C50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EL-C078</v>
      </c>
      <c r="D503" s="62" t="s">
        <v>516</v>
      </c>
      <c r="E503" s="62" t="s">
        <v>528</v>
      </c>
      <c r="F503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03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03" s="74">
        <v>78</v>
      </c>
      <c r="I503" s="75" t="str">
        <f>IF(Table1[[#This Row],[Connection ID]]&lt;&gt;"-",IF(COUNTIF(Table1[Connection ID],Table1[[#This Row],[Connection ID]])&gt;1,"Duplicate Tag",""),"")</f>
        <v/>
      </c>
      <c r="J50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03" s="62"/>
      <c r="M503" s="62" t="s">
        <v>7</v>
      </c>
      <c r="N503" s="72" t="str" cm="1">
        <f t="array" ref="N503">_xlfn._xlws.FILTER(LookupCostCode[Cost Code],LookupCostCode[Description]=Table1[[#This Row],[Equipment Type]],"Not Assigned")</f>
        <v>Not Assigned</v>
      </c>
      <c r="O503" s="72" t="s">
        <v>767</v>
      </c>
      <c r="P503" s="72"/>
      <c r="Q503" s="62" t="s">
        <v>11</v>
      </c>
      <c r="R503" s="62"/>
      <c r="S503" s="62"/>
      <c r="T503" s="62"/>
      <c r="U503" s="62"/>
      <c r="V503" s="62"/>
      <c r="W503" s="72" t="str">
        <f>IF(ISBLANK(Table1[[#This Row],[Connection Type]]),"",INDEX(LookupConnectionType[Description],MATCH(Table1[[#This Row],[Connection Type]],LookupConnectionType[Connection Abbreviation])))</f>
        <v/>
      </c>
      <c r="X503" s="76"/>
      <c r="AA503" s="62"/>
      <c r="AB503" s="62"/>
      <c r="AC503" s="62" t="s">
        <v>518</v>
      </c>
      <c r="AD503" s="62"/>
      <c r="AE503" s="62" t="s">
        <v>1021</v>
      </c>
      <c r="AF503" s="77"/>
      <c r="AG503" s="77">
        <v>16</v>
      </c>
      <c r="AH503" s="78">
        <v>0.8</v>
      </c>
      <c r="AI503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3.3279999999999998</v>
      </c>
      <c r="AJ503" s="79">
        <f>IF(OR(Table1[[#This Row],[Apparent Load (FLA)]]="",Table1[[#This Row],[Apparent Load (FLA)]]=0,Table1[[#This Row],[Elec - Diversity]]=""),"",Table1[[#This Row],[Apparent Load (FLA)]]*Table1[[#This Row],[Elec - Diversity]])</f>
        <v>12.8</v>
      </c>
      <c r="AK503" s="79">
        <f>IF(OR(Table1[[#This Row],[Apparent Power (kVA)]]="",Table1[[#This Row],[Elec - Diversity]]=""),"",Table1[[#This Row],[Apparent Power (kVA)]]*Table1[[#This Row],[Elec - Diversity]])</f>
        <v>2.6623999999999999</v>
      </c>
      <c r="AL503" s="62"/>
      <c r="AM503" s="62"/>
      <c r="AN503" s="62"/>
      <c r="AO503" s="62"/>
      <c r="AP503" s="62"/>
      <c r="AQ503" s="62"/>
      <c r="AR503" s="62"/>
      <c r="AS503" s="62"/>
      <c r="AT503" s="62" t="str" cm="1">
        <f t="array" ref="AT503">IF(ISBLANK(Table1[[#This Row],[Service]]),"N/A",INDEX(LookupService[Consumption Unit],MATCH(Table1[[#This Row],[Service]],LookupService[Service],0),0))</f>
        <v>N/A</v>
      </c>
      <c r="AU503" s="62"/>
      <c r="AV503" s="62"/>
      <c r="AW503" s="80" t="str" cm="1">
        <f t="array" ref="AW503">IF(ISBLANK(Table1[[#This Row],[Service]]),"N/A",INDEX(LookupService[Pressure Unit],MATCH(Table1[[#This Row],[Service]],LookupService[Service],0),0))</f>
        <v>N/A</v>
      </c>
      <c r="AX503" s="81"/>
      <c r="AY503" s="72" t="str">
        <f>IF(OR(Table1[[#This Row],[Flow]]="",Table1[[#This Row],[Mech - Diversity]]=""),"",Table1[[#This Row],[Flow]]*Table1[[#This Row],[Mech - Diversity]])</f>
        <v/>
      </c>
      <c r="AZ503" s="72"/>
      <c r="BA503" s="62"/>
      <c r="BB503" s="62"/>
      <c r="BC503" s="62"/>
      <c r="BD503" s="62"/>
      <c r="BE503" s="62"/>
      <c r="BF503" s="62"/>
      <c r="BG503" s="62"/>
      <c r="BH503" s="77"/>
      <c r="BI503" s="77"/>
      <c r="BJ503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03" s="72"/>
      <c r="BL503" s="72" t="b">
        <f>IF(ISBLANK(Table1[[#This Row],[Power Source (Control Panel)]]),FALSE,TRUE)</f>
        <v>0</v>
      </c>
    </row>
    <row r="504" spans="1:64" ht="30" customHeight="1" x14ac:dyDescent="0.3">
      <c r="A504" s="62" t="s">
        <v>1024</v>
      </c>
      <c r="B504" s="62" t="s">
        <v>1020</v>
      </c>
      <c r="C50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EL-C079</v>
      </c>
      <c r="D504" s="62" t="s">
        <v>516</v>
      </c>
      <c r="E504" s="62" t="s">
        <v>528</v>
      </c>
      <c r="F504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04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04" s="74">
        <v>79</v>
      </c>
      <c r="I504" s="75" t="str">
        <f>IF(Table1[[#This Row],[Connection ID]]&lt;&gt;"-",IF(COUNTIF(Table1[Connection ID],Table1[[#This Row],[Connection ID]])&gt;1,"Duplicate Tag",""),"")</f>
        <v/>
      </c>
      <c r="J50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04" s="62"/>
      <c r="M504" s="62" t="s">
        <v>7</v>
      </c>
      <c r="N504" s="72" t="str" cm="1">
        <f t="array" ref="N504">_xlfn._xlws.FILTER(LookupCostCode[Cost Code],LookupCostCode[Description]=Table1[[#This Row],[Equipment Type]],"Not Assigned")</f>
        <v>Not Assigned</v>
      </c>
      <c r="O504" s="72" t="s">
        <v>767</v>
      </c>
      <c r="P504" s="72"/>
      <c r="Q504" s="62" t="s">
        <v>11</v>
      </c>
      <c r="R504" s="62"/>
      <c r="S504" s="62"/>
      <c r="T504" s="62"/>
      <c r="U504" s="62"/>
      <c r="V504" s="62"/>
      <c r="W504" s="72" t="str">
        <f>IF(ISBLANK(Table1[[#This Row],[Connection Type]]),"",INDEX(LookupConnectionType[Description],MATCH(Table1[[#This Row],[Connection Type]],LookupConnectionType[Connection Abbreviation])))</f>
        <v/>
      </c>
      <c r="X504" s="76"/>
      <c r="AA504" s="62"/>
      <c r="AB504" s="62"/>
      <c r="AC504" s="62" t="s">
        <v>518</v>
      </c>
      <c r="AD504" s="62"/>
      <c r="AE504" s="62" t="s">
        <v>1021</v>
      </c>
      <c r="AF504" s="77"/>
      <c r="AG504" s="77">
        <v>16</v>
      </c>
      <c r="AH504" s="78">
        <v>0.8</v>
      </c>
      <c r="AI504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3.3279999999999998</v>
      </c>
      <c r="AJ504" s="79">
        <f>IF(OR(Table1[[#This Row],[Apparent Load (FLA)]]="",Table1[[#This Row],[Apparent Load (FLA)]]=0,Table1[[#This Row],[Elec - Diversity]]=""),"",Table1[[#This Row],[Apparent Load (FLA)]]*Table1[[#This Row],[Elec - Diversity]])</f>
        <v>12.8</v>
      </c>
      <c r="AK504" s="79">
        <f>IF(OR(Table1[[#This Row],[Apparent Power (kVA)]]="",Table1[[#This Row],[Elec - Diversity]]=""),"",Table1[[#This Row],[Apparent Power (kVA)]]*Table1[[#This Row],[Elec - Diversity]])</f>
        <v>2.6623999999999999</v>
      </c>
      <c r="AL504" s="62"/>
      <c r="AM504" s="62"/>
      <c r="AN504" s="62"/>
      <c r="AO504" s="62"/>
      <c r="AP504" s="62"/>
      <c r="AQ504" s="62"/>
      <c r="AR504" s="62"/>
      <c r="AS504" s="62"/>
      <c r="AT504" s="62" t="str" cm="1">
        <f t="array" ref="AT504">IF(ISBLANK(Table1[[#This Row],[Service]]),"N/A",INDEX(LookupService[Consumption Unit],MATCH(Table1[[#This Row],[Service]],LookupService[Service],0),0))</f>
        <v>N/A</v>
      </c>
      <c r="AU504" s="62"/>
      <c r="AV504" s="62"/>
      <c r="AW504" s="80" t="str" cm="1">
        <f t="array" ref="AW504">IF(ISBLANK(Table1[[#This Row],[Service]]),"N/A",INDEX(LookupService[Pressure Unit],MATCH(Table1[[#This Row],[Service]],LookupService[Service],0),0))</f>
        <v>N/A</v>
      </c>
      <c r="AX504" s="81"/>
      <c r="AY504" s="72" t="str">
        <f>IF(OR(Table1[[#This Row],[Flow]]="",Table1[[#This Row],[Mech - Diversity]]=""),"",Table1[[#This Row],[Flow]]*Table1[[#This Row],[Mech - Diversity]])</f>
        <v/>
      </c>
      <c r="AZ504" s="72"/>
      <c r="BA504" s="62"/>
      <c r="BB504" s="62"/>
      <c r="BC504" s="62"/>
      <c r="BD504" s="62"/>
      <c r="BE504" s="62"/>
      <c r="BF504" s="62"/>
      <c r="BG504" s="62"/>
      <c r="BH504" s="77"/>
      <c r="BI504" s="77"/>
      <c r="BJ504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04" s="72"/>
      <c r="BL504" s="72" t="b">
        <f>IF(ISBLANK(Table1[[#This Row],[Power Source (Control Panel)]]),FALSE,TRUE)</f>
        <v>0</v>
      </c>
    </row>
    <row r="505" spans="1:64" ht="30" customHeight="1" x14ac:dyDescent="0.3">
      <c r="A505" s="62" t="s">
        <v>1024</v>
      </c>
      <c r="B505" s="62" t="s">
        <v>1020</v>
      </c>
      <c r="C50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05" s="62" t="s">
        <v>509</v>
      </c>
      <c r="E505" s="62"/>
      <c r="F50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0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05" s="74"/>
      <c r="I505" s="75" t="str">
        <f>IF(Table1[[#This Row],[Connection ID]]&lt;&gt;"-",IF(COUNTIF(Table1[Connection ID],Table1[[#This Row],[Connection ID]])&gt;1,"Duplicate Tag",""),"")</f>
        <v/>
      </c>
      <c r="J50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05" s="62"/>
      <c r="M505" s="62" t="s">
        <v>7</v>
      </c>
      <c r="N505" s="72" t="str" cm="1">
        <f t="array" ref="N505">_xlfn._xlws.FILTER(LookupCostCode[Cost Code],LookupCostCode[Description]=Table1[[#This Row],[Equipment Type]],"Not Assigned")</f>
        <v>Not Assigned</v>
      </c>
      <c r="O505" s="72" t="s">
        <v>767</v>
      </c>
      <c r="P505" s="72"/>
      <c r="Q505" s="62" t="s">
        <v>11</v>
      </c>
      <c r="R505" s="62"/>
      <c r="S505" s="62"/>
      <c r="T505" s="62"/>
      <c r="U505" s="62"/>
      <c r="V505" s="62"/>
      <c r="W505" s="72" t="str">
        <f>IF(ISBLANK(Table1[[#This Row],[Connection Type]]),"",INDEX(LookupConnectionType[Description],MATCH(Table1[[#This Row],[Connection Type]],LookupConnectionType[Connection Abbreviation])))</f>
        <v/>
      </c>
      <c r="X505" s="76"/>
      <c r="AA505" s="62"/>
      <c r="AB505" s="62"/>
      <c r="AC505" s="62"/>
      <c r="AD505" s="62"/>
      <c r="AE505" s="62"/>
      <c r="AF505" s="77"/>
      <c r="AG505" s="77"/>
      <c r="AH505" s="78"/>
      <c r="AI50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0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05" s="79" t="str">
        <f>IF(OR(Table1[[#This Row],[Apparent Power (kVA)]]="",Table1[[#This Row],[Elec - Diversity]]=""),"",Table1[[#This Row],[Apparent Power (kVA)]]*Table1[[#This Row],[Elec - Diversity]])</f>
        <v/>
      </c>
      <c r="AL505" s="62"/>
      <c r="AM505" s="62"/>
      <c r="AN505" s="62"/>
      <c r="AO505" s="62"/>
      <c r="AP505" s="62"/>
      <c r="AQ505" s="62"/>
      <c r="AR505" s="62"/>
      <c r="AS505" s="62"/>
      <c r="AT505" s="62" t="str" cm="1">
        <f t="array" ref="AT505">IF(ISBLANK(Table1[[#This Row],[Service]]),"N/A",INDEX(LookupService[Consumption Unit],MATCH(Table1[[#This Row],[Service]],LookupService[Service],0),0))</f>
        <v>N/A</v>
      </c>
      <c r="AU505" s="62"/>
      <c r="AV505" s="62"/>
      <c r="AW505" s="80" t="str" cm="1">
        <f t="array" ref="AW505">IF(ISBLANK(Table1[[#This Row],[Service]]),"N/A",INDEX(LookupService[Pressure Unit],MATCH(Table1[[#This Row],[Service]],LookupService[Service],0),0))</f>
        <v>N/A</v>
      </c>
      <c r="AX505" s="81"/>
      <c r="AY505" s="72" t="str">
        <f>IF(OR(Table1[[#This Row],[Flow]]="",Table1[[#This Row],[Mech - Diversity]]=""),"",Table1[[#This Row],[Flow]]*Table1[[#This Row],[Mech - Diversity]])</f>
        <v/>
      </c>
      <c r="AZ505" s="72"/>
      <c r="BA505" s="62"/>
      <c r="BB505" s="62"/>
      <c r="BC505" s="62"/>
      <c r="BD505" s="62"/>
      <c r="BE505" s="62"/>
      <c r="BF505" s="62"/>
      <c r="BG505" s="62"/>
      <c r="BH505" s="77"/>
      <c r="BI505" s="77"/>
      <c r="BJ50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05" s="72"/>
      <c r="BL505" s="72" t="b">
        <f>IF(ISBLANK(Table1[[#This Row],[Power Source (Control Panel)]]),FALSE,TRUE)</f>
        <v>0</v>
      </c>
    </row>
    <row r="506" spans="1:64" ht="30" customHeight="1" x14ac:dyDescent="0.3">
      <c r="A506" s="62" t="s">
        <v>1025</v>
      </c>
      <c r="B506" s="62" t="s">
        <v>1020</v>
      </c>
      <c r="C50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EL-C080</v>
      </c>
      <c r="D506" s="62" t="s">
        <v>516</v>
      </c>
      <c r="E506" s="62" t="s">
        <v>528</v>
      </c>
      <c r="F50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0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06" s="74">
        <v>80</v>
      </c>
      <c r="I506" s="75" t="str">
        <f>IF(Table1[[#This Row],[Connection ID]]&lt;&gt;"-",IF(COUNTIF(Table1[Connection ID],Table1[[#This Row],[Connection ID]])&gt;1,"Duplicate Tag",""),"")</f>
        <v/>
      </c>
      <c r="J50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06" s="62"/>
      <c r="M506" s="62" t="s">
        <v>7</v>
      </c>
      <c r="N506" s="72" t="str" cm="1">
        <f t="array" ref="N506">_xlfn._xlws.FILTER(LookupCostCode[Cost Code],LookupCostCode[Description]=Table1[[#This Row],[Equipment Type]],"Not Assigned")</f>
        <v>Not Assigned</v>
      </c>
      <c r="O506" s="72" t="s">
        <v>767</v>
      </c>
      <c r="P506" s="72"/>
      <c r="Q506" s="62" t="s">
        <v>12</v>
      </c>
      <c r="R506" s="62"/>
      <c r="S506" s="62"/>
      <c r="T506" s="62"/>
      <c r="U506" s="62"/>
      <c r="V506" s="62"/>
      <c r="W506" s="72" t="str">
        <f>IF(ISBLANK(Table1[[#This Row],[Connection Type]]),"",INDEX(LookupConnectionType[Description],MATCH(Table1[[#This Row],[Connection Type]],LookupConnectionType[Connection Abbreviation])))</f>
        <v/>
      </c>
      <c r="X506" s="76"/>
      <c r="AA506" s="62"/>
      <c r="AB506" s="62"/>
      <c r="AC506" s="62" t="s">
        <v>518</v>
      </c>
      <c r="AD506" s="62"/>
      <c r="AE506" s="62" t="s">
        <v>1021</v>
      </c>
      <c r="AF506" s="77"/>
      <c r="AG506" s="77">
        <v>16</v>
      </c>
      <c r="AH506" s="78">
        <v>0.8</v>
      </c>
      <c r="AI50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3.3279999999999998</v>
      </c>
      <c r="AJ506" s="79">
        <f>IF(OR(Table1[[#This Row],[Apparent Load (FLA)]]="",Table1[[#This Row],[Apparent Load (FLA)]]=0,Table1[[#This Row],[Elec - Diversity]]=""),"",Table1[[#This Row],[Apparent Load (FLA)]]*Table1[[#This Row],[Elec - Diversity]])</f>
        <v>12.8</v>
      </c>
      <c r="AK506" s="79">
        <f>IF(OR(Table1[[#This Row],[Apparent Power (kVA)]]="",Table1[[#This Row],[Elec - Diversity]]=""),"",Table1[[#This Row],[Apparent Power (kVA)]]*Table1[[#This Row],[Elec - Diversity]])</f>
        <v>2.6623999999999999</v>
      </c>
      <c r="AL506" s="62"/>
      <c r="AM506" s="62"/>
      <c r="AN506" s="62"/>
      <c r="AO506" s="62"/>
      <c r="AP506" s="62"/>
      <c r="AQ506" s="62"/>
      <c r="AR506" s="62"/>
      <c r="AS506" s="62"/>
      <c r="AT506" s="62" t="str" cm="1">
        <f t="array" ref="AT506">IF(ISBLANK(Table1[[#This Row],[Service]]),"N/A",INDEX(LookupService[Consumption Unit],MATCH(Table1[[#This Row],[Service]],LookupService[Service],0),0))</f>
        <v>N/A</v>
      </c>
      <c r="AU506" s="62"/>
      <c r="AV506" s="62"/>
      <c r="AW506" s="80" t="str" cm="1">
        <f t="array" ref="AW506">IF(ISBLANK(Table1[[#This Row],[Service]]),"N/A",INDEX(LookupService[Pressure Unit],MATCH(Table1[[#This Row],[Service]],LookupService[Service],0),0))</f>
        <v>N/A</v>
      </c>
      <c r="AX506" s="81"/>
      <c r="AY506" s="72" t="str">
        <f>IF(OR(Table1[[#This Row],[Flow]]="",Table1[[#This Row],[Mech - Diversity]]=""),"",Table1[[#This Row],[Flow]]*Table1[[#This Row],[Mech - Diversity]])</f>
        <v/>
      </c>
      <c r="AZ506" s="72"/>
      <c r="BA506" s="62"/>
      <c r="BB506" s="62"/>
      <c r="BC506" s="62"/>
      <c r="BD506" s="62"/>
      <c r="BE506" s="62"/>
      <c r="BF506" s="62"/>
      <c r="BG506" s="62"/>
      <c r="BH506" s="77"/>
      <c r="BI506" s="77"/>
      <c r="BJ50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06" s="72"/>
      <c r="BL506" s="72" t="b">
        <f>IF(ISBLANK(Table1[[#This Row],[Power Source (Control Panel)]]),FALSE,TRUE)</f>
        <v>0</v>
      </c>
    </row>
    <row r="507" spans="1:64" ht="30" customHeight="1" x14ac:dyDescent="0.3">
      <c r="A507" s="62" t="s">
        <v>1025</v>
      </c>
      <c r="B507" s="62" t="s">
        <v>1020</v>
      </c>
      <c r="C50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EL-C081</v>
      </c>
      <c r="D507" s="62" t="s">
        <v>516</v>
      </c>
      <c r="E507" s="62" t="s">
        <v>528</v>
      </c>
      <c r="F507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07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07" s="74">
        <v>81</v>
      </c>
      <c r="I507" s="75" t="str">
        <f>IF(Table1[[#This Row],[Connection ID]]&lt;&gt;"-",IF(COUNTIF(Table1[Connection ID],Table1[[#This Row],[Connection ID]])&gt;1,"Duplicate Tag",""),"")</f>
        <v/>
      </c>
      <c r="J50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07" s="62"/>
      <c r="M507" s="62" t="s">
        <v>7</v>
      </c>
      <c r="N507" s="72" t="str" cm="1">
        <f t="array" ref="N507">_xlfn._xlws.FILTER(LookupCostCode[Cost Code],LookupCostCode[Description]=Table1[[#This Row],[Equipment Type]],"Not Assigned")</f>
        <v>Not Assigned</v>
      </c>
      <c r="O507" s="72" t="s">
        <v>767</v>
      </c>
      <c r="P507" s="72"/>
      <c r="Q507" s="62" t="s">
        <v>12</v>
      </c>
      <c r="R507" s="62"/>
      <c r="S507" s="62"/>
      <c r="T507" s="62"/>
      <c r="U507" s="62"/>
      <c r="V507" s="62"/>
      <c r="W507" s="72" t="str">
        <f>IF(ISBLANK(Table1[[#This Row],[Connection Type]]),"",INDEX(LookupConnectionType[Description],MATCH(Table1[[#This Row],[Connection Type]],LookupConnectionType[Connection Abbreviation])))</f>
        <v/>
      </c>
      <c r="X507" s="76"/>
      <c r="AA507" s="62"/>
      <c r="AB507" s="62"/>
      <c r="AC507" s="62" t="s">
        <v>518</v>
      </c>
      <c r="AD507" s="62"/>
      <c r="AE507" s="62" t="s">
        <v>1021</v>
      </c>
      <c r="AF507" s="77"/>
      <c r="AG507" s="77">
        <v>16</v>
      </c>
      <c r="AH507" s="78">
        <v>0.8</v>
      </c>
      <c r="AI507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3.3279999999999998</v>
      </c>
      <c r="AJ507" s="79">
        <f>IF(OR(Table1[[#This Row],[Apparent Load (FLA)]]="",Table1[[#This Row],[Apparent Load (FLA)]]=0,Table1[[#This Row],[Elec - Diversity]]=""),"",Table1[[#This Row],[Apparent Load (FLA)]]*Table1[[#This Row],[Elec - Diversity]])</f>
        <v>12.8</v>
      </c>
      <c r="AK507" s="79">
        <f>IF(OR(Table1[[#This Row],[Apparent Power (kVA)]]="",Table1[[#This Row],[Elec - Diversity]]=""),"",Table1[[#This Row],[Apparent Power (kVA)]]*Table1[[#This Row],[Elec - Diversity]])</f>
        <v>2.6623999999999999</v>
      </c>
      <c r="AL507" s="62"/>
      <c r="AM507" s="62"/>
      <c r="AN507" s="62"/>
      <c r="AO507" s="62"/>
      <c r="AP507" s="62"/>
      <c r="AQ507" s="62"/>
      <c r="AR507" s="62"/>
      <c r="AS507" s="62"/>
      <c r="AT507" s="62" t="str" cm="1">
        <f t="array" ref="AT507">IF(ISBLANK(Table1[[#This Row],[Service]]),"N/A",INDEX(LookupService[Consumption Unit],MATCH(Table1[[#This Row],[Service]],LookupService[Service],0),0))</f>
        <v>N/A</v>
      </c>
      <c r="AU507" s="62"/>
      <c r="AV507" s="62"/>
      <c r="AW507" s="80" t="str" cm="1">
        <f t="array" ref="AW507">IF(ISBLANK(Table1[[#This Row],[Service]]),"N/A",INDEX(LookupService[Pressure Unit],MATCH(Table1[[#This Row],[Service]],LookupService[Service],0),0))</f>
        <v>N/A</v>
      </c>
      <c r="AX507" s="81"/>
      <c r="AY507" s="72" t="str">
        <f>IF(OR(Table1[[#This Row],[Flow]]="",Table1[[#This Row],[Mech - Diversity]]=""),"",Table1[[#This Row],[Flow]]*Table1[[#This Row],[Mech - Diversity]])</f>
        <v/>
      </c>
      <c r="AZ507" s="72"/>
      <c r="BA507" s="62"/>
      <c r="BB507" s="62"/>
      <c r="BC507" s="62"/>
      <c r="BD507" s="62"/>
      <c r="BE507" s="62"/>
      <c r="BF507" s="62"/>
      <c r="BG507" s="62"/>
      <c r="BH507" s="77"/>
      <c r="BI507" s="77"/>
      <c r="BJ507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07" s="72"/>
      <c r="BL507" s="72" t="b">
        <f>IF(ISBLANK(Table1[[#This Row],[Power Source (Control Panel)]]),FALSE,TRUE)</f>
        <v>0</v>
      </c>
    </row>
    <row r="508" spans="1:64" ht="30" customHeight="1" x14ac:dyDescent="0.3">
      <c r="A508" s="62" t="s">
        <v>1025</v>
      </c>
      <c r="B508" s="62" t="s">
        <v>1020</v>
      </c>
      <c r="C50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08" s="62" t="s">
        <v>509</v>
      </c>
      <c r="E508" s="62"/>
      <c r="F50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0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08" s="74"/>
      <c r="I508" s="75" t="str">
        <f>IF(Table1[[#This Row],[Connection ID]]&lt;&gt;"-",IF(COUNTIF(Table1[Connection ID],Table1[[#This Row],[Connection ID]])&gt;1,"Duplicate Tag",""),"")</f>
        <v/>
      </c>
      <c r="J50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08" s="62"/>
      <c r="M508" s="62" t="s">
        <v>7</v>
      </c>
      <c r="N508" s="72" t="str" cm="1">
        <f t="array" ref="N508">_xlfn._xlws.FILTER(LookupCostCode[Cost Code],LookupCostCode[Description]=Table1[[#This Row],[Equipment Type]],"Not Assigned")</f>
        <v>Not Assigned</v>
      </c>
      <c r="O508" s="72" t="s">
        <v>767</v>
      </c>
      <c r="P508" s="72"/>
      <c r="Q508" s="62" t="s">
        <v>12</v>
      </c>
      <c r="R508" s="62"/>
      <c r="S508" s="62"/>
      <c r="T508" s="62"/>
      <c r="U508" s="62"/>
      <c r="V508" s="62"/>
      <c r="W508" s="72" t="str">
        <f>IF(ISBLANK(Table1[[#This Row],[Connection Type]]),"",INDEX(LookupConnectionType[Description],MATCH(Table1[[#This Row],[Connection Type]],LookupConnectionType[Connection Abbreviation])))</f>
        <v/>
      </c>
      <c r="X508" s="76"/>
      <c r="AA508" s="62"/>
      <c r="AB508" s="62"/>
      <c r="AC508" s="62"/>
      <c r="AD508" s="62"/>
      <c r="AE508" s="62"/>
      <c r="AF508" s="77"/>
      <c r="AG508" s="77"/>
      <c r="AH508" s="78"/>
      <c r="AI50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0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08" s="79" t="str">
        <f>IF(OR(Table1[[#This Row],[Apparent Power (kVA)]]="",Table1[[#This Row],[Elec - Diversity]]=""),"",Table1[[#This Row],[Apparent Power (kVA)]]*Table1[[#This Row],[Elec - Diversity]])</f>
        <v/>
      </c>
      <c r="AL508" s="62"/>
      <c r="AM508" s="62"/>
      <c r="AN508" s="62"/>
      <c r="AO508" s="62"/>
      <c r="AP508" s="62"/>
      <c r="AQ508" s="62"/>
      <c r="AR508" s="62"/>
      <c r="AS508" s="62"/>
      <c r="AT508" s="62" t="str" cm="1">
        <f t="array" ref="AT508">IF(ISBLANK(Table1[[#This Row],[Service]]),"N/A",INDEX(LookupService[Consumption Unit],MATCH(Table1[[#This Row],[Service]],LookupService[Service],0),0))</f>
        <v>N/A</v>
      </c>
      <c r="AU508" s="62"/>
      <c r="AV508" s="62"/>
      <c r="AW508" s="80" t="str" cm="1">
        <f t="array" ref="AW508">IF(ISBLANK(Table1[[#This Row],[Service]]),"N/A",INDEX(LookupService[Pressure Unit],MATCH(Table1[[#This Row],[Service]],LookupService[Service],0),0))</f>
        <v>N/A</v>
      </c>
      <c r="AX508" s="81"/>
      <c r="AY508" s="72" t="str">
        <f>IF(OR(Table1[[#This Row],[Flow]]="",Table1[[#This Row],[Mech - Diversity]]=""),"",Table1[[#This Row],[Flow]]*Table1[[#This Row],[Mech - Diversity]])</f>
        <v/>
      </c>
      <c r="AZ508" s="72"/>
      <c r="BA508" s="62"/>
      <c r="BB508" s="62"/>
      <c r="BC508" s="62"/>
      <c r="BD508" s="62"/>
      <c r="BE508" s="62"/>
      <c r="BF508" s="62"/>
      <c r="BG508" s="62"/>
      <c r="BH508" s="77"/>
      <c r="BI508" s="77"/>
      <c r="BJ50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08" s="72"/>
      <c r="BL508" s="72" t="b">
        <f>IF(ISBLANK(Table1[[#This Row],[Power Source (Control Panel)]]),FALSE,TRUE)</f>
        <v>0</v>
      </c>
    </row>
    <row r="509" spans="1:64" ht="30" customHeight="1" x14ac:dyDescent="0.3">
      <c r="A509" s="62" t="s">
        <v>1026</v>
      </c>
      <c r="B509" s="62" t="s">
        <v>1020</v>
      </c>
      <c r="C50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EL-C082</v>
      </c>
      <c r="D509" s="62" t="s">
        <v>516</v>
      </c>
      <c r="E509" s="62" t="s">
        <v>528</v>
      </c>
      <c r="F509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09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09" s="74">
        <v>82</v>
      </c>
      <c r="I509" s="75" t="str">
        <f>IF(Table1[[#This Row],[Connection ID]]&lt;&gt;"-",IF(COUNTIF(Table1[Connection ID],Table1[[#This Row],[Connection ID]])&gt;1,"Duplicate Tag",""),"")</f>
        <v/>
      </c>
      <c r="J50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09" s="62"/>
      <c r="M509" s="62" t="s">
        <v>7</v>
      </c>
      <c r="N509" s="72" t="str" cm="1">
        <f t="array" ref="N509">_xlfn._xlws.FILTER(LookupCostCode[Cost Code],LookupCostCode[Description]=Table1[[#This Row],[Equipment Type]],"Not Assigned")</f>
        <v>Not Assigned</v>
      </c>
      <c r="O509" s="72" t="s">
        <v>767</v>
      </c>
      <c r="P509" s="72"/>
      <c r="Q509" s="62" t="s">
        <v>13</v>
      </c>
      <c r="R509" s="62"/>
      <c r="S509" s="62"/>
      <c r="T509" s="62"/>
      <c r="U509" s="62"/>
      <c r="V509" s="62"/>
      <c r="W509" s="72" t="str">
        <f>IF(ISBLANK(Table1[[#This Row],[Connection Type]]),"",INDEX(LookupConnectionType[Description],MATCH(Table1[[#This Row],[Connection Type]],LookupConnectionType[Connection Abbreviation])))</f>
        <v/>
      </c>
      <c r="X509" s="76"/>
      <c r="AA509" s="62"/>
      <c r="AB509" s="62"/>
      <c r="AC509" s="62" t="s">
        <v>518</v>
      </c>
      <c r="AD509" s="62"/>
      <c r="AE509" s="62" t="s">
        <v>1021</v>
      </c>
      <c r="AF509" s="77"/>
      <c r="AG509" s="77">
        <v>16</v>
      </c>
      <c r="AH509" s="78">
        <v>0.8</v>
      </c>
      <c r="AI509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3.3279999999999998</v>
      </c>
      <c r="AJ509" s="79">
        <f>IF(OR(Table1[[#This Row],[Apparent Load (FLA)]]="",Table1[[#This Row],[Apparent Load (FLA)]]=0,Table1[[#This Row],[Elec - Diversity]]=""),"",Table1[[#This Row],[Apparent Load (FLA)]]*Table1[[#This Row],[Elec - Diversity]])</f>
        <v>12.8</v>
      </c>
      <c r="AK509" s="79">
        <f>IF(OR(Table1[[#This Row],[Apparent Power (kVA)]]="",Table1[[#This Row],[Elec - Diversity]]=""),"",Table1[[#This Row],[Apparent Power (kVA)]]*Table1[[#This Row],[Elec - Diversity]])</f>
        <v>2.6623999999999999</v>
      </c>
      <c r="AL509" s="62"/>
      <c r="AM509" s="62"/>
      <c r="AN509" s="62"/>
      <c r="AO509" s="62"/>
      <c r="AP509" s="62"/>
      <c r="AQ509" s="62"/>
      <c r="AR509" s="62"/>
      <c r="AS509" s="62"/>
      <c r="AT509" s="62" t="str" cm="1">
        <f t="array" ref="AT509">IF(ISBLANK(Table1[[#This Row],[Service]]),"N/A",INDEX(LookupService[Consumption Unit],MATCH(Table1[[#This Row],[Service]],LookupService[Service],0),0))</f>
        <v>N/A</v>
      </c>
      <c r="AU509" s="62"/>
      <c r="AV509" s="62"/>
      <c r="AW509" s="80" t="str" cm="1">
        <f t="array" ref="AW509">IF(ISBLANK(Table1[[#This Row],[Service]]),"N/A",INDEX(LookupService[Pressure Unit],MATCH(Table1[[#This Row],[Service]],LookupService[Service],0),0))</f>
        <v>N/A</v>
      </c>
      <c r="AX509" s="81"/>
      <c r="AY509" s="72" t="str">
        <f>IF(OR(Table1[[#This Row],[Flow]]="",Table1[[#This Row],[Mech - Diversity]]=""),"",Table1[[#This Row],[Flow]]*Table1[[#This Row],[Mech - Diversity]])</f>
        <v/>
      </c>
      <c r="AZ509" s="72"/>
      <c r="BA509" s="62"/>
      <c r="BB509" s="62"/>
      <c r="BC509" s="62"/>
      <c r="BD509" s="62"/>
      <c r="BE509" s="62"/>
      <c r="BF509" s="62"/>
      <c r="BG509" s="62"/>
      <c r="BH509" s="77"/>
      <c r="BI509" s="77"/>
      <c r="BJ509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09" s="72"/>
      <c r="BL509" s="72" t="b">
        <f>IF(ISBLANK(Table1[[#This Row],[Power Source (Control Panel)]]),FALSE,TRUE)</f>
        <v>0</v>
      </c>
    </row>
    <row r="510" spans="1:64" ht="30" customHeight="1" x14ac:dyDescent="0.3">
      <c r="A510" s="62" t="s">
        <v>1026</v>
      </c>
      <c r="B510" s="62" t="s">
        <v>1020</v>
      </c>
      <c r="C51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EL-C083</v>
      </c>
      <c r="D510" s="62" t="s">
        <v>516</v>
      </c>
      <c r="E510" s="62" t="s">
        <v>528</v>
      </c>
      <c r="F510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10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10" s="74">
        <v>83</v>
      </c>
      <c r="I510" s="75" t="str">
        <f>IF(Table1[[#This Row],[Connection ID]]&lt;&gt;"-",IF(COUNTIF(Table1[Connection ID],Table1[[#This Row],[Connection ID]])&gt;1,"Duplicate Tag",""),"")</f>
        <v/>
      </c>
      <c r="J51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10" s="62"/>
      <c r="M510" s="62" t="s">
        <v>7</v>
      </c>
      <c r="N510" s="72" t="str" cm="1">
        <f t="array" ref="N510">_xlfn._xlws.FILTER(LookupCostCode[Cost Code],LookupCostCode[Description]=Table1[[#This Row],[Equipment Type]],"Not Assigned")</f>
        <v>Not Assigned</v>
      </c>
      <c r="O510" s="72" t="s">
        <v>767</v>
      </c>
      <c r="P510" s="72"/>
      <c r="Q510" s="62" t="s">
        <v>13</v>
      </c>
      <c r="R510" s="62"/>
      <c r="S510" s="62"/>
      <c r="T510" s="62"/>
      <c r="U510" s="62"/>
      <c r="V510" s="62"/>
      <c r="W510" s="72" t="str">
        <f>IF(ISBLANK(Table1[[#This Row],[Connection Type]]),"",INDEX(LookupConnectionType[Description],MATCH(Table1[[#This Row],[Connection Type]],LookupConnectionType[Connection Abbreviation])))</f>
        <v/>
      </c>
      <c r="X510" s="76"/>
      <c r="AA510" s="62"/>
      <c r="AB510" s="62"/>
      <c r="AC510" s="62" t="s">
        <v>518</v>
      </c>
      <c r="AD510" s="62"/>
      <c r="AE510" s="62" t="s">
        <v>1021</v>
      </c>
      <c r="AF510" s="77"/>
      <c r="AG510" s="77">
        <v>16</v>
      </c>
      <c r="AH510" s="78">
        <v>0.8</v>
      </c>
      <c r="AI510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3.3279999999999998</v>
      </c>
      <c r="AJ510" s="79">
        <f>IF(OR(Table1[[#This Row],[Apparent Load (FLA)]]="",Table1[[#This Row],[Apparent Load (FLA)]]=0,Table1[[#This Row],[Elec - Diversity]]=""),"",Table1[[#This Row],[Apparent Load (FLA)]]*Table1[[#This Row],[Elec - Diversity]])</f>
        <v>12.8</v>
      </c>
      <c r="AK510" s="79">
        <f>IF(OR(Table1[[#This Row],[Apparent Power (kVA)]]="",Table1[[#This Row],[Elec - Diversity]]=""),"",Table1[[#This Row],[Apparent Power (kVA)]]*Table1[[#This Row],[Elec - Diversity]])</f>
        <v>2.6623999999999999</v>
      </c>
      <c r="AL510" s="62"/>
      <c r="AM510" s="62"/>
      <c r="AN510" s="62"/>
      <c r="AO510" s="62"/>
      <c r="AP510" s="62"/>
      <c r="AQ510" s="62"/>
      <c r="AR510" s="62"/>
      <c r="AS510" s="62"/>
      <c r="AT510" s="62" t="str" cm="1">
        <f t="array" ref="AT510">IF(ISBLANK(Table1[[#This Row],[Service]]),"N/A",INDEX(LookupService[Consumption Unit],MATCH(Table1[[#This Row],[Service]],LookupService[Service],0),0))</f>
        <v>N/A</v>
      </c>
      <c r="AU510" s="62"/>
      <c r="AV510" s="62"/>
      <c r="AW510" s="80" t="str" cm="1">
        <f t="array" ref="AW510">IF(ISBLANK(Table1[[#This Row],[Service]]),"N/A",INDEX(LookupService[Pressure Unit],MATCH(Table1[[#This Row],[Service]],LookupService[Service],0),0))</f>
        <v>N/A</v>
      </c>
      <c r="AX510" s="81"/>
      <c r="AY510" s="72" t="str">
        <f>IF(OR(Table1[[#This Row],[Flow]]="",Table1[[#This Row],[Mech - Diversity]]=""),"",Table1[[#This Row],[Flow]]*Table1[[#This Row],[Mech - Diversity]])</f>
        <v/>
      </c>
      <c r="AZ510" s="72"/>
      <c r="BA510" s="62"/>
      <c r="BB510" s="62"/>
      <c r="BC510" s="62"/>
      <c r="BD510" s="62"/>
      <c r="BE510" s="62"/>
      <c r="BF510" s="62"/>
      <c r="BG510" s="62"/>
      <c r="BH510" s="77"/>
      <c r="BI510" s="77"/>
      <c r="BJ510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10" s="72"/>
      <c r="BL510" s="72" t="b">
        <f>IF(ISBLANK(Table1[[#This Row],[Power Source (Control Panel)]]),FALSE,TRUE)</f>
        <v>0</v>
      </c>
    </row>
    <row r="511" spans="1:64" ht="30" customHeight="1" x14ac:dyDescent="0.3">
      <c r="A511" s="62" t="s">
        <v>1026</v>
      </c>
      <c r="B511" s="62" t="s">
        <v>1020</v>
      </c>
      <c r="C51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11" s="62" t="s">
        <v>509</v>
      </c>
      <c r="E511" s="62"/>
      <c r="F51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1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11" s="74"/>
      <c r="I511" s="75" t="str">
        <f>IF(Table1[[#This Row],[Connection ID]]&lt;&gt;"-",IF(COUNTIF(Table1[Connection ID],Table1[[#This Row],[Connection ID]])&gt;1,"Duplicate Tag",""),"")</f>
        <v/>
      </c>
      <c r="J51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11" s="62"/>
      <c r="M511" s="62" t="s">
        <v>7</v>
      </c>
      <c r="N511" s="72" t="str" cm="1">
        <f t="array" ref="N511">_xlfn._xlws.FILTER(LookupCostCode[Cost Code],LookupCostCode[Description]=Table1[[#This Row],[Equipment Type]],"Not Assigned")</f>
        <v>Not Assigned</v>
      </c>
      <c r="O511" s="72" t="s">
        <v>767</v>
      </c>
      <c r="P511" s="72"/>
      <c r="Q511" s="62" t="s">
        <v>13</v>
      </c>
      <c r="R511" s="62"/>
      <c r="S511" s="62"/>
      <c r="T511" s="62"/>
      <c r="U511" s="62"/>
      <c r="V511" s="62"/>
      <c r="W511" s="72" t="str">
        <f>IF(ISBLANK(Table1[[#This Row],[Connection Type]]),"",INDEX(LookupConnectionType[Description],MATCH(Table1[[#This Row],[Connection Type]],LookupConnectionType[Connection Abbreviation])))</f>
        <v/>
      </c>
      <c r="X511" s="76"/>
      <c r="AA511" s="62"/>
      <c r="AB511" s="62"/>
      <c r="AC511" s="62"/>
      <c r="AD511" s="62"/>
      <c r="AE511" s="62"/>
      <c r="AF511" s="77"/>
      <c r="AG511" s="77"/>
      <c r="AH511" s="78"/>
      <c r="AI51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1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11" s="79" t="str">
        <f>IF(OR(Table1[[#This Row],[Apparent Power (kVA)]]="",Table1[[#This Row],[Elec - Diversity]]=""),"",Table1[[#This Row],[Apparent Power (kVA)]]*Table1[[#This Row],[Elec - Diversity]])</f>
        <v/>
      </c>
      <c r="AL511" s="62"/>
      <c r="AM511" s="62"/>
      <c r="AN511" s="62"/>
      <c r="AO511" s="62"/>
      <c r="AP511" s="62"/>
      <c r="AQ511" s="62"/>
      <c r="AR511" s="62"/>
      <c r="AS511" s="62"/>
      <c r="AT511" s="62" t="str" cm="1">
        <f t="array" ref="AT511">IF(ISBLANK(Table1[[#This Row],[Service]]),"N/A",INDEX(LookupService[Consumption Unit],MATCH(Table1[[#This Row],[Service]],LookupService[Service],0),0))</f>
        <v>N/A</v>
      </c>
      <c r="AU511" s="62"/>
      <c r="AV511" s="62"/>
      <c r="AW511" s="80" t="str" cm="1">
        <f t="array" ref="AW511">IF(ISBLANK(Table1[[#This Row],[Service]]),"N/A",INDEX(LookupService[Pressure Unit],MATCH(Table1[[#This Row],[Service]],LookupService[Service],0),0))</f>
        <v>N/A</v>
      </c>
      <c r="AX511" s="81"/>
      <c r="AY511" s="72" t="str">
        <f>IF(OR(Table1[[#This Row],[Flow]]="",Table1[[#This Row],[Mech - Diversity]]=""),"",Table1[[#This Row],[Flow]]*Table1[[#This Row],[Mech - Diversity]])</f>
        <v/>
      </c>
      <c r="AZ511" s="72"/>
      <c r="BA511" s="62"/>
      <c r="BB511" s="62"/>
      <c r="BC511" s="62"/>
      <c r="BD511" s="62"/>
      <c r="BE511" s="62"/>
      <c r="BF511" s="62"/>
      <c r="BG511" s="62"/>
      <c r="BH511" s="77"/>
      <c r="BI511" s="77"/>
      <c r="BJ51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11" s="72"/>
      <c r="BL511" s="72" t="b">
        <f>IF(ISBLANK(Table1[[#This Row],[Power Source (Control Panel)]]),FALSE,TRUE)</f>
        <v>0</v>
      </c>
    </row>
    <row r="512" spans="1:64" ht="30" customHeight="1" x14ac:dyDescent="0.3">
      <c r="A512" s="62" t="s">
        <v>1027</v>
      </c>
      <c r="B512" s="62" t="s">
        <v>670</v>
      </c>
      <c r="C51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12" s="62" t="s">
        <v>509</v>
      </c>
      <c r="E512" s="62"/>
      <c r="F51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1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12" s="74"/>
      <c r="I512" s="75" t="str">
        <f>IF(Table1[[#This Row],[Connection ID]]&lt;&gt;"-",IF(COUNTIF(Table1[Connection ID],Table1[[#This Row],[Connection ID]])&gt;1,"Duplicate Tag",""),"")</f>
        <v/>
      </c>
      <c r="J51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12" s="62"/>
      <c r="M512" s="62" t="s">
        <v>7</v>
      </c>
      <c r="N512" s="72" t="str" cm="1">
        <f t="array" ref="N512">_xlfn._xlws.FILTER(LookupCostCode[Cost Code],LookupCostCode[Description]=Table1[[#This Row],[Equipment Type]],"Not Assigned")</f>
        <v>Not Assigned</v>
      </c>
      <c r="O512" s="72" t="s">
        <v>983</v>
      </c>
      <c r="P512" s="72"/>
      <c r="Q512" s="62" t="s">
        <v>9</v>
      </c>
      <c r="R512" s="62"/>
      <c r="S512" s="62" t="s">
        <v>6</v>
      </c>
      <c r="T512" s="62"/>
      <c r="U512" s="62"/>
      <c r="V512" s="62"/>
      <c r="W512" s="72" t="str">
        <f>IF(ISBLANK(Table1[[#This Row],[Connection Type]]),"",INDEX(LookupConnectionType[Description],MATCH(Table1[[#This Row],[Connection Type]],LookupConnectionType[Connection Abbreviation])))</f>
        <v/>
      </c>
      <c r="X512" s="76"/>
      <c r="AA512" s="62"/>
      <c r="AB512" s="62"/>
      <c r="AC512" s="62"/>
      <c r="AD512" s="62" t="s">
        <v>1028</v>
      </c>
      <c r="AE512" s="62"/>
      <c r="AF512" s="77"/>
      <c r="AG512" s="77"/>
      <c r="AH512" s="78"/>
      <c r="AI51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1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12" s="79" t="str">
        <f>IF(OR(Table1[[#This Row],[Apparent Power (kVA)]]="",Table1[[#This Row],[Elec - Diversity]]=""),"",Table1[[#This Row],[Apparent Power (kVA)]]*Table1[[#This Row],[Elec - Diversity]])</f>
        <v/>
      </c>
      <c r="AL512" s="62"/>
      <c r="AM512" s="62"/>
      <c r="AN512" s="62"/>
      <c r="AO512" s="62"/>
      <c r="AP512" s="62"/>
      <c r="AQ512" s="62"/>
      <c r="AR512" s="62"/>
      <c r="AS512" s="62"/>
      <c r="AT512" s="62" t="str" cm="1">
        <f t="array" ref="AT512">IF(ISBLANK(Table1[[#This Row],[Service]]),"N/A",INDEX(LookupService[Consumption Unit],MATCH(Table1[[#This Row],[Service]],LookupService[Service],0),0))</f>
        <v>N/A</v>
      </c>
      <c r="AU512" s="62"/>
      <c r="AV512" s="62"/>
      <c r="AW512" s="80" t="str" cm="1">
        <f t="array" ref="AW512">IF(ISBLANK(Table1[[#This Row],[Service]]),"N/A",INDEX(LookupService[Pressure Unit],MATCH(Table1[[#This Row],[Service]],LookupService[Service],0),0))</f>
        <v>N/A</v>
      </c>
      <c r="AX512" s="81"/>
      <c r="AY512" s="72" t="str">
        <f>IF(OR(Table1[[#This Row],[Flow]]="",Table1[[#This Row],[Mech - Diversity]]=""),"",Table1[[#This Row],[Flow]]*Table1[[#This Row],[Mech - Diversity]])</f>
        <v/>
      </c>
      <c r="AZ512" s="72"/>
      <c r="BA512" s="62"/>
      <c r="BB512" s="62"/>
      <c r="BC512" s="62"/>
      <c r="BD512" s="62"/>
      <c r="BE512" s="62"/>
      <c r="BF512" s="62"/>
      <c r="BG512" s="62"/>
      <c r="BH512" s="77"/>
      <c r="BI512" s="77"/>
      <c r="BJ51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12" s="72"/>
      <c r="BL512" s="72" t="b">
        <f>IF(ISBLANK(Table1[[#This Row],[Power Source (Control Panel)]]),FALSE,TRUE)</f>
        <v>0</v>
      </c>
    </row>
    <row r="513" spans="1:64" ht="30" customHeight="1" x14ac:dyDescent="0.3">
      <c r="A513" s="62" t="s">
        <v>1029</v>
      </c>
      <c r="B513" s="62" t="s">
        <v>670</v>
      </c>
      <c r="C51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13" s="62" t="s">
        <v>509</v>
      </c>
      <c r="E513" s="62"/>
      <c r="F51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1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13" s="74"/>
      <c r="I513" s="75" t="str">
        <f>IF(Table1[[#This Row],[Connection ID]]&lt;&gt;"-",IF(COUNTIF(Table1[Connection ID],Table1[[#This Row],[Connection ID]])&gt;1,"Duplicate Tag",""),"")</f>
        <v/>
      </c>
      <c r="J51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13" s="62"/>
      <c r="M513" s="62" t="s">
        <v>7</v>
      </c>
      <c r="N513" s="72" t="str" cm="1">
        <f t="array" ref="N513">_xlfn._xlws.FILTER(LookupCostCode[Cost Code],LookupCostCode[Description]=Table1[[#This Row],[Equipment Type]],"Not Assigned")</f>
        <v>Not Assigned</v>
      </c>
      <c r="O513" s="72" t="s">
        <v>983</v>
      </c>
      <c r="P513" s="72"/>
      <c r="Q513" s="62" t="s">
        <v>9</v>
      </c>
      <c r="R513" s="62"/>
      <c r="S513" s="62" t="s">
        <v>6</v>
      </c>
      <c r="T513" s="62"/>
      <c r="U513" s="62"/>
      <c r="V513" s="62"/>
      <c r="W513" s="72" t="str">
        <f>IF(ISBLANK(Table1[[#This Row],[Connection Type]]),"",INDEX(LookupConnectionType[Description],MATCH(Table1[[#This Row],[Connection Type]],LookupConnectionType[Connection Abbreviation])))</f>
        <v/>
      </c>
      <c r="X513" s="76"/>
      <c r="AA513" s="62"/>
      <c r="AB513" s="62"/>
      <c r="AC513" s="62"/>
      <c r="AD513" s="62" t="s">
        <v>1028</v>
      </c>
      <c r="AE513" s="62"/>
      <c r="AF513" s="77"/>
      <c r="AG513" s="77"/>
      <c r="AH513" s="78"/>
      <c r="AI51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1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13" s="79" t="str">
        <f>IF(OR(Table1[[#This Row],[Apparent Power (kVA)]]="",Table1[[#This Row],[Elec - Diversity]]=""),"",Table1[[#This Row],[Apparent Power (kVA)]]*Table1[[#This Row],[Elec - Diversity]])</f>
        <v/>
      </c>
      <c r="AL513" s="62"/>
      <c r="AM513" s="62"/>
      <c r="AN513" s="62"/>
      <c r="AO513" s="62"/>
      <c r="AP513" s="62"/>
      <c r="AQ513" s="62"/>
      <c r="AR513" s="62"/>
      <c r="AS513" s="62"/>
      <c r="AT513" s="62" t="str" cm="1">
        <f t="array" ref="AT513">IF(ISBLANK(Table1[[#This Row],[Service]]),"N/A",INDEX(LookupService[Consumption Unit],MATCH(Table1[[#This Row],[Service]],LookupService[Service],0),0))</f>
        <v>N/A</v>
      </c>
      <c r="AU513" s="62"/>
      <c r="AV513" s="62"/>
      <c r="AW513" s="80" t="str" cm="1">
        <f t="array" ref="AW513">IF(ISBLANK(Table1[[#This Row],[Service]]),"N/A",INDEX(LookupService[Pressure Unit],MATCH(Table1[[#This Row],[Service]],LookupService[Service],0),0))</f>
        <v>N/A</v>
      </c>
      <c r="AX513" s="81"/>
      <c r="AY513" s="72" t="str">
        <f>IF(OR(Table1[[#This Row],[Flow]]="",Table1[[#This Row],[Mech - Diversity]]=""),"",Table1[[#This Row],[Flow]]*Table1[[#This Row],[Mech - Diversity]])</f>
        <v/>
      </c>
      <c r="AZ513" s="72"/>
      <c r="BA513" s="62"/>
      <c r="BB513" s="62"/>
      <c r="BC513" s="62"/>
      <c r="BD513" s="62"/>
      <c r="BE513" s="62"/>
      <c r="BF513" s="62"/>
      <c r="BG513" s="62"/>
      <c r="BH513" s="77"/>
      <c r="BI513" s="77"/>
      <c r="BJ51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13" s="72"/>
      <c r="BL513" s="72" t="b">
        <f>IF(ISBLANK(Table1[[#This Row],[Power Source (Control Panel)]]),FALSE,TRUE)</f>
        <v>0</v>
      </c>
    </row>
    <row r="514" spans="1:64" ht="30" customHeight="1" x14ac:dyDescent="0.3">
      <c r="A514" s="62" t="s">
        <v>669</v>
      </c>
      <c r="B514" s="62" t="s">
        <v>670</v>
      </c>
      <c r="C51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EL-C088</v>
      </c>
      <c r="D514" s="62" t="s">
        <v>516</v>
      </c>
      <c r="E514" s="62" t="s">
        <v>528</v>
      </c>
      <c r="F514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14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14" s="74">
        <v>88</v>
      </c>
      <c r="I514" s="75" t="str">
        <f>IF(Table1[[#This Row],[Connection ID]]&lt;&gt;"-",IF(COUNTIF(Table1[Connection ID],Table1[[#This Row],[Connection ID]])&gt;1,"Duplicate Tag",""),"")</f>
        <v/>
      </c>
      <c r="J51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14" s="62"/>
      <c r="M514" s="62"/>
      <c r="N514" s="72" t="str" cm="1">
        <f t="array" ref="N514">_xlfn._xlws.FILTER(LookupCostCode[Cost Code],LookupCostCode[Description]=Table1[[#This Row],[Equipment Type]],"Not Assigned")</f>
        <v>Not Assigned</v>
      </c>
      <c r="O514" s="72"/>
      <c r="P514" s="72"/>
      <c r="Q514" s="62" t="s">
        <v>9</v>
      </c>
      <c r="R514" s="62"/>
      <c r="S514" s="62" t="s">
        <v>6</v>
      </c>
      <c r="T514" s="62"/>
      <c r="U514" s="62"/>
      <c r="V514" s="62"/>
      <c r="W514" s="72" t="str">
        <f>IF(ISBLANK(Table1[[#This Row],[Connection Type]]),"",INDEX(LookupConnectionType[Description],MATCH(Table1[[#This Row],[Connection Type]],LookupConnectionType[Connection Abbreviation])))</f>
        <v/>
      </c>
      <c r="X514" s="76"/>
      <c r="AA514" s="62"/>
      <c r="AB514" s="62"/>
      <c r="AC514" s="62" t="s">
        <v>518</v>
      </c>
      <c r="AD514" s="62"/>
      <c r="AE514" s="62" t="s">
        <v>529</v>
      </c>
      <c r="AF514" s="77"/>
      <c r="AG514" s="77">
        <v>5</v>
      </c>
      <c r="AH514" s="78">
        <v>0.8</v>
      </c>
      <c r="AI514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14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14" s="79">
        <f>IF(OR(Table1[[#This Row],[Apparent Power (kVA)]]="",Table1[[#This Row],[Elec - Diversity]]=""),"",Table1[[#This Row],[Apparent Power (kVA)]]*Table1[[#This Row],[Elec - Diversity]])</f>
        <v>0.48</v>
      </c>
      <c r="AL514" s="62"/>
      <c r="AM514" s="62"/>
      <c r="AN514" s="62"/>
      <c r="AO514" s="62"/>
      <c r="AP514" s="62"/>
      <c r="AQ514" s="62"/>
      <c r="AR514" s="62"/>
      <c r="AS514" s="62"/>
      <c r="AT514" s="62" t="str" cm="1">
        <f t="array" ref="AT514">IF(ISBLANK(Table1[[#This Row],[Service]]),"N/A",INDEX(LookupService[Consumption Unit],MATCH(Table1[[#This Row],[Service]],LookupService[Service],0),0))</f>
        <v>N/A</v>
      </c>
      <c r="AU514" s="62"/>
      <c r="AV514" s="62"/>
      <c r="AW514" s="80" t="str" cm="1">
        <f t="array" ref="AW514">IF(ISBLANK(Table1[[#This Row],[Service]]),"N/A",INDEX(LookupService[Pressure Unit],MATCH(Table1[[#This Row],[Service]],LookupService[Service],0),0))</f>
        <v>N/A</v>
      </c>
      <c r="AX514" s="81"/>
      <c r="AY514" s="72" t="str">
        <f>IF(OR(Table1[[#This Row],[Flow]]="",Table1[[#This Row],[Mech - Diversity]]=""),"",Table1[[#This Row],[Flow]]*Table1[[#This Row],[Mech - Diversity]])</f>
        <v/>
      </c>
      <c r="AZ514" s="72"/>
      <c r="BA514" s="62"/>
      <c r="BB514" s="62"/>
      <c r="BC514" s="62"/>
      <c r="BD514" s="62"/>
      <c r="BE514" s="62"/>
      <c r="BF514" s="62"/>
      <c r="BG514" s="62"/>
      <c r="BH514" s="77"/>
      <c r="BI514" s="77"/>
      <c r="BJ514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14" s="72" t="s">
        <v>512</v>
      </c>
      <c r="BL514" s="72" t="b">
        <f>IF(ISBLANK(Table1[[#This Row],[Power Source (Control Panel)]]),FALSE,TRUE)</f>
        <v>0</v>
      </c>
    </row>
    <row r="515" spans="1:64" ht="30" customHeight="1" x14ac:dyDescent="0.3">
      <c r="A515" s="62" t="s">
        <v>669</v>
      </c>
      <c r="B515" s="62" t="s">
        <v>670</v>
      </c>
      <c r="C51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15" s="62" t="s">
        <v>509</v>
      </c>
      <c r="E515" s="62"/>
      <c r="F51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1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15" s="74"/>
      <c r="I515" s="75" t="str">
        <f>IF(Table1[[#This Row],[Connection ID]]&lt;&gt;"-",IF(COUNTIF(Table1[Connection ID],Table1[[#This Row],[Connection ID]])&gt;1,"Duplicate Tag",""),"")</f>
        <v/>
      </c>
      <c r="J51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15" s="62"/>
      <c r="M515" s="62" t="s">
        <v>7</v>
      </c>
      <c r="N515" s="72" t="str" cm="1">
        <f t="array" ref="N515">_xlfn._xlws.FILTER(LookupCostCode[Cost Code],LookupCostCode[Description]=Table1[[#This Row],[Equipment Type]],"Not Assigned")</f>
        <v>Not Assigned</v>
      </c>
      <c r="O515" s="72" t="s">
        <v>983</v>
      </c>
      <c r="P515" s="72"/>
      <c r="Q515" s="62" t="s">
        <v>9</v>
      </c>
      <c r="R515" s="62"/>
      <c r="S515" s="62" t="s">
        <v>6</v>
      </c>
      <c r="T515" s="62"/>
      <c r="U515" s="62"/>
      <c r="V515" s="62"/>
      <c r="W515" s="72" t="str">
        <f>IF(ISBLANK(Table1[[#This Row],[Connection Type]]),"",INDEX(LookupConnectionType[Description],MATCH(Table1[[#This Row],[Connection Type]],LookupConnectionType[Connection Abbreviation])))</f>
        <v/>
      </c>
      <c r="X515" s="76"/>
      <c r="AA515" s="62"/>
      <c r="AB515" s="62"/>
      <c r="AC515" s="62"/>
      <c r="AD515" s="62"/>
      <c r="AE515" s="62"/>
      <c r="AF515" s="77"/>
      <c r="AG515" s="77"/>
      <c r="AH515" s="78"/>
      <c r="AI51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1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15" s="79" t="str">
        <f>IF(OR(Table1[[#This Row],[Apparent Power (kVA)]]="",Table1[[#This Row],[Elec - Diversity]]=""),"",Table1[[#This Row],[Apparent Power (kVA)]]*Table1[[#This Row],[Elec - Diversity]])</f>
        <v/>
      </c>
      <c r="AL515" s="62"/>
      <c r="AM515" s="62"/>
      <c r="AN515" s="62"/>
      <c r="AO515" s="62"/>
      <c r="AP515" s="62"/>
      <c r="AQ515" s="62"/>
      <c r="AR515" s="62"/>
      <c r="AS515" s="62"/>
      <c r="AT515" s="62" t="str" cm="1">
        <f t="array" ref="AT515">IF(ISBLANK(Table1[[#This Row],[Service]]),"N/A",INDEX(LookupService[Consumption Unit],MATCH(Table1[[#This Row],[Service]],LookupService[Service],0),0))</f>
        <v>N/A</v>
      </c>
      <c r="AU515" s="62"/>
      <c r="AV515" s="62"/>
      <c r="AW515" s="80" t="str" cm="1">
        <f t="array" ref="AW515">IF(ISBLANK(Table1[[#This Row],[Service]]),"N/A",INDEX(LookupService[Pressure Unit],MATCH(Table1[[#This Row],[Service]],LookupService[Service],0),0))</f>
        <v>N/A</v>
      </c>
      <c r="AX515" s="81"/>
      <c r="AY515" s="72" t="str">
        <f>IF(OR(Table1[[#This Row],[Flow]]="",Table1[[#This Row],[Mech - Diversity]]=""),"",Table1[[#This Row],[Flow]]*Table1[[#This Row],[Mech - Diversity]])</f>
        <v/>
      </c>
      <c r="AZ515" s="72"/>
      <c r="BA515" s="62"/>
      <c r="BB515" s="62"/>
      <c r="BC515" s="62"/>
      <c r="BD515" s="62"/>
      <c r="BE515" s="62"/>
      <c r="BF515" s="62"/>
      <c r="BG515" s="62"/>
      <c r="BH515" s="77"/>
      <c r="BI515" s="77"/>
      <c r="BJ51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15" s="72"/>
      <c r="BL515" s="72" t="b">
        <f>IF(ISBLANK(Table1[[#This Row],[Power Source (Control Panel)]]),FALSE,TRUE)</f>
        <v>0</v>
      </c>
    </row>
    <row r="516" spans="1:64" ht="30" customHeight="1" x14ac:dyDescent="0.3">
      <c r="A516" s="80" t="s">
        <v>671</v>
      </c>
      <c r="B516" s="62" t="s">
        <v>670</v>
      </c>
      <c r="C51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EL-C089</v>
      </c>
      <c r="D516" s="62" t="s">
        <v>516</v>
      </c>
      <c r="E516" s="62" t="s">
        <v>528</v>
      </c>
      <c r="F51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1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16" s="74">
        <v>89</v>
      </c>
      <c r="I516" s="75" t="str">
        <f>IF(Table1[[#This Row],[Connection ID]]&lt;&gt;"-",IF(COUNTIF(Table1[Connection ID],Table1[[#This Row],[Connection ID]])&gt;1,"Duplicate Tag",""),"")</f>
        <v/>
      </c>
      <c r="J51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16" s="62"/>
      <c r="M516" s="62"/>
      <c r="N516" s="72" t="str" cm="1">
        <f t="array" ref="N516">_xlfn._xlws.FILTER(LookupCostCode[Cost Code],LookupCostCode[Description]=Table1[[#This Row],[Equipment Type]],"Not Assigned")</f>
        <v>Not Assigned</v>
      </c>
      <c r="O516" s="72"/>
      <c r="P516" s="72"/>
      <c r="Q516" s="62" t="s">
        <v>9</v>
      </c>
      <c r="R516" s="62"/>
      <c r="S516" s="62" t="s">
        <v>6</v>
      </c>
      <c r="T516" s="62"/>
      <c r="U516" s="62"/>
      <c r="V516" s="62"/>
      <c r="W516" s="72" t="str">
        <f>IF(ISBLANK(Table1[[#This Row],[Connection Type]]),"",INDEX(LookupConnectionType[Description],MATCH(Table1[[#This Row],[Connection Type]],LookupConnectionType[Connection Abbreviation])))</f>
        <v/>
      </c>
      <c r="X516" s="76"/>
      <c r="AA516" s="62"/>
      <c r="AB516" s="62"/>
      <c r="AC516" s="62" t="s">
        <v>518</v>
      </c>
      <c r="AD516" s="62"/>
      <c r="AE516" s="62" t="s">
        <v>529</v>
      </c>
      <c r="AF516" s="77"/>
      <c r="AG516" s="77">
        <v>5</v>
      </c>
      <c r="AH516" s="78">
        <v>0.8</v>
      </c>
      <c r="AI51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16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16" s="79">
        <f>IF(OR(Table1[[#This Row],[Apparent Power (kVA)]]="",Table1[[#This Row],[Elec - Diversity]]=""),"",Table1[[#This Row],[Apparent Power (kVA)]]*Table1[[#This Row],[Elec - Diversity]])</f>
        <v>0.48</v>
      </c>
      <c r="AL516" s="62"/>
      <c r="AM516" s="62"/>
      <c r="AN516" s="62"/>
      <c r="AO516" s="62"/>
      <c r="AP516" s="62"/>
      <c r="AQ516" s="62"/>
      <c r="AR516" s="62"/>
      <c r="AS516" s="62"/>
      <c r="AT516" s="62" t="str" cm="1">
        <f t="array" ref="AT516">IF(ISBLANK(Table1[[#This Row],[Service]]),"N/A",INDEX(LookupService[Consumption Unit],MATCH(Table1[[#This Row],[Service]],LookupService[Service],0),0))</f>
        <v>N/A</v>
      </c>
      <c r="AU516" s="62"/>
      <c r="AV516" s="62"/>
      <c r="AW516" s="80" t="str" cm="1">
        <f t="array" ref="AW516">IF(ISBLANK(Table1[[#This Row],[Service]]),"N/A",INDEX(LookupService[Pressure Unit],MATCH(Table1[[#This Row],[Service]],LookupService[Service],0),0))</f>
        <v>N/A</v>
      </c>
      <c r="AX516" s="81"/>
      <c r="AY516" s="72" t="str">
        <f>IF(OR(Table1[[#This Row],[Flow]]="",Table1[[#This Row],[Mech - Diversity]]=""),"",Table1[[#This Row],[Flow]]*Table1[[#This Row],[Mech - Diversity]])</f>
        <v/>
      </c>
      <c r="AZ516" s="72"/>
      <c r="BA516" s="62"/>
      <c r="BB516" s="62"/>
      <c r="BC516" s="62"/>
      <c r="BD516" s="62"/>
      <c r="BE516" s="62"/>
      <c r="BF516" s="62"/>
      <c r="BG516" s="62"/>
      <c r="BH516" s="77"/>
      <c r="BI516" s="77"/>
      <c r="BJ51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16" s="72" t="s">
        <v>512</v>
      </c>
      <c r="BL516" s="72" t="b">
        <f>IF(ISBLANK(Table1[[#This Row],[Power Source (Control Panel)]]),FALSE,TRUE)</f>
        <v>0</v>
      </c>
    </row>
    <row r="517" spans="1:64" ht="30" customHeight="1" x14ac:dyDescent="0.3">
      <c r="A517" s="62" t="s">
        <v>671</v>
      </c>
      <c r="B517" s="62" t="s">
        <v>670</v>
      </c>
      <c r="C51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17" s="62" t="s">
        <v>509</v>
      </c>
      <c r="E517" s="62"/>
      <c r="F51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1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17" s="74"/>
      <c r="I517" s="75" t="str">
        <f>IF(Table1[[#This Row],[Connection ID]]&lt;&gt;"-",IF(COUNTIF(Table1[Connection ID],Table1[[#This Row],[Connection ID]])&gt;1,"Duplicate Tag",""),"")</f>
        <v/>
      </c>
      <c r="J51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17" s="62"/>
      <c r="M517" s="62" t="s">
        <v>7</v>
      </c>
      <c r="N517" s="72" t="str" cm="1">
        <f t="array" ref="N517">_xlfn._xlws.FILTER(LookupCostCode[Cost Code],LookupCostCode[Description]=Table1[[#This Row],[Equipment Type]],"Not Assigned")</f>
        <v>Not Assigned</v>
      </c>
      <c r="O517" s="72" t="s">
        <v>983</v>
      </c>
      <c r="P517" s="72"/>
      <c r="Q517" s="62" t="s">
        <v>9</v>
      </c>
      <c r="R517" s="62"/>
      <c r="S517" s="62" t="s">
        <v>6</v>
      </c>
      <c r="T517" s="62"/>
      <c r="U517" s="62"/>
      <c r="V517" s="62"/>
      <c r="W517" s="72" t="str">
        <f>IF(ISBLANK(Table1[[#This Row],[Connection Type]]),"",INDEX(LookupConnectionType[Description],MATCH(Table1[[#This Row],[Connection Type]],LookupConnectionType[Connection Abbreviation])))</f>
        <v/>
      </c>
      <c r="X517" s="76"/>
      <c r="AA517" s="62"/>
      <c r="AB517" s="62"/>
      <c r="AC517" s="62"/>
      <c r="AD517" s="62"/>
      <c r="AE517" s="62"/>
      <c r="AF517" s="77"/>
      <c r="AG517" s="77"/>
      <c r="AH517" s="78"/>
      <c r="AI51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1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17" s="79" t="str">
        <f>IF(OR(Table1[[#This Row],[Apparent Power (kVA)]]="",Table1[[#This Row],[Elec - Diversity]]=""),"",Table1[[#This Row],[Apparent Power (kVA)]]*Table1[[#This Row],[Elec - Diversity]])</f>
        <v/>
      </c>
      <c r="AL517" s="62"/>
      <c r="AM517" s="62"/>
      <c r="AN517" s="62"/>
      <c r="AO517" s="62"/>
      <c r="AP517" s="62"/>
      <c r="AQ517" s="62"/>
      <c r="AR517" s="62"/>
      <c r="AS517" s="62"/>
      <c r="AT517" s="62" t="str" cm="1">
        <f t="array" ref="AT517">IF(ISBLANK(Table1[[#This Row],[Service]]),"N/A",INDEX(LookupService[Consumption Unit],MATCH(Table1[[#This Row],[Service]],LookupService[Service],0),0))</f>
        <v>N/A</v>
      </c>
      <c r="AU517" s="62"/>
      <c r="AV517" s="62"/>
      <c r="AW517" s="80" t="str" cm="1">
        <f t="array" ref="AW517">IF(ISBLANK(Table1[[#This Row],[Service]]),"N/A",INDEX(LookupService[Pressure Unit],MATCH(Table1[[#This Row],[Service]],LookupService[Service],0),0))</f>
        <v>N/A</v>
      </c>
      <c r="AX517" s="81"/>
      <c r="AY517" s="72" t="str">
        <f>IF(OR(Table1[[#This Row],[Flow]]="",Table1[[#This Row],[Mech - Diversity]]=""),"",Table1[[#This Row],[Flow]]*Table1[[#This Row],[Mech - Diversity]])</f>
        <v/>
      </c>
      <c r="AZ517" s="72"/>
      <c r="BA517" s="62"/>
      <c r="BB517" s="62"/>
      <c r="BC517" s="62"/>
      <c r="BD517" s="62"/>
      <c r="BE517" s="62"/>
      <c r="BF517" s="62"/>
      <c r="BG517" s="62"/>
      <c r="BH517" s="77"/>
      <c r="BI517" s="77"/>
      <c r="BJ51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17" s="72"/>
      <c r="BL517" s="72" t="b">
        <f>IF(ISBLANK(Table1[[#This Row],[Power Source (Control Panel)]]),FALSE,TRUE)</f>
        <v>0</v>
      </c>
    </row>
    <row r="518" spans="1:64" ht="30" customHeight="1" x14ac:dyDescent="0.3">
      <c r="A518" s="80" t="s">
        <v>672</v>
      </c>
      <c r="B518" s="62" t="s">
        <v>670</v>
      </c>
      <c r="C51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EL-C090</v>
      </c>
      <c r="D518" s="62" t="s">
        <v>516</v>
      </c>
      <c r="E518" s="62" t="s">
        <v>528</v>
      </c>
      <c r="F518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18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18" s="74">
        <v>90</v>
      </c>
      <c r="I518" s="75" t="str">
        <f>IF(Table1[[#This Row],[Connection ID]]&lt;&gt;"-",IF(COUNTIF(Table1[Connection ID],Table1[[#This Row],[Connection ID]])&gt;1,"Duplicate Tag",""),"")</f>
        <v/>
      </c>
      <c r="J51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18" s="62"/>
      <c r="M518" s="62"/>
      <c r="N518" s="72" t="str" cm="1">
        <f t="array" ref="N518">_xlfn._xlws.FILTER(LookupCostCode[Cost Code],LookupCostCode[Description]=Table1[[#This Row],[Equipment Type]],"Not Assigned")</f>
        <v>Not Assigned</v>
      </c>
      <c r="O518" s="72"/>
      <c r="P518" s="72"/>
      <c r="Q518" s="62" t="s">
        <v>9</v>
      </c>
      <c r="R518" s="62"/>
      <c r="S518" s="62" t="s">
        <v>6</v>
      </c>
      <c r="T518" s="62"/>
      <c r="U518" s="62"/>
      <c r="V518" s="62"/>
      <c r="W518" s="72" t="str">
        <f>IF(ISBLANK(Table1[[#This Row],[Connection Type]]),"",INDEX(LookupConnectionType[Description],MATCH(Table1[[#This Row],[Connection Type]],LookupConnectionType[Connection Abbreviation])))</f>
        <v/>
      </c>
      <c r="X518" s="76"/>
      <c r="AA518" s="62"/>
      <c r="AB518" s="62"/>
      <c r="AC518" s="62" t="s">
        <v>518</v>
      </c>
      <c r="AD518" s="62"/>
      <c r="AE518" s="62" t="s">
        <v>529</v>
      </c>
      <c r="AF518" s="77"/>
      <c r="AG518" s="77">
        <v>5</v>
      </c>
      <c r="AH518" s="78">
        <v>0.8</v>
      </c>
      <c r="AI518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18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18" s="79">
        <f>IF(OR(Table1[[#This Row],[Apparent Power (kVA)]]="",Table1[[#This Row],[Elec - Diversity]]=""),"",Table1[[#This Row],[Apparent Power (kVA)]]*Table1[[#This Row],[Elec - Diversity]])</f>
        <v>0.48</v>
      </c>
      <c r="AL518" s="62"/>
      <c r="AM518" s="62"/>
      <c r="AN518" s="62"/>
      <c r="AO518" s="62"/>
      <c r="AP518" s="62"/>
      <c r="AQ518" s="62"/>
      <c r="AR518" s="62"/>
      <c r="AS518" s="62"/>
      <c r="AT518" s="62" t="str" cm="1">
        <f t="array" ref="AT518">IF(ISBLANK(Table1[[#This Row],[Service]]),"N/A",INDEX(LookupService[Consumption Unit],MATCH(Table1[[#This Row],[Service]],LookupService[Service],0),0))</f>
        <v>N/A</v>
      </c>
      <c r="AU518" s="62"/>
      <c r="AV518" s="62"/>
      <c r="AW518" s="80" t="str" cm="1">
        <f t="array" ref="AW518">IF(ISBLANK(Table1[[#This Row],[Service]]),"N/A",INDEX(LookupService[Pressure Unit],MATCH(Table1[[#This Row],[Service]],LookupService[Service],0),0))</f>
        <v>N/A</v>
      </c>
      <c r="AX518" s="81"/>
      <c r="AY518" s="72" t="str">
        <f>IF(OR(Table1[[#This Row],[Flow]]="",Table1[[#This Row],[Mech - Diversity]]=""),"",Table1[[#This Row],[Flow]]*Table1[[#This Row],[Mech - Diversity]])</f>
        <v/>
      </c>
      <c r="AZ518" s="72"/>
      <c r="BA518" s="62"/>
      <c r="BB518" s="62"/>
      <c r="BC518" s="62"/>
      <c r="BD518" s="62"/>
      <c r="BE518" s="62"/>
      <c r="BF518" s="62"/>
      <c r="BG518" s="62"/>
      <c r="BH518" s="77"/>
      <c r="BI518" s="77"/>
      <c r="BJ518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18" s="72" t="s">
        <v>512</v>
      </c>
      <c r="BL518" s="72" t="b">
        <f>IF(ISBLANK(Table1[[#This Row],[Power Source (Control Panel)]]),FALSE,TRUE)</f>
        <v>0</v>
      </c>
    </row>
    <row r="519" spans="1:64" ht="30" customHeight="1" x14ac:dyDescent="0.3">
      <c r="A519" s="62" t="s">
        <v>672</v>
      </c>
      <c r="B519" s="62" t="s">
        <v>670</v>
      </c>
      <c r="C51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19" s="62" t="s">
        <v>509</v>
      </c>
      <c r="E519" s="62"/>
      <c r="F51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1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19" s="74"/>
      <c r="I519" s="75" t="str">
        <f>IF(Table1[[#This Row],[Connection ID]]&lt;&gt;"-",IF(COUNTIF(Table1[Connection ID],Table1[[#This Row],[Connection ID]])&gt;1,"Duplicate Tag",""),"")</f>
        <v/>
      </c>
      <c r="J51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19" s="62"/>
      <c r="M519" s="62" t="s">
        <v>7</v>
      </c>
      <c r="N519" s="72" t="str" cm="1">
        <f t="array" ref="N519">_xlfn._xlws.FILTER(LookupCostCode[Cost Code],LookupCostCode[Description]=Table1[[#This Row],[Equipment Type]],"Not Assigned")</f>
        <v>Not Assigned</v>
      </c>
      <c r="O519" s="72" t="s">
        <v>983</v>
      </c>
      <c r="P519" s="72"/>
      <c r="Q519" s="62" t="s">
        <v>9</v>
      </c>
      <c r="R519" s="62"/>
      <c r="S519" s="62" t="s">
        <v>6</v>
      </c>
      <c r="T519" s="62"/>
      <c r="U519" s="62"/>
      <c r="V519" s="62"/>
      <c r="W519" s="72" t="str">
        <f>IF(ISBLANK(Table1[[#This Row],[Connection Type]]),"",INDEX(LookupConnectionType[Description],MATCH(Table1[[#This Row],[Connection Type]],LookupConnectionType[Connection Abbreviation])))</f>
        <v/>
      </c>
      <c r="X519" s="76"/>
      <c r="AA519" s="62"/>
      <c r="AB519" s="62"/>
      <c r="AC519" s="62"/>
      <c r="AD519" s="62"/>
      <c r="AE519" s="62"/>
      <c r="AF519" s="77"/>
      <c r="AG519" s="77"/>
      <c r="AH519" s="78"/>
      <c r="AI51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1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19" s="79" t="str">
        <f>IF(OR(Table1[[#This Row],[Apparent Power (kVA)]]="",Table1[[#This Row],[Elec - Diversity]]=""),"",Table1[[#This Row],[Apparent Power (kVA)]]*Table1[[#This Row],[Elec - Diversity]])</f>
        <v/>
      </c>
      <c r="AL519" s="62"/>
      <c r="AM519" s="62"/>
      <c r="AN519" s="62"/>
      <c r="AO519" s="62"/>
      <c r="AP519" s="62"/>
      <c r="AQ519" s="62"/>
      <c r="AR519" s="62"/>
      <c r="AS519" s="62"/>
      <c r="AT519" s="62" t="str" cm="1">
        <f t="array" ref="AT519">IF(ISBLANK(Table1[[#This Row],[Service]]),"N/A",INDEX(LookupService[Consumption Unit],MATCH(Table1[[#This Row],[Service]],LookupService[Service],0),0))</f>
        <v>N/A</v>
      </c>
      <c r="AU519" s="62"/>
      <c r="AV519" s="62"/>
      <c r="AW519" s="80" t="str" cm="1">
        <f t="array" ref="AW519">IF(ISBLANK(Table1[[#This Row],[Service]]),"N/A",INDEX(LookupService[Pressure Unit],MATCH(Table1[[#This Row],[Service]],LookupService[Service],0),0))</f>
        <v>N/A</v>
      </c>
      <c r="AX519" s="81"/>
      <c r="AY519" s="72" t="str">
        <f>IF(OR(Table1[[#This Row],[Flow]]="",Table1[[#This Row],[Mech - Diversity]]=""),"",Table1[[#This Row],[Flow]]*Table1[[#This Row],[Mech - Diversity]])</f>
        <v/>
      </c>
      <c r="AZ519" s="72"/>
      <c r="BA519" s="62"/>
      <c r="BB519" s="62"/>
      <c r="BC519" s="62"/>
      <c r="BD519" s="62"/>
      <c r="BE519" s="62"/>
      <c r="BF519" s="62"/>
      <c r="BG519" s="62"/>
      <c r="BH519" s="77"/>
      <c r="BI519" s="77"/>
      <c r="BJ51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19" s="72"/>
      <c r="BL519" s="72" t="b">
        <f>IF(ISBLANK(Table1[[#This Row],[Power Source (Control Panel)]]),FALSE,TRUE)</f>
        <v>0</v>
      </c>
    </row>
    <row r="520" spans="1:64" ht="30" customHeight="1" x14ac:dyDescent="0.3">
      <c r="A520" s="80" t="s">
        <v>673</v>
      </c>
      <c r="B520" s="62" t="s">
        <v>670</v>
      </c>
      <c r="C52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EL-C091</v>
      </c>
      <c r="D520" s="62" t="s">
        <v>516</v>
      </c>
      <c r="E520" s="62" t="s">
        <v>528</v>
      </c>
      <c r="F520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20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20" s="74">
        <v>91</v>
      </c>
      <c r="I520" s="75" t="str">
        <f>IF(Table1[[#This Row],[Connection ID]]&lt;&gt;"-",IF(COUNTIF(Table1[Connection ID],Table1[[#This Row],[Connection ID]])&gt;1,"Duplicate Tag",""),"")</f>
        <v/>
      </c>
      <c r="J52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20" s="62"/>
      <c r="M520" s="62"/>
      <c r="N520" s="72" t="str" cm="1">
        <f t="array" ref="N520">_xlfn._xlws.FILTER(LookupCostCode[Cost Code],LookupCostCode[Description]=Table1[[#This Row],[Equipment Type]],"Not Assigned")</f>
        <v>Not Assigned</v>
      </c>
      <c r="O520" s="72"/>
      <c r="P520" s="72"/>
      <c r="Q520" s="62" t="s">
        <v>9</v>
      </c>
      <c r="R520" s="62"/>
      <c r="S520" s="62" t="s">
        <v>6</v>
      </c>
      <c r="T520" s="62"/>
      <c r="U520" s="62"/>
      <c r="V520" s="62"/>
      <c r="W520" s="72" t="str">
        <f>IF(ISBLANK(Table1[[#This Row],[Connection Type]]),"",INDEX(LookupConnectionType[Description],MATCH(Table1[[#This Row],[Connection Type]],LookupConnectionType[Connection Abbreviation])))</f>
        <v/>
      </c>
      <c r="X520" s="76"/>
      <c r="AA520" s="62"/>
      <c r="AB520" s="62"/>
      <c r="AC520" s="62" t="s">
        <v>518</v>
      </c>
      <c r="AD520" s="62"/>
      <c r="AE520" s="62" t="s">
        <v>529</v>
      </c>
      <c r="AF520" s="77"/>
      <c r="AG520" s="77">
        <v>5</v>
      </c>
      <c r="AH520" s="78">
        <v>0.8</v>
      </c>
      <c r="AI520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20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20" s="79">
        <f>IF(OR(Table1[[#This Row],[Apparent Power (kVA)]]="",Table1[[#This Row],[Elec - Diversity]]=""),"",Table1[[#This Row],[Apparent Power (kVA)]]*Table1[[#This Row],[Elec - Diversity]])</f>
        <v>0.48</v>
      </c>
      <c r="AL520" s="62"/>
      <c r="AM520" s="62"/>
      <c r="AN520" s="62"/>
      <c r="AO520" s="62"/>
      <c r="AP520" s="62"/>
      <c r="AQ520" s="62"/>
      <c r="AR520" s="62"/>
      <c r="AS520" s="62"/>
      <c r="AT520" s="62" t="str" cm="1">
        <f t="array" ref="AT520">IF(ISBLANK(Table1[[#This Row],[Service]]),"N/A",INDEX(LookupService[Consumption Unit],MATCH(Table1[[#This Row],[Service]],LookupService[Service],0),0))</f>
        <v>N/A</v>
      </c>
      <c r="AU520" s="62"/>
      <c r="AV520" s="62"/>
      <c r="AW520" s="80" t="str" cm="1">
        <f t="array" ref="AW520">IF(ISBLANK(Table1[[#This Row],[Service]]),"N/A",INDEX(LookupService[Pressure Unit],MATCH(Table1[[#This Row],[Service]],LookupService[Service],0),0))</f>
        <v>N/A</v>
      </c>
      <c r="AX520" s="81"/>
      <c r="AY520" s="72" t="str">
        <f>IF(OR(Table1[[#This Row],[Flow]]="",Table1[[#This Row],[Mech - Diversity]]=""),"",Table1[[#This Row],[Flow]]*Table1[[#This Row],[Mech - Diversity]])</f>
        <v/>
      </c>
      <c r="AZ520" s="72"/>
      <c r="BA520" s="62"/>
      <c r="BB520" s="62"/>
      <c r="BC520" s="62"/>
      <c r="BD520" s="62"/>
      <c r="BE520" s="62"/>
      <c r="BF520" s="62"/>
      <c r="BG520" s="62"/>
      <c r="BH520" s="77"/>
      <c r="BI520" s="77"/>
      <c r="BJ520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20" s="72" t="s">
        <v>512</v>
      </c>
      <c r="BL520" s="72" t="b">
        <f>IF(ISBLANK(Table1[[#This Row],[Power Source (Control Panel)]]),FALSE,TRUE)</f>
        <v>0</v>
      </c>
    </row>
    <row r="521" spans="1:64" ht="30" customHeight="1" x14ac:dyDescent="0.3">
      <c r="A521" s="62" t="s">
        <v>673</v>
      </c>
      <c r="B521" s="62" t="s">
        <v>670</v>
      </c>
      <c r="C52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21" s="62" t="s">
        <v>509</v>
      </c>
      <c r="E521" s="62"/>
      <c r="F52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2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21" s="74"/>
      <c r="I521" s="75" t="str">
        <f>IF(Table1[[#This Row],[Connection ID]]&lt;&gt;"-",IF(COUNTIF(Table1[Connection ID],Table1[[#This Row],[Connection ID]])&gt;1,"Duplicate Tag",""),"")</f>
        <v/>
      </c>
      <c r="J52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21" s="62"/>
      <c r="M521" s="62" t="s">
        <v>7</v>
      </c>
      <c r="N521" s="72" t="str" cm="1">
        <f t="array" ref="N521">_xlfn._xlws.FILTER(LookupCostCode[Cost Code],LookupCostCode[Description]=Table1[[#This Row],[Equipment Type]],"Not Assigned")</f>
        <v>Not Assigned</v>
      </c>
      <c r="O521" s="72" t="s">
        <v>983</v>
      </c>
      <c r="P521" s="72"/>
      <c r="Q521" s="62" t="s">
        <v>9</v>
      </c>
      <c r="R521" s="62"/>
      <c r="S521" s="62" t="s">
        <v>6</v>
      </c>
      <c r="T521" s="62"/>
      <c r="U521" s="62"/>
      <c r="V521" s="62"/>
      <c r="W521" s="72" t="str">
        <f>IF(ISBLANK(Table1[[#This Row],[Connection Type]]),"",INDEX(LookupConnectionType[Description],MATCH(Table1[[#This Row],[Connection Type]],LookupConnectionType[Connection Abbreviation])))</f>
        <v/>
      </c>
      <c r="X521" s="76"/>
      <c r="AA521" s="62"/>
      <c r="AB521" s="62"/>
      <c r="AC521" s="62"/>
      <c r="AD521" s="62"/>
      <c r="AE521" s="62"/>
      <c r="AF521" s="77"/>
      <c r="AG521" s="77"/>
      <c r="AH521" s="78"/>
      <c r="AI52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2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21" s="79" t="str">
        <f>IF(OR(Table1[[#This Row],[Apparent Power (kVA)]]="",Table1[[#This Row],[Elec - Diversity]]=""),"",Table1[[#This Row],[Apparent Power (kVA)]]*Table1[[#This Row],[Elec - Diversity]])</f>
        <v/>
      </c>
      <c r="AL521" s="62"/>
      <c r="AM521" s="62"/>
      <c r="AN521" s="62"/>
      <c r="AO521" s="62"/>
      <c r="AP521" s="62"/>
      <c r="AQ521" s="62"/>
      <c r="AR521" s="62"/>
      <c r="AS521" s="62"/>
      <c r="AT521" s="62" t="str" cm="1">
        <f t="array" ref="AT521">IF(ISBLANK(Table1[[#This Row],[Service]]),"N/A",INDEX(LookupService[Consumption Unit],MATCH(Table1[[#This Row],[Service]],LookupService[Service],0),0))</f>
        <v>N/A</v>
      </c>
      <c r="AU521" s="62"/>
      <c r="AV521" s="62"/>
      <c r="AW521" s="80" t="str" cm="1">
        <f t="array" ref="AW521">IF(ISBLANK(Table1[[#This Row],[Service]]),"N/A",INDEX(LookupService[Pressure Unit],MATCH(Table1[[#This Row],[Service]],LookupService[Service],0),0))</f>
        <v>N/A</v>
      </c>
      <c r="AX521" s="81"/>
      <c r="AY521" s="72" t="str">
        <f>IF(OR(Table1[[#This Row],[Flow]]="",Table1[[#This Row],[Mech - Diversity]]=""),"",Table1[[#This Row],[Flow]]*Table1[[#This Row],[Mech - Diversity]])</f>
        <v/>
      </c>
      <c r="AZ521" s="72"/>
      <c r="BA521" s="62"/>
      <c r="BB521" s="62"/>
      <c r="BC521" s="62"/>
      <c r="BD521" s="62"/>
      <c r="BE521" s="62"/>
      <c r="BF521" s="62"/>
      <c r="BG521" s="62"/>
      <c r="BH521" s="77"/>
      <c r="BI521" s="77"/>
      <c r="BJ52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21" s="72"/>
      <c r="BL521" s="72" t="b">
        <f>IF(ISBLANK(Table1[[#This Row],[Power Source (Control Panel)]]),FALSE,TRUE)</f>
        <v>0</v>
      </c>
    </row>
    <row r="522" spans="1:64" ht="30" customHeight="1" x14ac:dyDescent="0.3">
      <c r="A522" s="80" t="s">
        <v>674</v>
      </c>
      <c r="B522" s="62" t="s">
        <v>670</v>
      </c>
      <c r="C52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EL-C092</v>
      </c>
      <c r="D522" s="62" t="s">
        <v>516</v>
      </c>
      <c r="E522" s="62" t="s">
        <v>528</v>
      </c>
      <c r="F522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22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22" s="74">
        <v>92</v>
      </c>
      <c r="I522" s="75" t="str">
        <f>IF(Table1[[#This Row],[Connection ID]]&lt;&gt;"-",IF(COUNTIF(Table1[Connection ID],Table1[[#This Row],[Connection ID]])&gt;1,"Duplicate Tag",""),"")</f>
        <v/>
      </c>
      <c r="J52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22" s="62"/>
      <c r="M522" s="62"/>
      <c r="N522" s="72" t="str" cm="1">
        <f t="array" ref="N522">_xlfn._xlws.FILTER(LookupCostCode[Cost Code],LookupCostCode[Description]=Table1[[#This Row],[Equipment Type]],"Not Assigned")</f>
        <v>Not Assigned</v>
      </c>
      <c r="O522" s="72"/>
      <c r="P522" s="72"/>
      <c r="Q522" s="62" t="s">
        <v>9</v>
      </c>
      <c r="R522" s="62"/>
      <c r="S522" s="62" t="s">
        <v>6</v>
      </c>
      <c r="T522" s="62"/>
      <c r="U522" s="62"/>
      <c r="V522" s="62"/>
      <c r="W522" s="72" t="str">
        <f>IF(ISBLANK(Table1[[#This Row],[Connection Type]]),"",INDEX(LookupConnectionType[Description],MATCH(Table1[[#This Row],[Connection Type]],LookupConnectionType[Connection Abbreviation])))</f>
        <v/>
      </c>
      <c r="X522" s="76"/>
      <c r="AA522" s="62"/>
      <c r="AB522" s="62"/>
      <c r="AC522" s="62" t="s">
        <v>518</v>
      </c>
      <c r="AD522" s="62"/>
      <c r="AE522" s="62" t="s">
        <v>529</v>
      </c>
      <c r="AF522" s="77"/>
      <c r="AG522" s="77">
        <v>5</v>
      </c>
      <c r="AH522" s="78">
        <v>0.8</v>
      </c>
      <c r="AI522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22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22" s="79">
        <f>IF(OR(Table1[[#This Row],[Apparent Power (kVA)]]="",Table1[[#This Row],[Elec - Diversity]]=""),"",Table1[[#This Row],[Apparent Power (kVA)]]*Table1[[#This Row],[Elec - Diversity]])</f>
        <v>0.48</v>
      </c>
      <c r="AL522" s="62"/>
      <c r="AM522" s="62"/>
      <c r="AN522" s="62"/>
      <c r="AO522" s="62"/>
      <c r="AP522" s="62"/>
      <c r="AQ522" s="62"/>
      <c r="AR522" s="62"/>
      <c r="AS522" s="62"/>
      <c r="AT522" s="62" t="str" cm="1">
        <f t="array" ref="AT522">IF(ISBLANK(Table1[[#This Row],[Service]]),"N/A",INDEX(LookupService[Consumption Unit],MATCH(Table1[[#This Row],[Service]],LookupService[Service],0),0))</f>
        <v>N/A</v>
      </c>
      <c r="AU522" s="62"/>
      <c r="AV522" s="62"/>
      <c r="AW522" s="80" t="str" cm="1">
        <f t="array" ref="AW522">IF(ISBLANK(Table1[[#This Row],[Service]]),"N/A",INDEX(LookupService[Pressure Unit],MATCH(Table1[[#This Row],[Service]],LookupService[Service],0),0))</f>
        <v>N/A</v>
      </c>
      <c r="AX522" s="81"/>
      <c r="AY522" s="72" t="str">
        <f>IF(OR(Table1[[#This Row],[Flow]]="",Table1[[#This Row],[Mech - Diversity]]=""),"",Table1[[#This Row],[Flow]]*Table1[[#This Row],[Mech - Diversity]])</f>
        <v/>
      </c>
      <c r="AZ522" s="72"/>
      <c r="BA522" s="62"/>
      <c r="BB522" s="62"/>
      <c r="BC522" s="62"/>
      <c r="BD522" s="62"/>
      <c r="BE522" s="62"/>
      <c r="BF522" s="62"/>
      <c r="BG522" s="62"/>
      <c r="BH522" s="77"/>
      <c r="BI522" s="77"/>
      <c r="BJ522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22" s="72" t="s">
        <v>512</v>
      </c>
      <c r="BL522" s="72" t="b">
        <f>IF(ISBLANK(Table1[[#This Row],[Power Source (Control Panel)]]),FALSE,TRUE)</f>
        <v>0</v>
      </c>
    </row>
    <row r="523" spans="1:64" ht="30" customHeight="1" x14ac:dyDescent="0.3">
      <c r="A523" s="62" t="s">
        <v>674</v>
      </c>
      <c r="B523" s="62" t="s">
        <v>670</v>
      </c>
      <c r="C52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23" s="62" t="s">
        <v>509</v>
      </c>
      <c r="E523" s="62"/>
      <c r="F52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2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23" s="74"/>
      <c r="I523" s="75" t="str">
        <f>IF(Table1[[#This Row],[Connection ID]]&lt;&gt;"-",IF(COUNTIF(Table1[Connection ID],Table1[[#This Row],[Connection ID]])&gt;1,"Duplicate Tag",""),"")</f>
        <v/>
      </c>
      <c r="J52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23" s="62"/>
      <c r="M523" s="62" t="s">
        <v>7</v>
      </c>
      <c r="N523" s="72" t="str" cm="1">
        <f t="array" ref="N523">_xlfn._xlws.FILTER(LookupCostCode[Cost Code],LookupCostCode[Description]=Table1[[#This Row],[Equipment Type]],"Not Assigned")</f>
        <v>Not Assigned</v>
      </c>
      <c r="O523" s="72" t="s">
        <v>983</v>
      </c>
      <c r="P523" s="72"/>
      <c r="Q523" s="62" t="s">
        <v>9</v>
      </c>
      <c r="R523" s="62"/>
      <c r="S523" s="62" t="s">
        <v>6</v>
      </c>
      <c r="T523" s="62"/>
      <c r="U523" s="62"/>
      <c r="V523" s="62"/>
      <c r="W523" s="72" t="str">
        <f>IF(ISBLANK(Table1[[#This Row],[Connection Type]]),"",INDEX(LookupConnectionType[Description],MATCH(Table1[[#This Row],[Connection Type]],LookupConnectionType[Connection Abbreviation])))</f>
        <v/>
      </c>
      <c r="X523" s="76"/>
      <c r="AA523" s="62"/>
      <c r="AB523" s="62"/>
      <c r="AC523" s="62"/>
      <c r="AD523" s="62"/>
      <c r="AE523" s="62"/>
      <c r="AF523" s="77"/>
      <c r="AG523" s="77"/>
      <c r="AH523" s="78"/>
      <c r="AI52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2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23" s="79" t="str">
        <f>IF(OR(Table1[[#This Row],[Apparent Power (kVA)]]="",Table1[[#This Row],[Elec - Diversity]]=""),"",Table1[[#This Row],[Apparent Power (kVA)]]*Table1[[#This Row],[Elec - Diversity]])</f>
        <v/>
      </c>
      <c r="AL523" s="62"/>
      <c r="AM523" s="62"/>
      <c r="AN523" s="62"/>
      <c r="AO523" s="62"/>
      <c r="AP523" s="62"/>
      <c r="AQ523" s="62"/>
      <c r="AR523" s="62"/>
      <c r="AS523" s="62"/>
      <c r="AT523" s="62" t="str" cm="1">
        <f t="array" ref="AT523">IF(ISBLANK(Table1[[#This Row],[Service]]),"N/A",INDEX(LookupService[Consumption Unit],MATCH(Table1[[#This Row],[Service]],LookupService[Service],0),0))</f>
        <v>N/A</v>
      </c>
      <c r="AU523" s="62"/>
      <c r="AV523" s="62"/>
      <c r="AW523" s="80" t="str" cm="1">
        <f t="array" ref="AW523">IF(ISBLANK(Table1[[#This Row],[Service]]),"N/A",INDEX(LookupService[Pressure Unit],MATCH(Table1[[#This Row],[Service]],LookupService[Service],0),0))</f>
        <v>N/A</v>
      </c>
      <c r="AX523" s="81"/>
      <c r="AY523" s="72" t="str">
        <f>IF(OR(Table1[[#This Row],[Flow]]="",Table1[[#This Row],[Mech - Diversity]]=""),"",Table1[[#This Row],[Flow]]*Table1[[#This Row],[Mech - Diversity]])</f>
        <v/>
      </c>
      <c r="AZ523" s="72"/>
      <c r="BA523" s="62"/>
      <c r="BB523" s="62"/>
      <c r="BC523" s="62"/>
      <c r="BD523" s="62"/>
      <c r="BE523" s="62"/>
      <c r="BF523" s="62"/>
      <c r="BG523" s="62"/>
      <c r="BH523" s="77"/>
      <c r="BI523" s="77"/>
      <c r="BJ52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23" s="72"/>
      <c r="BL523" s="72" t="b">
        <f>IF(ISBLANK(Table1[[#This Row],[Power Source (Control Panel)]]),FALSE,TRUE)</f>
        <v>0</v>
      </c>
    </row>
    <row r="524" spans="1:64" ht="30" customHeight="1" x14ac:dyDescent="0.3">
      <c r="A524" s="80" t="s">
        <v>675</v>
      </c>
      <c r="B524" s="62" t="s">
        <v>670</v>
      </c>
      <c r="C52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EL-C093</v>
      </c>
      <c r="D524" s="62" t="s">
        <v>516</v>
      </c>
      <c r="E524" s="62" t="s">
        <v>528</v>
      </c>
      <c r="F524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24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24" s="74">
        <v>93</v>
      </c>
      <c r="I524" s="75" t="str">
        <f>IF(Table1[[#This Row],[Connection ID]]&lt;&gt;"-",IF(COUNTIF(Table1[Connection ID],Table1[[#This Row],[Connection ID]])&gt;1,"Duplicate Tag",""),"")</f>
        <v/>
      </c>
      <c r="J52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24" s="62"/>
      <c r="M524" s="62"/>
      <c r="N524" s="72" t="str" cm="1">
        <f t="array" ref="N524">_xlfn._xlws.FILTER(LookupCostCode[Cost Code],LookupCostCode[Description]=Table1[[#This Row],[Equipment Type]],"Not Assigned")</f>
        <v>Not Assigned</v>
      </c>
      <c r="O524" s="72"/>
      <c r="P524" s="72"/>
      <c r="Q524" s="62" t="s">
        <v>9</v>
      </c>
      <c r="R524" s="62"/>
      <c r="S524" s="62" t="s">
        <v>6</v>
      </c>
      <c r="T524" s="62"/>
      <c r="U524" s="62"/>
      <c r="V524" s="62"/>
      <c r="W524" s="72" t="str">
        <f>IF(ISBLANK(Table1[[#This Row],[Connection Type]]),"",INDEX(LookupConnectionType[Description],MATCH(Table1[[#This Row],[Connection Type]],LookupConnectionType[Connection Abbreviation])))</f>
        <v/>
      </c>
      <c r="X524" s="76"/>
      <c r="AA524" s="62"/>
      <c r="AB524" s="62"/>
      <c r="AC524" s="62" t="s">
        <v>518</v>
      </c>
      <c r="AD524" s="62"/>
      <c r="AE524" s="62" t="s">
        <v>529</v>
      </c>
      <c r="AF524" s="77"/>
      <c r="AG524" s="77">
        <v>5</v>
      </c>
      <c r="AH524" s="78">
        <v>0.8</v>
      </c>
      <c r="AI524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24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24" s="79">
        <f>IF(OR(Table1[[#This Row],[Apparent Power (kVA)]]="",Table1[[#This Row],[Elec - Diversity]]=""),"",Table1[[#This Row],[Apparent Power (kVA)]]*Table1[[#This Row],[Elec - Diversity]])</f>
        <v>0.48</v>
      </c>
      <c r="AL524" s="62"/>
      <c r="AM524" s="62"/>
      <c r="AN524" s="62"/>
      <c r="AO524" s="62"/>
      <c r="AP524" s="62"/>
      <c r="AQ524" s="62"/>
      <c r="AR524" s="62"/>
      <c r="AS524" s="62"/>
      <c r="AT524" s="62" t="str" cm="1">
        <f t="array" ref="AT524">IF(ISBLANK(Table1[[#This Row],[Service]]),"N/A",INDEX(LookupService[Consumption Unit],MATCH(Table1[[#This Row],[Service]],LookupService[Service],0),0))</f>
        <v>N/A</v>
      </c>
      <c r="AU524" s="62"/>
      <c r="AV524" s="62"/>
      <c r="AW524" s="80" t="str" cm="1">
        <f t="array" ref="AW524">IF(ISBLANK(Table1[[#This Row],[Service]]),"N/A",INDEX(LookupService[Pressure Unit],MATCH(Table1[[#This Row],[Service]],LookupService[Service],0),0))</f>
        <v>N/A</v>
      </c>
      <c r="AX524" s="81"/>
      <c r="AY524" s="72" t="str">
        <f>IF(OR(Table1[[#This Row],[Flow]]="",Table1[[#This Row],[Mech - Diversity]]=""),"",Table1[[#This Row],[Flow]]*Table1[[#This Row],[Mech - Diversity]])</f>
        <v/>
      </c>
      <c r="AZ524" s="72"/>
      <c r="BA524" s="62"/>
      <c r="BB524" s="62"/>
      <c r="BC524" s="62"/>
      <c r="BD524" s="62"/>
      <c r="BE524" s="62"/>
      <c r="BF524" s="62"/>
      <c r="BG524" s="62"/>
      <c r="BH524" s="77"/>
      <c r="BI524" s="77"/>
      <c r="BJ524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24" s="72" t="s">
        <v>512</v>
      </c>
      <c r="BL524" s="72" t="b">
        <f>IF(ISBLANK(Table1[[#This Row],[Power Source (Control Panel)]]),FALSE,TRUE)</f>
        <v>0</v>
      </c>
    </row>
    <row r="525" spans="1:64" ht="30" customHeight="1" x14ac:dyDescent="0.3">
      <c r="A525" s="62" t="s">
        <v>675</v>
      </c>
      <c r="B525" s="62" t="s">
        <v>670</v>
      </c>
      <c r="C52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25" s="62" t="s">
        <v>509</v>
      </c>
      <c r="E525" s="62"/>
      <c r="F52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2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25" s="74"/>
      <c r="I525" s="75" t="str">
        <f>IF(Table1[[#This Row],[Connection ID]]&lt;&gt;"-",IF(COUNTIF(Table1[Connection ID],Table1[[#This Row],[Connection ID]])&gt;1,"Duplicate Tag",""),"")</f>
        <v/>
      </c>
      <c r="J52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25" s="62"/>
      <c r="M525" s="62" t="s">
        <v>7</v>
      </c>
      <c r="N525" s="72" t="str" cm="1">
        <f t="array" ref="N525">_xlfn._xlws.FILTER(LookupCostCode[Cost Code],LookupCostCode[Description]=Table1[[#This Row],[Equipment Type]],"Not Assigned")</f>
        <v>Not Assigned</v>
      </c>
      <c r="O525" s="72" t="s">
        <v>983</v>
      </c>
      <c r="P525" s="72"/>
      <c r="Q525" s="62" t="s">
        <v>9</v>
      </c>
      <c r="R525" s="62"/>
      <c r="S525" s="62" t="s">
        <v>6</v>
      </c>
      <c r="T525" s="62"/>
      <c r="U525" s="62"/>
      <c r="V525" s="62"/>
      <c r="W525" s="72" t="str">
        <f>IF(ISBLANK(Table1[[#This Row],[Connection Type]]),"",INDEX(LookupConnectionType[Description],MATCH(Table1[[#This Row],[Connection Type]],LookupConnectionType[Connection Abbreviation])))</f>
        <v/>
      </c>
      <c r="X525" s="76"/>
      <c r="AA525" s="62"/>
      <c r="AB525" s="62"/>
      <c r="AC525" s="62"/>
      <c r="AD525" s="62"/>
      <c r="AE525" s="62"/>
      <c r="AF525" s="77"/>
      <c r="AG525" s="77"/>
      <c r="AH525" s="78"/>
      <c r="AI52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2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25" s="79" t="str">
        <f>IF(OR(Table1[[#This Row],[Apparent Power (kVA)]]="",Table1[[#This Row],[Elec - Diversity]]=""),"",Table1[[#This Row],[Apparent Power (kVA)]]*Table1[[#This Row],[Elec - Diversity]])</f>
        <v/>
      </c>
      <c r="AL525" s="62"/>
      <c r="AM525" s="62"/>
      <c r="AN525" s="62"/>
      <c r="AO525" s="62"/>
      <c r="AP525" s="62"/>
      <c r="AQ525" s="62"/>
      <c r="AR525" s="62"/>
      <c r="AS525" s="62"/>
      <c r="AT525" s="62" t="str" cm="1">
        <f t="array" ref="AT525">IF(ISBLANK(Table1[[#This Row],[Service]]),"N/A",INDEX(LookupService[Consumption Unit],MATCH(Table1[[#This Row],[Service]],LookupService[Service],0),0))</f>
        <v>N/A</v>
      </c>
      <c r="AU525" s="62"/>
      <c r="AV525" s="62"/>
      <c r="AW525" s="80" t="str" cm="1">
        <f t="array" ref="AW525">IF(ISBLANK(Table1[[#This Row],[Service]]),"N/A",INDEX(LookupService[Pressure Unit],MATCH(Table1[[#This Row],[Service]],LookupService[Service],0),0))</f>
        <v>N/A</v>
      </c>
      <c r="AX525" s="81"/>
      <c r="AY525" s="72" t="str">
        <f>IF(OR(Table1[[#This Row],[Flow]]="",Table1[[#This Row],[Mech - Diversity]]=""),"",Table1[[#This Row],[Flow]]*Table1[[#This Row],[Mech - Diversity]])</f>
        <v/>
      </c>
      <c r="AZ525" s="72"/>
      <c r="BA525" s="62"/>
      <c r="BB525" s="62"/>
      <c r="BC525" s="62"/>
      <c r="BD525" s="62"/>
      <c r="BE525" s="62"/>
      <c r="BF525" s="62"/>
      <c r="BG525" s="62"/>
      <c r="BH525" s="77"/>
      <c r="BI525" s="77"/>
      <c r="BJ52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25" s="72"/>
      <c r="BL525" s="72" t="b">
        <f>IF(ISBLANK(Table1[[#This Row],[Power Source (Control Panel)]]),FALSE,TRUE)</f>
        <v>0</v>
      </c>
    </row>
    <row r="526" spans="1:64" ht="30" customHeight="1" x14ac:dyDescent="0.3">
      <c r="A526" s="80" t="s">
        <v>676</v>
      </c>
      <c r="B526" s="62" t="s">
        <v>670</v>
      </c>
      <c r="C52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EL-C094</v>
      </c>
      <c r="D526" s="62" t="s">
        <v>516</v>
      </c>
      <c r="E526" s="62" t="s">
        <v>528</v>
      </c>
      <c r="F52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2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26" s="74">
        <v>94</v>
      </c>
      <c r="I526" s="75" t="str">
        <f>IF(Table1[[#This Row],[Connection ID]]&lt;&gt;"-",IF(COUNTIF(Table1[Connection ID],Table1[[#This Row],[Connection ID]])&gt;1,"Duplicate Tag",""),"")</f>
        <v/>
      </c>
      <c r="J52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26" s="62"/>
      <c r="M526" s="62"/>
      <c r="N526" s="72" t="str" cm="1">
        <f t="array" ref="N526">_xlfn._xlws.FILTER(LookupCostCode[Cost Code],LookupCostCode[Description]=Table1[[#This Row],[Equipment Type]],"Not Assigned")</f>
        <v>Not Assigned</v>
      </c>
      <c r="O526" s="72"/>
      <c r="P526" s="72"/>
      <c r="Q526" s="62" t="s">
        <v>9</v>
      </c>
      <c r="R526" s="62"/>
      <c r="S526" s="62" t="s">
        <v>6</v>
      </c>
      <c r="T526" s="62"/>
      <c r="U526" s="62"/>
      <c r="V526" s="62"/>
      <c r="W526" s="72" t="str">
        <f>IF(ISBLANK(Table1[[#This Row],[Connection Type]]),"",INDEX(LookupConnectionType[Description],MATCH(Table1[[#This Row],[Connection Type]],LookupConnectionType[Connection Abbreviation])))</f>
        <v/>
      </c>
      <c r="X526" s="76"/>
      <c r="AA526" s="62"/>
      <c r="AB526" s="62"/>
      <c r="AC526" s="62" t="s">
        <v>518</v>
      </c>
      <c r="AD526" s="62"/>
      <c r="AE526" s="62" t="s">
        <v>529</v>
      </c>
      <c r="AF526" s="77"/>
      <c r="AG526" s="77">
        <v>5</v>
      </c>
      <c r="AH526" s="78">
        <v>0.8</v>
      </c>
      <c r="AI52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26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26" s="79">
        <f>IF(OR(Table1[[#This Row],[Apparent Power (kVA)]]="",Table1[[#This Row],[Elec - Diversity]]=""),"",Table1[[#This Row],[Apparent Power (kVA)]]*Table1[[#This Row],[Elec - Diversity]])</f>
        <v>0.48</v>
      </c>
      <c r="AL526" s="62"/>
      <c r="AM526" s="62"/>
      <c r="AN526" s="62"/>
      <c r="AO526" s="62"/>
      <c r="AP526" s="62"/>
      <c r="AQ526" s="62"/>
      <c r="AR526" s="62"/>
      <c r="AS526" s="62"/>
      <c r="AT526" s="62" t="str" cm="1">
        <f t="array" ref="AT526">IF(ISBLANK(Table1[[#This Row],[Service]]),"N/A",INDEX(LookupService[Consumption Unit],MATCH(Table1[[#This Row],[Service]],LookupService[Service],0),0))</f>
        <v>N/A</v>
      </c>
      <c r="AU526" s="62"/>
      <c r="AV526" s="62"/>
      <c r="AW526" s="80" t="str" cm="1">
        <f t="array" ref="AW526">IF(ISBLANK(Table1[[#This Row],[Service]]),"N/A",INDEX(LookupService[Pressure Unit],MATCH(Table1[[#This Row],[Service]],LookupService[Service],0),0))</f>
        <v>N/A</v>
      </c>
      <c r="AX526" s="81"/>
      <c r="AY526" s="72" t="str">
        <f>IF(OR(Table1[[#This Row],[Flow]]="",Table1[[#This Row],[Mech - Diversity]]=""),"",Table1[[#This Row],[Flow]]*Table1[[#This Row],[Mech - Diversity]])</f>
        <v/>
      </c>
      <c r="AZ526" s="72"/>
      <c r="BA526" s="62"/>
      <c r="BB526" s="62"/>
      <c r="BC526" s="62"/>
      <c r="BD526" s="62"/>
      <c r="BE526" s="62"/>
      <c r="BF526" s="62"/>
      <c r="BG526" s="62"/>
      <c r="BH526" s="77"/>
      <c r="BI526" s="77"/>
      <c r="BJ52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26" s="72" t="s">
        <v>512</v>
      </c>
      <c r="BL526" s="72" t="b">
        <f>IF(ISBLANK(Table1[[#This Row],[Power Source (Control Panel)]]),FALSE,TRUE)</f>
        <v>0</v>
      </c>
    </row>
    <row r="527" spans="1:64" ht="30" customHeight="1" x14ac:dyDescent="0.3">
      <c r="A527" s="62" t="s">
        <v>676</v>
      </c>
      <c r="B527" s="62" t="s">
        <v>670</v>
      </c>
      <c r="C52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27" s="62" t="s">
        <v>509</v>
      </c>
      <c r="E527" s="62"/>
      <c r="F52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2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27" s="74"/>
      <c r="I527" s="75" t="str">
        <f>IF(Table1[[#This Row],[Connection ID]]&lt;&gt;"-",IF(COUNTIF(Table1[Connection ID],Table1[[#This Row],[Connection ID]])&gt;1,"Duplicate Tag",""),"")</f>
        <v/>
      </c>
      <c r="J52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27" s="62"/>
      <c r="M527" s="62" t="s">
        <v>7</v>
      </c>
      <c r="N527" s="72" t="str" cm="1">
        <f t="array" ref="N527">_xlfn._xlws.FILTER(LookupCostCode[Cost Code],LookupCostCode[Description]=Table1[[#This Row],[Equipment Type]],"Not Assigned")</f>
        <v>Not Assigned</v>
      </c>
      <c r="O527" s="72" t="s">
        <v>983</v>
      </c>
      <c r="P527" s="72"/>
      <c r="Q527" s="62" t="s">
        <v>9</v>
      </c>
      <c r="R527" s="62"/>
      <c r="S527" s="62" t="s">
        <v>6</v>
      </c>
      <c r="T527" s="62"/>
      <c r="U527" s="62"/>
      <c r="V527" s="62"/>
      <c r="W527" s="72" t="str">
        <f>IF(ISBLANK(Table1[[#This Row],[Connection Type]]),"",INDEX(LookupConnectionType[Description],MATCH(Table1[[#This Row],[Connection Type]],LookupConnectionType[Connection Abbreviation])))</f>
        <v/>
      </c>
      <c r="X527" s="76"/>
      <c r="AA527" s="62"/>
      <c r="AB527" s="62"/>
      <c r="AC527" s="62"/>
      <c r="AD527" s="62"/>
      <c r="AE527" s="62"/>
      <c r="AF527" s="77"/>
      <c r="AG527" s="77"/>
      <c r="AH527" s="78"/>
      <c r="AI52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2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27" s="79" t="str">
        <f>IF(OR(Table1[[#This Row],[Apparent Power (kVA)]]="",Table1[[#This Row],[Elec - Diversity]]=""),"",Table1[[#This Row],[Apparent Power (kVA)]]*Table1[[#This Row],[Elec - Diversity]])</f>
        <v/>
      </c>
      <c r="AL527" s="62"/>
      <c r="AM527" s="62"/>
      <c r="AN527" s="62"/>
      <c r="AO527" s="62"/>
      <c r="AP527" s="62"/>
      <c r="AQ527" s="62"/>
      <c r="AR527" s="62"/>
      <c r="AS527" s="62"/>
      <c r="AT527" s="62" t="str" cm="1">
        <f t="array" ref="AT527">IF(ISBLANK(Table1[[#This Row],[Service]]),"N/A",INDEX(LookupService[Consumption Unit],MATCH(Table1[[#This Row],[Service]],LookupService[Service],0),0))</f>
        <v>N/A</v>
      </c>
      <c r="AU527" s="62"/>
      <c r="AV527" s="62"/>
      <c r="AW527" s="80" t="str" cm="1">
        <f t="array" ref="AW527">IF(ISBLANK(Table1[[#This Row],[Service]]),"N/A",INDEX(LookupService[Pressure Unit],MATCH(Table1[[#This Row],[Service]],LookupService[Service],0),0))</f>
        <v>N/A</v>
      </c>
      <c r="AX527" s="81"/>
      <c r="AY527" s="72" t="str">
        <f>IF(OR(Table1[[#This Row],[Flow]]="",Table1[[#This Row],[Mech - Diversity]]=""),"",Table1[[#This Row],[Flow]]*Table1[[#This Row],[Mech - Diversity]])</f>
        <v/>
      </c>
      <c r="AZ527" s="72"/>
      <c r="BA527" s="62"/>
      <c r="BB527" s="62"/>
      <c r="BC527" s="62"/>
      <c r="BD527" s="62"/>
      <c r="BE527" s="62"/>
      <c r="BF527" s="62"/>
      <c r="BG527" s="62"/>
      <c r="BH527" s="77"/>
      <c r="BI527" s="77"/>
      <c r="BJ52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27" s="72"/>
      <c r="BL527" s="72" t="b">
        <f>IF(ISBLANK(Table1[[#This Row],[Power Source (Control Panel)]]),FALSE,TRUE)</f>
        <v>0</v>
      </c>
    </row>
    <row r="528" spans="1:64" ht="30" customHeight="1" x14ac:dyDescent="0.3">
      <c r="A528" s="80" t="s">
        <v>677</v>
      </c>
      <c r="B528" s="62" t="s">
        <v>670</v>
      </c>
      <c r="C52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EL-C095</v>
      </c>
      <c r="D528" s="62" t="s">
        <v>516</v>
      </c>
      <c r="E528" s="62" t="s">
        <v>528</v>
      </c>
      <c r="F528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28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28" s="74">
        <v>95</v>
      </c>
      <c r="I528" s="75" t="str">
        <f>IF(Table1[[#This Row],[Connection ID]]&lt;&gt;"-",IF(COUNTIF(Table1[Connection ID],Table1[[#This Row],[Connection ID]])&gt;1,"Duplicate Tag",""),"")</f>
        <v/>
      </c>
      <c r="J52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28" s="62"/>
      <c r="M528" s="62"/>
      <c r="N528" s="72" t="str" cm="1">
        <f t="array" ref="N528">_xlfn._xlws.FILTER(LookupCostCode[Cost Code],LookupCostCode[Description]=Table1[[#This Row],[Equipment Type]],"Not Assigned")</f>
        <v>Not Assigned</v>
      </c>
      <c r="O528" s="72"/>
      <c r="P528" s="72"/>
      <c r="Q528" s="62" t="s">
        <v>9</v>
      </c>
      <c r="R528" s="62"/>
      <c r="S528" s="62" t="s">
        <v>6</v>
      </c>
      <c r="T528" s="62"/>
      <c r="U528" s="62"/>
      <c r="V528" s="62"/>
      <c r="W528" s="72" t="str">
        <f>IF(ISBLANK(Table1[[#This Row],[Connection Type]]),"",INDEX(LookupConnectionType[Description],MATCH(Table1[[#This Row],[Connection Type]],LookupConnectionType[Connection Abbreviation])))</f>
        <v/>
      </c>
      <c r="X528" s="76"/>
      <c r="AA528" s="62"/>
      <c r="AB528" s="62"/>
      <c r="AC528" s="62" t="s">
        <v>518</v>
      </c>
      <c r="AD528" s="62"/>
      <c r="AE528" s="62" t="s">
        <v>529</v>
      </c>
      <c r="AF528" s="77"/>
      <c r="AG528" s="77">
        <v>5</v>
      </c>
      <c r="AH528" s="78">
        <v>0.8</v>
      </c>
      <c r="AI528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28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28" s="79">
        <f>IF(OR(Table1[[#This Row],[Apparent Power (kVA)]]="",Table1[[#This Row],[Elec - Diversity]]=""),"",Table1[[#This Row],[Apparent Power (kVA)]]*Table1[[#This Row],[Elec - Diversity]])</f>
        <v>0.48</v>
      </c>
      <c r="AL528" s="62"/>
      <c r="AM528" s="62"/>
      <c r="AN528" s="62"/>
      <c r="AO528" s="62"/>
      <c r="AP528" s="62"/>
      <c r="AQ528" s="62"/>
      <c r="AR528" s="62"/>
      <c r="AS528" s="62"/>
      <c r="AT528" s="62" t="str" cm="1">
        <f t="array" ref="AT528">IF(ISBLANK(Table1[[#This Row],[Service]]),"N/A",INDEX(LookupService[Consumption Unit],MATCH(Table1[[#This Row],[Service]],LookupService[Service],0),0))</f>
        <v>N/A</v>
      </c>
      <c r="AU528" s="62"/>
      <c r="AV528" s="62"/>
      <c r="AW528" s="80" t="str" cm="1">
        <f t="array" ref="AW528">IF(ISBLANK(Table1[[#This Row],[Service]]),"N/A",INDEX(LookupService[Pressure Unit],MATCH(Table1[[#This Row],[Service]],LookupService[Service],0),0))</f>
        <v>N/A</v>
      </c>
      <c r="AX528" s="81"/>
      <c r="AY528" s="72" t="str">
        <f>IF(OR(Table1[[#This Row],[Flow]]="",Table1[[#This Row],[Mech - Diversity]]=""),"",Table1[[#This Row],[Flow]]*Table1[[#This Row],[Mech - Diversity]])</f>
        <v/>
      </c>
      <c r="AZ528" s="72"/>
      <c r="BA528" s="62"/>
      <c r="BB528" s="62"/>
      <c r="BC528" s="62"/>
      <c r="BD528" s="62"/>
      <c r="BE528" s="62"/>
      <c r="BF528" s="62"/>
      <c r="BG528" s="62"/>
      <c r="BH528" s="77"/>
      <c r="BI528" s="77"/>
      <c r="BJ528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28" s="72" t="s">
        <v>512</v>
      </c>
      <c r="BL528" s="72" t="b">
        <f>IF(ISBLANK(Table1[[#This Row],[Power Source (Control Panel)]]),FALSE,TRUE)</f>
        <v>0</v>
      </c>
    </row>
    <row r="529" spans="1:64" ht="30" customHeight="1" x14ac:dyDescent="0.3">
      <c r="A529" s="62" t="s">
        <v>677</v>
      </c>
      <c r="B529" s="62" t="s">
        <v>670</v>
      </c>
      <c r="C52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29" s="62" t="s">
        <v>509</v>
      </c>
      <c r="E529" s="62"/>
      <c r="F52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2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29" s="74"/>
      <c r="I529" s="75" t="str">
        <f>IF(Table1[[#This Row],[Connection ID]]&lt;&gt;"-",IF(COUNTIF(Table1[Connection ID],Table1[[#This Row],[Connection ID]])&gt;1,"Duplicate Tag",""),"")</f>
        <v/>
      </c>
      <c r="J52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29" s="62"/>
      <c r="M529" s="62" t="s">
        <v>7</v>
      </c>
      <c r="N529" s="72" t="str" cm="1">
        <f t="array" ref="N529">_xlfn._xlws.FILTER(LookupCostCode[Cost Code],LookupCostCode[Description]=Table1[[#This Row],[Equipment Type]],"Not Assigned")</f>
        <v>Not Assigned</v>
      </c>
      <c r="O529" s="72" t="s">
        <v>983</v>
      </c>
      <c r="P529" s="72"/>
      <c r="Q529" s="62" t="s">
        <v>9</v>
      </c>
      <c r="R529" s="62"/>
      <c r="S529" s="62" t="s">
        <v>6</v>
      </c>
      <c r="T529" s="62"/>
      <c r="U529" s="62"/>
      <c r="V529" s="62"/>
      <c r="W529" s="72" t="str">
        <f>IF(ISBLANK(Table1[[#This Row],[Connection Type]]),"",INDEX(LookupConnectionType[Description],MATCH(Table1[[#This Row],[Connection Type]],LookupConnectionType[Connection Abbreviation])))</f>
        <v/>
      </c>
      <c r="X529" s="76"/>
      <c r="AA529" s="62"/>
      <c r="AB529" s="62"/>
      <c r="AC529" s="62"/>
      <c r="AD529" s="62"/>
      <c r="AE529" s="62"/>
      <c r="AF529" s="77"/>
      <c r="AG529" s="77"/>
      <c r="AH529" s="78"/>
      <c r="AI52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2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29" s="79" t="str">
        <f>IF(OR(Table1[[#This Row],[Apparent Power (kVA)]]="",Table1[[#This Row],[Elec - Diversity]]=""),"",Table1[[#This Row],[Apparent Power (kVA)]]*Table1[[#This Row],[Elec - Diversity]])</f>
        <v/>
      </c>
      <c r="AL529" s="62"/>
      <c r="AM529" s="62"/>
      <c r="AN529" s="62"/>
      <c r="AO529" s="62"/>
      <c r="AP529" s="62"/>
      <c r="AQ529" s="62"/>
      <c r="AR529" s="62"/>
      <c r="AS529" s="62"/>
      <c r="AT529" s="62" t="str" cm="1">
        <f t="array" ref="AT529">IF(ISBLANK(Table1[[#This Row],[Service]]),"N/A",INDEX(LookupService[Consumption Unit],MATCH(Table1[[#This Row],[Service]],LookupService[Service],0),0))</f>
        <v>N/A</v>
      </c>
      <c r="AU529" s="62"/>
      <c r="AV529" s="62"/>
      <c r="AW529" s="80" t="str" cm="1">
        <f t="array" ref="AW529">IF(ISBLANK(Table1[[#This Row],[Service]]),"N/A",INDEX(LookupService[Pressure Unit],MATCH(Table1[[#This Row],[Service]],LookupService[Service],0),0))</f>
        <v>N/A</v>
      </c>
      <c r="AX529" s="81"/>
      <c r="AY529" s="72" t="str">
        <f>IF(OR(Table1[[#This Row],[Flow]]="",Table1[[#This Row],[Mech - Diversity]]=""),"",Table1[[#This Row],[Flow]]*Table1[[#This Row],[Mech - Diversity]])</f>
        <v/>
      </c>
      <c r="AZ529" s="72"/>
      <c r="BA529" s="62"/>
      <c r="BB529" s="62"/>
      <c r="BC529" s="62"/>
      <c r="BD529" s="62"/>
      <c r="BE529" s="62"/>
      <c r="BF529" s="62"/>
      <c r="BG529" s="62"/>
      <c r="BH529" s="77"/>
      <c r="BI529" s="77"/>
      <c r="BJ52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29" s="72"/>
      <c r="BL529" s="72" t="b">
        <f>IF(ISBLANK(Table1[[#This Row],[Power Source (Control Panel)]]),FALSE,TRUE)</f>
        <v>0</v>
      </c>
    </row>
    <row r="530" spans="1:64" ht="30" customHeight="1" x14ac:dyDescent="0.3">
      <c r="A530" s="80" t="s">
        <v>678</v>
      </c>
      <c r="B530" s="62" t="s">
        <v>670</v>
      </c>
      <c r="C53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EL-C096</v>
      </c>
      <c r="D530" s="62" t="s">
        <v>516</v>
      </c>
      <c r="E530" s="62" t="s">
        <v>528</v>
      </c>
      <c r="F530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30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30" s="74">
        <v>96</v>
      </c>
      <c r="I530" s="75" t="str">
        <f>IF(Table1[[#This Row],[Connection ID]]&lt;&gt;"-",IF(COUNTIF(Table1[Connection ID],Table1[[#This Row],[Connection ID]])&gt;1,"Duplicate Tag",""),"")</f>
        <v/>
      </c>
      <c r="J53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30" s="62"/>
      <c r="M530" s="62"/>
      <c r="N530" s="72" t="str" cm="1">
        <f t="array" ref="N530">_xlfn._xlws.FILTER(LookupCostCode[Cost Code],LookupCostCode[Description]=Table1[[#This Row],[Equipment Type]],"Not Assigned")</f>
        <v>Not Assigned</v>
      </c>
      <c r="O530" s="72"/>
      <c r="P530" s="72"/>
      <c r="Q530" s="62" t="s">
        <v>9</v>
      </c>
      <c r="R530" s="62"/>
      <c r="S530" s="62" t="s">
        <v>6</v>
      </c>
      <c r="T530" s="62"/>
      <c r="U530" s="62"/>
      <c r="V530" s="62"/>
      <c r="W530" s="72" t="str">
        <f>IF(ISBLANK(Table1[[#This Row],[Connection Type]]),"",INDEX(LookupConnectionType[Description],MATCH(Table1[[#This Row],[Connection Type]],LookupConnectionType[Connection Abbreviation])))</f>
        <v/>
      </c>
      <c r="X530" s="76"/>
      <c r="AA530" s="62"/>
      <c r="AB530" s="62"/>
      <c r="AC530" s="62" t="s">
        <v>518</v>
      </c>
      <c r="AD530" s="62"/>
      <c r="AE530" s="62" t="s">
        <v>529</v>
      </c>
      <c r="AF530" s="77"/>
      <c r="AG530" s="77">
        <v>5</v>
      </c>
      <c r="AH530" s="78">
        <v>0.8</v>
      </c>
      <c r="AI530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30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30" s="79">
        <f>IF(OR(Table1[[#This Row],[Apparent Power (kVA)]]="",Table1[[#This Row],[Elec - Diversity]]=""),"",Table1[[#This Row],[Apparent Power (kVA)]]*Table1[[#This Row],[Elec - Diversity]])</f>
        <v>0.48</v>
      </c>
      <c r="AL530" s="62"/>
      <c r="AM530" s="62"/>
      <c r="AN530" s="62"/>
      <c r="AO530" s="62"/>
      <c r="AP530" s="62"/>
      <c r="AQ530" s="62"/>
      <c r="AR530" s="62"/>
      <c r="AS530" s="62"/>
      <c r="AT530" s="62" t="str" cm="1">
        <f t="array" ref="AT530">IF(ISBLANK(Table1[[#This Row],[Service]]),"N/A",INDEX(LookupService[Consumption Unit],MATCH(Table1[[#This Row],[Service]],LookupService[Service],0),0))</f>
        <v>N/A</v>
      </c>
      <c r="AU530" s="62"/>
      <c r="AV530" s="62"/>
      <c r="AW530" s="80" t="str" cm="1">
        <f t="array" ref="AW530">IF(ISBLANK(Table1[[#This Row],[Service]]),"N/A",INDEX(LookupService[Pressure Unit],MATCH(Table1[[#This Row],[Service]],LookupService[Service],0),0))</f>
        <v>N/A</v>
      </c>
      <c r="AX530" s="81"/>
      <c r="AY530" s="72" t="str">
        <f>IF(OR(Table1[[#This Row],[Flow]]="",Table1[[#This Row],[Mech - Diversity]]=""),"",Table1[[#This Row],[Flow]]*Table1[[#This Row],[Mech - Diversity]])</f>
        <v/>
      </c>
      <c r="AZ530" s="72"/>
      <c r="BA530" s="62"/>
      <c r="BB530" s="62"/>
      <c r="BC530" s="62"/>
      <c r="BD530" s="62"/>
      <c r="BE530" s="62"/>
      <c r="BF530" s="62"/>
      <c r="BG530" s="62"/>
      <c r="BH530" s="77"/>
      <c r="BI530" s="77"/>
      <c r="BJ530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30" s="72" t="s">
        <v>512</v>
      </c>
      <c r="BL530" s="72" t="b">
        <f>IF(ISBLANK(Table1[[#This Row],[Power Source (Control Panel)]]),FALSE,TRUE)</f>
        <v>0</v>
      </c>
    </row>
    <row r="531" spans="1:64" ht="30" customHeight="1" x14ac:dyDescent="0.3">
      <c r="A531" s="62" t="s">
        <v>678</v>
      </c>
      <c r="B531" s="62" t="s">
        <v>670</v>
      </c>
      <c r="C53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31" s="62" t="s">
        <v>509</v>
      </c>
      <c r="E531" s="62"/>
      <c r="F53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3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31" s="74"/>
      <c r="I531" s="75" t="str">
        <f>IF(Table1[[#This Row],[Connection ID]]&lt;&gt;"-",IF(COUNTIF(Table1[Connection ID],Table1[[#This Row],[Connection ID]])&gt;1,"Duplicate Tag",""),"")</f>
        <v/>
      </c>
      <c r="J53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31" s="62"/>
      <c r="M531" s="62" t="s">
        <v>7</v>
      </c>
      <c r="N531" s="72" t="str" cm="1">
        <f t="array" ref="N531">_xlfn._xlws.FILTER(LookupCostCode[Cost Code],LookupCostCode[Description]=Table1[[#This Row],[Equipment Type]],"Not Assigned")</f>
        <v>Not Assigned</v>
      </c>
      <c r="O531" s="72" t="s">
        <v>983</v>
      </c>
      <c r="P531" s="72"/>
      <c r="Q531" s="62" t="s">
        <v>9</v>
      </c>
      <c r="R531" s="62"/>
      <c r="S531" s="62" t="s">
        <v>6</v>
      </c>
      <c r="T531" s="62"/>
      <c r="U531" s="62"/>
      <c r="V531" s="62"/>
      <c r="W531" s="72" t="str">
        <f>IF(ISBLANK(Table1[[#This Row],[Connection Type]]),"",INDEX(LookupConnectionType[Description],MATCH(Table1[[#This Row],[Connection Type]],LookupConnectionType[Connection Abbreviation])))</f>
        <v/>
      </c>
      <c r="X531" s="76"/>
      <c r="AA531" s="62"/>
      <c r="AB531" s="62"/>
      <c r="AC531" s="62"/>
      <c r="AD531" s="62"/>
      <c r="AE531" s="62"/>
      <c r="AF531" s="77"/>
      <c r="AG531" s="77"/>
      <c r="AH531" s="78"/>
      <c r="AI53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3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31" s="79" t="str">
        <f>IF(OR(Table1[[#This Row],[Apparent Power (kVA)]]="",Table1[[#This Row],[Elec - Diversity]]=""),"",Table1[[#This Row],[Apparent Power (kVA)]]*Table1[[#This Row],[Elec - Diversity]])</f>
        <v/>
      </c>
      <c r="AL531" s="62"/>
      <c r="AM531" s="62"/>
      <c r="AN531" s="62"/>
      <c r="AO531" s="62"/>
      <c r="AP531" s="62"/>
      <c r="AQ531" s="62"/>
      <c r="AR531" s="62"/>
      <c r="AS531" s="62"/>
      <c r="AT531" s="62" t="str" cm="1">
        <f t="array" ref="AT531">IF(ISBLANK(Table1[[#This Row],[Service]]),"N/A",INDEX(LookupService[Consumption Unit],MATCH(Table1[[#This Row],[Service]],LookupService[Service],0),0))</f>
        <v>N/A</v>
      </c>
      <c r="AU531" s="62"/>
      <c r="AV531" s="62"/>
      <c r="AW531" s="80" t="str" cm="1">
        <f t="array" ref="AW531">IF(ISBLANK(Table1[[#This Row],[Service]]),"N/A",INDEX(LookupService[Pressure Unit],MATCH(Table1[[#This Row],[Service]],LookupService[Service],0),0))</f>
        <v>N/A</v>
      </c>
      <c r="AX531" s="81"/>
      <c r="AY531" s="72" t="str">
        <f>IF(OR(Table1[[#This Row],[Flow]]="",Table1[[#This Row],[Mech - Diversity]]=""),"",Table1[[#This Row],[Flow]]*Table1[[#This Row],[Mech - Diversity]])</f>
        <v/>
      </c>
      <c r="AZ531" s="72"/>
      <c r="BA531" s="62"/>
      <c r="BB531" s="62"/>
      <c r="BC531" s="62"/>
      <c r="BD531" s="62"/>
      <c r="BE531" s="62"/>
      <c r="BF531" s="62"/>
      <c r="BG531" s="62"/>
      <c r="BH531" s="77"/>
      <c r="BI531" s="77"/>
      <c r="BJ53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31" s="72"/>
      <c r="BL531" s="72" t="b">
        <f>IF(ISBLANK(Table1[[#This Row],[Power Source (Control Panel)]]),FALSE,TRUE)</f>
        <v>0</v>
      </c>
    </row>
    <row r="532" spans="1:64" ht="30" customHeight="1" x14ac:dyDescent="0.3">
      <c r="A532" s="80" t="s">
        <v>679</v>
      </c>
      <c r="B532" s="62" t="s">
        <v>670</v>
      </c>
      <c r="C53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EL-C097</v>
      </c>
      <c r="D532" s="62" t="s">
        <v>516</v>
      </c>
      <c r="E532" s="62" t="s">
        <v>528</v>
      </c>
      <c r="F532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32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32" s="74">
        <v>97</v>
      </c>
      <c r="I532" s="75" t="str">
        <f>IF(Table1[[#This Row],[Connection ID]]&lt;&gt;"-",IF(COUNTIF(Table1[Connection ID],Table1[[#This Row],[Connection ID]])&gt;1,"Duplicate Tag",""),"")</f>
        <v/>
      </c>
      <c r="J53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32" s="62"/>
      <c r="M532" s="62"/>
      <c r="N532" s="72" t="str" cm="1">
        <f t="array" ref="N532">_xlfn._xlws.FILTER(LookupCostCode[Cost Code],LookupCostCode[Description]=Table1[[#This Row],[Equipment Type]],"Not Assigned")</f>
        <v>Not Assigned</v>
      </c>
      <c r="O532" s="72"/>
      <c r="P532" s="72"/>
      <c r="Q532" s="62" t="s">
        <v>9</v>
      </c>
      <c r="R532" s="62"/>
      <c r="S532" s="62" t="s">
        <v>6</v>
      </c>
      <c r="T532" s="62"/>
      <c r="U532" s="62"/>
      <c r="V532" s="62"/>
      <c r="W532" s="72" t="str">
        <f>IF(ISBLANK(Table1[[#This Row],[Connection Type]]),"",INDEX(LookupConnectionType[Description],MATCH(Table1[[#This Row],[Connection Type]],LookupConnectionType[Connection Abbreviation])))</f>
        <v/>
      </c>
      <c r="X532" s="76"/>
      <c r="AA532" s="62"/>
      <c r="AB532" s="62"/>
      <c r="AC532" s="62" t="s">
        <v>518</v>
      </c>
      <c r="AD532" s="62"/>
      <c r="AE532" s="62" t="s">
        <v>529</v>
      </c>
      <c r="AF532" s="77"/>
      <c r="AG532" s="77">
        <v>5</v>
      </c>
      <c r="AH532" s="78">
        <v>0.8</v>
      </c>
      <c r="AI532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32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32" s="79">
        <f>IF(OR(Table1[[#This Row],[Apparent Power (kVA)]]="",Table1[[#This Row],[Elec - Diversity]]=""),"",Table1[[#This Row],[Apparent Power (kVA)]]*Table1[[#This Row],[Elec - Diversity]])</f>
        <v>0.48</v>
      </c>
      <c r="AL532" s="62"/>
      <c r="AM532" s="62"/>
      <c r="AN532" s="62"/>
      <c r="AO532" s="62"/>
      <c r="AP532" s="62"/>
      <c r="AQ532" s="62"/>
      <c r="AR532" s="62"/>
      <c r="AS532" s="62"/>
      <c r="AT532" s="62" t="str" cm="1">
        <f t="array" ref="AT532">IF(ISBLANK(Table1[[#This Row],[Service]]),"N/A",INDEX(LookupService[Consumption Unit],MATCH(Table1[[#This Row],[Service]],LookupService[Service],0),0))</f>
        <v>N/A</v>
      </c>
      <c r="AU532" s="62"/>
      <c r="AV532" s="62"/>
      <c r="AW532" s="80" t="str" cm="1">
        <f t="array" ref="AW532">IF(ISBLANK(Table1[[#This Row],[Service]]),"N/A",INDEX(LookupService[Pressure Unit],MATCH(Table1[[#This Row],[Service]],LookupService[Service],0),0))</f>
        <v>N/A</v>
      </c>
      <c r="AX532" s="81"/>
      <c r="AY532" s="72" t="str">
        <f>IF(OR(Table1[[#This Row],[Flow]]="",Table1[[#This Row],[Mech - Diversity]]=""),"",Table1[[#This Row],[Flow]]*Table1[[#This Row],[Mech - Diversity]])</f>
        <v/>
      </c>
      <c r="AZ532" s="72"/>
      <c r="BA532" s="62"/>
      <c r="BB532" s="62"/>
      <c r="BC532" s="62"/>
      <c r="BD532" s="62"/>
      <c r="BE532" s="62"/>
      <c r="BF532" s="62"/>
      <c r="BG532" s="62"/>
      <c r="BH532" s="77"/>
      <c r="BI532" s="77"/>
      <c r="BJ532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32" s="72" t="s">
        <v>512</v>
      </c>
      <c r="BL532" s="72" t="b">
        <f>IF(ISBLANK(Table1[[#This Row],[Power Source (Control Panel)]]),FALSE,TRUE)</f>
        <v>0</v>
      </c>
    </row>
    <row r="533" spans="1:64" ht="30" customHeight="1" x14ac:dyDescent="0.3">
      <c r="A533" s="62" t="s">
        <v>679</v>
      </c>
      <c r="B533" s="62" t="s">
        <v>670</v>
      </c>
      <c r="C53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33" s="62" t="s">
        <v>509</v>
      </c>
      <c r="E533" s="62"/>
      <c r="F53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3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33" s="74"/>
      <c r="I533" s="75" t="str">
        <f>IF(Table1[[#This Row],[Connection ID]]&lt;&gt;"-",IF(COUNTIF(Table1[Connection ID],Table1[[#This Row],[Connection ID]])&gt;1,"Duplicate Tag",""),"")</f>
        <v/>
      </c>
      <c r="J53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33" s="62"/>
      <c r="M533" s="62" t="s">
        <v>7</v>
      </c>
      <c r="N533" s="72" t="str" cm="1">
        <f t="array" ref="N533">_xlfn._xlws.FILTER(LookupCostCode[Cost Code],LookupCostCode[Description]=Table1[[#This Row],[Equipment Type]],"Not Assigned")</f>
        <v>Not Assigned</v>
      </c>
      <c r="O533" s="72" t="s">
        <v>983</v>
      </c>
      <c r="P533" s="72"/>
      <c r="Q533" s="62" t="s">
        <v>9</v>
      </c>
      <c r="R533" s="62"/>
      <c r="S533" s="62" t="s">
        <v>6</v>
      </c>
      <c r="T533" s="62"/>
      <c r="U533" s="62"/>
      <c r="V533" s="62"/>
      <c r="W533" s="72" t="str">
        <f>IF(ISBLANK(Table1[[#This Row],[Connection Type]]),"",INDEX(LookupConnectionType[Description],MATCH(Table1[[#This Row],[Connection Type]],LookupConnectionType[Connection Abbreviation])))</f>
        <v/>
      </c>
      <c r="X533" s="76"/>
      <c r="AA533" s="62"/>
      <c r="AB533" s="62"/>
      <c r="AC533" s="62"/>
      <c r="AD533" s="62"/>
      <c r="AE533" s="62"/>
      <c r="AF533" s="77"/>
      <c r="AG533" s="77"/>
      <c r="AH533" s="78"/>
      <c r="AI53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3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33" s="79" t="str">
        <f>IF(OR(Table1[[#This Row],[Apparent Power (kVA)]]="",Table1[[#This Row],[Elec - Diversity]]=""),"",Table1[[#This Row],[Apparent Power (kVA)]]*Table1[[#This Row],[Elec - Diversity]])</f>
        <v/>
      </c>
      <c r="AL533" s="62"/>
      <c r="AM533" s="62"/>
      <c r="AN533" s="62"/>
      <c r="AO533" s="62"/>
      <c r="AP533" s="62"/>
      <c r="AQ533" s="62"/>
      <c r="AR533" s="62"/>
      <c r="AS533" s="62"/>
      <c r="AT533" s="62" t="str" cm="1">
        <f t="array" ref="AT533">IF(ISBLANK(Table1[[#This Row],[Service]]),"N/A",INDEX(LookupService[Consumption Unit],MATCH(Table1[[#This Row],[Service]],LookupService[Service],0),0))</f>
        <v>N/A</v>
      </c>
      <c r="AU533" s="62"/>
      <c r="AV533" s="62"/>
      <c r="AW533" s="80" t="str" cm="1">
        <f t="array" ref="AW533">IF(ISBLANK(Table1[[#This Row],[Service]]),"N/A",INDEX(LookupService[Pressure Unit],MATCH(Table1[[#This Row],[Service]],LookupService[Service],0),0))</f>
        <v>N/A</v>
      </c>
      <c r="AX533" s="81"/>
      <c r="AY533" s="72" t="str">
        <f>IF(OR(Table1[[#This Row],[Flow]]="",Table1[[#This Row],[Mech - Diversity]]=""),"",Table1[[#This Row],[Flow]]*Table1[[#This Row],[Mech - Diversity]])</f>
        <v/>
      </c>
      <c r="AZ533" s="72"/>
      <c r="BA533" s="62"/>
      <c r="BB533" s="62"/>
      <c r="BC533" s="62"/>
      <c r="BD533" s="62"/>
      <c r="BE533" s="62"/>
      <c r="BF533" s="62"/>
      <c r="BG533" s="62"/>
      <c r="BH533" s="77"/>
      <c r="BI533" s="77"/>
      <c r="BJ53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33" s="72"/>
      <c r="BL533" s="72" t="b">
        <f>IF(ISBLANK(Table1[[#This Row],[Power Source (Control Panel)]]),FALSE,TRUE)</f>
        <v>0</v>
      </c>
    </row>
    <row r="534" spans="1:64" ht="30" customHeight="1" x14ac:dyDescent="0.3">
      <c r="A534" s="80" t="s">
        <v>680</v>
      </c>
      <c r="B534" s="62" t="s">
        <v>670</v>
      </c>
      <c r="C53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EL-C098</v>
      </c>
      <c r="D534" s="62" t="s">
        <v>516</v>
      </c>
      <c r="E534" s="62" t="s">
        <v>528</v>
      </c>
      <c r="F534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34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34" s="74">
        <v>98</v>
      </c>
      <c r="I534" s="75" t="str">
        <f>IF(Table1[[#This Row],[Connection ID]]&lt;&gt;"-",IF(COUNTIF(Table1[Connection ID],Table1[[#This Row],[Connection ID]])&gt;1,"Duplicate Tag",""),"")</f>
        <v/>
      </c>
      <c r="J53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34" s="62"/>
      <c r="M534" s="62"/>
      <c r="N534" s="72" t="str" cm="1">
        <f t="array" ref="N534">_xlfn._xlws.FILTER(LookupCostCode[Cost Code],LookupCostCode[Description]=Table1[[#This Row],[Equipment Type]],"Not Assigned")</f>
        <v>Not Assigned</v>
      </c>
      <c r="O534" s="72"/>
      <c r="P534" s="72"/>
      <c r="Q534" s="62" t="s">
        <v>9</v>
      </c>
      <c r="R534" s="62"/>
      <c r="S534" s="62" t="s">
        <v>6</v>
      </c>
      <c r="T534" s="62"/>
      <c r="U534" s="62"/>
      <c r="V534" s="62"/>
      <c r="W534" s="72" t="str">
        <f>IF(ISBLANK(Table1[[#This Row],[Connection Type]]),"",INDEX(LookupConnectionType[Description],MATCH(Table1[[#This Row],[Connection Type]],LookupConnectionType[Connection Abbreviation])))</f>
        <v/>
      </c>
      <c r="X534" s="76"/>
      <c r="AA534" s="62"/>
      <c r="AB534" s="62"/>
      <c r="AC534" s="62" t="s">
        <v>518</v>
      </c>
      <c r="AD534" s="62"/>
      <c r="AE534" s="62" t="s">
        <v>529</v>
      </c>
      <c r="AF534" s="77"/>
      <c r="AG534" s="77">
        <v>5</v>
      </c>
      <c r="AH534" s="78">
        <v>0.8</v>
      </c>
      <c r="AI534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34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34" s="79">
        <f>IF(OR(Table1[[#This Row],[Apparent Power (kVA)]]="",Table1[[#This Row],[Elec - Diversity]]=""),"",Table1[[#This Row],[Apparent Power (kVA)]]*Table1[[#This Row],[Elec - Diversity]])</f>
        <v>0.48</v>
      </c>
      <c r="AL534" s="62"/>
      <c r="AM534" s="62"/>
      <c r="AN534" s="62"/>
      <c r="AO534" s="62"/>
      <c r="AP534" s="62"/>
      <c r="AQ534" s="62"/>
      <c r="AR534" s="62"/>
      <c r="AS534" s="62"/>
      <c r="AT534" s="62" t="str" cm="1">
        <f t="array" ref="AT534">IF(ISBLANK(Table1[[#This Row],[Service]]),"N/A",INDEX(LookupService[Consumption Unit],MATCH(Table1[[#This Row],[Service]],LookupService[Service],0),0))</f>
        <v>N/A</v>
      </c>
      <c r="AU534" s="62"/>
      <c r="AV534" s="62"/>
      <c r="AW534" s="80" t="str" cm="1">
        <f t="array" ref="AW534">IF(ISBLANK(Table1[[#This Row],[Service]]),"N/A",INDEX(LookupService[Pressure Unit],MATCH(Table1[[#This Row],[Service]],LookupService[Service],0),0))</f>
        <v>N/A</v>
      </c>
      <c r="AX534" s="81"/>
      <c r="AY534" s="72" t="str">
        <f>IF(OR(Table1[[#This Row],[Flow]]="",Table1[[#This Row],[Mech - Diversity]]=""),"",Table1[[#This Row],[Flow]]*Table1[[#This Row],[Mech - Diversity]])</f>
        <v/>
      </c>
      <c r="AZ534" s="72"/>
      <c r="BA534" s="62"/>
      <c r="BB534" s="62"/>
      <c r="BC534" s="62"/>
      <c r="BD534" s="62"/>
      <c r="BE534" s="62"/>
      <c r="BF534" s="62"/>
      <c r="BG534" s="62"/>
      <c r="BH534" s="77"/>
      <c r="BI534" s="77"/>
      <c r="BJ534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34" s="72" t="s">
        <v>512</v>
      </c>
      <c r="BL534" s="72" t="b">
        <f>IF(ISBLANK(Table1[[#This Row],[Power Source (Control Panel)]]),FALSE,TRUE)</f>
        <v>0</v>
      </c>
    </row>
    <row r="535" spans="1:64" ht="30" customHeight="1" x14ac:dyDescent="0.3">
      <c r="A535" s="62" t="s">
        <v>680</v>
      </c>
      <c r="B535" s="62" t="s">
        <v>670</v>
      </c>
      <c r="C53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35" s="62" t="s">
        <v>509</v>
      </c>
      <c r="E535" s="62"/>
      <c r="F53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3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35" s="74"/>
      <c r="I535" s="75" t="str">
        <f>IF(Table1[[#This Row],[Connection ID]]&lt;&gt;"-",IF(COUNTIF(Table1[Connection ID],Table1[[#This Row],[Connection ID]])&gt;1,"Duplicate Tag",""),"")</f>
        <v/>
      </c>
      <c r="J53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35" s="62"/>
      <c r="M535" s="62" t="s">
        <v>7</v>
      </c>
      <c r="N535" s="72" t="str" cm="1">
        <f t="array" ref="N535">_xlfn._xlws.FILTER(LookupCostCode[Cost Code],LookupCostCode[Description]=Table1[[#This Row],[Equipment Type]],"Not Assigned")</f>
        <v>Not Assigned</v>
      </c>
      <c r="O535" s="72" t="s">
        <v>983</v>
      </c>
      <c r="P535" s="72"/>
      <c r="Q535" s="62" t="s">
        <v>9</v>
      </c>
      <c r="R535" s="62"/>
      <c r="S535" s="62" t="s">
        <v>6</v>
      </c>
      <c r="T535" s="62"/>
      <c r="U535" s="62"/>
      <c r="V535" s="62"/>
      <c r="W535" s="72" t="str">
        <f>IF(ISBLANK(Table1[[#This Row],[Connection Type]]),"",INDEX(LookupConnectionType[Description],MATCH(Table1[[#This Row],[Connection Type]],LookupConnectionType[Connection Abbreviation])))</f>
        <v/>
      </c>
      <c r="X535" s="76"/>
      <c r="AA535" s="62"/>
      <c r="AB535" s="62"/>
      <c r="AC535" s="62"/>
      <c r="AD535" s="62"/>
      <c r="AE535" s="62"/>
      <c r="AF535" s="77"/>
      <c r="AG535" s="77"/>
      <c r="AH535" s="78"/>
      <c r="AI53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3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35" s="79" t="str">
        <f>IF(OR(Table1[[#This Row],[Apparent Power (kVA)]]="",Table1[[#This Row],[Elec - Diversity]]=""),"",Table1[[#This Row],[Apparent Power (kVA)]]*Table1[[#This Row],[Elec - Diversity]])</f>
        <v/>
      </c>
      <c r="AL535" s="62"/>
      <c r="AM535" s="62"/>
      <c r="AN535" s="62"/>
      <c r="AO535" s="62"/>
      <c r="AP535" s="62"/>
      <c r="AQ535" s="62"/>
      <c r="AR535" s="62"/>
      <c r="AS535" s="62"/>
      <c r="AT535" s="62" t="str" cm="1">
        <f t="array" ref="AT535">IF(ISBLANK(Table1[[#This Row],[Service]]),"N/A",INDEX(LookupService[Consumption Unit],MATCH(Table1[[#This Row],[Service]],LookupService[Service],0),0))</f>
        <v>N/A</v>
      </c>
      <c r="AU535" s="62"/>
      <c r="AV535" s="62"/>
      <c r="AW535" s="80" t="str" cm="1">
        <f t="array" ref="AW535">IF(ISBLANK(Table1[[#This Row],[Service]]),"N/A",INDEX(LookupService[Pressure Unit],MATCH(Table1[[#This Row],[Service]],LookupService[Service],0),0))</f>
        <v>N/A</v>
      </c>
      <c r="AX535" s="81"/>
      <c r="AY535" s="72" t="str">
        <f>IF(OR(Table1[[#This Row],[Flow]]="",Table1[[#This Row],[Mech - Diversity]]=""),"",Table1[[#This Row],[Flow]]*Table1[[#This Row],[Mech - Diversity]])</f>
        <v/>
      </c>
      <c r="AZ535" s="72"/>
      <c r="BA535" s="62"/>
      <c r="BB535" s="62"/>
      <c r="BC535" s="62"/>
      <c r="BD535" s="62"/>
      <c r="BE535" s="62"/>
      <c r="BF535" s="62"/>
      <c r="BG535" s="62"/>
      <c r="BH535" s="77"/>
      <c r="BI535" s="77"/>
      <c r="BJ53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35" s="72"/>
      <c r="BL535" s="72" t="b">
        <f>IF(ISBLANK(Table1[[#This Row],[Power Source (Control Panel)]]),FALSE,TRUE)</f>
        <v>0</v>
      </c>
    </row>
    <row r="536" spans="1:64" ht="30" customHeight="1" x14ac:dyDescent="0.3">
      <c r="A536" s="80" t="s">
        <v>681</v>
      </c>
      <c r="B536" s="62" t="s">
        <v>670</v>
      </c>
      <c r="C53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EL-C099</v>
      </c>
      <c r="D536" s="62" t="s">
        <v>516</v>
      </c>
      <c r="E536" s="62" t="s">
        <v>528</v>
      </c>
      <c r="F53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3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36" s="74">
        <v>99</v>
      </c>
      <c r="I536" s="75" t="str">
        <f>IF(Table1[[#This Row],[Connection ID]]&lt;&gt;"-",IF(COUNTIF(Table1[Connection ID],Table1[[#This Row],[Connection ID]])&gt;1,"Duplicate Tag",""),"")</f>
        <v/>
      </c>
      <c r="J53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36" s="62"/>
      <c r="M536" s="62"/>
      <c r="N536" s="72" t="str" cm="1">
        <f t="array" ref="N536">_xlfn._xlws.FILTER(LookupCostCode[Cost Code],LookupCostCode[Description]=Table1[[#This Row],[Equipment Type]],"Not Assigned")</f>
        <v>Not Assigned</v>
      </c>
      <c r="O536" s="72"/>
      <c r="P536" s="72"/>
      <c r="Q536" s="62" t="s">
        <v>9</v>
      </c>
      <c r="R536" s="62"/>
      <c r="S536" s="62" t="s">
        <v>6</v>
      </c>
      <c r="T536" s="62"/>
      <c r="U536" s="62"/>
      <c r="V536" s="62"/>
      <c r="W536" s="72" t="str">
        <f>IF(ISBLANK(Table1[[#This Row],[Connection Type]]),"",INDEX(LookupConnectionType[Description],MATCH(Table1[[#This Row],[Connection Type]],LookupConnectionType[Connection Abbreviation])))</f>
        <v/>
      </c>
      <c r="X536" s="76"/>
      <c r="AA536" s="62"/>
      <c r="AB536" s="62"/>
      <c r="AC536" s="62" t="s">
        <v>518</v>
      </c>
      <c r="AD536" s="62"/>
      <c r="AE536" s="62" t="s">
        <v>529</v>
      </c>
      <c r="AF536" s="77"/>
      <c r="AG536" s="77">
        <v>5</v>
      </c>
      <c r="AH536" s="78">
        <v>0.8</v>
      </c>
      <c r="AI53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36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36" s="79">
        <f>IF(OR(Table1[[#This Row],[Apparent Power (kVA)]]="",Table1[[#This Row],[Elec - Diversity]]=""),"",Table1[[#This Row],[Apparent Power (kVA)]]*Table1[[#This Row],[Elec - Diversity]])</f>
        <v>0.48</v>
      </c>
      <c r="AL536" s="62"/>
      <c r="AM536" s="62"/>
      <c r="AN536" s="62"/>
      <c r="AO536" s="62"/>
      <c r="AP536" s="62"/>
      <c r="AQ536" s="62"/>
      <c r="AR536" s="62"/>
      <c r="AS536" s="62"/>
      <c r="AT536" s="62" t="str" cm="1">
        <f t="array" ref="AT536">IF(ISBLANK(Table1[[#This Row],[Service]]),"N/A",INDEX(LookupService[Consumption Unit],MATCH(Table1[[#This Row],[Service]],LookupService[Service],0),0))</f>
        <v>N/A</v>
      </c>
      <c r="AU536" s="62"/>
      <c r="AV536" s="62"/>
      <c r="AW536" s="80" t="str" cm="1">
        <f t="array" ref="AW536">IF(ISBLANK(Table1[[#This Row],[Service]]),"N/A",INDEX(LookupService[Pressure Unit],MATCH(Table1[[#This Row],[Service]],LookupService[Service],0),0))</f>
        <v>N/A</v>
      </c>
      <c r="AX536" s="81"/>
      <c r="AY536" s="72" t="str">
        <f>IF(OR(Table1[[#This Row],[Flow]]="",Table1[[#This Row],[Mech - Diversity]]=""),"",Table1[[#This Row],[Flow]]*Table1[[#This Row],[Mech - Diversity]])</f>
        <v/>
      </c>
      <c r="AZ536" s="72"/>
      <c r="BA536" s="62"/>
      <c r="BB536" s="62"/>
      <c r="BC536" s="62"/>
      <c r="BD536" s="62"/>
      <c r="BE536" s="62"/>
      <c r="BF536" s="62"/>
      <c r="BG536" s="62"/>
      <c r="BH536" s="77"/>
      <c r="BI536" s="77"/>
      <c r="BJ53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36" s="72" t="s">
        <v>512</v>
      </c>
      <c r="BL536" s="72" t="b">
        <f>IF(ISBLANK(Table1[[#This Row],[Power Source (Control Panel)]]),FALSE,TRUE)</f>
        <v>0</v>
      </c>
    </row>
    <row r="537" spans="1:64" ht="30" customHeight="1" x14ac:dyDescent="0.3">
      <c r="A537" s="62" t="s">
        <v>681</v>
      </c>
      <c r="B537" s="62" t="s">
        <v>670</v>
      </c>
      <c r="C53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37" s="62" t="s">
        <v>509</v>
      </c>
      <c r="E537" s="62"/>
      <c r="F53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3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37" s="74"/>
      <c r="I537" s="75" t="str">
        <f>IF(Table1[[#This Row],[Connection ID]]&lt;&gt;"-",IF(COUNTIF(Table1[Connection ID],Table1[[#This Row],[Connection ID]])&gt;1,"Duplicate Tag",""),"")</f>
        <v/>
      </c>
      <c r="J53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37" s="62"/>
      <c r="M537" s="62" t="s">
        <v>7</v>
      </c>
      <c r="N537" s="72" t="str" cm="1">
        <f t="array" ref="N537">_xlfn._xlws.FILTER(LookupCostCode[Cost Code],LookupCostCode[Description]=Table1[[#This Row],[Equipment Type]],"Not Assigned")</f>
        <v>Not Assigned</v>
      </c>
      <c r="O537" s="72" t="s">
        <v>983</v>
      </c>
      <c r="P537" s="72"/>
      <c r="Q537" s="62" t="s">
        <v>9</v>
      </c>
      <c r="R537" s="62"/>
      <c r="S537" s="62" t="s">
        <v>6</v>
      </c>
      <c r="T537" s="62"/>
      <c r="U537" s="62"/>
      <c r="V537" s="62"/>
      <c r="W537" s="72" t="str">
        <f>IF(ISBLANK(Table1[[#This Row],[Connection Type]]),"",INDEX(LookupConnectionType[Description],MATCH(Table1[[#This Row],[Connection Type]],LookupConnectionType[Connection Abbreviation])))</f>
        <v/>
      </c>
      <c r="X537" s="76"/>
      <c r="AA537" s="62"/>
      <c r="AB537" s="62"/>
      <c r="AC537" s="62"/>
      <c r="AD537" s="62"/>
      <c r="AE537" s="62"/>
      <c r="AF537" s="77"/>
      <c r="AG537" s="77"/>
      <c r="AH537" s="78"/>
      <c r="AI53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3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37" s="79" t="str">
        <f>IF(OR(Table1[[#This Row],[Apparent Power (kVA)]]="",Table1[[#This Row],[Elec - Diversity]]=""),"",Table1[[#This Row],[Apparent Power (kVA)]]*Table1[[#This Row],[Elec - Diversity]])</f>
        <v/>
      </c>
      <c r="AL537" s="62"/>
      <c r="AM537" s="62"/>
      <c r="AN537" s="62"/>
      <c r="AO537" s="62"/>
      <c r="AP537" s="62"/>
      <c r="AQ537" s="62"/>
      <c r="AR537" s="62"/>
      <c r="AS537" s="62"/>
      <c r="AT537" s="62" t="str" cm="1">
        <f t="array" ref="AT537">IF(ISBLANK(Table1[[#This Row],[Service]]),"N/A",INDEX(LookupService[Consumption Unit],MATCH(Table1[[#This Row],[Service]],LookupService[Service],0),0))</f>
        <v>N/A</v>
      </c>
      <c r="AU537" s="62"/>
      <c r="AV537" s="62"/>
      <c r="AW537" s="80" t="str" cm="1">
        <f t="array" ref="AW537">IF(ISBLANK(Table1[[#This Row],[Service]]),"N/A",INDEX(LookupService[Pressure Unit],MATCH(Table1[[#This Row],[Service]],LookupService[Service],0),0))</f>
        <v>N/A</v>
      </c>
      <c r="AX537" s="81"/>
      <c r="AY537" s="72" t="str">
        <f>IF(OR(Table1[[#This Row],[Flow]]="",Table1[[#This Row],[Mech - Diversity]]=""),"",Table1[[#This Row],[Flow]]*Table1[[#This Row],[Mech - Diversity]])</f>
        <v/>
      </c>
      <c r="AZ537" s="72"/>
      <c r="BA537" s="62"/>
      <c r="BB537" s="62"/>
      <c r="BC537" s="62"/>
      <c r="BD537" s="62"/>
      <c r="BE537" s="62"/>
      <c r="BF537" s="62"/>
      <c r="BG537" s="62"/>
      <c r="BH537" s="77"/>
      <c r="BI537" s="77"/>
      <c r="BJ53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37" s="72"/>
      <c r="BL537" s="72" t="b">
        <f>IF(ISBLANK(Table1[[#This Row],[Power Source (Control Panel)]]),FALSE,TRUE)</f>
        <v>0</v>
      </c>
    </row>
    <row r="538" spans="1:64" ht="30" customHeight="1" x14ac:dyDescent="0.3">
      <c r="A538" s="80" t="s">
        <v>682</v>
      </c>
      <c r="B538" s="62" t="s">
        <v>670</v>
      </c>
      <c r="C53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EL-C100</v>
      </c>
      <c r="D538" s="62" t="s">
        <v>516</v>
      </c>
      <c r="E538" s="62" t="s">
        <v>528</v>
      </c>
      <c r="F538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38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38" s="74">
        <v>100</v>
      </c>
      <c r="I538" s="75" t="str">
        <f>IF(Table1[[#This Row],[Connection ID]]&lt;&gt;"-",IF(COUNTIF(Table1[Connection ID],Table1[[#This Row],[Connection ID]])&gt;1,"Duplicate Tag",""),"")</f>
        <v/>
      </c>
      <c r="J53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38" s="62"/>
      <c r="M538" s="62"/>
      <c r="N538" s="72" t="str" cm="1">
        <f t="array" ref="N538">_xlfn._xlws.FILTER(LookupCostCode[Cost Code],LookupCostCode[Description]=Table1[[#This Row],[Equipment Type]],"Not Assigned")</f>
        <v>Not Assigned</v>
      </c>
      <c r="O538" s="72"/>
      <c r="P538" s="72"/>
      <c r="Q538" s="62" t="s">
        <v>9</v>
      </c>
      <c r="R538" s="62"/>
      <c r="S538" s="62" t="s">
        <v>6</v>
      </c>
      <c r="T538" s="62"/>
      <c r="U538" s="62"/>
      <c r="V538" s="62"/>
      <c r="W538" s="72" t="str">
        <f>IF(ISBLANK(Table1[[#This Row],[Connection Type]]),"",INDEX(LookupConnectionType[Description],MATCH(Table1[[#This Row],[Connection Type]],LookupConnectionType[Connection Abbreviation])))</f>
        <v/>
      </c>
      <c r="X538" s="76"/>
      <c r="AA538" s="62"/>
      <c r="AB538" s="62"/>
      <c r="AC538" s="62" t="s">
        <v>518</v>
      </c>
      <c r="AD538" s="62"/>
      <c r="AE538" s="62" t="s">
        <v>529</v>
      </c>
      <c r="AF538" s="77"/>
      <c r="AG538" s="77">
        <v>5</v>
      </c>
      <c r="AH538" s="78">
        <v>0.8</v>
      </c>
      <c r="AI538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38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38" s="79">
        <f>IF(OR(Table1[[#This Row],[Apparent Power (kVA)]]="",Table1[[#This Row],[Elec - Diversity]]=""),"",Table1[[#This Row],[Apparent Power (kVA)]]*Table1[[#This Row],[Elec - Diversity]])</f>
        <v>0.48</v>
      </c>
      <c r="AL538" s="62"/>
      <c r="AM538" s="62"/>
      <c r="AN538" s="62"/>
      <c r="AO538" s="62"/>
      <c r="AP538" s="62"/>
      <c r="AQ538" s="62"/>
      <c r="AR538" s="62"/>
      <c r="AS538" s="62"/>
      <c r="AT538" s="62" t="str" cm="1">
        <f t="array" ref="AT538">IF(ISBLANK(Table1[[#This Row],[Service]]),"N/A",INDEX(LookupService[Consumption Unit],MATCH(Table1[[#This Row],[Service]],LookupService[Service],0),0))</f>
        <v>N/A</v>
      </c>
      <c r="AU538" s="62"/>
      <c r="AV538" s="62"/>
      <c r="AW538" s="80" t="str" cm="1">
        <f t="array" ref="AW538">IF(ISBLANK(Table1[[#This Row],[Service]]),"N/A",INDEX(LookupService[Pressure Unit],MATCH(Table1[[#This Row],[Service]],LookupService[Service],0),0))</f>
        <v>N/A</v>
      </c>
      <c r="AX538" s="81"/>
      <c r="AY538" s="72" t="str">
        <f>IF(OR(Table1[[#This Row],[Flow]]="",Table1[[#This Row],[Mech - Diversity]]=""),"",Table1[[#This Row],[Flow]]*Table1[[#This Row],[Mech - Diversity]])</f>
        <v/>
      </c>
      <c r="AZ538" s="72"/>
      <c r="BA538" s="62"/>
      <c r="BB538" s="62"/>
      <c r="BC538" s="62"/>
      <c r="BD538" s="62"/>
      <c r="BE538" s="62"/>
      <c r="BF538" s="62"/>
      <c r="BG538" s="62"/>
      <c r="BH538" s="77"/>
      <c r="BI538" s="77"/>
      <c r="BJ538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38" s="72" t="s">
        <v>512</v>
      </c>
      <c r="BL538" s="72" t="b">
        <f>IF(ISBLANK(Table1[[#This Row],[Power Source (Control Panel)]]),FALSE,TRUE)</f>
        <v>0</v>
      </c>
    </row>
    <row r="539" spans="1:64" ht="30" customHeight="1" x14ac:dyDescent="0.3">
      <c r="A539" s="62" t="s">
        <v>682</v>
      </c>
      <c r="B539" s="62" t="s">
        <v>670</v>
      </c>
      <c r="C53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39" s="62" t="s">
        <v>509</v>
      </c>
      <c r="E539" s="62"/>
      <c r="F53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3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39" s="74"/>
      <c r="I539" s="75" t="str">
        <f>IF(Table1[[#This Row],[Connection ID]]&lt;&gt;"-",IF(COUNTIF(Table1[Connection ID],Table1[[#This Row],[Connection ID]])&gt;1,"Duplicate Tag",""),"")</f>
        <v/>
      </c>
      <c r="J53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39" s="62"/>
      <c r="M539" s="62" t="s">
        <v>7</v>
      </c>
      <c r="N539" s="72" t="str" cm="1">
        <f t="array" ref="N539">_xlfn._xlws.FILTER(LookupCostCode[Cost Code],LookupCostCode[Description]=Table1[[#This Row],[Equipment Type]],"Not Assigned")</f>
        <v>Not Assigned</v>
      </c>
      <c r="O539" s="72" t="s">
        <v>983</v>
      </c>
      <c r="P539" s="72"/>
      <c r="Q539" s="62" t="s">
        <v>9</v>
      </c>
      <c r="R539" s="62"/>
      <c r="S539" s="62" t="s">
        <v>6</v>
      </c>
      <c r="T539" s="62"/>
      <c r="U539" s="62"/>
      <c r="V539" s="62"/>
      <c r="W539" s="72" t="str">
        <f>IF(ISBLANK(Table1[[#This Row],[Connection Type]]),"",INDEX(LookupConnectionType[Description],MATCH(Table1[[#This Row],[Connection Type]],LookupConnectionType[Connection Abbreviation])))</f>
        <v/>
      </c>
      <c r="X539" s="76"/>
      <c r="AA539" s="62"/>
      <c r="AB539" s="62"/>
      <c r="AC539" s="62"/>
      <c r="AD539" s="62"/>
      <c r="AE539" s="62"/>
      <c r="AF539" s="77"/>
      <c r="AG539" s="77"/>
      <c r="AH539" s="78"/>
      <c r="AI53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3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39" s="79" t="str">
        <f>IF(OR(Table1[[#This Row],[Apparent Power (kVA)]]="",Table1[[#This Row],[Elec - Diversity]]=""),"",Table1[[#This Row],[Apparent Power (kVA)]]*Table1[[#This Row],[Elec - Diversity]])</f>
        <v/>
      </c>
      <c r="AL539" s="62"/>
      <c r="AM539" s="62"/>
      <c r="AN539" s="62"/>
      <c r="AO539" s="62"/>
      <c r="AP539" s="62"/>
      <c r="AQ539" s="62"/>
      <c r="AR539" s="62"/>
      <c r="AS539" s="62"/>
      <c r="AT539" s="62" t="str" cm="1">
        <f t="array" ref="AT539">IF(ISBLANK(Table1[[#This Row],[Service]]),"N/A",INDEX(LookupService[Consumption Unit],MATCH(Table1[[#This Row],[Service]],LookupService[Service],0),0))</f>
        <v>N/A</v>
      </c>
      <c r="AU539" s="62"/>
      <c r="AV539" s="62"/>
      <c r="AW539" s="80" t="str" cm="1">
        <f t="array" ref="AW539">IF(ISBLANK(Table1[[#This Row],[Service]]),"N/A",INDEX(LookupService[Pressure Unit],MATCH(Table1[[#This Row],[Service]],LookupService[Service],0),0))</f>
        <v>N/A</v>
      </c>
      <c r="AX539" s="81"/>
      <c r="AY539" s="72" t="str">
        <f>IF(OR(Table1[[#This Row],[Flow]]="",Table1[[#This Row],[Mech - Diversity]]=""),"",Table1[[#This Row],[Flow]]*Table1[[#This Row],[Mech - Diversity]])</f>
        <v/>
      </c>
      <c r="AZ539" s="72"/>
      <c r="BA539" s="62"/>
      <c r="BB539" s="62"/>
      <c r="BC539" s="62"/>
      <c r="BD539" s="62"/>
      <c r="BE539" s="62"/>
      <c r="BF539" s="62"/>
      <c r="BG539" s="62"/>
      <c r="BH539" s="77"/>
      <c r="BI539" s="77"/>
      <c r="BJ53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39" s="72"/>
      <c r="BL539" s="72" t="b">
        <f>IF(ISBLANK(Table1[[#This Row],[Power Source (Control Panel)]]),FALSE,TRUE)</f>
        <v>0</v>
      </c>
    </row>
    <row r="540" spans="1:64" ht="30" customHeight="1" x14ac:dyDescent="0.3">
      <c r="A540" s="80" t="s">
        <v>683</v>
      </c>
      <c r="B540" s="62" t="s">
        <v>670</v>
      </c>
      <c r="C54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EL-C101</v>
      </c>
      <c r="D540" s="62" t="s">
        <v>516</v>
      </c>
      <c r="E540" s="62" t="s">
        <v>528</v>
      </c>
      <c r="F540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40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40" s="74">
        <v>101</v>
      </c>
      <c r="I540" s="75" t="str">
        <f>IF(Table1[[#This Row],[Connection ID]]&lt;&gt;"-",IF(COUNTIF(Table1[Connection ID],Table1[[#This Row],[Connection ID]])&gt;1,"Duplicate Tag",""),"")</f>
        <v/>
      </c>
      <c r="J54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40" s="62"/>
      <c r="M540" s="62"/>
      <c r="N540" s="72" t="str" cm="1">
        <f t="array" ref="N540">_xlfn._xlws.FILTER(LookupCostCode[Cost Code],LookupCostCode[Description]=Table1[[#This Row],[Equipment Type]],"Not Assigned")</f>
        <v>Not Assigned</v>
      </c>
      <c r="O540" s="72"/>
      <c r="P540" s="72"/>
      <c r="Q540" s="62" t="s">
        <v>9</v>
      </c>
      <c r="R540" s="62"/>
      <c r="S540" s="62" t="s">
        <v>6</v>
      </c>
      <c r="T540" s="62"/>
      <c r="U540" s="62"/>
      <c r="V540" s="62"/>
      <c r="W540" s="72" t="str">
        <f>IF(ISBLANK(Table1[[#This Row],[Connection Type]]),"",INDEX(LookupConnectionType[Description],MATCH(Table1[[#This Row],[Connection Type]],LookupConnectionType[Connection Abbreviation])))</f>
        <v/>
      </c>
      <c r="X540" s="76"/>
      <c r="AA540" s="62"/>
      <c r="AB540" s="62"/>
      <c r="AC540" s="62" t="s">
        <v>518</v>
      </c>
      <c r="AD540" s="62"/>
      <c r="AE540" s="62" t="s">
        <v>529</v>
      </c>
      <c r="AF540" s="77"/>
      <c r="AG540" s="77">
        <v>5</v>
      </c>
      <c r="AH540" s="78">
        <v>0.8</v>
      </c>
      <c r="AI540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40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40" s="79">
        <f>IF(OR(Table1[[#This Row],[Apparent Power (kVA)]]="",Table1[[#This Row],[Elec - Diversity]]=""),"",Table1[[#This Row],[Apparent Power (kVA)]]*Table1[[#This Row],[Elec - Diversity]])</f>
        <v>0.48</v>
      </c>
      <c r="AL540" s="62"/>
      <c r="AM540" s="62"/>
      <c r="AN540" s="62"/>
      <c r="AO540" s="62"/>
      <c r="AP540" s="62"/>
      <c r="AQ540" s="62"/>
      <c r="AR540" s="62"/>
      <c r="AS540" s="62"/>
      <c r="AT540" s="62" t="str" cm="1">
        <f t="array" ref="AT540">IF(ISBLANK(Table1[[#This Row],[Service]]),"N/A",INDEX(LookupService[Consumption Unit],MATCH(Table1[[#This Row],[Service]],LookupService[Service],0),0))</f>
        <v>N/A</v>
      </c>
      <c r="AU540" s="62"/>
      <c r="AV540" s="62"/>
      <c r="AW540" s="80" t="str" cm="1">
        <f t="array" ref="AW540">IF(ISBLANK(Table1[[#This Row],[Service]]),"N/A",INDEX(LookupService[Pressure Unit],MATCH(Table1[[#This Row],[Service]],LookupService[Service],0),0))</f>
        <v>N/A</v>
      </c>
      <c r="AX540" s="81"/>
      <c r="AY540" s="72" t="str">
        <f>IF(OR(Table1[[#This Row],[Flow]]="",Table1[[#This Row],[Mech - Diversity]]=""),"",Table1[[#This Row],[Flow]]*Table1[[#This Row],[Mech - Diversity]])</f>
        <v/>
      </c>
      <c r="AZ540" s="72"/>
      <c r="BA540" s="62"/>
      <c r="BB540" s="62"/>
      <c r="BC540" s="62"/>
      <c r="BD540" s="62"/>
      <c r="BE540" s="62"/>
      <c r="BF540" s="62"/>
      <c r="BG540" s="62"/>
      <c r="BH540" s="77"/>
      <c r="BI540" s="77"/>
      <c r="BJ540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40" s="72" t="s">
        <v>512</v>
      </c>
      <c r="BL540" s="72" t="b">
        <f>IF(ISBLANK(Table1[[#This Row],[Power Source (Control Panel)]]),FALSE,TRUE)</f>
        <v>0</v>
      </c>
    </row>
    <row r="541" spans="1:64" ht="30" customHeight="1" x14ac:dyDescent="0.3">
      <c r="A541" s="62" t="s">
        <v>683</v>
      </c>
      <c r="B541" s="62" t="s">
        <v>670</v>
      </c>
      <c r="C54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41" s="62" t="s">
        <v>509</v>
      </c>
      <c r="E541" s="62"/>
      <c r="F54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4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41" s="74"/>
      <c r="I541" s="75" t="str">
        <f>IF(Table1[[#This Row],[Connection ID]]&lt;&gt;"-",IF(COUNTIF(Table1[Connection ID],Table1[[#This Row],[Connection ID]])&gt;1,"Duplicate Tag",""),"")</f>
        <v/>
      </c>
      <c r="J54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41" s="62"/>
      <c r="M541" s="62" t="s">
        <v>7</v>
      </c>
      <c r="N541" s="72" t="str" cm="1">
        <f t="array" ref="N541">_xlfn._xlws.FILTER(LookupCostCode[Cost Code],LookupCostCode[Description]=Table1[[#This Row],[Equipment Type]],"Not Assigned")</f>
        <v>Not Assigned</v>
      </c>
      <c r="O541" s="72" t="s">
        <v>983</v>
      </c>
      <c r="P541" s="72"/>
      <c r="Q541" s="62" t="s">
        <v>9</v>
      </c>
      <c r="R541" s="62"/>
      <c r="S541" s="62" t="s">
        <v>6</v>
      </c>
      <c r="T541" s="62"/>
      <c r="U541" s="62"/>
      <c r="V541" s="62"/>
      <c r="W541" s="72" t="str">
        <f>IF(ISBLANK(Table1[[#This Row],[Connection Type]]),"",INDEX(LookupConnectionType[Description],MATCH(Table1[[#This Row],[Connection Type]],LookupConnectionType[Connection Abbreviation])))</f>
        <v/>
      </c>
      <c r="X541" s="76"/>
      <c r="AA541" s="62"/>
      <c r="AB541" s="62"/>
      <c r="AC541" s="62"/>
      <c r="AD541" s="62"/>
      <c r="AE541" s="62"/>
      <c r="AF541" s="77"/>
      <c r="AG541" s="77"/>
      <c r="AH541" s="78"/>
      <c r="AI54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4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41" s="79" t="str">
        <f>IF(OR(Table1[[#This Row],[Apparent Power (kVA)]]="",Table1[[#This Row],[Elec - Diversity]]=""),"",Table1[[#This Row],[Apparent Power (kVA)]]*Table1[[#This Row],[Elec - Diversity]])</f>
        <v/>
      </c>
      <c r="AL541" s="62"/>
      <c r="AM541" s="62"/>
      <c r="AN541" s="62"/>
      <c r="AO541" s="62"/>
      <c r="AP541" s="62"/>
      <c r="AQ541" s="62"/>
      <c r="AR541" s="62"/>
      <c r="AS541" s="62"/>
      <c r="AT541" s="62" t="str" cm="1">
        <f t="array" ref="AT541">IF(ISBLANK(Table1[[#This Row],[Service]]),"N/A",INDEX(LookupService[Consumption Unit],MATCH(Table1[[#This Row],[Service]],LookupService[Service],0),0))</f>
        <v>N/A</v>
      </c>
      <c r="AU541" s="62"/>
      <c r="AV541" s="62"/>
      <c r="AW541" s="80" t="str" cm="1">
        <f t="array" ref="AW541">IF(ISBLANK(Table1[[#This Row],[Service]]),"N/A",INDEX(LookupService[Pressure Unit],MATCH(Table1[[#This Row],[Service]],LookupService[Service],0),0))</f>
        <v>N/A</v>
      </c>
      <c r="AX541" s="81"/>
      <c r="AY541" s="72" t="str">
        <f>IF(OR(Table1[[#This Row],[Flow]]="",Table1[[#This Row],[Mech - Diversity]]=""),"",Table1[[#This Row],[Flow]]*Table1[[#This Row],[Mech - Diversity]])</f>
        <v/>
      </c>
      <c r="AZ541" s="72"/>
      <c r="BA541" s="62"/>
      <c r="BB541" s="62"/>
      <c r="BC541" s="62"/>
      <c r="BD541" s="62"/>
      <c r="BE541" s="62"/>
      <c r="BF541" s="62"/>
      <c r="BG541" s="62"/>
      <c r="BH541" s="77"/>
      <c r="BI541" s="77"/>
      <c r="BJ54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41" s="72"/>
      <c r="BL541" s="72" t="b">
        <f>IF(ISBLANK(Table1[[#This Row],[Power Source (Control Panel)]]),FALSE,TRUE)</f>
        <v>0</v>
      </c>
    </row>
    <row r="542" spans="1:64" ht="30" customHeight="1" x14ac:dyDescent="0.3">
      <c r="A542" s="80" t="s">
        <v>684</v>
      </c>
      <c r="B542" s="62" t="s">
        <v>670</v>
      </c>
      <c r="C54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EL-C102</v>
      </c>
      <c r="D542" s="62" t="s">
        <v>516</v>
      </c>
      <c r="E542" s="62" t="s">
        <v>528</v>
      </c>
      <c r="F542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42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42" s="74">
        <v>102</v>
      </c>
      <c r="I542" s="75" t="str">
        <f>IF(Table1[[#This Row],[Connection ID]]&lt;&gt;"-",IF(COUNTIF(Table1[Connection ID],Table1[[#This Row],[Connection ID]])&gt;1,"Duplicate Tag",""),"")</f>
        <v/>
      </c>
      <c r="J54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42" s="62"/>
      <c r="M542" s="62"/>
      <c r="N542" s="72" t="str" cm="1">
        <f t="array" ref="N542">_xlfn._xlws.FILTER(LookupCostCode[Cost Code],LookupCostCode[Description]=Table1[[#This Row],[Equipment Type]],"Not Assigned")</f>
        <v>Not Assigned</v>
      </c>
      <c r="O542" s="72"/>
      <c r="P542" s="72"/>
      <c r="Q542" s="62" t="s">
        <v>9</v>
      </c>
      <c r="R542" s="62"/>
      <c r="S542" s="62" t="s">
        <v>6</v>
      </c>
      <c r="T542" s="62"/>
      <c r="U542" s="62"/>
      <c r="V542" s="62"/>
      <c r="W542" s="72" t="str">
        <f>IF(ISBLANK(Table1[[#This Row],[Connection Type]]),"",INDEX(LookupConnectionType[Description],MATCH(Table1[[#This Row],[Connection Type]],LookupConnectionType[Connection Abbreviation])))</f>
        <v/>
      </c>
      <c r="X542" s="76"/>
      <c r="AA542" s="62"/>
      <c r="AB542" s="62"/>
      <c r="AC542" s="62" t="s">
        <v>518</v>
      </c>
      <c r="AD542" s="62"/>
      <c r="AE542" s="62" t="s">
        <v>529</v>
      </c>
      <c r="AF542" s="77"/>
      <c r="AG542" s="77">
        <v>5</v>
      </c>
      <c r="AH542" s="78">
        <v>0.8</v>
      </c>
      <c r="AI542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42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42" s="79">
        <f>IF(OR(Table1[[#This Row],[Apparent Power (kVA)]]="",Table1[[#This Row],[Elec - Diversity]]=""),"",Table1[[#This Row],[Apparent Power (kVA)]]*Table1[[#This Row],[Elec - Diversity]])</f>
        <v>0.48</v>
      </c>
      <c r="AL542" s="62"/>
      <c r="AM542" s="62"/>
      <c r="AN542" s="62"/>
      <c r="AO542" s="62"/>
      <c r="AP542" s="62"/>
      <c r="AQ542" s="62"/>
      <c r="AR542" s="62"/>
      <c r="AS542" s="62"/>
      <c r="AT542" s="62" t="str" cm="1">
        <f t="array" ref="AT542">IF(ISBLANK(Table1[[#This Row],[Service]]),"N/A",INDEX(LookupService[Consumption Unit],MATCH(Table1[[#This Row],[Service]],LookupService[Service],0),0))</f>
        <v>N/A</v>
      </c>
      <c r="AU542" s="62"/>
      <c r="AV542" s="62"/>
      <c r="AW542" s="80" t="str" cm="1">
        <f t="array" ref="AW542">IF(ISBLANK(Table1[[#This Row],[Service]]),"N/A",INDEX(LookupService[Pressure Unit],MATCH(Table1[[#This Row],[Service]],LookupService[Service],0),0))</f>
        <v>N/A</v>
      </c>
      <c r="AX542" s="81"/>
      <c r="AY542" s="72" t="str">
        <f>IF(OR(Table1[[#This Row],[Flow]]="",Table1[[#This Row],[Mech - Diversity]]=""),"",Table1[[#This Row],[Flow]]*Table1[[#This Row],[Mech - Diversity]])</f>
        <v/>
      </c>
      <c r="AZ542" s="72"/>
      <c r="BA542" s="62"/>
      <c r="BB542" s="62"/>
      <c r="BC542" s="62"/>
      <c r="BD542" s="62"/>
      <c r="BE542" s="62"/>
      <c r="BF542" s="62"/>
      <c r="BG542" s="62"/>
      <c r="BH542" s="77"/>
      <c r="BI542" s="77"/>
      <c r="BJ542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42" s="72" t="s">
        <v>512</v>
      </c>
      <c r="BL542" s="72" t="b">
        <f>IF(ISBLANK(Table1[[#This Row],[Power Source (Control Panel)]]),FALSE,TRUE)</f>
        <v>0</v>
      </c>
    </row>
    <row r="543" spans="1:64" ht="30" customHeight="1" x14ac:dyDescent="0.3">
      <c r="A543" s="62" t="s">
        <v>684</v>
      </c>
      <c r="B543" s="62" t="s">
        <v>670</v>
      </c>
      <c r="C54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43" s="62" t="s">
        <v>509</v>
      </c>
      <c r="E543" s="62"/>
      <c r="F54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4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43" s="74"/>
      <c r="I543" s="75" t="str">
        <f>IF(Table1[[#This Row],[Connection ID]]&lt;&gt;"-",IF(COUNTIF(Table1[Connection ID],Table1[[#This Row],[Connection ID]])&gt;1,"Duplicate Tag",""),"")</f>
        <v/>
      </c>
      <c r="J54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43" s="62"/>
      <c r="M543" s="62" t="s">
        <v>7</v>
      </c>
      <c r="N543" s="72" t="str" cm="1">
        <f t="array" ref="N543">_xlfn._xlws.FILTER(LookupCostCode[Cost Code],LookupCostCode[Description]=Table1[[#This Row],[Equipment Type]],"Not Assigned")</f>
        <v>Not Assigned</v>
      </c>
      <c r="O543" s="72" t="s">
        <v>983</v>
      </c>
      <c r="P543" s="72"/>
      <c r="Q543" s="62" t="s">
        <v>9</v>
      </c>
      <c r="R543" s="62"/>
      <c r="S543" s="62" t="s">
        <v>6</v>
      </c>
      <c r="T543" s="62"/>
      <c r="U543" s="62"/>
      <c r="V543" s="62"/>
      <c r="W543" s="72" t="str">
        <f>IF(ISBLANK(Table1[[#This Row],[Connection Type]]),"",INDEX(LookupConnectionType[Description],MATCH(Table1[[#This Row],[Connection Type]],LookupConnectionType[Connection Abbreviation])))</f>
        <v/>
      </c>
      <c r="X543" s="76"/>
      <c r="AA543" s="62"/>
      <c r="AB543" s="62"/>
      <c r="AC543" s="62"/>
      <c r="AD543" s="62"/>
      <c r="AE543" s="62"/>
      <c r="AF543" s="77"/>
      <c r="AG543" s="77"/>
      <c r="AH543" s="78"/>
      <c r="AI54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4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43" s="79" t="str">
        <f>IF(OR(Table1[[#This Row],[Apparent Power (kVA)]]="",Table1[[#This Row],[Elec - Diversity]]=""),"",Table1[[#This Row],[Apparent Power (kVA)]]*Table1[[#This Row],[Elec - Diversity]])</f>
        <v/>
      </c>
      <c r="AL543" s="62"/>
      <c r="AM543" s="62"/>
      <c r="AN543" s="62"/>
      <c r="AO543" s="62"/>
      <c r="AP543" s="62"/>
      <c r="AQ543" s="62"/>
      <c r="AR543" s="62"/>
      <c r="AS543" s="62"/>
      <c r="AT543" s="62" t="str" cm="1">
        <f t="array" ref="AT543">IF(ISBLANK(Table1[[#This Row],[Service]]),"N/A",INDEX(LookupService[Consumption Unit],MATCH(Table1[[#This Row],[Service]],LookupService[Service],0),0))</f>
        <v>N/A</v>
      </c>
      <c r="AU543" s="62"/>
      <c r="AV543" s="62"/>
      <c r="AW543" s="80" t="str" cm="1">
        <f t="array" ref="AW543">IF(ISBLANK(Table1[[#This Row],[Service]]),"N/A",INDEX(LookupService[Pressure Unit],MATCH(Table1[[#This Row],[Service]],LookupService[Service],0),0))</f>
        <v>N/A</v>
      </c>
      <c r="AX543" s="81"/>
      <c r="AY543" s="72" t="str">
        <f>IF(OR(Table1[[#This Row],[Flow]]="",Table1[[#This Row],[Mech - Diversity]]=""),"",Table1[[#This Row],[Flow]]*Table1[[#This Row],[Mech - Diversity]])</f>
        <v/>
      </c>
      <c r="AZ543" s="72"/>
      <c r="BA543" s="62"/>
      <c r="BB543" s="62"/>
      <c r="BC543" s="62"/>
      <c r="BD543" s="62"/>
      <c r="BE543" s="62"/>
      <c r="BF543" s="62"/>
      <c r="BG543" s="62"/>
      <c r="BH543" s="77"/>
      <c r="BI543" s="77"/>
      <c r="BJ54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43" s="72"/>
      <c r="BL543" s="72" t="b">
        <f>IF(ISBLANK(Table1[[#This Row],[Power Source (Control Panel)]]),FALSE,TRUE)</f>
        <v>0</v>
      </c>
    </row>
    <row r="544" spans="1:64" ht="30" customHeight="1" x14ac:dyDescent="0.3">
      <c r="A544" s="80" t="s">
        <v>685</v>
      </c>
      <c r="B544" s="62" t="s">
        <v>670</v>
      </c>
      <c r="C54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EL-C103</v>
      </c>
      <c r="D544" s="62" t="s">
        <v>516</v>
      </c>
      <c r="E544" s="62" t="s">
        <v>528</v>
      </c>
      <c r="F544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44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44" s="74">
        <v>103</v>
      </c>
      <c r="I544" s="75" t="str">
        <f>IF(Table1[[#This Row],[Connection ID]]&lt;&gt;"-",IF(COUNTIF(Table1[Connection ID],Table1[[#This Row],[Connection ID]])&gt;1,"Duplicate Tag",""),"")</f>
        <v/>
      </c>
      <c r="J54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44" s="62"/>
      <c r="M544" s="62"/>
      <c r="N544" s="72" t="str" cm="1">
        <f t="array" ref="N544">_xlfn._xlws.FILTER(LookupCostCode[Cost Code],LookupCostCode[Description]=Table1[[#This Row],[Equipment Type]],"Not Assigned")</f>
        <v>Not Assigned</v>
      </c>
      <c r="O544" s="72"/>
      <c r="P544" s="72"/>
      <c r="Q544" s="62" t="s">
        <v>9</v>
      </c>
      <c r="R544" s="62"/>
      <c r="S544" s="62" t="s">
        <v>6</v>
      </c>
      <c r="T544" s="62"/>
      <c r="U544" s="62"/>
      <c r="V544" s="62"/>
      <c r="W544" s="72" t="str">
        <f>IF(ISBLANK(Table1[[#This Row],[Connection Type]]),"",INDEX(LookupConnectionType[Description],MATCH(Table1[[#This Row],[Connection Type]],LookupConnectionType[Connection Abbreviation])))</f>
        <v/>
      </c>
      <c r="X544" s="76"/>
      <c r="AA544" s="62"/>
      <c r="AB544" s="62"/>
      <c r="AC544" s="62" t="s">
        <v>518</v>
      </c>
      <c r="AD544" s="62"/>
      <c r="AE544" s="62" t="s">
        <v>529</v>
      </c>
      <c r="AF544" s="77"/>
      <c r="AG544" s="77">
        <v>5</v>
      </c>
      <c r="AH544" s="78">
        <v>0.8</v>
      </c>
      <c r="AI544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44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44" s="79">
        <f>IF(OR(Table1[[#This Row],[Apparent Power (kVA)]]="",Table1[[#This Row],[Elec - Diversity]]=""),"",Table1[[#This Row],[Apparent Power (kVA)]]*Table1[[#This Row],[Elec - Diversity]])</f>
        <v>0.48</v>
      </c>
      <c r="AL544" s="62"/>
      <c r="AM544" s="62"/>
      <c r="AN544" s="62"/>
      <c r="AO544" s="62"/>
      <c r="AP544" s="62"/>
      <c r="AQ544" s="62"/>
      <c r="AR544" s="62"/>
      <c r="AS544" s="62"/>
      <c r="AT544" s="62" t="str" cm="1">
        <f t="array" ref="AT544">IF(ISBLANK(Table1[[#This Row],[Service]]),"N/A",INDEX(LookupService[Consumption Unit],MATCH(Table1[[#This Row],[Service]],LookupService[Service],0),0))</f>
        <v>N/A</v>
      </c>
      <c r="AU544" s="62"/>
      <c r="AV544" s="62"/>
      <c r="AW544" s="80" t="str" cm="1">
        <f t="array" ref="AW544">IF(ISBLANK(Table1[[#This Row],[Service]]),"N/A",INDEX(LookupService[Pressure Unit],MATCH(Table1[[#This Row],[Service]],LookupService[Service],0),0))</f>
        <v>N/A</v>
      </c>
      <c r="AX544" s="81"/>
      <c r="AY544" s="72" t="str">
        <f>IF(OR(Table1[[#This Row],[Flow]]="",Table1[[#This Row],[Mech - Diversity]]=""),"",Table1[[#This Row],[Flow]]*Table1[[#This Row],[Mech - Diversity]])</f>
        <v/>
      </c>
      <c r="AZ544" s="72"/>
      <c r="BA544" s="62"/>
      <c r="BB544" s="62"/>
      <c r="BC544" s="62"/>
      <c r="BD544" s="62"/>
      <c r="BE544" s="62"/>
      <c r="BF544" s="62"/>
      <c r="BG544" s="62"/>
      <c r="BH544" s="77"/>
      <c r="BI544" s="77"/>
      <c r="BJ544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44" s="72" t="s">
        <v>512</v>
      </c>
      <c r="BL544" s="72" t="b">
        <f>IF(ISBLANK(Table1[[#This Row],[Power Source (Control Panel)]]),FALSE,TRUE)</f>
        <v>0</v>
      </c>
    </row>
    <row r="545" spans="1:64" ht="30" customHeight="1" x14ac:dyDescent="0.3">
      <c r="A545" s="62" t="s">
        <v>685</v>
      </c>
      <c r="B545" s="62" t="s">
        <v>670</v>
      </c>
      <c r="C54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45" s="62" t="s">
        <v>509</v>
      </c>
      <c r="E545" s="62"/>
      <c r="F54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4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45" s="74"/>
      <c r="I545" s="75" t="str">
        <f>IF(Table1[[#This Row],[Connection ID]]&lt;&gt;"-",IF(COUNTIF(Table1[Connection ID],Table1[[#This Row],[Connection ID]])&gt;1,"Duplicate Tag",""),"")</f>
        <v/>
      </c>
      <c r="J54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45" s="62"/>
      <c r="M545" s="62" t="s">
        <v>7</v>
      </c>
      <c r="N545" s="72" t="str" cm="1">
        <f t="array" ref="N545">_xlfn._xlws.FILTER(LookupCostCode[Cost Code],LookupCostCode[Description]=Table1[[#This Row],[Equipment Type]],"Not Assigned")</f>
        <v>Not Assigned</v>
      </c>
      <c r="O545" s="72" t="s">
        <v>983</v>
      </c>
      <c r="P545" s="72"/>
      <c r="Q545" s="62" t="s">
        <v>9</v>
      </c>
      <c r="R545" s="62"/>
      <c r="S545" s="62" t="s">
        <v>6</v>
      </c>
      <c r="T545" s="62"/>
      <c r="U545" s="62"/>
      <c r="V545" s="62"/>
      <c r="W545" s="72" t="str">
        <f>IF(ISBLANK(Table1[[#This Row],[Connection Type]]),"",INDEX(LookupConnectionType[Description],MATCH(Table1[[#This Row],[Connection Type]],LookupConnectionType[Connection Abbreviation])))</f>
        <v/>
      </c>
      <c r="X545" s="76"/>
      <c r="AA545" s="62"/>
      <c r="AB545" s="62"/>
      <c r="AC545" s="62"/>
      <c r="AD545" s="62"/>
      <c r="AE545" s="62"/>
      <c r="AF545" s="77"/>
      <c r="AG545" s="77"/>
      <c r="AH545" s="78"/>
      <c r="AI54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4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45" s="79" t="str">
        <f>IF(OR(Table1[[#This Row],[Apparent Power (kVA)]]="",Table1[[#This Row],[Elec - Diversity]]=""),"",Table1[[#This Row],[Apparent Power (kVA)]]*Table1[[#This Row],[Elec - Diversity]])</f>
        <v/>
      </c>
      <c r="AL545" s="62"/>
      <c r="AM545" s="62"/>
      <c r="AN545" s="62"/>
      <c r="AO545" s="62"/>
      <c r="AP545" s="62"/>
      <c r="AQ545" s="62"/>
      <c r="AR545" s="62"/>
      <c r="AS545" s="62"/>
      <c r="AT545" s="62" t="str" cm="1">
        <f t="array" ref="AT545">IF(ISBLANK(Table1[[#This Row],[Service]]),"N/A",INDEX(LookupService[Consumption Unit],MATCH(Table1[[#This Row],[Service]],LookupService[Service],0),0))</f>
        <v>N/A</v>
      </c>
      <c r="AU545" s="62"/>
      <c r="AV545" s="62"/>
      <c r="AW545" s="80" t="str" cm="1">
        <f t="array" ref="AW545">IF(ISBLANK(Table1[[#This Row],[Service]]),"N/A",INDEX(LookupService[Pressure Unit],MATCH(Table1[[#This Row],[Service]],LookupService[Service],0),0))</f>
        <v>N/A</v>
      </c>
      <c r="AX545" s="81"/>
      <c r="AY545" s="72" t="str">
        <f>IF(OR(Table1[[#This Row],[Flow]]="",Table1[[#This Row],[Mech - Diversity]]=""),"",Table1[[#This Row],[Flow]]*Table1[[#This Row],[Mech - Diversity]])</f>
        <v/>
      </c>
      <c r="AZ545" s="72"/>
      <c r="BA545" s="62"/>
      <c r="BB545" s="62"/>
      <c r="BC545" s="62"/>
      <c r="BD545" s="62"/>
      <c r="BE545" s="62"/>
      <c r="BF545" s="62"/>
      <c r="BG545" s="62"/>
      <c r="BH545" s="77"/>
      <c r="BI545" s="77"/>
      <c r="BJ54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45" s="72"/>
      <c r="BL545" s="72" t="b">
        <f>IF(ISBLANK(Table1[[#This Row],[Power Source (Control Panel)]]),FALSE,TRUE)</f>
        <v>0</v>
      </c>
    </row>
    <row r="546" spans="1:64" ht="30" customHeight="1" x14ac:dyDescent="0.3">
      <c r="A546" s="80" t="s">
        <v>686</v>
      </c>
      <c r="B546" s="62" t="s">
        <v>670</v>
      </c>
      <c r="C54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EL-C104</v>
      </c>
      <c r="D546" s="62" t="s">
        <v>516</v>
      </c>
      <c r="E546" s="62" t="s">
        <v>528</v>
      </c>
      <c r="F54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4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46" s="74">
        <v>104</v>
      </c>
      <c r="I546" s="75" t="str">
        <f>IF(Table1[[#This Row],[Connection ID]]&lt;&gt;"-",IF(COUNTIF(Table1[Connection ID],Table1[[#This Row],[Connection ID]])&gt;1,"Duplicate Tag",""),"")</f>
        <v/>
      </c>
      <c r="J54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46" s="62"/>
      <c r="M546" s="62"/>
      <c r="N546" s="72" t="str" cm="1">
        <f t="array" ref="N546">_xlfn._xlws.FILTER(LookupCostCode[Cost Code],LookupCostCode[Description]=Table1[[#This Row],[Equipment Type]],"Not Assigned")</f>
        <v>Not Assigned</v>
      </c>
      <c r="O546" s="72"/>
      <c r="P546" s="72"/>
      <c r="Q546" s="62" t="s">
        <v>9</v>
      </c>
      <c r="R546" s="62"/>
      <c r="S546" s="62" t="s">
        <v>6</v>
      </c>
      <c r="T546" s="62"/>
      <c r="U546" s="62"/>
      <c r="V546" s="62"/>
      <c r="W546" s="72" t="str">
        <f>IF(ISBLANK(Table1[[#This Row],[Connection Type]]),"",INDEX(LookupConnectionType[Description],MATCH(Table1[[#This Row],[Connection Type]],LookupConnectionType[Connection Abbreviation])))</f>
        <v/>
      </c>
      <c r="X546" s="76"/>
      <c r="AA546" s="62"/>
      <c r="AB546" s="62"/>
      <c r="AC546" s="62" t="s">
        <v>518</v>
      </c>
      <c r="AD546" s="62"/>
      <c r="AE546" s="62" t="s">
        <v>529</v>
      </c>
      <c r="AF546" s="77"/>
      <c r="AG546" s="77">
        <v>5</v>
      </c>
      <c r="AH546" s="78">
        <v>0.8</v>
      </c>
      <c r="AI54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46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46" s="79">
        <f>IF(OR(Table1[[#This Row],[Apparent Power (kVA)]]="",Table1[[#This Row],[Elec - Diversity]]=""),"",Table1[[#This Row],[Apparent Power (kVA)]]*Table1[[#This Row],[Elec - Diversity]])</f>
        <v>0.48</v>
      </c>
      <c r="AL546" s="62"/>
      <c r="AM546" s="62"/>
      <c r="AN546" s="62"/>
      <c r="AO546" s="62"/>
      <c r="AP546" s="62"/>
      <c r="AQ546" s="62"/>
      <c r="AR546" s="62"/>
      <c r="AS546" s="62"/>
      <c r="AT546" s="62" t="str" cm="1">
        <f t="array" ref="AT546">IF(ISBLANK(Table1[[#This Row],[Service]]),"N/A",INDEX(LookupService[Consumption Unit],MATCH(Table1[[#This Row],[Service]],LookupService[Service],0),0))</f>
        <v>N/A</v>
      </c>
      <c r="AU546" s="62"/>
      <c r="AV546" s="62"/>
      <c r="AW546" s="80" t="str" cm="1">
        <f t="array" ref="AW546">IF(ISBLANK(Table1[[#This Row],[Service]]),"N/A",INDEX(LookupService[Pressure Unit],MATCH(Table1[[#This Row],[Service]],LookupService[Service],0),0))</f>
        <v>N/A</v>
      </c>
      <c r="AX546" s="81"/>
      <c r="AY546" s="72" t="str">
        <f>IF(OR(Table1[[#This Row],[Flow]]="",Table1[[#This Row],[Mech - Diversity]]=""),"",Table1[[#This Row],[Flow]]*Table1[[#This Row],[Mech - Diversity]])</f>
        <v/>
      </c>
      <c r="AZ546" s="72"/>
      <c r="BA546" s="62"/>
      <c r="BB546" s="62"/>
      <c r="BC546" s="62"/>
      <c r="BD546" s="62"/>
      <c r="BE546" s="62"/>
      <c r="BF546" s="62"/>
      <c r="BG546" s="62"/>
      <c r="BH546" s="77"/>
      <c r="BI546" s="77"/>
      <c r="BJ54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46" s="72" t="s">
        <v>512</v>
      </c>
      <c r="BL546" s="72" t="b">
        <f>IF(ISBLANK(Table1[[#This Row],[Power Source (Control Panel)]]),FALSE,TRUE)</f>
        <v>0</v>
      </c>
    </row>
    <row r="547" spans="1:64" ht="30" customHeight="1" x14ac:dyDescent="0.3">
      <c r="A547" s="62" t="s">
        <v>686</v>
      </c>
      <c r="B547" s="62" t="s">
        <v>670</v>
      </c>
      <c r="C54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47" s="62" t="s">
        <v>509</v>
      </c>
      <c r="E547" s="62"/>
      <c r="F54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4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47" s="74"/>
      <c r="I547" s="75" t="str">
        <f>IF(Table1[[#This Row],[Connection ID]]&lt;&gt;"-",IF(COUNTIF(Table1[Connection ID],Table1[[#This Row],[Connection ID]])&gt;1,"Duplicate Tag",""),"")</f>
        <v/>
      </c>
      <c r="J54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47" s="62"/>
      <c r="M547" s="62" t="s">
        <v>7</v>
      </c>
      <c r="N547" s="72" t="str" cm="1">
        <f t="array" ref="N547">_xlfn._xlws.FILTER(LookupCostCode[Cost Code],LookupCostCode[Description]=Table1[[#This Row],[Equipment Type]],"Not Assigned")</f>
        <v>Not Assigned</v>
      </c>
      <c r="O547" s="72" t="s">
        <v>983</v>
      </c>
      <c r="P547" s="72"/>
      <c r="Q547" s="62" t="s">
        <v>9</v>
      </c>
      <c r="R547" s="62"/>
      <c r="S547" s="62" t="s">
        <v>6</v>
      </c>
      <c r="T547" s="62"/>
      <c r="U547" s="62"/>
      <c r="V547" s="62"/>
      <c r="W547" s="72" t="str">
        <f>IF(ISBLANK(Table1[[#This Row],[Connection Type]]),"",INDEX(LookupConnectionType[Description],MATCH(Table1[[#This Row],[Connection Type]],LookupConnectionType[Connection Abbreviation])))</f>
        <v/>
      </c>
      <c r="X547" s="76"/>
      <c r="AA547" s="62"/>
      <c r="AB547" s="62"/>
      <c r="AC547" s="62"/>
      <c r="AD547" s="62"/>
      <c r="AE547" s="62"/>
      <c r="AF547" s="77"/>
      <c r="AG547" s="77"/>
      <c r="AH547" s="78"/>
      <c r="AI54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4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47" s="79" t="str">
        <f>IF(OR(Table1[[#This Row],[Apparent Power (kVA)]]="",Table1[[#This Row],[Elec - Diversity]]=""),"",Table1[[#This Row],[Apparent Power (kVA)]]*Table1[[#This Row],[Elec - Diversity]])</f>
        <v/>
      </c>
      <c r="AL547" s="62"/>
      <c r="AM547" s="62"/>
      <c r="AN547" s="62"/>
      <c r="AO547" s="62"/>
      <c r="AP547" s="62"/>
      <c r="AQ547" s="62"/>
      <c r="AR547" s="62"/>
      <c r="AS547" s="62"/>
      <c r="AT547" s="62" t="str" cm="1">
        <f t="array" ref="AT547">IF(ISBLANK(Table1[[#This Row],[Service]]),"N/A",INDEX(LookupService[Consumption Unit],MATCH(Table1[[#This Row],[Service]],LookupService[Service],0),0))</f>
        <v>N/A</v>
      </c>
      <c r="AU547" s="62"/>
      <c r="AV547" s="62"/>
      <c r="AW547" s="80" t="str" cm="1">
        <f t="array" ref="AW547">IF(ISBLANK(Table1[[#This Row],[Service]]),"N/A",INDEX(LookupService[Pressure Unit],MATCH(Table1[[#This Row],[Service]],LookupService[Service],0),0))</f>
        <v>N/A</v>
      </c>
      <c r="AX547" s="81"/>
      <c r="AY547" s="72" t="str">
        <f>IF(OR(Table1[[#This Row],[Flow]]="",Table1[[#This Row],[Mech - Diversity]]=""),"",Table1[[#This Row],[Flow]]*Table1[[#This Row],[Mech - Diversity]])</f>
        <v/>
      </c>
      <c r="AZ547" s="72"/>
      <c r="BA547" s="62"/>
      <c r="BB547" s="62"/>
      <c r="BC547" s="62"/>
      <c r="BD547" s="62"/>
      <c r="BE547" s="62"/>
      <c r="BF547" s="62"/>
      <c r="BG547" s="62"/>
      <c r="BH547" s="77"/>
      <c r="BI547" s="77"/>
      <c r="BJ54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47" s="72"/>
      <c r="BL547" s="72" t="b">
        <f>IF(ISBLANK(Table1[[#This Row],[Power Source (Control Panel)]]),FALSE,TRUE)</f>
        <v>0</v>
      </c>
    </row>
    <row r="548" spans="1:64" ht="30" customHeight="1" x14ac:dyDescent="0.3">
      <c r="A548" s="80" t="s">
        <v>687</v>
      </c>
      <c r="B548" s="62" t="s">
        <v>670</v>
      </c>
      <c r="C54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EL-C105</v>
      </c>
      <c r="D548" s="62" t="s">
        <v>516</v>
      </c>
      <c r="E548" s="62" t="s">
        <v>528</v>
      </c>
      <c r="F548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48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48" s="74">
        <v>105</v>
      </c>
      <c r="I548" s="75" t="str">
        <f>IF(Table1[[#This Row],[Connection ID]]&lt;&gt;"-",IF(COUNTIF(Table1[Connection ID],Table1[[#This Row],[Connection ID]])&gt;1,"Duplicate Tag",""),"")</f>
        <v/>
      </c>
      <c r="J54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48" s="62"/>
      <c r="M548" s="62"/>
      <c r="N548" s="72" t="str" cm="1">
        <f t="array" ref="N548">_xlfn._xlws.FILTER(LookupCostCode[Cost Code],LookupCostCode[Description]=Table1[[#This Row],[Equipment Type]],"Not Assigned")</f>
        <v>Not Assigned</v>
      </c>
      <c r="O548" s="72"/>
      <c r="P548" s="72"/>
      <c r="Q548" s="62" t="s">
        <v>9</v>
      </c>
      <c r="R548" s="62"/>
      <c r="S548" s="62" t="s">
        <v>6</v>
      </c>
      <c r="T548" s="62"/>
      <c r="U548" s="62"/>
      <c r="V548" s="62"/>
      <c r="W548" s="72" t="str">
        <f>IF(ISBLANK(Table1[[#This Row],[Connection Type]]),"",INDEX(LookupConnectionType[Description],MATCH(Table1[[#This Row],[Connection Type]],LookupConnectionType[Connection Abbreviation])))</f>
        <v/>
      </c>
      <c r="X548" s="76"/>
      <c r="AA548" s="62"/>
      <c r="AB548" s="62"/>
      <c r="AC548" s="62" t="s">
        <v>518</v>
      </c>
      <c r="AD548" s="62"/>
      <c r="AE548" s="62" t="s">
        <v>529</v>
      </c>
      <c r="AF548" s="77"/>
      <c r="AG548" s="77">
        <v>5</v>
      </c>
      <c r="AH548" s="78">
        <v>0.8</v>
      </c>
      <c r="AI548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48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48" s="79">
        <f>IF(OR(Table1[[#This Row],[Apparent Power (kVA)]]="",Table1[[#This Row],[Elec - Diversity]]=""),"",Table1[[#This Row],[Apparent Power (kVA)]]*Table1[[#This Row],[Elec - Diversity]])</f>
        <v>0.48</v>
      </c>
      <c r="AL548" s="62"/>
      <c r="AM548" s="62"/>
      <c r="AN548" s="62"/>
      <c r="AO548" s="62"/>
      <c r="AP548" s="62"/>
      <c r="AQ548" s="62"/>
      <c r="AR548" s="62"/>
      <c r="AS548" s="62"/>
      <c r="AT548" s="62" t="str" cm="1">
        <f t="array" ref="AT548">IF(ISBLANK(Table1[[#This Row],[Service]]),"N/A",INDEX(LookupService[Consumption Unit],MATCH(Table1[[#This Row],[Service]],LookupService[Service],0),0))</f>
        <v>N/A</v>
      </c>
      <c r="AU548" s="62"/>
      <c r="AV548" s="62"/>
      <c r="AW548" s="80" t="str" cm="1">
        <f t="array" ref="AW548">IF(ISBLANK(Table1[[#This Row],[Service]]),"N/A",INDEX(LookupService[Pressure Unit],MATCH(Table1[[#This Row],[Service]],LookupService[Service],0),0))</f>
        <v>N/A</v>
      </c>
      <c r="AX548" s="81"/>
      <c r="AY548" s="72" t="str">
        <f>IF(OR(Table1[[#This Row],[Flow]]="",Table1[[#This Row],[Mech - Diversity]]=""),"",Table1[[#This Row],[Flow]]*Table1[[#This Row],[Mech - Diversity]])</f>
        <v/>
      </c>
      <c r="AZ548" s="72"/>
      <c r="BA548" s="62"/>
      <c r="BB548" s="62"/>
      <c r="BC548" s="62"/>
      <c r="BD548" s="62"/>
      <c r="BE548" s="62"/>
      <c r="BF548" s="62"/>
      <c r="BG548" s="62"/>
      <c r="BH548" s="77"/>
      <c r="BI548" s="77"/>
      <c r="BJ548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48" s="72" t="s">
        <v>512</v>
      </c>
      <c r="BL548" s="72" t="b">
        <f>IF(ISBLANK(Table1[[#This Row],[Power Source (Control Panel)]]),FALSE,TRUE)</f>
        <v>0</v>
      </c>
    </row>
    <row r="549" spans="1:64" ht="30" customHeight="1" x14ac:dyDescent="0.3">
      <c r="A549" s="62" t="s">
        <v>687</v>
      </c>
      <c r="B549" s="62" t="s">
        <v>670</v>
      </c>
      <c r="C54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49" s="62" t="s">
        <v>509</v>
      </c>
      <c r="E549" s="62"/>
      <c r="F54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4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49" s="74"/>
      <c r="I549" s="75" t="str">
        <f>IF(Table1[[#This Row],[Connection ID]]&lt;&gt;"-",IF(COUNTIF(Table1[Connection ID],Table1[[#This Row],[Connection ID]])&gt;1,"Duplicate Tag",""),"")</f>
        <v/>
      </c>
      <c r="J54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49" s="62"/>
      <c r="M549" s="62" t="s">
        <v>7</v>
      </c>
      <c r="N549" s="72" t="str" cm="1">
        <f t="array" ref="N549">_xlfn._xlws.FILTER(LookupCostCode[Cost Code],LookupCostCode[Description]=Table1[[#This Row],[Equipment Type]],"Not Assigned")</f>
        <v>Not Assigned</v>
      </c>
      <c r="O549" s="72" t="s">
        <v>983</v>
      </c>
      <c r="P549" s="72"/>
      <c r="Q549" s="62" t="s">
        <v>9</v>
      </c>
      <c r="R549" s="62"/>
      <c r="S549" s="62" t="s">
        <v>6</v>
      </c>
      <c r="T549" s="62"/>
      <c r="U549" s="62"/>
      <c r="V549" s="62"/>
      <c r="W549" s="72" t="str">
        <f>IF(ISBLANK(Table1[[#This Row],[Connection Type]]),"",INDEX(LookupConnectionType[Description],MATCH(Table1[[#This Row],[Connection Type]],LookupConnectionType[Connection Abbreviation])))</f>
        <v/>
      </c>
      <c r="X549" s="76"/>
      <c r="AA549" s="62"/>
      <c r="AB549" s="62"/>
      <c r="AC549" s="62"/>
      <c r="AD549" s="62"/>
      <c r="AE549" s="62"/>
      <c r="AF549" s="77"/>
      <c r="AG549" s="77"/>
      <c r="AH549" s="78"/>
      <c r="AI54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4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49" s="79" t="str">
        <f>IF(OR(Table1[[#This Row],[Apparent Power (kVA)]]="",Table1[[#This Row],[Elec - Diversity]]=""),"",Table1[[#This Row],[Apparent Power (kVA)]]*Table1[[#This Row],[Elec - Diversity]])</f>
        <v/>
      </c>
      <c r="AL549" s="62"/>
      <c r="AM549" s="62"/>
      <c r="AN549" s="62"/>
      <c r="AO549" s="62"/>
      <c r="AP549" s="62"/>
      <c r="AQ549" s="62"/>
      <c r="AR549" s="62"/>
      <c r="AS549" s="62"/>
      <c r="AT549" s="62" t="str" cm="1">
        <f t="array" ref="AT549">IF(ISBLANK(Table1[[#This Row],[Service]]),"N/A",INDEX(LookupService[Consumption Unit],MATCH(Table1[[#This Row],[Service]],LookupService[Service],0),0))</f>
        <v>N/A</v>
      </c>
      <c r="AU549" s="62"/>
      <c r="AV549" s="62"/>
      <c r="AW549" s="80" t="str" cm="1">
        <f t="array" ref="AW549">IF(ISBLANK(Table1[[#This Row],[Service]]),"N/A",INDEX(LookupService[Pressure Unit],MATCH(Table1[[#This Row],[Service]],LookupService[Service],0),0))</f>
        <v>N/A</v>
      </c>
      <c r="AX549" s="81"/>
      <c r="AY549" s="72" t="str">
        <f>IF(OR(Table1[[#This Row],[Flow]]="",Table1[[#This Row],[Mech - Diversity]]=""),"",Table1[[#This Row],[Flow]]*Table1[[#This Row],[Mech - Diversity]])</f>
        <v/>
      </c>
      <c r="AZ549" s="72"/>
      <c r="BA549" s="62"/>
      <c r="BB549" s="62"/>
      <c r="BC549" s="62"/>
      <c r="BD549" s="62"/>
      <c r="BE549" s="62"/>
      <c r="BF549" s="62"/>
      <c r="BG549" s="62"/>
      <c r="BH549" s="77"/>
      <c r="BI549" s="77"/>
      <c r="BJ54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49" s="72"/>
      <c r="BL549" s="72" t="b">
        <f>IF(ISBLANK(Table1[[#This Row],[Power Source (Control Panel)]]),FALSE,TRUE)</f>
        <v>0</v>
      </c>
    </row>
    <row r="550" spans="1:64" ht="30" customHeight="1" x14ac:dyDescent="0.3">
      <c r="A550" s="80" t="s">
        <v>688</v>
      </c>
      <c r="B550" s="62" t="s">
        <v>670</v>
      </c>
      <c r="C55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EL-C106</v>
      </c>
      <c r="D550" s="62" t="s">
        <v>516</v>
      </c>
      <c r="E550" s="62" t="s">
        <v>528</v>
      </c>
      <c r="F550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50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50" s="74">
        <v>106</v>
      </c>
      <c r="I550" s="75" t="str">
        <f>IF(Table1[[#This Row],[Connection ID]]&lt;&gt;"-",IF(COUNTIF(Table1[Connection ID],Table1[[#This Row],[Connection ID]])&gt;1,"Duplicate Tag",""),"")</f>
        <v/>
      </c>
      <c r="J55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50" s="62"/>
      <c r="M550" s="62"/>
      <c r="N550" s="72" t="str" cm="1">
        <f t="array" ref="N550">_xlfn._xlws.FILTER(LookupCostCode[Cost Code],LookupCostCode[Description]=Table1[[#This Row],[Equipment Type]],"Not Assigned")</f>
        <v>Not Assigned</v>
      </c>
      <c r="O550" s="72"/>
      <c r="P550" s="72"/>
      <c r="Q550" s="62" t="s">
        <v>9</v>
      </c>
      <c r="R550" s="62"/>
      <c r="S550" s="62" t="s">
        <v>6</v>
      </c>
      <c r="T550" s="62"/>
      <c r="U550" s="62"/>
      <c r="V550" s="62"/>
      <c r="W550" s="72" t="str">
        <f>IF(ISBLANK(Table1[[#This Row],[Connection Type]]),"",INDEX(LookupConnectionType[Description],MATCH(Table1[[#This Row],[Connection Type]],LookupConnectionType[Connection Abbreviation])))</f>
        <v/>
      </c>
      <c r="X550" s="76"/>
      <c r="AA550" s="62"/>
      <c r="AB550" s="62"/>
      <c r="AC550" s="62" t="s">
        <v>518</v>
      </c>
      <c r="AD550" s="62"/>
      <c r="AE550" s="62" t="s">
        <v>529</v>
      </c>
      <c r="AF550" s="77"/>
      <c r="AG550" s="77">
        <v>5</v>
      </c>
      <c r="AH550" s="78">
        <v>0.8</v>
      </c>
      <c r="AI550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50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50" s="79">
        <f>IF(OR(Table1[[#This Row],[Apparent Power (kVA)]]="",Table1[[#This Row],[Elec - Diversity]]=""),"",Table1[[#This Row],[Apparent Power (kVA)]]*Table1[[#This Row],[Elec - Diversity]])</f>
        <v>0.48</v>
      </c>
      <c r="AL550" s="62"/>
      <c r="AM550" s="62"/>
      <c r="AN550" s="62"/>
      <c r="AO550" s="62"/>
      <c r="AP550" s="62"/>
      <c r="AQ550" s="62"/>
      <c r="AR550" s="62"/>
      <c r="AS550" s="62"/>
      <c r="AT550" s="62" t="str" cm="1">
        <f t="array" ref="AT550">IF(ISBLANK(Table1[[#This Row],[Service]]),"N/A",INDEX(LookupService[Consumption Unit],MATCH(Table1[[#This Row],[Service]],LookupService[Service],0),0))</f>
        <v>N/A</v>
      </c>
      <c r="AU550" s="62"/>
      <c r="AV550" s="62"/>
      <c r="AW550" s="80" t="str" cm="1">
        <f t="array" ref="AW550">IF(ISBLANK(Table1[[#This Row],[Service]]),"N/A",INDEX(LookupService[Pressure Unit],MATCH(Table1[[#This Row],[Service]],LookupService[Service],0),0))</f>
        <v>N/A</v>
      </c>
      <c r="AX550" s="81"/>
      <c r="AY550" s="72" t="str">
        <f>IF(OR(Table1[[#This Row],[Flow]]="",Table1[[#This Row],[Mech - Diversity]]=""),"",Table1[[#This Row],[Flow]]*Table1[[#This Row],[Mech - Diversity]])</f>
        <v/>
      </c>
      <c r="AZ550" s="72"/>
      <c r="BA550" s="62"/>
      <c r="BB550" s="62"/>
      <c r="BC550" s="62"/>
      <c r="BD550" s="62"/>
      <c r="BE550" s="62"/>
      <c r="BF550" s="62"/>
      <c r="BG550" s="62"/>
      <c r="BH550" s="77"/>
      <c r="BI550" s="77"/>
      <c r="BJ550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50" s="72" t="s">
        <v>512</v>
      </c>
      <c r="BL550" s="72" t="b">
        <f>IF(ISBLANK(Table1[[#This Row],[Power Source (Control Panel)]]),FALSE,TRUE)</f>
        <v>0</v>
      </c>
    </row>
    <row r="551" spans="1:64" ht="30" customHeight="1" x14ac:dyDescent="0.3">
      <c r="A551" s="62" t="s">
        <v>688</v>
      </c>
      <c r="B551" s="62" t="s">
        <v>670</v>
      </c>
      <c r="C55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51" s="62" t="s">
        <v>509</v>
      </c>
      <c r="E551" s="62"/>
      <c r="F55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5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51" s="74"/>
      <c r="I551" s="75" t="str">
        <f>IF(Table1[[#This Row],[Connection ID]]&lt;&gt;"-",IF(COUNTIF(Table1[Connection ID],Table1[[#This Row],[Connection ID]])&gt;1,"Duplicate Tag",""),"")</f>
        <v/>
      </c>
      <c r="J55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51" s="62"/>
      <c r="M551" s="62" t="s">
        <v>7</v>
      </c>
      <c r="N551" s="72" t="str" cm="1">
        <f t="array" ref="N551">_xlfn._xlws.FILTER(LookupCostCode[Cost Code],LookupCostCode[Description]=Table1[[#This Row],[Equipment Type]],"Not Assigned")</f>
        <v>Not Assigned</v>
      </c>
      <c r="O551" s="72" t="s">
        <v>983</v>
      </c>
      <c r="P551" s="72"/>
      <c r="Q551" s="62" t="s">
        <v>9</v>
      </c>
      <c r="R551" s="62"/>
      <c r="S551" s="62" t="s">
        <v>6</v>
      </c>
      <c r="T551" s="62"/>
      <c r="U551" s="62"/>
      <c r="V551" s="62"/>
      <c r="W551" s="72" t="str">
        <f>IF(ISBLANK(Table1[[#This Row],[Connection Type]]),"",INDEX(LookupConnectionType[Description],MATCH(Table1[[#This Row],[Connection Type]],LookupConnectionType[Connection Abbreviation])))</f>
        <v/>
      </c>
      <c r="X551" s="76"/>
      <c r="AA551" s="62"/>
      <c r="AB551" s="62"/>
      <c r="AC551" s="62"/>
      <c r="AD551" s="62"/>
      <c r="AE551" s="62"/>
      <c r="AF551" s="77"/>
      <c r="AG551" s="77"/>
      <c r="AH551" s="78"/>
      <c r="AI55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5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51" s="79" t="str">
        <f>IF(OR(Table1[[#This Row],[Apparent Power (kVA)]]="",Table1[[#This Row],[Elec - Diversity]]=""),"",Table1[[#This Row],[Apparent Power (kVA)]]*Table1[[#This Row],[Elec - Diversity]])</f>
        <v/>
      </c>
      <c r="AL551" s="62"/>
      <c r="AM551" s="62"/>
      <c r="AN551" s="62"/>
      <c r="AO551" s="62"/>
      <c r="AP551" s="62"/>
      <c r="AQ551" s="62"/>
      <c r="AR551" s="62"/>
      <c r="AS551" s="62"/>
      <c r="AT551" s="62" t="str" cm="1">
        <f t="array" ref="AT551">IF(ISBLANK(Table1[[#This Row],[Service]]),"N/A",INDEX(LookupService[Consumption Unit],MATCH(Table1[[#This Row],[Service]],LookupService[Service],0),0))</f>
        <v>N/A</v>
      </c>
      <c r="AU551" s="62"/>
      <c r="AV551" s="62"/>
      <c r="AW551" s="80" t="str" cm="1">
        <f t="array" ref="AW551">IF(ISBLANK(Table1[[#This Row],[Service]]),"N/A",INDEX(LookupService[Pressure Unit],MATCH(Table1[[#This Row],[Service]],LookupService[Service],0),0))</f>
        <v>N/A</v>
      </c>
      <c r="AX551" s="81"/>
      <c r="AY551" s="72" t="str">
        <f>IF(OR(Table1[[#This Row],[Flow]]="",Table1[[#This Row],[Mech - Diversity]]=""),"",Table1[[#This Row],[Flow]]*Table1[[#This Row],[Mech - Diversity]])</f>
        <v/>
      </c>
      <c r="AZ551" s="72"/>
      <c r="BA551" s="62"/>
      <c r="BB551" s="62"/>
      <c r="BC551" s="62"/>
      <c r="BD551" s="62"/>
      <c r="BE551" s="62"/>
      <c r="BF551" s="62"/>
      <c r="BG551" s="62"/>
      <c r="BH551" s="77"/>
      <c r="BI551" s="77"/>
      <c r="BJ55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51" s="72"/>
      <c r="BL551" s="72" t="b">
        <f>IF(ISBLANK(Table1[[#This Row],[Power Source (Control Panel)]]),FALSE,TRUE)</f>
        <v>0</v>
      </c>
    </row>
    <row r="552" spans="1:64" ht="30" customHeight="1" x14ac:dyDescent="0.3">
      <c r="A552" s="80" t="s">
        <v>689</v>
      </c>
      <c r="B552" s="62" t="s">
        <v>670</v>
      </c>
      <c r="C55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EL-C107</v>
      </c>
      <c r="D552" s="62" t="s">
        <v>516</v>
      </c>
      <c r="E552" s="62" t="s">
        <v>528</v>
      </c>
      <c r="F552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52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52" s="74">
        <v>107</v>
      </c>
      <c r="I552" s="75" t="str">
        <f>IF(Table1[[#This Row],[Connection ID]]&lt;&gt;"-",IF(COUNTIF(Table1[Connection ID],Table1[[#This Row],[Connection ID]])&gt;1,"Duplicate Tag",""),"")</f>
        <v/>
      </c>
      <c r="J55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52" s="62"/>
      <c r="M552" s="62"/>
      <c r="N552" s="72" t="str" cm="1">
        <f t="array" ref="N552">_xlfn._xlws.FILTER(LookupCostCode[Cost Code],LookupCostCode[Description]=Table1[[#This Row],[Equipment Type]],"Not Assigned")</f>
        <v>Not Assigned</v>
      </c>
      <c r="O552" s="72"/>
      <c r="P552" s="72"/>
      <c r="Q552" s="62" t="s">
        <v>9</v>
      </c>
      <c r="R552" s="62"/>
      <c r="S552" s="62" t="s">
        <v>6</v>
      </c>
      <c r="T552" s="62"/>
      <c r="U552" s="62"/>
      <c r="V552" s="62"/>
      <c r="W552" s="72" t="str">
        <f>IF(ISBLANK(Table1[[#This Row],[Connection Type]]),"",INDEX(LookupConnectionType[Description],MATCH(Table1[[#This Row],[Connection Type]],LookupConnectionType[Connection Abbreviation])))</f>
        <v/>
      </c>
      <c r="X552" s="76"/>
      <c r="AA552" s="62"/>
      <c r="AB552" s="62"/>
      <c r="AC552" s="62" t="s">
        <v>518</v>
      </c>
      <c r="AD552" s="62"/>
      <c r="AE552" s="62" t="s">
        <v>529</v>
      </c>
      <c r="AF552" s="77"/>
      <c r="AG552" s="77">
        <v>5</v>
      </c>
      <c r="AH552" s="78">
        <v>0.8</v>
      </c>
      <c r="AI552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52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52" s="79">
        <f>IF(OR(Table1[[#This Row],[Apparent Power (kVA)]]="",Table1[[#This Row],[Elec - Diversity]]=""),"",Table1[[#This Row],[Apparent Power (kVA)]]*Table1[[#This Row],[Elec - Diversity]])</f>
        <v>0.48</v>
      </c>
      <c r="AL552" s="62"/>
      <c r="AM552" s="62"/>
      <c r="AN552" s="62"/>
      <c r="AO552" s="62"/>
      <c r="AP552" s="62"/>
      <c r="AQ552" s="62"/>
      <c r="AR552" s="62"/>
      <c r="AS552" s="62"/>
      <c r="AT552" s="62" t="str" cm="1">
        <f t="array" ref="AT552">IF(ISBLANK(Table1[[#This Row],[Service]]),"N/A",INDEX(LookupService[Consumption Unit],MATCH(Table1[[#This Row],[Service]],LookupService[Service],0),0))</f>
        <v>N/A</v>
      </c>
      <c r="AU552" s="62"/>
      <c r="AV552" s="62"/>
      <c r="AW552" s="80" t="str" cm="1">
        <f t="array" ref="AW552">IF(ISBLANK(Table1[[#This Row],[Service]]),"N/A",INDEX(LookupService[Pressure Unit],MATCH(Table1[[#This Row],[Service]],LookupService[Service],0),0))</f>
        <v>N/A</v>
      </c>
      <c r="AX552" s="81"/>
      <c r="AY552" s="72" t="str">
        <f>IF(OR(Table1[[#This Row],[Flow]]="",Table1[[#This Row],[Mech - Diversity]]=""),"",Table1[[#This Row],[Flow]]*Table1[[#This Row],[Mech - Diversity]])</f>
        <v/>
      </c>
      <c r="AZ552" s="72"/>
      <c r="BA552" s="62"/>
      <c r="BB552" s="62"/>
      <c r="BC552" s="62"/>
      <c r="BD552" s="62"/>
      <c r="BE552" s="62"/>
      <c r="BF552" s="62"/>
      <c r="BG552" s="62"/>
      <c r="BH552" s="77"/>
      <c r="BI552" s="77"/>
      <c r="BJ552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52" s="72" t="s">
        <v>512</v>
      </c>
      <c r="BL552" s="72" t="b">
        <f>IF(ISBLANK(Table1[[#This Row],[Power Source (Control Panel)]]),FALSE,TRUE)</f>
        <v>0</v>
      </c>
    </row>
    <row r="553" spans="1:64" ht="30" customHeight="1" x14ac:dyDescent="0.3">
      <c r="A553" s="62" t="s">
        <v>689</v>
      </c>
      <c r="B553" s="62" t="s">
        <v>670</v>
      </c>
      <c r="C55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53" s="62" t="s">
        <v>509</v>
      </c>
      <c r="E553" s="62"/>
      <c r="F55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5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53" s="74"/>
      <c r="I553" s="75" t="str">
        <f>IF(Table1[[#This Row],[Connection ID]]&lt;&gt;"-",IF(COUNTIF(Table1[Connection ID],Table1[[#This Row],[Connection ID]])&gt;1,"Duplicate Tag",""),"")</f>
        <v/>
      </c>
      <c r="J55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53" s="62"/>
      <c r="M553" s="62" t="s">
        <v>7</v>
      </c>
      <c r="N553" s="72" t="str" cm="1">
        <f t="array" ref="N553">_xlfn._xlws.FILTER(LookupCostCode[Cost Code],LookupCostCode[Description]=Table1[[#This Row],[Equipment Type]],"Not Assigned")</f>
        <v>Not Assigned</v>
      </c>
      <c r="O553" s="72" t="s">
        <v>983</v>
      </c>
      <c r="P553" s="72"/>
      <c r="Q553" s="62" t="s">
        <v>9</v>
      </c>
      <c r="R553" s="62"/>
      <c r="S553" s="62" t="s">
        <v>6</v>
      </c>
      <c r="T553" s="62"/>
      <c r="U553" s="62"/>
      <c r="V553" s="62"/>
      <c r="W553" s="72" t="str">
        <f>IF(ISBLANK(Table1[[#This Row],[Connection Type]]),"",INDEX(LookupConnectionType[Description],MATCH(Table1[[#This Row],[Connection Type]],LookupConnectionType[Connection Abbreviation])))</f>
        <v/>
      </c>
      <c r="X553" s="76"/>
      <c r="AA553" s="62"/>
      <c r="AB553" s="62"/>
      <c r="AC553" s="62"/>
      <c r="AD553" s="62"/>
      <c r="AE553" s="62"/>
      <c r="AF553" s="77"/>
      <c r="AG553" s="77"/>
      <c r="AH553" s="78"/>
      <c r="AI55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5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53" s="79" t="str">
        <f>IF(OR(Table1[[#This Row],[Apparent Power (kVA)]]="",Table1[[#This Row],[Elec - Diversity]]=""),"",Table1[[#This Row],[Apparent Power (kVA)]]*Table1[[#This Row],[Elec - Diversity]])</f>
        <v/>
      </c>
      <c r="AL553" s="62"/>
      <c r="AM553" s="62"/>
      <c r="AN553" s="62"/>
      <c r="AO553" s="62"/>
      <c r="AP553" s="62"/>
      <c r="AQ553" s="62"/>
      <c r="AR553" s="62"/>
      <c r="AS553" s="62"/>
      <c r="AT553" s="62" t="str" cm="1">
        <f t="array" ref="AT553">IF(ISBLANK(Table1[[#This Row],[Service]]),"N/A",INDEX(LookupService[Consumption Unit],MATCH(Table1[[#This Row],[Service]],LookupService[Service],0),0))</f>
        <v>N/A</v>
      </c>
      <c r="AU553" s="62"/>
      <c r="AV553" s="62"/>
      <c r="AW553" s="80" t="str" cm="1">
        <f t="array" ref="AW553">IF(ISBLANK(Table1[[#This Row],[Service]]),"N/A",INDEX(LookupService[Pressure Unit],MATCH(Table1[[#This Row],[Service]],LookupService[Service],0),0))</f>
        <v>N/A</v>
      </c>
      <c r="AX553" s="81"/>
      <c r="AY553" s="72" t="str">
        <f>IF(OR(Table1[[#This Row],[Flow]]="",Table1[[#This Row],[Mech - Diversity]]=""),"",Table1[[#This Row],[Flow]]*Table1[[#This Row],[Mech - Diversity]])</f>
        <v/>
      </c>
      <c r="AZ553" s="72"/>
      <c r="BA553" s="62"/>
      <c r="BB553" s="62"/>
      <c r="BC553" s="62"/>
      <c r="BD553" s="62"/>
      <c r="BE553" s="62"/>
      <c r="BF553" s="62"/>
      <c r="BG553" s="62"/>
      <c r="BH553" s="77"/>
      <c r="BI553" s="77"/>
      <c r="BJ55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53" s="72"/>
      <c r="BL553" s="72" t="b">
        <f>IF(ISBLANK(Table1[[#This Row],[Power Source (Control Panel)]]),FALSE,TRUE)</f>
        <v>0</v>
      </c>
    </row>
    <row r="554" spans="1:64" ht="30" customHeight="1" x14ac:dyDescent="0.3">
      <c r="A554" s="80" t="s">
        <v>690</v>
      </c>
      <c r="B554" s="62" t="s">
        <v>670</v>
      </c>
      <c r="C55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EL-C108</v>
      </c>
      <c r="D554" s="62" t="s">
        <v>516</v>
      </c>
      <c r="E554" s="62" t="s">
        <v>528</v>
      </c>
      <c r="F554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54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54" s="74">
        <v>108</v>
      </c>
      <c r="I554" s="75" t="str">
        <f>IF(Table1[[#This Row],[Connection ID]]&lt;&gt;"-",IF(COUNTIF(Table1[Connection ID],Table1[[#This Row],[Connection ID]])&gt;1,"Duplicate Tag",""),"")</f>
        <v/>
      </c>
      <c r="J55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54" s="62"/>
      <c r="M554" s="62"/>
      <c r="N554" s="72" t="str" cm="1">
        <f t="array" ref="N554">_xlfn._xlws.FILTER(LookupCostCode[Cost Code],LookupCostCode[Description]=Table1[[#This Row],[Equipment Type]],"Not Assigned")</f>
        <v>Not Assigned</v>
      </c>
      <c r="O554" s="72"/>
      <c r="P554" s="72"/>
      <c r="Q554" s="62" t="s">
        <v>9</v>
      </c>
      <c r="R554" s="62"/>
      <c r="S554" s="62" t="s">
        <v>6</v>
      </c>
      <c r="T554" s="62"/>
      <c r="U554" s="62"/>
      <c r="V554" s="62"/>
      <c r="W554" s="72" t="str">
        <f>IF(ISBLANK(Table1[[#This Row],[Connection Type]]),"",INDEX(LookupConnectionType[Description],MATCH(Table1[[#This Row],[Connection Type]],LookupConnectionType[Connection Abbreviation])))</f>
        <v/>
      </c>
      <c r="X554" s="76"/>
      <c r="AA554" s="62"/>
      <c r="AB554" s="62"/>
      <c r="AC554" s="62" t="s">
        <v>518</v>
      </c>
      <c r="AD554" s="62"/>
      <c r="AE554" s="62" t="s">
        <v>529</v>
      </c>
      <c r="AF554" s="77"/>
      <c r="AG554" s="77">
        <v>5</v>
      </c>
      <c r="AH554" s="78">
        <v>0.8</v>
      </c>
      <c r="AI554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54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54" s="79">
        <f>IF(OR(Table1[[#This Row],[Apparent Power (kVA)]]="",Table1[[#This Row],[Elec - Diversity]]=""),"",Table1[[#This Row],[Apparent Power (kVA)]]*Table1[[#This Row],[Elec - Diversity]])</f>
        <v>0.48</v>
      </c>
      <c r="AL554" s="62"/>
      <c r="AM554" s="62"/>
      <c r="AN554" s="62"/>
      <c r="AO554" s="62"/>
      <c r="AP554" s="62"/>
      <c r="AQ554" s="62"/>
      <c r="AR554" s="62"/>
      <c r="AS554" s="62"/>
      <c r="AT554" s="62" t="str" cm="1">
        <f t="array" ref="AT554">IF(ISBLANK(Table1[[#This Row],[Service]]),"N/A",INDEX(LookupService[Consumption Unit],MATCH(Table1[[#This Row],[Service]],LookupService[Service],0),0))</f>
        <v>N/A</v>
      </c>
      <c r="AU554" s="62"/>
      <c r="AV554" s="62"/>
      <c r="AW554" s="80" t="str" cm="1">
        <f t="array" ref="AW554">IF(ISBLANK(Table1[[#This Row],[Service]]),"N/A",INDEX(LookupService[Pressure Unit],MATCH(Table1[[#This Row],[Service]],LookupService[Service],0),0))</f>
        <v>N/A</v>
      </c>
      <c r="AX554" s="81"/>
      <c r="AY554" s="72" t="str">
        <f>IF(OR(Table1[[#This Row],[Flow]]="",Table1[[#This Row],[Mech - Diversity]]=""),"",Table1[[#This Row],[Flow]]*Table1[[#This Row],[Mech - Diversity]])</f>
        <v/>
      </c>
      <c r="AZ554" s="72"/>
      <c r="BA554" s="62"/>
      <c r="BB554" s="62"/>
      <c r="BC554" s="62"/>
      <c r="BD554" s="62"/>
      <c r="BE554" s="62"/>
      <c r="BF554" s="62"/>
      <c r="BG554" s="62"/>
      <c r="BH554" s="77"/>
      <c r="BI554" s="77"/>
      <c r="BJ554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54" s="72" t="s">
        <v>512</v>
      </c>
      <c r="BL554" s="72" t="b">
        <f>IF(ISBLANK(Table1[[#This Row],[Power Source (Control Panel)]]),FALSE,TRUE)</f>
        <v>0</v>
      </c>
    </row>
    <row r="555" spans="1:64" ht="30" customHeight="1" x14ac:dyDescent="0.3">
      <c r="A555" s="62" t="s">
        <v>690</v>
      </c>
      <c r="B555" s="62" t="s">
        <v>670</v>
      </c>
      <c r="C55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55" s="62" t="s">
        <v>509</v>
      </c>
      <c r="E555" s="62"/>
      <c r="F55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5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55" s="74"/>
      <c r="I555" s="75" t="str">
        <f>IF(Table1[[#This Row],[Connection ID]]&lt;&gt;"-",IF(COUNTIF(Table1[Connection ID],Table1[[#This Row],[Connection ID]])&gt;1,"Duplicate Tag",""),"")</f>
        <v/>
      </c>
      <c r="J55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55" s="62"/>
      <c r="M555" s="62" t="s">
        <v>7</v>
      </c>
      <c r="N555" s="72" t="str" cm="1">
        <f t="array" ref="N555">_xlfn._xlws.FILTER(LookupCostCode[Cost Code],LookupCostCode[Description]=Table1[[#This Row],[Equipment Type]],"Not Assigned")</f>
        <v>Not Assigned</v>
      </c>
      <c r="O555" s="72" t="s">
        <v>983</v>
      </c>
      <c r="P555" s="72"/>
      <c r="Q555" s="62" t="s">
        <v>9</v>
      </c>
      <c r="R555" s="62"/>
      <c r="S555" s="62" t="s">
        <v>6</v>
      </c>
      <c r="T555" s="62"/>
      <c r="U555" s="62"/>
      <c r="V555" s="62"/>
      <c r="W555" s="72" t="str">
        <f>IF(ISBLANK(Table1[[#This Row],[Connection Type]]),"",INDEX(LookupConnectionType[Description],MATCH(Table1[[#This Row],[Connection Type]],LookupConnectionType[Connection Abbreviation])))</f>
        <v/>
      </c>
      <c r="X555" s="76"/>
      <c r="AA555" s="62"/>
      <c r="AB555" s="62"/>
      <c r="AC555" s="62"/>
      <c r="AD555" s="62"/>
      <c r="AE555" s="62"/>
      <c r="AF555" s="77"/>
      <c r="AG555" s="77"/>
      <c r="AH555" s="78"/>
      <c r="AI55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5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55" s="79" t="str">
        <f>IF(OR(Table1[[#This Row],[Apparent Power (kVA)]]="",Table1[[#This Row],[Elec - Diversity]]=""),"",Table1[[#This Row],[Apparent Power (kVA)]]*Table1[[#This Row],[Elec - Diversity]])</f>
        <v/>
      </c>
      <c r="AL555" s="62"/>
      <c r="AM555" s="62"/>
      <c r="AN555" s="62"/>
      <c r="AO555" s="62"/>
      <c r="AP555" s="62"/>
      <c r="AQ555" s="62"/>
      <c r="AR555" s="62"/>
      <c r="AS555" s="62"/>
      <c r="AT555" s="62" t="str" cm="1">
        <f t="array" ref="AT555">IF(ISBLANK(Table1[[#This Row],[Service]]),"N/A",INDEX(LookupService[Consumption Unit],MATCH(Table1[[#This Row],[Service]],LookupService[Service],0),0))</f>
        <v>N/A</v>
      </c>
      <c r="AU555" s="62"/>
      <c r="AV555" s="62"/>
      <c r="AW555" s="80" t="str" cm="1">
        <f t="array" ref="AW555">IF(ISBLANK(Table1[[#This Row],[Service]]),"N/A",INDEX(LookupService[Pressure Unit],MATCH(Table1[[#This Row],[Service]],LookupService[Service],0),0))</f>
        <v>N/A</v>
      </c>
      <c r="AX555" s="81"/>
      <c r="AY555" s="72" t="str">
        <f>IF(OR(Table1[[#This Row],[Flow]]="",Table1[[#This Row],[Mech - Diversity]]=""),"",Table1[[#This Row],[Flow]]*Table1[[#This Row],[Mech - Diversity]])</f>
        <v/>
      </c>
      <c r="AZ555" s="72"/>
      <c r="BA555" s="62"/>
      <c r="BB555" s="62"/>
      <c r="BC555" s="62"/>
      <c r="BD555" s="62"/>
      <c r="BE555" s="62"/>
      <c r="BF555" s="62"/>
      <c r="BG555" s="62"/>
      <c r="BH555" s="77"/>
      <c r="BI555" s="77"/>
      <c r="BJ55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55" s="72"/>
      <c r="BL555" s="72" t="b">
        <f>IF(ISBLANK(Table1[[#This Row],[Power Source (Control Panel)]]),FALSE,TRUE)</f>
        <v>0</v>
      </c>
    </row>
    <row r="556" spans="1:64" ht="30" customHeight="1" x14ac:dyDescent="0.3">
      <c r="A556" s="80" t="s">
        <v>691</v>
      </c>
      <c r="B556" s="62" t="s">
        <v>670</v>
      </c>
      <c r="C55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EL-C109</v>
      </c>
      <c r="D556" s="62" t="s">
        <v>516</v>
      </c>
      <c r="E556" s="62" t="s">
        <v>528</v>
      </c>
      <c r="F55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5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56" s="74">
        <v>109</v>
      </c>
      <c r="I556" s="75" t="str">
        <f>IF(Table1[[#This Row],[Connection ID]]&lt;&gt;"-",IF(COUNTIF(Table1[Connection ID],Table1[[#This Row],[Connection ID]])&gt;1,"Duplicate Tag",""),"")</f>
        <v/>
      </c>
      <c r="J55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56" s="62"/>
      <c r="M556" s="62"/>
      <c r="N556" s="72" t="str" cm="1">
        <f t="array" ref="N556">_xlfn._xlws.FILTER(LookupCostCode[Cost Code],LookupCostCode[Description]=Table1[[#This Row],[Equipment Type]],"Not Assigned")</f>
        <v>Not Assigned</v>
      </c>
      <c r="O556" s="72"/>
      <c r="P556" s="72"/>
      <c r="Q556" s="62" t="s">
        <v>9</v>
      </c>
      <c r="R556" s="62"/>
      <c r="S556" s="62" t="s">
        <v>6</v>
      </c>
      <c r="T556" s="62"/>
      <c r="U556" s="62"/>
      <c r="V556" s="62"/>
      <c r="W556" s="72" t="str">
        <f>IF(ISBLANK(Table1[[#This Row],[Connection Type]]),"",INDEX(LookupConnectionType[Description],MATCH(Table1[[#This Row],[Connection Type]],LookupConnectionType[Connection Abbreviation])))</f>
        <v/>
      </c>
      <c r="X556" s="76"/>
      <c r="AA556" s="62"/>
      <c r="AB556" s="62"/>
      <c r="AC556" s="62" t="s">
        <v>518</v>
      </c>
      <c r="AD556" s="62"/>
      <c r="AE556" s="62" t="s">
        <v>529</v>
      </c>
      <c r="AF556" s="77"/>
      <c r="AG556" s="77">
        <v>5</v>
      </c>
      <c r="AH556" s="78">
        <v>0.8</v>
      </c>
      <c r="AI55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56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56" s="79">
        <f>IF(OR(Table1[[#This Row],[Apparent Power (kVA)]]="",Table1[[#This Row],[Elec - Diversity]]=""),"",Table1[[#This Row],[Apparent Power (kVA)]]*Table1[[#This Row],[Elec - Diversity]])</f>
        <v>0.48</v>
      </c>
      <c r="AL556" s="62"/>
      <c r="AM556" s="62"/>
      <c r="AN556" s="62"/>
      <c r="AO556" s="62"/>
      <c r="AP556" s="62"/>
      <c r="AQ556" s="62"/>
      <c r="AR556" s="62"/>
      <c r="AS556" s="62"/>
      <c r="AT556" s="62" t="str" cm="1">
        <f t="array" ref="AT556">IF(ISBLANK(Table1[[#This Row],[Service]]),"N/A",INDEX(LookupService[Consumption Unit],MATCH(Table1[[#This Row],[Service]],LookupService[Service],0),0))</f>
        <v>N/A</v>
      </c>
      <c r="AU556" s="62"/>
      <c r="AV556" s="62"/>
      <c r="AW556" s="80" t="str" cm="1">
        <f t="array" ref="AW556">IF(ISBLANK(Table1[[#This Row],[Service]]),"N/A",INDEX(LookupService[Pressure Unit],MATCH(Table1[[#This Row],[Service]],LookupService[Service],0),0))</f>
        <v>N/A</v>
      </c>
      <c r="AX556" s="81"/>
      <c r="AY556" s="72" t="str">
        <f>IF(OR(Table1[[#This Row],[Flow]]="",Table1[[#This Row],[Mech - Diversity]]=""),"",Table1[[#This Row],[Flow]]*Table1[[#This Row],[Mech - Diversity]])</f>
        <v/>
      </c>
      <c r="AZ556" s="72"/>
      <c r="BA556" s="62"/>
      <c r="BB556" s="62"/>
      <c r="BC556" s="62"/>
      <c r="BD556" s="62"/>
      <c r="BE556" s="62"/>
      <c r="BF556" s="62"/>
      <c r="BG556" s="62"/>
      <c r="BH556" s="77"/>
      <c r="BI556" s="77"/>
      <c r="BJ55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56" s="72" t="s">
        <v>512</v>
      </c>
      <c r="BL556" s="72" t="b">
        <f>IF(ISBLANK(Table1[[#This Row],[Power Source (Control Panel)]]),FALSE,TRUE)</f>
        <v>0</v>
      </c>
    </row>
    <row r="557" spans="1:64" ht="30" customHeight="1" x14ac:dyDescent="0.3">
      <c r="A557" s="62" t="s">
        <v>691</v>
      </c>
      <c r="B557" s="62" t="s">
        <v>670</v>
      </c>
      <c r="C55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57" s="62" t="s">
        <v>509</v>
      </c>
      <c r="E557" s="62"/>
      <c r="F55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5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57" s="74"/>
      <c r="I557" s="75" t="str">
        <f>IF(Table1[[#This Row],[Connection ID]]&lt;&gt;"-",IF(COUNTIF(Table1[Connection ID],Table1[[#This Row],[Connection ID]])&gt;1,"Duplicate Tag",""),"")</f>
        <v/>
      </c>
      <c r="J55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57" s="62"/>
      <c r="M557" s="62" t="s">
        <v>7</v>
      </c>
      <c r="N557" s="72" t="str" cm="1">
        <f t="array" ref="N557">_xlfn._xlws.FILTER(LookupCostCode[Cost Code],LookupCostCode[Description]=Table1[[#This Row],[Equipment Type]],"Not Assigned")</f>
        <v>Not Assigned</v>
      </c>
      <c r="O557" s="72" t="s">
        <v>983</v>
      </c>
      <c r="P557" s="72"/>
      <c r="Q557" s="62" t="s">
        <v>9</v>
      </c>
      <c r="R557" s="62"/>
      <c r="S557" s="62" t="s">
        <v>6</v>
      </c>
      <c r="T557" s="62"/>
      <c r="U557" s="62"/>
      <c r="V557" s="62"/>
      <c r="W557" s="72" t="str">
        <f>IF(ISBLANK(Table1[[#This Row],[Connection Type]]),"",INDEX(LookupConnectionType[Description],MATCH(Table1[[#This Row],[Connection Type]],LookupConnectionType[Connection Abbreviation])))</f>
        <v/>
      </c>
      <c r="X557" s="76"/>
      <c r="AA557" s="62"/>
      <c r="AB557" s="62"/>
      <c r="AC557" s="62"/>
      <c r="AD557" s="62"/>
      <c r="AE557" s="62"/>
      <c r="AF557" s="77"/>
      <c r="AG557" s="77"/>
      <c r="AH557" s="78"/>
      <c r="AI55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5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57" s="79" t="str">
        <f>IF(OR(Table1[[#This Row],[Apparent Power (kVA)]]="",Table1[[#This Row],[Elec - Diversity]]=""),"",Table1[[#This Row],[Apparent Power (kVA)]]*Table1[[#This Row],[Elec - Diversity]])</f>
        <v/>
      </c>
      <c r="AL557" s="62"/>
      <c r="AM557" s="62"/>
      <c r="AN557" s="62"/>
      <c r="AO557" s="62"/>
      <c r="AP557" s="62"/>
      <c r="AQ557" s="62"/>
      <c r="AR557" s="62"/>
      <c r="AS557" s="62"/>
      <c r="AT557" s="62" t="str" cm="1">
        <f t="array" ref="AT557">IF(ISBLANK(Table1[[#This Row],[Service]]),"N/A",INDEX(LookupService[Consumption Unit],MATCH(Table1[[#This Row],[Service]],LookupService[Service],0),0))</f>
        <v>N/A</v>
      </c>
      <c r="AU557" s="62"/>
      <c r="AV557" s="62"/>
      <c r="AW557" s="80" t="str" cm="1">
        <f t="array" ref="AW557">IF(ISBLANK(Table1[[#This Row],[Service]]),"N/A",INDEX(LookupService[Pressure Unit],MATCH(Table1[[#This Row],[Service]],LookupService[Service],0),0))</f>
        <v>N/A</v>
      </c>
      <c r="AX557" s="81"/>
      <c r="AY557" s="72" t="str">
        <f>IF(OR(Table1[[#This Row],[Flow]]="",Table1[[#This Row],[Mech - Diversity]]=""),"",Table1[[#This Row],[Flow]]*Table1[[#This Row],[Mech - Diversity]])</f>
        <v/>
      </c>
      <c r="AZ557" s="72"/>
      <c r="BA557" s="62"/>
      <c r="BB557" s="62"/>
      <c r="BC557" s="62"/>
      <c r="BD557" s="62"/>
      <c r="BE557" s="62"/>
      <c r="BF557" s="62"/>
      <c r="BG557" s="62"/>
      <c r="BH557" s="77"/>
      <c r="BI557" s="77"/>
      <c r="BJ55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57" s="72"/>
      <c r="BL557" s="72" t="b">
        <f>IF(ISBLANK(Table1[[#This Row],[Power Source (Control Panel)]]),FALSE,TRUE)</f>
        <v>0</v>
      </c>
    </row>
    <row r="558" spans="1:64" ht="30" customHeight="1" x14ac:dyDescent="0.3">
      <c r="A558" s="80" t="s">
        <v>692</v>
      </c>
      <c r="B558" s="62" t="s">
        <v>670</v>
      </c>
      <c r="C55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EL-C110</v>
      </c>
      <c r="D558" s="62" t="s">
        <v>516</v>
      </c>
      <c r="E558" s="62" t="s">
        <v>528</v>
      </c>
      <c r="F558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58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58" s="74">
        <v>110</v>
      </c>
      <c r="I558" s="75" t="str">
        <f>IF(Table1[[#This Row],[Connection ID]]&lt;&gt;"-",IF(COUNTIF(Table1[Connection ID],Table1[[#This Row],[Connection ID]])&gt;1,"Duplicate Tag",""),"")</f>
        <v/>
      </c>
      <c r="J55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58" s="62"/>
      <c r="M558" s="62"/>
      <c r="N558" s="72" t="str" cm="1">
        <f t="array" ref="N558">_xlfn._xlws.FILTER(LookupCostCode[Cost Code],LookupCostCode[Description]=Table1[[#This Row],[Equipment Type]],"Not Assigned")</f>
        <v>Not Assigned</v>
      </c>
      <c r="O558" s="72"/>
      <c r="P558" s="72"/>
      <c r="Q558" s="62" t="s">
        <v>9</v>
      </c>
      <c r="R558" s="62"/>
      <c r="S558" s="62" t="s">
        <v>6</v>
      </c>
      <c r="T558" s="62"/>
      <c r="U558" s="62"/>
      <c r="V558" s="62"/>
      <c r="W558" s="72" t="str">
        <f>IF(ISBLANK(Table1[[#This Row],[Connection Type]]),"",INDEX(LookupConnectionType[Description],MATCH(Table1[[#This Row],[Connection Type]],LookupConnectionType[Connection Abbreviation])))</f>
        <v/>
      </c>
      <c r="X558" s="76"/>
      <c r="AA558" s="62"/>
      <c r="AB558" s="62"/>
      <c r="AC558" s="62" t="s">
        <v>518</v>
      </c>
      <c r="AD558" s="62"/>
      <c r="AE558" s="62" t="s">
        <v>529</v>
      </c>
      <c r="AF558" s="77"/>
      <c r="AG558" s="77">
        <v>5</v>
      </c>
      <c r="AH558" s="78">
        <v>0.8</v>
      </c>
      <c r="AI558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58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58" s="79">
        <f>IF(OR(Table1[[#This Row],[Apparent Power (kVA)]]="",Table1[[#This Row],[Elec - Diversity]]=""),"",Table1[[#This Row],[Apparent Power (kVA)]]*Table1[[#This Row],[Elec - Diversity]])</f>
        <v>0.48</v>
      </c>
      <c r="AL558" s="62"/>
      <c r="AM558" s="62"/>
      <c r="AN558" s="62"/>
      <c r="AO558" s="62"/>
      <c r="AP558" s="62"/>
      <c r="AQ558" s="62"/>
      <c r="AR558" s="62"/>
      <c r="AS558" s="62"/>
      <c r="AT558" s="62" t="str" cm="1">
        <f t="array" ref="AT558">IF(ISBLANK(Table1[[#This Row],[Service]]),"N/A",INDEX(LookupService[Consumption Unit],MATCH(Table1[[#This Row],[Service]],LookupService[Service],0),0))</f>
        <v>N/A</v>
      </c>
      <c r="AU558" s="62"/>
      <c r="AV558" s="62"/>
      <c r="AW558" s="80" t="str" cm="1">
        <f t="array" ref="AW558">IF(ISBLANK(Table1[[#This Row],[Service]]),"N/A",INDEX(LookupService[Pressure Unit],MATCH(Table1[[#This Row],[Service]],LookupService[Service],0),0))</f>
        <v>N/A</v>
      </c>
      <c r="AX558" s="81"/>
      <c r="AY558" s="72" t="str">
        <f>IF(OR(Table1[[#This Row],[Flow]]="",Table1[[#This Row],[Mech - Diversity]]=""),"",Table1[[#This Row],[Flow]]*Table1[[#This Row],[Mech - Diversity]])</f>
        <v/>
      </c>
      <c r="AZ558" s="72"/>
      <c r="BA558" s="62"/>
      <c r="BB558" s="62"/>
      <c r="BC558" s="62"/>
      <c r="BD558" s="62"/>
      <c r="BE558" s="62"/>
      <c r="BF558" s="62"/>
      <c r="BG558" s="62"/>
      <c r="BH558" s="77"/>
      <c r="BI558" s="77"/>
      <c r="BJ558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58" s="72" t="s">
        <v>512</v>
      </c>
      <c r="BL558" s="72" t="b">
        <f>IF(ISBLANK(Table1[[#This Row],[Power Source (Control Panel)]]),FALSE,TRUE)</f>
        <v>0</v>
      </c>
    </row>
    <row r="559" spans="1:64" ht="30" customHeight="1" x14ac:dyDescent="0.3">
      <c r="A559" s="62" t="s">
        <v>692</v>
      </c>
      <c r="B559" s="62" t="s">
        <v>670</v>
      </c>
      <c r="C55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59" s="62" t="s">
        <v>509</v>
      </c>
      <c r="E559" s="62"/>
      <c r="F55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5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59" s="74"/>
      <c r="I559" s="75" t="str">
        <f>IF(Table1[[#This Row],[Connection ID]]&lt;&gt;"-",IF(COUNTIF(Table1[Connection ID],Table1[[#This Row],[Connection ID]])&gt;1,"Duplicate Tag",""),"")</f>
        <v/>
      </c>
      <c r="J55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59" s="62"/>
      <c r="M559" s="62" t="s">
        <v>7</v>
      </c>
      <c r="N559" s="72" t="str" cm="1">
        <f t="array" ref="N559">_xlfn._xlws.FILTER(LookupCostCode[Cost Code],LookupCostCode[Description]=Table1[[#This Row],[Equipment Type]],"Not Assigned")</f>
        <v>Not Assigned</v>
      </c>
      <c r="O559" s="72" t="s">
        <v>983</v>
      </c>
      <c r="P559" s="72"/>
      <c r="Q559" s="62" t="s">
        <v>9</v>
      </c>
      <c r="R559" s="62"/>
      <c r="S559" s="62" t="s">
        <v>6</v>
      </c>
      <c r="T559" s="62"/>
      <c r="U559" s="62"/>
      <c r="V559" s="62"/>
      <c r="W559" s="72" t="str">
        <f>IF(ISBLANK(Table1[[#This Row],[Connection Type]]),"",INDEX(LookupConnectionType[Description],MATCH(Table1[[#This Row],[Connection Type]],LookupConnectionType[Connection Abbreviation])))</f>
        <v/>
      </c>
      <c r="X559" s="76"/>
      <c r="AA559" s="62"/>
      <c r="AB559" s="62"/>
      <c r="AC559" s="62"/>
      <c r="AD559" s="62"/>
      <c r="AE559" s="62"/>
      <c r="AF559" s="77"/>
      <c r="AG559" s="77"/>
      <c r="AH559" s="78"/>
      <c r="AI55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5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59" s="79" t="str">
        <f>IF(OR(Table1[[#This Row],[Apparent Power (kVA)]]="",Table1[[#This Row],[Elec - Diversity]]=""),"",Table1[[#This Row],[Apparent Power (kVA)]]*Table1[[#This Row],[Elec - Diversity]])</f>
        <v/>
      </c>
      <c r="AL559" s="62"/>
      <c r="AM559" s="62"/>
      <c r="AN559" s="62"/>
      <c r="AO559" s="62"/>
      <c r="AP559" s="62"/>
      <c r="AQ559" s="62"/>
      <c r="AR559" s="62"/>
      <c r="AS559" s="62"/>
      <c r="AT559" s="62" t="str" cm="1">
        <f t="array" ref="AT559">IF(ISBLANK(Table1[[#This Row],[Service]]),"N/A",INDEX(LookupService[Consumption Unit],MATCH(Table1[[#This Row],[Service]],LookupService[Service],0),0))</f>
        <v>N/A</v>
      </c>
      <c r="AU559" s="62"/>
      <c r="AV559" s="62"/>
      <c r="AW559" s="80" t="str" cm="1">
        <f t="array" ref="AW559">IF(ISBLANK(Table1[[#This Row],[Service]]),"N/A",INDEX(LookupService[Pressure Unit],MATCH(Table1[[#This Row],[Service]],LookupService[Service],0),0))</f>
        <v>N/A</v>
      </c>
      <c r="AX559" s="81"/>
      <c r="AY559" s="72" t="str">
        <f>IF(OR(Table1[[#This Row],[Flow]]="",Table1[[#This Row],[Mech - Diversity]]=""),"",Table1[[#This Row],[Flow]]*Table1[[#This Row],[Mech - Diversity]])</f>
        <v/>
      </c>
      <c r="AZ559" s="72"/>
      <c r="BA559" s="62"/>
      <c r="BB559" s="62"/>
      <c r="BC559" s="62"/>
      <c r="BD559" s="62"/>
      <c r="BE559" s="62"/>
      <c r="BF559" s="62"/>
      <c r="BG559" s="62"/>
      <c r="BH559" s="77"/>
      <c r="BI559" s="77"/>
      <c r="BJ55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59" s="72"/>
      <c r="BL559" s="72" t="b">
        <f>IF(ISBLANK(Table1[[#This Row],[Power Source (Control Panel)]]),FALSE,TRUE)</f>
        <v>0</v>
      </c>
    </row>
    <row r="560" spans="1:64" ht="30" customHeight="1" x14ac:dyDescent="0.3">
      <c r="A560" s="80" t="s">
        <v>693</v>
      </c>
      <c r="B560" s="62" t="s">
        <v>670</v>
      </c>
      <c r="C56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EL-C111</v>
      </c>
      <c r="D560" s="62" t="s">
        <v>516</v>
      </c>
      <c r="E560" s="62" t="s">
        <v>528</v>
      </c>
      <c r="F560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60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60" s="74">
        <v>111</v>
      </c>
      <c r="I560" s="75" t="str">
        <f>IF(Table1[[#This Row],[Connection ID]]&lt;&gt;"-",IF(COUNTIF(Table1[Connection ID],Table1[[#This Row],[Connection ID]])&gt;1,"Duplicate Tag",""),"")</f>
        <v/>
      </c>
      <c r="J56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60" s="62"/>
      <c r="M560" s="62"/>
      <c r="N560" s="72" t="str" cm="1">
        <f t="array" ref="N560">_xlfn._xlws.FILTER(LookupCostCode[Cost Code],LookupCostCode[Description]=Table1[[#This Row],[Equipment Type]],"Not Assigned")</f>
        <v>Not Assigned</v>
      </c>
      <c r="O560" s="72"/>
      <c r="P560" s="72"/>
      <c r="Q560" s="62" t="s">
        <v>9</v>
      </c>
      <c r="R560" s="62"/>
      <c r="S560" s="62" t="s">
        <v>6</v>
      </c>
      <c r="T560" s="62"/>
      <c r="U560" s="62"/>
      <c r="V560" s="62"/>
      <c r="W560" s="72" t="str">
        <f>IF(ISBLANK(Table1[[#This Row],[Connection Type]]),"",INDEX(LookupConnectionType[Description],MATCH(Table1[[#This Row],[Connection Type]],LookupConnectionType[Connection Abbreviation])))</f>
        <v/>
      </c>
      <c r="X560" s="76"/>
      <c r="AA560" s="62"/>
      <c r="AB560" s="62"/>
      <c r="AC560" s="62" t="s">
        <v>518</v>
      </c>
      <c r="AD560" s="62"/>
      <c r="AE560" s="62" t="s">
        <v>529</v>
      </c>
      <c r="AF560" s="77"/>
      <c r="AG560" s="77">
        <v>5</v>
      </c>
      <c r="AH560" s="78">
        <v>0.8</v>
      </c>
      <c r="AI560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60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60" s="79">
        <f>IF(OR(Table1[[#This Row],[Apparent Power (kVA)]]="",Table1[[#This Row],[Elec - Diversity]]=""),"",Table1[[#This Row],[Apparent Power (kVA)]]*Table1[[#This Row],[Elec - Diversity]])</f>
        <v>0.48</v>
      </c>
      <c r="AL560" s="62"/>
      <c r="AM560" s="62"/>
      <c r="AN560" s="62"/>
      <c r="AO560" s="62"/>
      <c r="AP560" s="62"/>
      <c r="AQ560" s="62"/>
      <c r="AR560" s="62"/>
      <c r="AS560" s="62"/>
      <c r="AT560" s="62" t="str" cm="1">
        <f t="array" ref="AT560">IF(ISBLANK(Table1[[#This Row],[Service]]),"N/A",INDEX(LookupService[Consumption Unit],MATCH(Table1[[#This Row],[Service]],LookupService[Service],0),0))</f>
        <v>N/A</v>
      </c>
      <c r="AU560" s="62"/>
      <c r="AV560" s="62"/>
      <c r="AW560" s="80" t="str" cm="1">
        <f t="array" ref="AW560">IF(ISBLANK(Table1[[#This Row],[Service]]),"N/A",INDEX(LookupService[Pressure Unit],MATCH(Table1[[#This Row],[Service]],LookupService[Service],0),0))</f>
        <v>N/A</v>
      </c>
      <c r="AX560" s="81"/>
      <c r="AY560" s="72" t="str">
        <f>IF(OR(Table1[[#This Row],[Flow]]="",Table1[[#This Row],[Mech - Diversity]]=""),"",Table1[[#This Row],[Flow]]*Table1[[#This Row],[Mech - Diversity]])</f>
        <v/>
      </c>
      <c r="AZ560" s="72"/>
      <c r="BA560" s="62"/>
      <c r="BB560" s="62"/>
      <c r="BC560" s="62"/>
      <c r="BD560" s="62"/>
      <c r="BE560" s="62"/>
      <c r="BF560" s="62"/>
      <c r="BG560" s="62"/>
      <c r="BH560" s="77"/>
      <c r="BI560" s="77"/>
      <c r="BJ560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60" s="72" t="s">
        <v>512</v>
      </c>
      <c r="BL560" s="72" t="b">
        <f>IF(ISBLANK(Table1[[#This Row],[Power Source (Control Panel)]]),FALSE,TRUE)</f>
        <v>0</v>
      </c>
    </row>
    <row r="561" spans="1:64" ht="30" customHeight="1" x14ac:dyDescent="0.3">
      <c r="A561" s="62" t="s">
        <v>693</v>
      </c>
      <c r="B561" s="62" t="s">
        <v>670</v>
      </c>
      <c r="C56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61" s="62" t="s">
        <v>509</v>
      </c>
      <c r="E561" s="62"/>
      <c r="F56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6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61" s="74"/>
      <c r="I561" s="75" t="str">
        <f>IF(Table1[[#This Row],[Connection ID]]&lt;&gt;"-",IF(COUNTIF(Table1[Connection ID],Table1[[#This Row],[Connection ID]])&gt;1,"Duplicate Tag",""),"")</f>
        <v/>
      </c>
      <c r="J56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61" s="62"/>
      <c r="M561" s="62" t="s">
        <v>7</v>
      </c>
      <c r="N561" s="72" t="str" cm="1">
        <f t="array" ref="N561">_xlfn._xlws.FILTER(LookupCostCode[Cost Code],LookupCostCode[Description]=Table1[[#This Row],[Equipment Type]],"Not Assigned")</f>
        <v>Not Assigned</v>
      </c>
      <c r="O561" s="72" t="s">
        <v>983</v>
      </c>
      <c r="P561" s="72"/>
      <c r="Q561" s="62" t="s">
        <v>9</v>
      </c>
      <c r="R561" s="62"/>
      <c r="S561" s="62" t="s">
        <v>6</v>
      </c>
      <c r="T561" s="62"/>
      <c r="U561" s="62"/>
      <c r="V561" s="62"/>
      <c r="W561" s="72" t="str">
        <f>IF(ISBLANK(Table1[[#This Row],[Connection Type]]),"",INDEX(LookupConnectionType[Description],MATCH(Table1[[#This Row],[Connection Type]],LookupConnectionType[Connection Abbreviation])))</f>
        <v/>
      </c>
      <c r="X561" s="76"/>
      <c r="AA561" s="62"/>
      <c r="AB561" s="62"/>
      <c r="AC561" s="62"/>
      <c r="AD561" s="62"/>
      <c r="AE561" s="62"/>
      <c r="AF561" s="77"/>
      <c r="AG561" s="77"/>
      <c r="AH561" s="78"/>
      <c r="AI56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6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61" s="79" t="str">
        <f>IF(OR(Table1[[#This Row],[Apparent Power (kVA)]]="",Table1[[#This Row],[Elec - Diversity]]=""),"",Table1[[#This Row],[Apparent Power (kVA)]]*Table1[[#This Row],[Elec - Diversity]])</f>
        <v/>
      </c>
      <c r="AL561" s="62"/>
      <c r="AM561" s="62"/>
      <c r="AN561" s="62"/>
      <c r="AO561" s="62"/>
      <c r="AP561" s="62"/>
      <c r="AQ561" s="62"/>
      <c r="AR561" s="62"/>
      <c r="AS561" s="62"/>
      <c r="AT561" s="62" t="str" cm="1">
        <f t="array" ref="AT561">IF(ISBLANK(Table1[[#This Row],[Service]]),"N/A",INDEX(LookupService[Consumption Unit],MATCH(Table1[[#This Row],[Service]],LookupService[Service],0),0))</f>
        <v>N/A</v>
      </c>
      <c r="AU561" s="62"/>
      <c r="AV561" s="62"/>
      <c r="AW561" s="80" t="str" cm="1">
        <f t="array" ref="AW561">IF(ISBLANK(Table1[[#This Row],[Service]]),"N/A",INDEX(LookupService[Pressure Unit],MATCH(Table1[[#This Row],[Service]],LookupService[Service],0),0))</f>
        <v>N/A</v>
      </c>
      <c r="AX561" s="81"/>
      <c r="AY561" s="72" t="str">
        <f>IF(OR(Table1[[#This Row],[Flow]]="",Table1[[#This Row],[Mech - Diversity]]=""),"",Table1[[#This Row],[Flow]]*Table1[[#This Row],[Mech - Diversity]])</f>
        <v/>
      </c>
      <c r="AZ561" s="72"/>
      <c r="BA561" s="62"/>
      <c r="BB561" s="62"/>
      <c r="BC561" s="62"/>
      <c r="BD561" s="62"/>
      <c r="BE561" s="62"/>
      <c r="BF561" s="62"/>
      <c r="BG561" s="62"/>
      <c r="BH561" s="77"/>
      <c r="BI561" s="77"/>
      <c r="BJ56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61" s="72"/>
      <c r="BL561" s="72" t="b">
        <f>IF(ISBLANK(Table1[[#This Row],[Power Source (Control Panel)]]),FALSE,TRUE)</f>
        <v>0</v>
      </c>
    </row>
    <row r="562" spans="1:64" ht="30" customHeight="1" x14ac:dyDescent="0.3">
      <c r="A562" s="80" t="s">
        <v>723</v>
      </c>
      <c r="B562" s="62" t="s">
        <v>553</v>
      </c>
      <c r="C56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EL-C215</v>
      </c>
      <c r="D562" s="62" t="s">
        <v>516</v>
      </c>
      <c r="E562" s="62" t="s">
        <v>528</v>
      </c>
      <c r="F562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62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62" s="74">
        <v>215</v>
      </c>
      <c r="I562" s="75" t="str">
        <f>IF(Table1[[#This Row],[Connection ID]]&lt;&gt;"-",IF(COUNTIF(Table1[Connection ID],Table1[[#This Row],[Connection ID]])&gt;1,"Duplicate Tag",""),"")</f>
        <v/>
      </c>
      <c r="J56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62" s="62"/>
      <c r="M562" s="62"/>
      <c r="N562" s="72" t="str" cm="1">
        <f t="array" ref="N562">_xlfn._xlws.FILTER(LookupCostCode[Cost Code],LookupCostCode[Description]=Table1[[#This Row],[Equipment Type]],"Not Assigned")</f>
        <v>Not Assigned</v>
      </c>
      <c r="O562" s="72"/>
      <c r="P562" s="72"/>
      <c r="Q562" s="62" t="s">
        <v>9</v>
      </c>
      <c r="R562" s="62"/>
      <c r="S562" s="62" t="s">
        <v>6</v>
      </c>
      <c r="T562" s="62"/>
      <c r="U562" s="62"/>
      <c r="V562" s="62"/>
      <c r="W562" s="72" t="str">
        <f>IF(ISBLANK(Table1[[#This Row],[Connection Type]]),"",INDEX(LookupConnectionType[Description],MATCH(Table1[[#This Row],[Connection Type]],LookupConnectionType[Connection Abbreviation])))</f>
        <v/>
      </c>
      <c r="X562" s="76"/>
      <c r="AA562" s="62"/>
      <c r="AB562" s="62"/>
      <c r="AC562" s="62" t="s">
        <v>518</v>
      </c>
      <c r="AD562" s="62"/>
      <c r="AE562" s="62" t="s">
        <v>529</v>
      </c>
      <c r="AF562" s="77"/>
      <c r="AG562" s="77">
        <v>5</v>
      </c>
      <c r="AH562" s="78">
        <v>0.8</v>
      </c>
      <c r="AI562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62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62" s="79">
        <f>IF(OR(Table1[[#This Row],[Apparent Power (kVA)]]="",Table1[[#This Row],[Elec - Diversity]]=""),"",Table1[[#This Row],[Apparent Power (kVA)]]*Table1[[#This Row],[Elec - Diversity]])</f>
        <v>0.48</v>
      </c>
      <c r="AL562" s="62"/>
      <c r="AM562" s="62"/>
      <c r="AN562" s="62"/>
      <c r="AO562" s="62"/>
      <c r="AP562" s="62"/>
      <c r="AQ562" s="62"/>
      <c r="AR562" s="62"/>
      <c r="AS562" s="62"/>
      <c r="AT562" s="62" t="str" cm="1">
        <f t="array" ref="AT562">IF(ISBLANK(Table1[[#This Row],[Service]]),"N/A",INDEX(LookupService[Consumption Unit],MATCH(Table1[[#This Row],[Service]],LookupService[Service],0),0))</f>
        <v>N/A</v>
      </c>
      <c r="AU562" s="62"/>
      <c r="AV562" s="62"/>
      <c r="AW562" s="80" t="str" cm="1">
        <f t="array" ref="AW562">IF(ISBLANK(Table1[[#This Row],[Service]]),"N/A",INDEX(LookupService[Pressure Unit],MATCH(Table1[[#This Row],[Service]],LookupService[Service],0),0))</f>
        <v>N/A</v>
      </c>
      <c r="AX562" s="81"/>
      <c r="AY562" s="72" t="str">
        <f>IF(OR(Table1[[#This Row],[Flow]]="",Table1[[#This Row],[Mech - Diversity]]=""),"",Table1[[#This Row],[Flow]]*Table1[[#This Row],[Mech - Diversity]])</f>
        <v/>
      </c>
      <c r="AZ562" s="72"/>
      <c r="BA562" s="62"/>
      <c r="BB562" s="62"/>
      <c r="BC562" s="62"/>
      <c r="BD562" s="62"/>
      <c r="BE562" s="62"/>
      <c r="BF562" s="62"/>
      <c r="BG562" s="62"/>
      <c r="BH562" s="77"/>
      <c r="BI562" s="77"/>
      <c r="BJ562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62" s="72" t="s">
        <v>512</v>
      </c>
      <c r="BL562" s="72" t="b">
        <f>IF(ISBLANK(Table1[[#This Row],[Power Source (Control Panel)]]),FALSE,TRUE)</f>
        <v>0</v>
      </c>
    </row>
    <row r="563" spans="1:64" ht="30" customHeight="1" x14ac:dyDescent="0.3">
      <c r="A563" s="62" t="s">
        <v>723</v>
      </c>
      <c r="B563" s="62" t="s">
        <v>553</v>
      </c>
      <c r="C56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63" s="62" t="s">
        <v>509</v>
      </c>
      <c r="E563" s="62"/>
      <c r="F56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6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63" s="74"/>
      <c r="I563" s="75" t="str">
        <f>IF(Table1[[#This Row],[Connection ID]]&lt;&gt;"-",IF(COUNTIF(Table1[Connection ID],Table1[[#This Row],[Connection ID]])&gt;1,"Duplicate Tag",""),"")</f>
        <v/>
      </c>
      <c r="J56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63" s="62"/>
      <c r="M563" s="62" t="s">
        <v>7</v>
      </c>
      <c r="N563" s="72" t="str" cm="1">
        <f t="array" ref="N563">_xlfn._xlws.FILTER(LookupCostCode[Cost Code],LookupCostCode[Description]=Table1[[#This Row],[Equipment Type]],"Not Assigned")</f>
        <v>Not Assigned</v>
      </c>
      <c r="O563" s="72" t="s">
        <v>1032</v>
      </c>
      <c r="P563" s="72" t="s">
        <v>1033</v>
      </c>
      <c r="Q563" s="62" t="s">
        <v>9</v>
      </c>
      <c r="R563" s="62"/>
      <c r="S563" s="62" t="s">
        <v>6</v>
      </c>
      <c r="T563" s="62"/>
      <c r="U563" s="62"/>
      <c r="V563" s="62"/>
      <c r="W563" s="72" t="str">
        <f>IF(ISBLANK(Table1[[#This Row],[Connection Type]]),"",INDEX(LookupConnectionType[Description],MATCH(Table1[[#This Row],[Connection Type]],LookupConnectionType[Connection Abbreviation])))</f>
        <v/>
      </c>
      <c r="X563" s="76"/>
      <c r="AA563" s="62"/>
      <c r="AB563" s="62"/>
      <c r="AC563" s="62"/>
      <c r="AD563" s="62"/>
      <c r="AE563" s="62"/>
      <c r="AF563" s="77"/>
      <c r="AG563" s="77"/>
      <c r="AH563" s="78"/>
      <c r="AI56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6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63" s="79" t="str">
        <f>IF(OR(Table1[[#This Row],[Apparent Power (kVA)]]="",Table1[[#This Row],[Elec - Diversity]]=""),"",Table1[[#This Row],[Apparent Power (kVA)]]*Table1[[#This Row],[Elec - Diversity]])</f>
        <v/>
      </c>
      <c r="AL563" s="62"/>
      <c r="AM563" s="62"/>
      <c r="AN563" s="62"/>
      <c r="AO563" s="62"/>
      <c r="AP563" s="62"/>
      <c r="AQ563" s="62"/>
      <c r="AR563" s="62"/>
      <c r="AS563" s="62"/>
      <c r="AT563" s="62" t="str" cm="1">
        <f t="array" ref="AT563">IF(ISBLANK(Table1[[#This Row],[Service]]),"N/A",INDEX(LookupService[Consumption Unit],MATCH(Table1[[#This Row],[Service]],LookupService[Service],0),0))</f>
        <v>N/A</v>
      </c>
      <c r="AU563" s="62"/>
      <c r="AV563" s="62"/>
      <c r="AW563" s="80" t="str" cm="1">
        <f t="array" ref="AW563">IF(ISBLANK(Table1[[#This Row],[Service]]),"N/A",INDEX(LookupService[Pressure Unit],MATCH(Table1[[#This Row],[Service]],LookupService[Service],0),0))</f>
        <v>N/A</v>
      </c>
      <c r="AX563" s="81"/>
      <c r="AY563" s="72" t="str">
        <f>IF(OR(Table1[[#This Row],[Flow]]="",Table1[[#This Row],[Mech - Diversity]]=""),"",Table1[[#This Row],[Flow]]*Table1[[#This Row],[Mech - Diversity]])</f>
        <v/>
      </c>
      <c r="AZ563" s="72"/>
      <c r="BA563" s="62"/>
      <c r="BB563" s="62"/>
      <c r="BC563" s="62"/>
      <c r="BD563" s="62"/>
      <c r="BE563" s="62"/>
      <c r="BF563" s="62"/>
      <c r="BG563" s="62"/>
      <c r="BH563" s="77"/>
      <c r="BI563" s="77"/>
      <c r="BJ56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63" s="72"/>
      <c r="BL563" s="72" t="b">
        <f>IF(ISBLANK(Table1[[#This Row],[Power Source (Control Panel)]]),FALSE,TRUE)</f>
        <v>0</v>
      </c>
    </row>
    <row r="564" spans="1:64" ht="30" customHeight="1" x14ac:dyDescent="0.3">
      <c r="A564" s="80" t="s">
        <v>724</v>
      </c>
      <c r="B564" s="62" t="s">
        <v>553</v>
      </c>
      <c r="C56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EL-C216</v>
      </c>
      <c r="D564" s="62" t="s">
        <v>516</v>
      </c>
      <c r="E564" s="62" t="s">
        <v>528</v>
      </c>
      <c r="F564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64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64" s="74">
        <v>216</v>
      </c>
      <c r="I564" s="75" t="str">
        <f>IF(Table1[[#This Row],[Connection ID]]&lt;&gt;"-",IF(COUNTIF(Table1[Connection ID],Table1[[#This Row],[Connection ID]])&gt;1,"Duplicate Tag",""),"")</f>
        <v/>
      </c>
      <c r="J56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64" s="62"/>
      <c r="M564" s="62"/>
      <c r="N564" s="72" t="str" cm="1">
        <f t="array" ref="N564">_xlfn._xlws.FILTER(LookupCostCode[Cost Code],LookupCostCode[Description]=Table1[[#This Row],[Equipment Type]],"Not Assigned")</f>
        <v>Not Assigned</v>
      </c>
      <c r="O564" s="72"/>
      <c r="P564" s="72"/>
      <c r="Q564" s="62" t="s">
        <v>9</v>
      </c>
      <c r="R564" s="62"/>
      <c r="S564" s="62" t="s">
        <v>6</v>
      </c>
      <c r="T564" s="62"/>
      <c r="U564" s="62"/>
      <c r="V564" s="62"/>
      <c r="W564" s="72" t="str">
        <f>IF(ISBLANK(Table1[[#This Row],[Connection Type]]),"",INDEX(LookupConnectionType[Description],MATCH(Table1[[#This Row],[Connection Type]],LookupConnectionType[Connection Abbreviation])))</f>
        <v/>
      </c>
      <c r="X564" s="76"/>
      <c r="AA564" s="62"/>
      <c r="AB564" s="62"/>
      <c r="AC564" s="62" t="s">
        <v>518</v>
      </c>
      <c r="AD564" s="62"/>
      <c r="AE564" s="62" t="s">
        <v>529</v>
      </c>
      <c r="AF564" s="77"/>
      <c r="AG564" s="77">
        <v>5</v>
      </c>
      <c r="AH564" s="78">
        <v>0.8</v>
      </c>
      <c r="AI564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64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64" s="79">
        <f>IF(OR(Table1[[#This Row],[Apparent Power (kVA)]]="",Table1[[#This Row],[Elec - Diversity]]=""),"",Table1[[#This Row],[Apparent Power (kVA)]]*Table1[[#This Row],[Elec - Diversity]])</f>
        <v>0.48</v>
      </c>
      <c r="AL564" s="62"/>
      <c r="AM564" s="62"/>
      <c r="AN564" s="62"/>
      <c r="AO564" s="62"/>
      <c r="AP564" s="62"/>
      <c r="AQ564" s="62"/>
      <c r="AR564" s="62"/>
      <c r="AS564" s="62"/>
      <c r="AT564" s="62" t="str" cm="1">
        <f t="array" ref="AT564">IF(ISBLANK(Table1[[#This Row],[Service]]),"N/A",INDEX(LookupService[Consumption Unit],MATCH(Table1[[#This Row],[Service]],LookupService[Service],0),0))</f>
        <v>N/A</v>
      </c>
      <c r="AU564" s="62"/>
      <c r="AV564" s="62"/>
      <c r="AW564" s="80" t="str" cm="1">
        <f t="array" ref="AW564">IF(ISBLANK(Table1[[#This Row],[Service]]),"N/A",INDEX(LookupService[Pressure Unit],MATCH(Table1[[#This Row],[Service]],LookupService[Service],0),0))</f>
        <v>N/A</v>
      </c>
      <c r="AX564" s="81"/>
      <c r="AY564" s="72" t="str">
        <f>IF(OR(Table1[[#This Row],[Flow]]="",Table1[[#This Row],[Mech - Diversity]]=""),"",Table1[[#This Row],[Flow]]*Table1[[#This Row],[Mech - Diversity]])</f>
        <v/>
      </c>
      <c r="AZ564" s="72"/>
      <c r="BA564" s="62"/>
      <c r="BB564" s="62"/>
      <c r="BC564" s="62"/>
      <c r="BD564" s="62"/>
      <c r="BE564" s="62"/>
      <c r="BF564" s="62"/>
      <c r="BG564" s="62"/>
      <c r="BH564" s="77"/>
      <c r="BI564" s="77"/>
      <c r="BJ564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64" s="72" t="s">
        <v>512</v>
      </c>
      <c r="BL564" s="72" t="b">
        <f>IF(ISBLANK(Table1[[#This Row],[Power Source (Control Panel)]]),FALSE,TRUE)</f>
        <v>0</v>
      </c>
    </row>
    <row r="565" spans="1:64" ht="30" customHeight="1" x14ac:dyDescent="0.3">
      <c r="A565" s="62" t="s">
        <v>724</v>
      </c>
      <c r="B565" s="62" t="s">
        <v>553</v>
      </c>
      <c r="C56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65" s="62" t="s">
        <v>509</v>
      </c>
      <c r="E565" s="62"/>
      <c r="F56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6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65" s="74"/>
      <c r="I565" s="75" t="str">
        <f>IF(Table1[[#This Row],[Connection ID]]&lt;&gt;"-",IF(COUNTIF(Table1[Connection ID],Table1[[#This Row],[Connection ID]])&gt;1,"Duplicate Tag",""),"")</f>
        <v/>
      </c>
      <c r="J56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65" s="62"/>
      <c r="M565" s="62" t="s">
        <v>7</v>
      </c>
      <c r="N565" s="72" t="str" cm="1">
        <f t="array" ref="N565">_xlfn._xlws.FILTER(LookupCostCode[Cost Code],LookupCostCode[Description]=Table1[[#This Row],[Equipment Type]],"Not Assigned")</f>
        <v>Not Assigned</v>
      </c>
      <c r="O565" s="72" t="s">
        <v>1032</v>
      </c>
      <c r="P565" s="72" t="s">
        <v>1033</v>
      </c>
      <c r="Q565" s="62" t="s">
        <v>9</v>
      </c>
      <c r="R565" s="62"/>
      <c r="S565" s="62" t="s">
        <v>6</v>
      </c>
      <c r="T565" s="62"/>
      <c r="U565" s="62"/>
      <c r="V565" s="62"/>
      <c r="W565" s="72" t="str">
        <f>IF(ISBLANK(Table1[[#This Row],[Connection Type]]),"",INDEX(LookupConnectionType[Description],MATCH(Table1[[#This Row],[Connection Type]],LookupConnectionType[Connection Abbreviation])))</f>
        <v/>
      </c>
      <c r="X565" s="76"/>
      <c r="AA565" s="62"/>
      <c r="AB565" s="62"/>
      <c r="AC565" s="62"/>
      <c r="AD565" s="62"/>
      <c r="AE565" s="62"/>
      <c r="AF565" s="77"/>
      <c r="AG565" s="77"/>
      <c r="AH565" s="78"/>
      <c r="AI56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6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65" s="79" t="str">
        <f>IF(OR(Table1[[#This Row],[Apparent Power (kVA)]]="",Table1[[#This Row],[Elec - Diversity]]=""),"",Table1[[#This Row],[Apparent Power (kVA)]]*Table1[[#This Row],[Elec - Diversity]])</f>
        <v/>
      </c>
      <c r="AL565" s="62"/>
      <c r="AM565" s="62"/>
      <c r="AN565" s="62"/>
      <c r="AO565" s="62"/>
      <c r="AP565" s="62"/>
      <c r="AQ565" s="62"/>
      <c r="AR565" s="62"/>
      <c r="AS565" s="62"/>
      <c r="AT565" s="62" t="str" cm="1">
        <f t="array" ref="AT565">IF(ISBLANK(Table1[[#This Row],[Service]]),"N/A",INDEX(LookupService[Consumption Unit],MATCH(Table1[[#This Row],[Service]],LookupService[Service],0),0))</f>
        <v>N/A</v>
      </c>
      <c r="AU565" s="62"/>
      <c r="AV565" s="62"/>
      <c r="AW565" s="80" t="str" cm="1">
        <f t="array" ref="AW565">IF(ISBLANK(Table1[[#This Row],[Service]]),"N/A",INDEX(LookupService[Pressure Unit],MATCH(Table1[[#This Row],[Service]],LookupService[Service],0),0))</f>
        <v>N/A</v>
      </c>
      <c r="AX565" s="81"/>
      <c r="AY565" s="72" t="str">
        <f>IF(OR(Table1[[#This Row],[Flow]]="",Table1[[#This Row],[Mech - Diversity]]=""),"",Table1[[#This Row],[Flow]]*Table1[[#This Row],[Mech - Diversity]])</f>
        <v/>
      </c>
      <c r="AZ565" s="72"/>
      <c r="BA565" s="62"/>
      <c r="BB565" s="62"/>
      <c r="BC565" s="62"/>
      <c r="BD565" s="62"/>
      <c r="BE565" s="62"/>
      <c r="BF565" s="62"/>
      <c r="BG565" s="62"/>
      <c r="BH565" s="77"/>
      <c r="BI565" s="77"/>
      <c r="BJ56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65" s="72"/>
      <c r="BL565" s="72" t="b">
        <f>IF(ISBLANK(Table1[[#This Row],[Power Source (Control Panel)]]),FALSE,TRUE)</f>
        <v>0</v>
      </c>
    </row>
    <row r="566" spans="1:64" ht="30" customHeight="1" x14ac:dyDescent="0.3">
      <c r="A566" s="80" t="s">
        <v>725</v>
      </c>
      <c r="B566" s="62" t="s">
        <v>553</v>
      </c>
      <c r="C56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EL-C217</v>
      </c>
      <c r="D566" s="62" t="s">
        <v>516</v>
      </c>
      <c r="E566" s="62" t="s">
        <v>528</v>
      </c>
      <c r="F56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6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66" s="74">
        <v>217</v>
      </c>
      <c r="I566" s="75" t="str">
        <f>IF(Table1[[#This Row],[Connection ID]]&lt;&gt;"-",IF(COUNTIF(Table1[Connection ID],Table1[[#This Row],[Connection ID]])&gt;1,"Duplicate Tag",""),"")</f>
        <v/>
      </c>
      <c r="J56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66" s="62"/>
      <c r="M566" s="62"/>
      <c r="N566" s="72" t="str" cm="1">
        <f t="array" ref="N566">_xlfn._xlws.FILTER(LookupCostCode[Cost Code],LookupCostCode[Description]=Table1[[#This Row],[Equipment Type]],"Not Assigned")</f>
        <v>Not Assigned</v>
      </c>
      <c r="O566" s="72"/>
      <c r="P566" s="72"/>
      <c r="Q566" s="62" t="s">
        <v>9</v>
      </c>
      <c r="R566" s="62"/>
      <c r="S566" s="62" t="s">
        <v>6</v>
      </c>
      <c r="T566" s="62"/>
      <c r="U566" s="62"/>
      <c r="V566" s="62"/>
      <c r="W566" s="72" t="str">
        <f>IF(ISBLANK(Table1[[#This Row],[Connection Type]]),"",INDEX(LookupConnectionType[Description],MATCH(Table1[[#This Row],[Connection Type]],LookupConnectionType[Connection Abbreviation])))</f>
        <v/>
      </c>
      <c r="X566" s="76"/>
      <c r="AA566" s="62"/>
      <c r="AB566" s="62"/>
      <c r="AC566" s="62" t="s">
        <v>518</v>
      </c>
      <c r="AD566" s="62"/>
      <c r="AE566" s="62" t="s">
        <v>529</v>
      </c>
      <c r="AF566" s="77"/>
      <c r="AG566" s="77">
        <v>5</v>
      </c>
      <c r="AH566" s="78">
        <v>0.8</v>
      </c>
      <c r="AI56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66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66" s="79">
        <f>IF(OR(Table1[[#This Row],[Apparent Power (kVA)]]="",Table1[[#This Row],[Elec - Diversity]]=""),"",Table1[[#This Row],[Apparent Power (kVA)]]*Table1[[#This Row],[Elec - Diversity]])</f>
        <v>0.48</v>
      </c>
      <c r="AL566" s="62"/>
      <c r="AM566" s="62"/>
      <c r="AN566" s="62"/>
      <c r="AO566" s="62"/>
      <c r="AP566" s="62"/>
      <c r="AQ566" s="62"/>
      <c r="AR566" s="62"/>
      <c r="AS566" s="62"/>
      <c r="AT566" s="62" t="str" cm="1">
        <f t="array" ref="AT566">IF(ISBLANK(Table1[[#This Row],[Service]]),"N/A",INDEX(LookupService[Consumption Unit],MATCH(Table1[[#This Row],[Service]],LookupService[Service],0),0))</f>
        <v>N/A</v>
      </c>
      <c r="AU566" s="62"/>
      <c r="AV566" s="62"/>
      <c r="AW566" s="80" t="str" cm="1">
        <f t="array" ref="AW566">IF(ISBLANK(Table1[[#This Row],[Service]]),"N/A",INDEX(LookupService[Pressure Unit],MATCH(Table1[[#This Row],[Service]],LookupService[Service],0),0))</f>
        <v>N/A</v>
      </c>
      <c r="AX566" s="81"/>
      <c r="AY566" s="72" t="str">
        <f>IF(OR(Table1[[#This Row],[Flow]]="",Table1[[#This Row],[Mech - Diversity]]=""),"",Table1[[#This Row],[Flow]]*Table1[[#This Row],[Mech - Diversity]])</f>
        <v/>
      </c>
      <c r="AZ566" s="72"/>
      <c r="BA566" s="62"/>
      <c r="BB566" s="62"/>
      <c r="BC566" s="62"/>
      <c r="BD566" s="62"/>
      <c r="BE566" s="62"/>
      <c r="BF566" s="62"/>
      <c r="BG566" s="62"/>
      <c r="BH566" s="77"/>
      <c r="BI566" s="77"/>
      <c r="BJ56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66" s="72" t="s">
        <v>512</v>
      </c>
      <c r="BL566" s="72" t="b">
        <f>IF(ISBLANK(Table1[[#This Row],[Power Source (Control Panel)]]),FALSE,TRUE)</f>
        <v>0</v>
      </c>
    </row>
    <row r="567" spans="1:64" ht="30" customHeight="1" x14ac:dyDescent="0.3">
      <c r="A567" s="62" t="s">
        <v>725</v>
      </c>
      <c r="B567" s="62" t="s">
        <v>553</v>
      </c>
      <c r="C56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67" s="62" t="s">
        <v>509</v>
      </c>
      <c r="E567" s="62"/>
      <c r="F56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6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67" s="74"/>
      <c r="I567" s="75" t="str">
        <f>IF(Table1[[#This Row],[Connection ID]]&lt;&gt;"-",IF(COUNTIF(Table1[Connection ID],Table1[[#This Row],[Connection ID]])&gt;1,"Duplicate Tag",""),"")</f>
        <v/>
      </c>
      <c r="J56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67" s="62"/>
      <c r="M567" s="62" t="s">
        <v>7</v>
      </c>
      <c r="N567" s="72" t="str" cm="1">
        <f t="array" ref="N567">_xlfn._xlws.FILTER(LookupCostCode[Cost Code],LookupCostCode[Description]=Table1[[#This Row],[Equipment Type]],"Not Assigned")</f>
        <v>Not Assigned</v>
      </c>
      <c r="O567" s="72" t="s">
        <v>1032</v>
      </c>
      <c r="P567" s="72" t="s">
        <v>1033</v>
      </c>
      <c r="Q567" s="62" t="s">
        <v>9</v>
      </c>
      <c r="R567" s="62"/>
      <c r="S567" s="62" t="s">
        <v>6</v>
      </c>
      <c r="T567" s="62"/>
      <c r="U567" s="62"/>
      <c r="V567" s="62"/>
      <c r="W567" s="72" t="str">
        <f>IF(ISBLANK(Table1[[#This Row],[Connection Type]]),"",INDEX(LookupConnectionType[Description],MATCH(Table1[[#This Row],[Connection Type]],LookupConnectionType[Connection Abbreviation])))</f>
        <v/>
      </c>
      <c r="X567" s="76"/>
      <c r="AA567" s="62"/>
      <c r="AB567" s="62"/>
      <c r="AC567" s="62"/>
      <c r="AD567" s="62"/>
      <c r="AE567" s="62"/>
      <c r="AF567" s="77"/>
      <c r="AG567" s="77"/>
      <c r="AH567" s="78"/>
      <c r="AI56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6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67" s="79" t="str">
        <f>IF(OR(Table1[[#This Row],[Apparent Power (kVA)]]="",Table1[[#This Row],[Elec - Diversity]]=""),"",Table1[[#This Row],[Apparent Power (kVA)]]*Table1[[#This Row],[Elec - Diversity]])</f>
        <v/>
      </c>
      <c r="AL567" s="62"/>
      <c r="AM567" s="62"/>
      <c r="AN567" s="62"/>
      <c r="AO567" s="62"/>
      <c r="AP567" s="62"/>
      <c r="AQ567" s="62"/>
      <c r="AR567" s="62"/>
      <c r="AS567" s="62"/>
      <c r="AT567" s="62" t="str" cm="1">
        <f t="array" ref="AT567">IF(ISBLANK(Table1[[#This Row],[Service]]),"N/A",INDEX(LookupService[Consumption Unit],MATCH(Table1[[#This Row],[Service]],LookupService[Service],0),0))</f>
        <v>N/A</v>
      </c>
      <c r="AU567" s="62"/>
      <c r="AV567" s="62"/>
      <c r="AW567" s="80" t="str" cm="1">
        <f t="array" ref="AW567">IF(ISBLANK(Table1[[#This Row],[Service]]),"N/A",INDEX(LookupService[Pressure Unit],MATCH(Table1[[#This Row],[Service]],LookupService[Service],0),0))</f>
        <v>N/A</v>
      </c>
      <c r="AX567" s="81"/>
      <c r="AY567" s="72" t="str">
        <f>IF(OR(Table1[[#This Row],[Flow]]="",Table1[[#This Row],[Mech - Diversity]]=""),"",Table1[[#This Row],[Flow]]*Table1[[#This Row],[Mech - Diversity]])</f>
        <v/>
      </c>
      <c r="AZ567" s="72"/>
      <c r="BA567" s="62"/>
      <c r="BB567" s="62"/>
      <c r="BC567" s="62"/>
      <c r="BD567" s="62"/>
      <c r="BE567" s="62"/>
      <c r="BF567" s="62"/>
      <c r="BG567" s="62"/>
      <c r="BH567" s="77"/>
      <c r="BI567" s="77"/>
      <c r="BJ56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67" s="72"/>
      <c r="BL567" s="72" t="b">
        <f>IF(ISBLANK(Table1[[#This Row],[Power Source (Control Panel)]]),FALSE,TRUE)</f>
        <v>0</v>
      </c>
    </row>
    <row r="568" spans="1:64" ht="30" customHeight="1" x14ac:dyDescent="0.3">
      <c r="A568" s="80" t="s">
        <v>726</v>
      </c>
      <c r="B568" s="62" t="s">
        <v>553</v>
      </c>
      <c r="C56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EL-C218</v>
      </c>
      <c r="D568" s="62" t="s">
        <v>516</v>
      </c>
      <c r="E568" s="62" t="s">
        <v>528</v>
      </c>
      <c r="F568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68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68" s="74">
        <v>218</v>
      </c>
      <c r="I568" s="75" t="str">
        <f>IF(Table1[[#This Row],[Connection ID]]&lt;&gt;"-",IF(COUNTIF(Table1[Connection ID],Table1[[#This Row],[Connection ID]])&gt;1,"Duplicate Tag",""),"")</f>
        <v/>
      </c>
      <c r="J56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68" s="62"/>
      <c r="M568" s="62"/>
      <c r="N568" s="72" t="str" cm="1">
        <f t="array" ref="N568">_xlfn._xlws.FILTER(LookupCostCode[Cost Code],LookupCostCode[Description]=Table1[[#This Row],[Equipment Type]],"Not Assigned")</f>
        <v>Not Assigned</v>
      </c>
      <c r="O568" s="72"/>
      <c r="P568" s="72"/>
      <c r="Q568" s="62" t="s">
        <v>9</v>
      </c>
      <c r="R568" s="62"/>
      <c r="S568" s="62" t="s">
        <v>6</v>
      </c>
      <c r="T568" s="62"/>
      <c r="U568" s="62"/>
      <c r="V568" s="62"/>
      <c r="W568" s="72" t="str">
        <f>IF(ISBLANK(Table1[[#This Row],[Connection Type]]),"",INDEX(LookupConnectionType[Description],MATCH(Table1[[#This Row],[Connection Type]],LookupConnectionType[Connection Abbreviation])))</f>
        <v/>
      </c>
      <c r="X568" s="76"/>
      <c r="AA568" s="62"/>
      <c r="AB568" s="62"/>
      <c r="AC568" s="62" t="s">
        <v>518</v>
      </c>
      <c r="AD568" s="62"/>
      <c r="AE568" s="62" t="s">
        <v>529</v>
      </c>
      <c r="AF568" s="77"/>
      <c r="AG568" s="77">
        <v>5</v>
      </c>
      <c r="AH568" s="78">
        <v>0.8</v>
      </c>
      <c r="AI568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68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68" s="79">
        <f>IF(OR(Table1[[#This Row],[Apparent Power (kVA)]]="",Table1[[#This Row],[Elec - Diversity]]=""),"",Table1[[#This Row],[Apparent Power (kVA)]]*Table1[[#This Row],[Elec - Diversity]])</f>
        <v>0.48</v>
      </c>
      <c r="AL568" s="62"/>
      <c r="AM568" s="62"/>
      <c r="AN568" s="62"/>
      <c r="AO568" s="62"/>
      <c r="AP568" s="62"/>
      <c r="AQ568" s="62"/>
      <c r="AR568" s="62"/>
      <c r="AS568" s="62"/>
      <c r="AT568" s="62" t="str" cm="1">
        <f t="array" ref="AT568">IF(ISBLANK(Table1[[#This Row],[Service]]),"N/A",INDEX(LookupService[Consumption Unit],MATCH(Table1[[#This Row],[Service]],LookupService[Service],0),0))</f>
        <v>N/A</v>
      </c>
      <c r="AU568" s="62"/>
      <c r="AV568" s="62"/>
      <c r="AW568" s="80" t="str" cm="1">
        <f t="array" ref="AW568">IF(ISBLANK(Table1[[#This Row],[Service]]),"N/A",INDEX(LookupService[Pressure Unit],MATCH(Table1[[#This Row],[Service]],LookupService[Service],0),0))</f>
        <v>N/A</v>
      </c>
      <c r="AX568" s="81"/>
      <c r="AY568" s="72" t="str">
        <f>IF(OR(Table1[[#This Row],[Flow]]="",Table1[[#This Row],[Mech - Diversity]]=""),"",Table1[[#This Row],[Flow]]*Table1[[#This Row],[Mech - Diversity]])</f>
        <v/>
      </c>
      <c r="AZ568" s="72"/>
      <c r="BA568" s="62"/>
      <c r="BB568" s="62"/>
      <c r="BC568" s="62"/>
      <c r="BD568" s="62"/>
      <c r="BE568" s="62"/>
      <c r="BF568" s="62"/>
      <c r="BG568" s="62"/>
      <c r="BH568" s="77"/>
      <c r="BI568" s="77"/>
      <c r="BJ568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68" s="72" t="s">
        <v>512</v>
      </c>
      <c r="BL568" s="72" t="b">
        <f>IF(ISBLANK(Table1[[#This Row],[Power Source (Control Panel)]]),FALSE,TRUE)</f>
        <v>0</v>
      </c>
    </row>
    <row r="569" spans="1:64" ht="30" customHeight="1" x14ac:dyDescent="0.3">
      <c r="A569" s="62" t="s">
        <v>726</v>
      </c>
      <c r="B569" s="62" t="s">
        <v>553</v>
      </c>
      <c r="C56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69" s="62" t="s">
        <v>509</v>
      </c>
      <c r="E569" s="62"/>
      <c r="F56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6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69" s="74"/>
      <c r="I569" s="75" t="str">
        <f>IF(Table1[[#This Row],[Connection ID]]&lt;&gt;"-",IF(COUNTIF(Table1[Connection ID],Table1[[#This Row],[Connection ID]])&gt;1,"Duplicate Tag",""),"")</f>
        <v/>
      </c>
      <c r="J56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69" s="62"/>
      <c r="M569" s="62" t="s">
        <v>7</v>
      </c>
      <c r="N569" s="72" t="str" cm="1">
        <f t="array" ref="N569">_xlfn._xlws.FILTER(LookupCostCode[Cost Code],LookupCostCode[Description]=Table1[[#This Row],[Equipment Type]],"Not Assigned")</f>
        <v>Not Assigned</v>
      </c>
      <c r="O569" s="72" t="s">
        <v>1032</v>
      </c>
      <c r="P569" s="72" t="s">
        <v>1033</v>
      </c>
      <c r="Q569" s="62" t="s">
        <v>9</v>
      </c>
      <c r="R569" s="62"/>
      <c r="S569" s="62" t="s">
        <v>6</v>
      </c>
      <c r="T569" s="62"/>
      <c r="U569" s="62"/>
      <c r="V569" s="62"/>
      <c r="W569" s="72" t="str">
        <f>IF(ISBLANK(Table1[[#This Row],[Connection Type]]),"",INDEX(LookupConnectionType[Description],MATCH(Table1[[#This Row],[Connection Type]],LookupConnectionType[Connection Abbreviation])))</f>
        <v/>
      </c>
      <c r="X569" s="76"/>
      <c r="AA569" s="62"/>
      <c r="AB569" s="62"/>
      <c r="AC569" s="62"/>
      <c r="AD569" s="62"/>
      <c r="AE569" s="62"/>
      <c r="AF569" s="77"/>
      <c r="AG569" s="77"/>
      <c r="AH569" s="78"/>
      <c r="AI56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6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69" s="79" t="str">
        <f>IF(OR(Table1[[#This Row],[Apparent Power (kVA)]]="",Table1[[#This Row],[Elec - Diversity]]=""),"",Table1[[#This Row],[Apparent Power (kVA)]]*Table1[[#This Row],[Elec - Diversity]])</f>
        <v/>
      </c>
      <c r="AL569" s="62"/>
      <c r="AM569" s="62"/>
      <c r="AN569" s="62"/>
      <c r="AO569" s="62"/>
      <c r="AP569" s="62"/>
      <c r="AQ569" s="62"/>
      <c r="AR569" s="62"/>
      <c r="AS569" s="62"/>
      <c r="AT569" s="62" t="str" cm="1">
        <f t="array" ref="AT569">IF(ISBLANK(Table1[[#This Row],[Service]]),"N/A",INDEX(LookupService[Consumption Unit],MATCH(Table1[[#This Row],[Service]],LookupService[Service],0),0))</f>
        <v>N/A</v>
      </c>
      <c r="AU569" s="62"/>
      <c r="AV569" s="62"/>
      <c r="AW569" s="80" t="str" cm="1">
        <f t="array" ref="AW569">IF(ISBLANK(Table1[[#This Row],[Service]]),"N/A",INDEX(LookupService[Pressure Unit],MATCH(Table1[[#This Row],[Service]],LookupService[Service],0),0))</f>
        <v>N/A</v>
      </c>
      <c r="AX569" s="81"/>
      <c r="AY569" s="72" t="str">
        <f>IF(OR(Table1[[#This Row],[Flow]]="",Table1[[#This Row],[Mech - Diversity]]=""),"",Table1[[#This Row],[Flow]]*Table1[[#This Row],[Mech - Diversity]])</f>
        <v/>
      </c>
      <c r="AZ569" s="72"/>
      <c r="BA569" s="62"/>
      <c r="BB569" s="62"/>
      <c r="BC569" s="62"/>
      <c r="BD569" s="62"/>
      <c r="BE569" s="62"/>
      <c r="BF569" s="62"/>
      <c r="BG569" s="62"/>
      <c r="BH569" s="77"/>
      <c r="BI569" s="77"/>
      <c r="BJ56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69" s="72"/>
      <c r="BL569" s="72" t="b">
        <f>IF(ISBLANK(Table1[[#This Row],[Power Source (Control Panel)]]),FALSE,TRUE)</f>
        <v>0</v>
      </c>
    </row>
    <row r="570" spans="1:64" ht="30" customHeight="1" x14ac:dyDescent="0.3">
      <c r="A570" s="80" t="s">
        <v>727</v>
      </c>
      <c r="B570" s="62" t="s">
        <v>553</v>
      </c>
      <c r="C57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EL-C219</v>
      </c>
      <c r="D570" s="62" t="s">
        <v>516</v>
      </c>
      <c r="E570" s="62" t="s">
        <v>528</v>
      </c>
      <c r="F570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70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70" s="74">
        <v>219</v>
      </c>
      <c r="I570" s="75" t="str">
        <f>IF(Table1[[#This Row],[Connection ID]]&lt;&gt;"-",IF(COUNTIF(Table1[Connection ID],Table1[[#This Row],[Connection ID]])&gt;1,"Duplicate Tag",""),"")</f>
        <v/>
      </c>
      <c r="J57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70" s="62"/>
      <c r="M570" s="62"/>
      <c r="N570" s="72" t="str" cm="1">
        <f t="array" ref="N570">_xlfn._xlws.FILTER(LookupCostCode[Cost Code],LookupCostCode[Description]=Table1[[#This Row],[Equipment Type]],"Not Assigned")</f>
        <v>Not Assigned</v>
      </c>
      <c r="O570" s="72"/>
      <c r="P570" s="72"/>
      <c r="Q570" s="62" t="s">
        <v>9</v>
      </c>
      <c r="R570" s="62"/>
      <c r="S570" s="62" t="s">
        <v>6</v>
      </c>
      <c r="T570" s="62"/>
      <c r="U570" s="62"/>
      <c r="V570" s="62"/>
      <c r="W570" s="72" t="str">
        <f>IF(ISBLANK(Table1[[#This Row],[Connection Type]]),"",INDEX(LookupConnectionType[Description],MATCH(Table1[[#This Row],[Connection Type]],LookupConnectionType[Connection Abbreviation])))</f>
        <v/>
      </c>
      <c r="X570" s="76"/>
      <c r="AA570" s="62"/>
      <c r="AB570" s="62"/>
      <c r="AC570" s="62" t="s">
        <v>518</v>
      </c>
      <c r="AD570" s="62"/>
      <c r="AE570" s="62" t="s">
        <v>529</v>
      </c>
      <c r="AF570" s="77"/>
      <c r="AG570" s="77">
        <v>5</v>
      </c>
      <c r="AH570" s="78">
        <v>0.8</v>
      </c>
      <c r="AI570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70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70" s="79">
        <f>IF(OR(Table1[[#This Row],[Apparent Power (kVA)]]="",Table1[[#This Row],[Elec - Diversity]]=""),"",Table1[[#This Row],[Apparent Power (kVA)]]*Table1[[#This Row],[Elec - Diversity]])</f>
        <v>0.48</v>
      </c>
      <c r="AL570" s="62"/>
      <c r="AM570" s="62"/>
      <c r="AN570" s="62"/>
      <c r="AO570" s="62"/>
      <c r="AP570" s="62"/>
      <c r="AQ570" s="62"/>
      <c r="AR570" s="62"/>
      <c r="AS570" s="62"/>
      <c r="AT570" s="62" t="str" cm="1">
        <f t="array" ref="AT570">IF(ISBLANK(Table1[[#This Row],[Service]]),"N/A",INDEX(LookupService[Consumption Unit],MATCH(Table1[[#This Row],[Service]],LookupService[Service],0),0))</f>
        <v>N/A</v>
      </c>
      <c r="AU570" s="62"/>
      <c r="AV570" s="62"/>
      <c r="AW570" s="80" t="str" cm="1">
        <f t="array" ref="AW570">IF(ISBLANK(Table1[[#This Row],[Service]]),"N/A",INDEX(LookupService[Pressure Unit],MATCH(Table1[[#This Row],[Service]],LookupService[Service],0),0))</f>
        <v>N/A</v>
      </c>
      <c r="AX570" s="81"/>
      <c r="AY570" s="72" t="str">
        <f>IF(OR(Table1[[#This Row],[Flow]]="",Table1[[#This Row],[Mech - Diversity]]=""),"",Table1[[#This Row],[Flow]]*Table1[[#This Row],[Mech - Diversity]])</f>
        <v/>
      </c>
      <c r="AZ570" s="72"/>
      <c r="BA570" s="62"/>
      <c r="BB570" s="62"/>
      <c r="BC570" s="62"/>
      <c r="BD570" s="62"/>
      <c r="BE570" s="62"/>
      <c r="BF570" s="62"/>
      <c r="BG570" s="62"/>
      <c r="BH570" s="77"/>
      <c r="BI570" s="77"/>
      <c r="BJ570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70" s="72" t="s">
        <v>512</v>
      </c>
      <c r="BL570" s="72" t="b">
        <f>IF(ISBLANK(Table1[[#This Row],[Power Source (Control Panel)]]),FALSE,TRUE)</f>
        <v>0</v>
      </c>
    </row>
    <row r="571" spans="1:64" ht="30" customHeight="1" x14ac:dyDescent="0.3">
      <c r="A571" s="62" t="s">
        <v>727</v>
      </c>
      <c r="B571" s="62" t="s">
        <v>553</v>
      </c>
      <c r="C57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71" s="62" t="s">
        <v>509</v>
      </c>
      <c r="E571" s="62"/>
      <c r="F57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7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71" s="74"/>
      <c r="I571" s="75" t="str">
        <f>IF(Table1[[#This Row],[Connection ID]]&lt;&gt;"-",IF(COUNTIF(Table1[Connection ID],Table1[[#This Row],[Connection ID]])&gt;1,"Duplicate Tag",""),"")</f>
        <v/>
      </c>
      <c r="J57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71" s="62"/>
      <c r="M571" s="62" t="s">
        <v>7</v>
      </c>
      <c r="N571" s="72" t="str" cm="1">
        <f t="array" ref="N571">_xlfn._xlws.FILTER(LookupCostCode[Cost Code],LookupCostCode[Description]=Table1[[#This Row],[Equipment Type]],"Not Assigned")</f>
        <v>Not Assigned</v>
      </c>
      <c r="O571" s="72" t="s">
        <v>1032</v>
      </c>
      <c r="P571" s="72" t="s">
        <v>1033</v>
      </c>
      <c r="Q571" s="62" t="s">
        <v>9</v>
      </c>
      <c r="R571" s="62"/>
      <c r="S571" s="62" t="s">
        <v>6</v>
      </c>
      <c r="T571" s="62"/>
      <c r="U571" s="62"/>
      <c r="V571" s="62"/>
      <c r="W571" s="72" t="str">
        <f>IF(ISBLANK(Table1[[#This Row],[Connection Type]]),"",INDEX(LookupConnectionType[Description],MATCH(Table1[[#This Row],[Connection Type]],LookupConnectionType[Connection Abbreviation])))</f>
        <v/>
      </c>
      <c r="X571" s="76"/>
      <c r="AA571" s="62"/>
      <c r="AB571" s="62"/>
      <c r="AC571" s="62"/>
      <c r="AD571" s="62"/>
      <c r="AE571" s="62"/>
      <c r="AF571" s="77"/>
      <c r="AG571" s="77"/>
      <c r="AH571" s="78"/>
      <c r="AI57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7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71" s="79" t="str">
        <f>IF(OR(Table1[[#This Row],[Apparent Power (kVA)]]="",Table1[[#This Row],[Elec - Diversity]]=""),"",Table1[[#This Row],[Apparent Power (kVA)]]*Table1[[#This Row],[Elec - Diversity]])</f>
        <v/>
      </c>
      <c r="AL571" s="62"/>
      <c r="AM571" s="62"/>
      <c r="AN571" s="62"/>
      <c r="AO571" s="62"/>
      <c r="AP571" s="62"/>
      <c r="AQ571" s="62"/>
      <c r="AR571" s="62"/>
      <c r="AS571" s="62"/>
      <c r="AT571" s="62" t="str" cm="1">
        <f t="array" ref="AT571">IF(ISBLANK(Table1[[#This Row],[Service]]),"N/A",INDEX(LookupService[Consumption Unit],MATCH(Table1[[#This Row],[Service]],LookupService[Service],0),0))</f>
        <v>N/A</v>
      </c>
      <c r="AU571" s="62"/>
      <c r="AV571" s="62"/>
      <c r="AW571" s="80" t="str" cm="1">
        <f t="array" ref="AW571">IF(ISBLANK(Table1[[#This Row],[Service]]),"N/A",INDEX(LookupService[Pressure Unit],MATCH(Table1[[#This Row],[Service]],LookupService[Service],0),0))</f>
        <v>N/A</v>
      </c>
      <c r="AX571" s="81"/>
      <c r="AY571" s="72" t="str">
        <f>IF(OR(Table1[[#This Row],[Flow]]="",Table1[[#This Row],[Mech - Diversity]]=""),"",Table1[[#This Row],[Flow]]*Table1[[#This Row],[Mech - Diversity]])</f>
        <v/>
      </c>
      <c r="AZ571" s="72"/>
      <c r="BA571" s="62"/>
      <c r="BB571" s="62"/>
      <c r="BC571" s="62"/>
      <c r="BD571" s="62"/>
      <c r="BE571" s="62"/>
      <c r="BF571" s="62"/>
      <c r="BG571" s="62"/>
      <c r="BH571" s="77"/>
      <c r="BI571" s="77"/>
      <c r="BJ57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71" s="72"/>
      <c r="BL571" s="72" t="b">
        <f>IF(ISBLANK(Table1[[#This Row],[Power Source (Control Panel)]]),FALSE,TRUE)</f>
        <v>0</v>
      </c>
    </row>
    <row r="572" spans="1:64" ht="30" customHeight="1" x14ac:dyDescent="0.3">
      <c r="A572" s="85" t="s">
        <v>728</v>
      </c>
      <c r="B572" s="62" t="s">
        <v>553</v>
      </c>
      <c r="C57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EL-C220</v>
      </c>
      <c r="D572" s="62" t="s">
        <v>516</v>
      </c>
      <c r="E572" s="62" t="s">
        <v>528</v>
      </c>
      <c r="F572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72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72" s="74">
        <v>220</v>
      </c>
      <c r="I572" s="75" t="str">
        <f>IF(Table1[[#This Row],[Connection ID]]&lt;&gt;"-",IF(COUNTIF(Table1[Connection ID],Table1[[#This Row],[Connection ID]])&gt;1,"Duplicate Tag",""),"")</f>
        <v/>
      </c>
      <c r="J57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72" s="62"/>
      <c r="M572" s="62"/>
      <c r="N572" s="72" t="str" cm="1">
        <f t="array" ref="N572">_xlfn._xlws.FILTER(LookupCostCode[Cost Code],LookupCostCode[Description]=Table1[[#This Row],[Equipment Type]],"Not Assigned")</f>
        <v>Not Assigned</v>
      </c>
      <c r="O572" s="72"/>
      <c r="P572" s="72"/>
      <c r="Q572" s="62" t="s">
        <v>9</v>
      </c>
      <c r="R572" s="62"/>
      <c r="S572" s="62" t="s">
        <v>6</v>
      </c>
      <c r="T572" s="62"/>
      <c r="U572" s="62"/>
      <c r="V572" s="62"/>
      <c r="W572" s="72" t="str">
        <f>IF(ISBLANK(Table1[[#This Row],[Connection Type]]),"",INDEX(LookupConnectionType[Description],MATCH(Table1[[#This Row],[Connection Type]],LookupConnectionType[Connection Abbreviation])))</f>
        <v/>
      </c>
      <c r="X572" s="76"/>
      <c r="AA572" s="62"/>
      <c r="AB572" s="62"/>
      <c r="AC572" s="62" t="s">
        <v>518</v>
      </c>
      <c r="AD572" s="62"/>
      <c r="AE572" s="62" t="s">
        <v>529</v>
      </c>
      <c r="AF572" s="77"/>
      <c r="AG572" s="77">
        <v>5</v>
      </c>
      <c r="AH572" s="78">
        <v>0.8</v>
      </c>
      <c r="AI572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72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72" s="79">
        <f>IF(OR(Table1[[#This Row],[Apparent Power (kVA)]]="",Table1[[#This Row],[Elec - Diversity]]=""),"",Table1[[#This Row],[Apparent Power (kVA)]]*Table1[[#This Row],[Elec - Diversity]])</f>
        <v>0.48</v>
      </c>
      <c r="AL572" s="62"/>
      <c r="AM572" s="62"/>
      <c r="AN572" s="62"/>
      <c r="AO572" s="62"/>
      <c r="AP572" s="62"/>
      <c r="AQ572" s="62"/>
      <c r="AR572" s="62"/>
      <c r="AS572" s="62"/>
      <c r="AT572" s="62" t="str" cm="1">
        <f t="array" ref="AT572">IF(ISBLANK(Table1[[#This Row],[Service]]),"N/A",INDEX(LookupService[Consumption Unit],MATCH(Table1[[#This Row],[Service]],LookupService[Service],0),0))</f>
        <v>N/A</v>
      </c>
      <c r="AU572" s="62"/>
      <c r="AV572" s="62"/>
      <c r="AW572" s="80" t="str" cm="1">
        <f t="array" ref="AW572">IF(ISBLANK(Table1[[#This Row],[Service]]),"N/A",INDEX(LookupService[Pressure Unit],MATCH(Table1[[#This Row],[Service]],LookupService[Service],0),0))</f>
        <v>N/A</v>
      </c>
      <c r="AX572" s="81"/>
      <c r="AY572" s="72" t="str">
        <f>IF(OR(Table1[[#This Row],[Flow]]="",Table1[[#This Row],[Mech - Diversity]]=""),"",Table1[[#This Row],[Flow]]*Table1[[#This Row],[Mech - Diversity]])</f>
        <v/>
      </c>
      <c r="AZ572" s="72"/>
      <c r="BA572" s="62"/>
      <c r="BB572" s="62"/>
      <c r="BC572" s="62"/>
      <c r="BD572" s="62"/>
      <c r="BE572" s="62"/>
      <c r="BF572" s="62"/>
      <c r="BG572" s="62"/>
      <c r="BH572" s="77"/>
      <c r="BI572" s="77"/>
      <c r="BJ572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72" s="72" t="s">
        <v>512</v>
      </c>
      <c r="BL572" s="72" t="b">
        <f>IF(ISBLANK(Table1[[#This Row],[Power Source (Control Panel)]]),FALSE,TRUE)</f>
        <v>0</v>
      </c>
    </row>
    <row r="573" spans="1:64" ht="30" customHeight="1" x14ac:dyDescent="0.3">
      <c r="A573" s="62" t="s">
        <v>728</v>
      </c>
      <c r="B573" s="62" t="s">
        <v>553</v>
      </c>
      <c r="C57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73" s="62" t="s">
        <v>509</v>
      </c>
      <c r="E573" s="62"/>
      <c r="F57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7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73" s="74"/>
      <c r="I573" s="75" t="str">
        <f>IF(Table1[[#This Row],[Connection ID]]&lt;&gt;"-",IF(COUNTIF(Table1[Connection ID],Table1[[#This Row],[Connection ID]])&gt;1,"Duplicate Tag",""),"")</f>
        <v/>
      </c>
      <c r="J57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73" s="62"/>
      <c r="M573" s="62" t="s">
        <v>535</v>
      </c>
      <c r="N573" s="72" t="str" cm="1">
        <f t="array" ref="N573">_xlfn._xlws.FILTER(LookupCostCode[Cost Code],LookupCostCode[Description]=Table1[[#This Row],[Equipment Type]],"Not Assigned")</f>
        <v>Not Assigned</v>
      </c>
      <c r="O573" s="72" t="s">
        <v>1032</v>
      </c>
      <c r="P573" s="72" t="s">
        <v>1033</v>
      </c>
      <c r="Q573" s="62" t="s">
        <v>9</v>
      </c>
      <c r="R573" s="62"/>
      <c r="S573" s="62" t="s">
        <v>6</v>
      </c>
      <c r="T573" s="62"/>
      <c r="U573" s="62"/>
      <c r="V573" s="62"/>
      <c r="W573" s="72" t="str">
        <f>IF(ISBLANK(Table1[[#This Row],[Connection Type]]),"",INDEX(LookupConnectionType[Description],MATCH(Table1[[#This Row],[Connection Type]],LookupConnectionType[Connection Abbreviation])))</f>
        <v/>
      </c>
      <c r="X573" s="76"/>
      <c r="AA573" s="62"/>
      <c r="AB573" s="62"/>
      <c r="AC573" s="62"/>
      <c r="AD573" s="62"/>
      <c r="AE573" s="62"/>
      <c r="AF573" s="77"/>
      <c r="AG573" s="77"/>
      <c r="AH573" s="78"/>
      <c r="AI57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7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73" s="79" t="str">
        <f>IF(OR(Table1[[#This Row],[Apparent Power (kVA)]]="",Table1[[#This Row],[Elec - Diversity]]=""),"",Table1[[#This Row],[Apparent Power (kVA)]]*Table1[[#This Row],[Elec - Diversity]])</f>
        <v/>
      </c>
      <c r="AL573" s="62"/>
      <c r="AM573" s="62"/>
      <c r="AN573" s="62"/>
      <c r="AO573" s="62"/>
      <c r="AP573" s="62"/>
      <c r="AQ573" s="62"/>
      <c r="AR573" s="62"/>
      <c r="AS573" s="62"/>
      <c r="AT573" s="62" t="str" cm="1">
        <f t="array" ref="AT573">IF(ISBLANK(Table1[[#This Row],[Service]]),"N/A",INDEX(LookupService[Consumption Unit],MATCH(Table1[[#This Row],[Service]],LookupService[Service],0),0))</f>
        <v>N/A</v>
      </c>
      <c r="AU573" s="62"/>
      <c r="AV573" s="62"/>
      <c r="AW573" s="80" t="str" cm="1">
        <f t="array" ref="AW573">IF(ISBLANK(Table1[[#This Row],[Service]]),"N/A",INDEX(LookupService[Pressure Unit],MATCH(Table1[[#This Row],[Service]],LookupService[Service],0),0))</f>
        <v>N/A</v>
      </c>
      <c r="AX573" s="81"/>
      <c r="AY573" s="72" t="str">
        <f>IF(OR(Table1[[#This Row],[Flow]]="",Table1[[#This Row],[Mech - Diversity]]=""),"",Table1[[#This Row],[Flow]]*Table1[[#This Row],[Mech - Diversity]])</f>
        <v/>
      </c>
      <c r="AZ573" s="72"/>
      <c r="BA573" s="62"/>
      <c r="BB573" s="62"/>
      <c r="BC573" s="62"/>
      <c r="BD573" s="62"/>
      <c r="BE573" s="62"/>
      <c r="BF573" s="62"/>
      <c r="BG573" s="62"/>
      <c r="BH573" s="77"/>
      <c r="BI573" s="77"/>
      <c r="BJ57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73" s="72"/>
      <c r="BL573" s="72" t="b">
        <f>IF(ISBLANK(Table1[[#This Row],[Power Source (Control Panel)]]),FALSE,TRUE)</f>
        <v>0</v>
      </c>
    </row>
    <row r="574" spans="1:64" ht="30" customHeight="1" x14ac:dyDescent="0.3">
      <c r="A574" s="85" t="s">
        <v>729</v>
      </c>
      <c r="B574" s="62" t="s">
        <v>553</v>
      </c>
      <c r="C57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EL-C221</v>
      </c>
      <c r="D574" s="62" t="s">
        <v>516</v>
      </c>
      <c r="E574" s="62" t="s">
        <v>528</v>
      </c>
      <c r="F574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74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74" s="74">
        <v>221</v>
      </c>
      <c r="I574" s="75" t="str">
        <f>IF(Table1[[#This Row],[Connection ID]]&lt;&gt;"-",IF(COUNTIF(Table1[Connection ID],Table1[[#This Row],[Connection ID]])&gt;1,"Duplicate Tag",""),"")</f>
        <v/>
      </c>
      <c r="J57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74" s="62"/>
      <c r="M574" s="62"/>
      <c r="N574" s="72" t="str" cm="1">
        <f t="array" ref="N574">_xlfn._xlws.FILTER(LookupCostCode[Cost Code],LookupCostCode[Description]=Table1[[#This Row],[Equipment Type]],"Not Assigned")</f>
        <v>Not Assigned</v>
      </c>
      <c r="O574" s="72"/>
      <c r="P574" s="72"/>
      <c r="Q574" s="62" t="s">
        <v>9</v>
      </c>
      <c r="R574" s="62"/>
      <c r="S574" s="62" t="s">
        <v>6</v>
      </c>
      <c r="T574" s="62"/>
      <c r="U574" s="62"/>
      <c r="V574" s="62"/>
      <c r="W574" s="72" t="str">
        <f>IF(ISBLANK(Table1[[#This Row],[Connection Type]]),"",INDEX(LookupConnectionType[Description],MATCH(Table1[[#This Row],[Connection Type]],LookupConnectionType[Connection Abbreviation])))</f>
        <v/>
      </c>
      <c r="X574" s="76"/>
      <c r="AA574" s="62"/>
      <c r="AB574" s="62"/>
      <c r="AC574" s="62" t="s">
        <v>518</v>
      </c>
      <c r="AD574" s="62"/>
      <c r="AE574" s="62" t="s">
        <v>529</v>
      </c>
      <c r="AF574" s="77"/>
      <c r="AG574" s="77">
        <v>5</v>
      </c>
      <c r="AH574" s="78">
        <v>0.8</v>
      </c>
      <c r="AI574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74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74" s="79">
        <f>IF(OR(Table1[[#This Row],[Apparent Power (kVA)]]="",Table1[[#This Row],[Elec - Diversity]]=""),"",Table1[[#This Row],[Apparent Power (kVA)]]*Table1[[#This Row],[Elec - Diversity]])</f>
        <v>0.48</v>
      </c>
      <c r="AL574" s="62"/>
      <c r="AM574" s="62"/>
      <c r="AN574" s="62"/>
      <c r="AO574" s="62"/>
      <c r="AP574" s="62"/>
      <c r="AQ574" s="62"/>
      <c r="AR574" s="62"/>
      <c r="AS574" s="62"/>
      <c r="AT574" s="62" t="str" cm="1">
        <f t="array" ref="AT574">IF(ISBLANK(Table1[[#This Row],[Service]]),"N/A",INDEX(LookupService[Consumption Unit],MATCH(Table1[[#This Row],[Service]],LookupService[Service],0),0))</f>
        <v>N/A</v>
      </c>
      <c r="AU574" s="62"/>
      <c r="AV574" s="62"/>
      <c r="AW574" s="80" t="str" cm="1">
        <f t="array" ref="AW574">IF(ISBLANK(Table1[[#This Row],[Service]]),"N/A",INDEX(LookupService[Pressure Unit],MATCH(Table1[[#This Row],[Service]],LookupService[Service],0),0))</f>
        <v>N/A</v>
      </c>
      <c r="AX574" s="81"/>
      <c r="AY574" s="72" t="str">
        <f>IF(OR(Table1[[#This Row],[Flow]]="",Table1[[#This Row],[Mech - Diversity]]=""),"",Table1[[#This Row],[Flow]]*Table1[[#This Row],[Mech - Diversity]])</f>
        <v/>
      </c>
      <c r="AZ574" s="72"/>
      <c r="BA574" s="62"/>
      <c r="BB574" s="62"/>
      <c r="BC574" s="62"/>
      <c r="BD574" s="62"/>
      <c r="BE574" s="62"/>
      <c r="BF574" s="62"/>
      <c r="BG574" s="62"/>
      <c r="BH574" s="77"/>
      <c r="BI574" s="77"/>
      <c r="BJ574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74" s="72" t="s">
        <v>512</v>
      </c>
      <c r="BL574" s="72" t="b">
        <f>IF(ISBLANK(Table1[[#This Row],[Power Source (Control Panel)]]),FALSE,TRUE)</f>
        <v>0</v>
      </c>
    </row>
    <row r="575" spans="1:64" ht="30" customHeight="1" x14ac:dyDescent="0.3">
      <c r="A575" s="62" t="s">
        <v>729</v>
      </c>
      <c r="B575" s="62" t="s">
        <v>553</v>
      </c>
      <c r="C57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75" s="62" t="s">
        <v>509</v>
      </c>
      <c r="E575" s="62"/>
      <c r="F57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7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75" s="74"/>
      <c r="I575" s="75" t="str">
        <f>IF(Table1[[#This Row],[Connection ID]]&lt;&gt;"-",IF(COUNTIF(Table1[Connection ID],Table1[[#This Row],[Connection ID]])&gt;1,"Duplicate Tag",""),"")</f>
        <v/>
      </c>
      <c r="J57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75" s="62"/>
      <c r="M575" s="62" t="s">
        <v>535</v>
      </c>
      <c r="N575" s="72" t="str" cm="1">
        <f t="array" ref="N575">_xlfn._xlws.FILTER(LookupCostCode[Cost Code],LookupCostCode[Description]=Table1[[#This Row],[Equipment Type]],"Not Assigned")</f>
        <v>Not Assigned</v>
      </c>
      <c r="O575" s="72" t="s">
        <v>1032</v>
      </c>
      <c r="P575" s="72" t="s">
        <v>1033</v>
      </c>
      <c r="Q575" s="62" t="s">
        <v>9</v>
      </c>
      <c r="R575" s="62"/>
      <c r="S575" s="62" t="s">
        <v>6</v>
      </c>
      <c r="T575" s="62"/>
      <c r="U575" s="62"/>
      <c r="V575" s="62"/>
      <c r="W575" s="72" t="str">
        <f>IF(ISBLANK(Table1[[#This Row],[Connection Type]]),"",INDEX(LookupConnectionType[Description],MATCH(Table1[[#This Row],[Connection Type]],LookupConnectionType[Connection Abbreviation])))</f>
        <v/>
      </c>
      <c r="X575" s="76"/>
      <c r="AA575" s="62"/>
      <c r="AB575" s="62"/>
      <c r="AC575" s="62"/>
      <c r="AD575" s="62"/>
      <c r="AE575" s="62"/>
      <c r="AF575" s="77"/>
      <c r="AG575" s="77"/>
      <c r="AH575" s="78"/>
      <c r="AI57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7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75" s="79" t="str">
        <f>IF(OR(Table1[[#This Row],[Apparent Power (kVA)]]="",Table1[[#This Row],[Elec - Diversity]]=""),"",Table1[[#This Row],[Apparent Power (kVA)]]*Table1[[#This Row],[Elec - Diversity]])</f>
        <v/>
      </c>
      <c r="AL575" s="62"/>
      <c r="AM575" s="62"/>
      <c r="AN575" s="62"/>
      <c r="AO575" s="62"/>
      <c r="AP575" s="62"/>
      <c r="AQ575" s="62"/>
      <c r="AR575" s="62"/>
      <c r="AS575" s="62"/>
      <c r="AT575" s="62" t="str" cm="1">
        <f t="array" ref="AT575">IF(ISBLANK(Table1[[#This Row],[Service]]),"N/A",INDEX(LookupService[Consumption Unit],MATCH(Table1[[#This Row],[Service]],LookupService[Service],0),0))</f>
        <v>N/A</v>
      </c>
      <c r="AU575" s="62"/>
      <c r="AV575" s="62"/>
      <c r="AW575" s="80" t="str" cm="1">
        <f t="array" ref="AW575">IF(ISBLANK(Table1[[#This Row],[Service]]),"N/A",INDEX(LookupService[Pressure Unit],MATCH(Table1[[#This Row],[Service]],LookupService[Service],0),0))</f>
        <v>N/A</v>
      </c>
      <c r="AX575" s="81"/>
      <c r="AY575" s="72" t="str">
        <f>IF(OR(Table1[[#This Row],[Flow]]="",Table1[[#This Row],[Mech - Diversity]]=""),"",Table1[[#This Row],[Flow]]*Table1[[#This Row],[Mech - Diversity]])</f>
        <v/>
      </c>
      <c r="AZ575" s="72"/>
      <c r="BA575" s="62"/>
      <c r="BB575" s="62"/>
      <c r="BC575" s="62"/>
      <c r="BD575" s="62"/>
      <c r="BE575" s="62"/>
      <c r="BF575" s="62"/>
      <c r="BG575" s="62"/>
      <c r="BH575" s="77"/>
      <c r="BI575" s="77"/>
      <c r="BJ57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75" s="72"/>
      <c r="BL575" s="72" t="b">
        <f>IF(ISBLANK(Table1[[#This Row],[Power Source (Control Panel)]]),FALSE,TRUE)</f>
        <v>0</v>
      </c>
    </row>
    <row r="576" spans="1:64" ht="30" customHeight="1" x14ac:dyDescent="0.3">
      <c r="A576" s="85" t="s">
        <v>730</v>
      </c>
      <c r="B576" s="62" t="s">
        <v>553</v>
      </c>
      <c r="C57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EL-C222</v>
      </c>
      <c r="D576" s="62" t="s">
        <v>516</v>
      </c>
      <c r="E576" s="62" t="s">
        <v>528</v>
      </c>
      <c r="F57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7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76" s="74">
        <v>222</v>
      </c>
      <c r="I576" s="75" t="str">
        <f>IF(Table1[[#This Row],[Connection ID]]&lt;&gt;"-",IF(COUNTIF(Table1[Connection ID],Table1[[#This Row],[Connection ID]])&gt;1,"Duplicate Tag",""),"")</f>
        <v/>
      </c>
      <c r="J57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76" s="62"/>
      <c r="M576" s="62"/>
      <c r="N576" s="72" t="str" cm="1">
        <f t="array" ref="N576">_xlfn._xlws.FILTER(LookupCostCode[Cost Code],LookupCostCode[Description]=Table1[[#This Row],[Equipment Type]],"Not Assigned")</f>
        <v>Not Assigned</v>
      </c>
      <c r="O576" s="72"/>
      <c r="P576" s="72"/>
      <c r="Q576" s="62" t="s">
        <v>9</v>
      </c>
      <c r="R576" s="62"/>
      <c r="S576" s="62" t="s">
        <v>6</v>
      </c>
      <c r="T576" s="62"/>
      <c r="U576" s="62"/>
      <c r="V576" s="62"/>
      <c r="W576" s="72" t="str">
        <f>IF(ISBLANK(Table1[[#This Row],[Connection Type]]),"",INDEX(LookupConnectionType[Description],MATCH(Table1[[#This Row],[Connection Type]],LookupConnectionType[Connection Abbreviation])))</f>
        <v/>
      </c>
      <c r="X576" s="76"/>
      <c r="AA576" s="62"/>
      <c r="AB576" s="62"/>
      <c r="AC576" s="62" t="s">
        <v>518</v>
      </c>
      <c r="AD576" s="62"/>
      <c r="AE576" s="62" t="s">
        <v>529</v>
      </c>
      <c r="AF576" s="77"/>
      <c r="AG576" s="77">
        <v>5</v>
      </c>
      <c r="AH576" s="78">
        <v>0.8</v>
      </c>
      <c r="AI57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76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76" s="79">
        <f>IF(OR(Table1[[#This Row],[Apparent Power (kVA)]]="",Table1[[#This Row],[Elec - Diversity]]=""),"",Table1[[#This Row],[Apparent Power (kVA)]]*Table1[[#This Row],[Elec - Diversity]])</f>
        <v>0.48</v>
      </c>
      <c r="AL576" s="62"/>
      <c r="AM576" s="62"/>
      <c r="AN576" s="62"/>
      <c r="AO576" s="62"/>
      <c r="AP576" s="62"/>
      <c r="AQ576" s="62"/>
      <c r="AR576" s="62"/>
      <c r="AS576" s="62"/>
      <c r="AT576" s="62" t="str" cm="1">
        <f t="array" ref="AT576">IF(ISBLANK(Table1[[#This Row],[Service]]),"N/A",INDEX(LookupService[Consumption Unit],MATCH(Table1[[#This Row],[Service]],LookupService[Service],0),0))</f>
        <v>N/A</v>
      </c>
      <c r="AU576" s="62"/>
      <c r="AV576" s="62"/>
      <c r="AW576" s="80" t="str" cm="1">
        <f t="array" ref="AW576">IF(ISBLANK(Table1[[#This Row],[Service]]),"N/A",INDEX(LookupService[Pressure Unit],MATCH(Table1[[#This Row],[Service]],LookupService[Service],0),0))</f>
        <v>N/A</v>
      </c>
      <c r="AX576" s="81"/>
      <c r="AY576" s="72" t="str">
        <f>IF(OR(Table1[[#This Row],[Flow]]="",Table1[[#This Row],[Mech - Diversity]]=""),"",Table1[[#This Row],[Flow]]*Table1[[#This Row],[Mech - Diversity]])</f>
        <v/>
      </c>
      <c r="AZ576" s="72"/>
      <c r="BA576" s="62"/>
      <c r="BB576" s="62"/>
      <c r="BC576" s="62"/>
      <c r="BD576" s="62"/>
      <c r="BE576" s="62"/>
      <c r="BF576" s="62"/>
      <c r="BG576" s="62"/>
      <c r="BH576" s="77"/>
      <c r="BI576" s="77"/>
      <c r="BJ57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76" s="72" t="s">
        <v>512</v>
      </c>
      <c r="BL576" s="72" t="b">
        <f>IF(ISBLANK(Table1[[#This Row],[Power Source (Control Panel)]]),FALSE,TRUE)</f>
        <v>0</v>
      </c>
    </row>
    <row r="577" spans="1:64" ht="30" customHeight="1" x14ac:dyDescent="0.3">
      <c r="A577" s="62" t="s">
        <v>730</v>
      </c>
      <c r="B577" s="62" t="s">
        <v>553</v>
      </c>
      <c r="C57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77" s="62" t="s">
        <v>509</v>
      </c>
      <c r="E577" s="62"/>
      <c r="F57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7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77" s="74"/>
      <c r="I577" s="75" t="str">
        <f>IF(Table1[[#This Row],[Connection ID]]&lt;&gt;"-",IF(COUNTIF(Table1[Connection ID],Table1[[#This Row],[Connection ID]])&gt;1,"Duplicate Tag",""),"")</f>
        <v/>
      </c>
      <c r="J57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77" s="62"/>
      <c r="M577" s="62" t="s">
        <v>535</v>
      </c>
      <c r="N577" s="72" t="str" cm="1">
        <f t="array" ref="N577">_xlfn._xlws.FILTER(LookupCostCode[Cost Code],LookupCostCode[Description]=Table1[[#This Row],[Equipment Type]],"Not Assigned")</f>
        <v>Not Assigned</v>
      </c>
      <c r="O577" s="72" t="s">
        <v>1032</v>
      </c>
      <c r="P577" s="72" t="s">
        <v>1033</v>
      </c>
      <c r="Q577" s="62" t="s">
        <v>9</v>
      </c>
      <c r="R577" s="62"/>
      <c r="S577" s="62" t="s">
        <v>6</v>
      </c>
      <c r="T577" s="62"/>
      <c r="U577" s="62"/>
      <c r="V577" s="62"/>
      <c r="W577" s="72" t="str">
        <f>IF(ISBLANK(Table1[[#This Row],[Connection Type]]),"",INDEX(LookupConnectionType[Description],MATCH(Table1[[#This Row],[Connection Type]],LookupConnectionType[Connection Abbreviation])))</f>
        <v/>
      </c>
      <c r="X577" s="76"/>
      <c r="AA577" s="62"/>
      <c r="AB577" s="62"/>
      <c r="AC577" s="62"/>
      <c r="AD577" s="62"/>
      <c r="AE577" s="62"/>
      <c r="AF577" s="77"/>
      <c r="AG577" s="77"/>
      <c r="AH577" s="78"/>
      <c r="AI57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7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77" s="79" t="str">
        <f>IF(OR(Table1[[#This Row],[Apparent Power (kVA)]]="",Table1[[#This Row],[Elec - Diversity]]=""),"",Table1[[#This Row],[Apparent Power (kVA)]]*Table1[[#This Row],[Elec - Diversity]])</f>
        <v/>
      </c>
      <c r="AL577" s="62"/>
      <c r="AM577" s="62"/>
      <c r="AN577" s="62"/>
      <c r="AO577" s="62"/>
      <c r="AP577" s="62"/>
      <c r="AQ577" s="62"/>
      <c r="AR577" s="62"/>
      <c r="AS577" s="62"/>
      <c r="AT577" s="62" t="str" cm="1">
        <f t="array" ref="AT577">IF(ISBLANK(Table1[[#This Row],[Service]]),"N/A",INDEX(LookupService[Consumption Unit],MATCH(Table1[[#This Row],[Service]],LookupService[Service],0),0))</f>
        <v>N/A</v>
      </c>
      <c r="AU577" s="62"/>
      <c r="AV577" s="62"/>
      <c r="AW577" s="80" t="str" cm="1">
        <f t="array" ref="AW577">IF(ISBLANK(Table1[[#This Row],[Service]]),"N/A",INDEX(LookupService[Pressure Unit],MATCH(Table1[[#This Row],[Service]],LookupService[Service],0),0))</f>
        <v>N/A</v>
      </c>
      <c r="AX577" s="81"/>
      <c r="AY577" s="72" t="str">
        <f>IF(OR(Table1[[#This Row],[Flow]]="",Table1[[#This Row],[Mech - Diversity]]=""),"",Table1[[#This Row],[Flow]]*Table1[[#This Row],[Mech - Diversity]])</f>
        <v/>
      </c>
      <c r="AZ577" s="72"/>
      <c r="BA577" s="62"/>
      <c r="BB577" s="62"/>
      <c r="BC577" s="62"/>
      <c r="BD577" s="62"/>
      <c r="BE577" s="62"/>
      <c r="BF577" s="62"/>
      <c r="BG577" s="62"/>
      <c r="BH577" s="77"/>
      <c r="BI577" s="77"/>
      <c r="BJ57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77" s="72"/>
      <c r="BL577" s="72" t="b">
        <f>IF(ISBLANK(Table1[[#This Row],[Power Source (Control Panel)]]),FALSE,TRUE)</f>
        <v>0</v>
      </c>
    </row>
    <row r="578" spans="1:64" ht="30" customHeight="1" x14ac:dyDescent="0.3">
      <c r="A578" s="80" t="s">
        <v>552</v>
      </c>
      <c r="B578" s="62" t="s">
        <v>553</v>
      </c>
      <c r="C57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78" s="62" t="s">
        <v>509</v>
      </c>
      <c r="E578" s="62"/>
      <c r="F57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7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78" s="74"/>
      <c r="I578" s="75" t="str">
        <f>IF(Table1[[#This Row],[Connection ID]]&lt;&gt;"-",IF(COUNTIF(Table1[Connection ID],Table1[[#This Row],[Connection ID]])&gt;1,"Duplicate Tag",""),"")</f>
        <v/>
      </c>
      <c r="J57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78" s="62"/>
      <c r="M578" s="62" t="s">
        <v>510</v>
      </c>
      <c r="N578" s="72" t="str" cm="1">
        <f t="array" ref="N578">_xlfn._xlws.FILTER(LookupCostCode[Cost Code],LookupCostCode[Description]=Table1[[#This Row],[Equipment Type]],"Not Assigned")</f>
        <v>Not Assigned</v>
      </c>
      <c r="O578" s="72"/>
      <c r="P578" s="72"/>
      <c r="Q578" s="62" t="s">
        <v>9</v>
      </c>
      <c r="R578" s="62"/>
      <c r="S578" s="62" t="s">
        <v>6</v>
      </c>
      <c r="T578" s="62"/>
      <c r="U578" s="62"/>
      <c r="V578" s="62"/>
      <c r="W578" s="72" t="str">
        <f>IF(ISBLANK(Table1[[#This Row],[Connection Type]]),"",INDEX(LookupConnectionType[Description],MATCH(Table1[[#This Row],[Connection Type]],LookupConnectionType[Connection Abbreviation])))</f>
        <v/>
      </c>
      <c r="X578" s="76"/>
      <c r="AA578" s="62"/>
      <c r="AB578" s="62"/>
      <c r="AC578" s="62"/>
      <c r="AD578" s="62"/>
      <c r="AE578" s="62"/>
      <c r="AF578" s="77"/>
      <c r="AG578" s="77"/>
      <c r="AH578" s="78"/>
      <c r="AI57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7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78" s="79" t="str">
        <f>IF(OR(Table1[[#This Row],[Apparent Power (kVA)]]="",Table1[[#This Row],[Elec - Diversity]]=""),"",Table1[[#This Row],[Apparent Power (kVA)]]*Table1[[#This Row],[Elec - Diversity]])</f>
        <v/>
      </c>
      <c r="AL578" s="62"/>
      <c r="AM578" s="62"/>
      <c r="AN578" s="62"/>
      <c r="AO578" s="62"/>
      <c r="AP578" s="62"/>
      <c r="AQ578" s="62"/>
      <c r="AR578" s="62"/>
      <c r="AS578" s="62"/>
      <c r="AT578" s="62" t="str" cm="1">
        <f t="array" ref="AT578">IF(ISBLANK(Table1[[#This Row],[Service]]),"N/A",INDEX(LookupService[Consumption Unit],MATCH(Table1[[#This Row],[Service]],LookupService[Service],0),0))</f>
        <v>N/A</v>
      </c>
      <c r="AU578" s="62"/>
      <c r="AV578" s="62"/>
      <c r="AW578" s="80" t="str" cm="1">
        <f t="array" ref="AW578">IF(ISBLANK(Table1[[#This Row],[Service]]),"N/A",INDEX(LookupService[Pressure Unit],MATCH(Table1[[#This Row],[Service]],LookupService[Service],0),0))</f>
        <v>N/A</v>
      </c>
      <c r="AX578" s="81"/>
      <c r="AY578" s="72" t="str">
        <f>IF(OR(Table1[[#This Row],[Flow]]="",Table1[[#This Row],[Mech - Diversity]]=""),"",Table1[[#This Row],[Flow]]*Table1[[#This Row],[Mech - Diversity]])</f>
        <v/>
      </c>
      <c r="AZ578" s="72"/>
      <c r="BA578" s="62"/>
      <c r="BB578" s="62"/>
      <c r="BC578" s="62"/>
      <c r="BD578" s="62"/>
      <c r="BE578" s="62"/>
      <c r="BF578" s="62"/>
      <c r="BG578" s="62"/>
      <c r="BH578" s="77"/>
      <c r="BI578" s="77"/>
      <c r="BJ57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78" s="72" t="s">
        <v>512</v>
      </c>
      <c r="BL578" s="72" t="b">
        <f>IF(ISBLANK(Table1[[#This Row],[Power Source (Control Panel)]]),FALSE,TRUE)</f>
        <v>0</v>
      </c>
    </row>
    <row r="579" spans="1:64" ht="30" customHeight="1" x14ac:dyDescent="0.3">
      <c r="A579" s="80" t="s">
        <v>552</v>
      </c>
      <c r="B579" s="62" t="s">
        <v>553</v>
      </c>
      <c r="C57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EL-C223</v>
      </c>
      <c r="D579" s="62" t="s">
        <v>516</v>
      </c>
      <c r="E579" s="62" t="s">
        <v>528</v>
      </c>
      <c r="F579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79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79" s="74">
        <v>223</v>
      </c>
      <c r="I579" s="75" t="str">
        <f>IF(Table1[[#This Row],[Connection ID]]&lt;&gt;"-",IF(COUNTIF(Table1[Connection ID],Table1[[#This Row],[Connection ID]])&gt;1,"Duplicate Tag",""),"")</f>
        <v/>
      </c>
      <c r="J57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79" s="62"/>
      <c r="M579" s="62"/>
      <c r="N579" s="72" t="str" cm="1">
        <f t="array" ref="N579">_xlfn._xlws.FILTER(LookupCostCode[Cost Code],LookupCostCode[Description]=Table1[[#This Row],[Equipment Type]],"Not Assigned")</f>
        <v>Not Assigned</v>
      </c>
      <c r="O579" s="72"/>
      <c r="P579" s="72"/>
      <c r="Q579" s="62" t="s">
        <v>9</v>
      </c>
      <c r="R579" s="62"/>
      <c r="S579" s="62" t="s">
        <v>6</v>
      </c>
      <c r="T579" s="62"/>
      <c r="U579" s="62"/>
      <c r="V579" s="62"/>
      <c r="W579" s="72" t="str">
        <f>IF(ISBLANK(Table1[[#This Row],[Connection Type]]),"",INDEX(LookupConnectionType[Description],MATCH(Table1[[#This Row],[Connection Type]],LookupConnectionType[Connection Abbreviation])))</f>
        <v/>
      </c>
      <c r="X579" s="76"/>
      <c r="AA579" s="62"/>
      <c r="AB579" s="62"/>
      <c r="AC579" s="62" t="s">
        <v>518</v>
      </c>
      <c r="AD579" s="62"/>
      <c r="AE579" s="62" t="s">
        <v>529</v>
      </c>
      <c r="AF579" s="77"/>
      <c r="AG579" s="77">
        <v>5</v>
      </c>
      <c r="AH579" s="78">
        <v>0.8</v>
      </c>
      <c r="AI579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79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79" s="79">
        <f>IF(OR(Table1[[#This Row],[Apparent Power (kVA)]]="",Table1[[#This Row],[Elec - Diversity]]=""),"",Table1[[#This Row],[Apparent Power (kVA)]]*Table1[[#This Row],[Elec - Diversity]])</f>
        <v>0.48</v>
      </c>
      <c r="AL579" s="62"/>
      <c r="AM579" s="62"/>
      <c r="AN579" s="62"/>
      <c r="AO579" s="62"/>
      <c r="AP579" s="62"/>
      <c r="AQ579" s="62"/>
      <c r="AR579" s="62"/>
      <c r="AS579" s="62"/>
      <c r="AT579" s="62" t="str" cm="1">
        <f t="array" ref="AT579">IF(ISBLANK(Table1[[#This Row],[Service]]),"N/A",INDEX(LookupService[Consumption Unit],MATCH(Table1[[#This Row],[Service]],LookupService[Service],0),0))</f>
        <v>N/A</v>
      </c>
      <c r="AU579" s="62"/>
      <c r="AV579" s="62"/>
      <c r="AW579" s="80" t="str" cm="1">
        <f t="array" ref="AW579">IF(ISBLANK(Table1[[#This Row],[Service]]),"N/A",INDEX(LookupService[Pressure Unit],MATCH(Table1[[#This Row],[Service]],LookupService[Service],0),0))</f>
        <v>N/A</v>
      </c>
      <c r="AX579" s="81"/>
      <c r="AY579" s="72" t="str">
        <f>IF(OR(Table1[[#This Row],[Flow]]="",Table1[[#This Row],[Mech - Diversity]]=""),"",Table1[[#This Row],[Flow]]*Table1[[#This Row],[Mech - Diversity]])</f>
        <v/>
      </c>
      <c r="AZ579" s="72"/>
      <c r="BA579" s="62"/>
      <c r="BB579" s="62"/>
      <c r="BC579" s="62"/>
      <c r="BD579" s="62"/>
      <c r="BE579" s="62"/>
      <c r="BF579" s="62"/>
      <c r="BG579" s="62"/>
      <c r="BH579" s="77"/>
      <c r="BI579" s="77"/>
      <c r="BJ579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79" s="72" t="s">
        <v>512</v>
      </c>
      <c r="BL579" s="72" t="b">
        <f>IF(ISBLANK(Table1[[#This Row],[Power Source (Control Panel)]]),FALSE,TRUE)</f>
        <v>0</v>
      </c>
    </row>
    <row r="580" spans="1:64" ht="30" customHeight="1" x14ac:dyDescent="0.3">
      <c r="A580" s="80" t="s">
        <v>554</v>
      </c>
      <c r="B580" s="62" t="s">
        <v>553</v>
      </c>
      <c r="C58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80" s="62" t="s">
        <v>509</v>
      </c>
      <c r="E580" s="62"/>
      <c r="F58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8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80" s="74"/>
      <c r="I580" s="75" t="str">
        <f>IF(Table1[[#This Row],[Connection ID]]&lt;&gt;"-",IF(COUNTIF(Table1[Connection ID],Table1[[#This Row],[Connection ID]])&gt;1,"Duplicate Tag",""),"")</f>
        <v/>
      </c>
      <c r="J58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80" s="62"/>
      <c r="M580" s="62" t="s">
        <v>510</v>
      </c>
      <c r="N580" s="72" t="str" cm="1">
        <f t="array" ref="N580">_xlfn._xlws.FILTER(LookupCostCode[Cost Code],LookupCostCode[Description]=Table1[[#This Row],[Equipment Type]],"Not Assigned")</f>
        <v>Not Assigned</v>
      </c>
      <c r="O580" s="72"/>
      <c r="P580" s="72"/>
      <c r="Q580" s="62" t="s">
        <v>9</v>
      </c>
      <c r="R580" s="62"/>
      <c r="S580" s="62" t="s">
        <v>6</v>
      </c>
      <c r="T580" s="62"/>
      <c r="U580" s="62"/>
      <c r="V580" s="62"/>
      <c r="W580" s="72" t="str">
        <f>IF(ISBLANK(Table1[[#This Row],[Connection Type]]),"",INDEX(LookupConnectionType[Description],MATCH(Table1[[#This Row],[Connection Type]],LookupConnectionType[Connection Abbreviation])))</f>
        <v/>
      </c>
      <c r="X580" s="76"/>
      <c r="AA580" s="62"/>
      <c r="AB580" s="62"/>
      <c r="AC580" s="62"/>
      <c r="AD580" s="62"/>
      <c r="AE580" s="62"/>
      <c r="AF580" s="77"/>
      <c r="AG580" s="77"/>
      <c r="AH580" s="78"/>
      <c r="AI58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8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80" s="79" t="str">
        <f>IF(OR(Table1[[#This Row],[Apparent Power (kVA)]]="",Table1[[#This Row],[Elec - Diversity]]=""),"",Table1[[#This Row],[Apparent Power (kVA)]]*Table1[[#This Row],[Elec - Diversity]])</f>
        <v/>
      </c>
      <c r="AL580" s="62"/>
      <c r="AM580" s="62"/>
      <c r="AN580" s="62"/>
      <c r="AO580" s="62"/>
      <c r="AP580" s="62"/>
      <c r="AQ580" s="62"/>
      <c r="AR580" s="62"/>
      <c r="AS580" s="62"/>
      <c r="AT580" s="62" t="str" cm="1">
        <f t="array" ref="AT580">IF(ISBLANK(Table1[[#This Row],[Service]]),"N/A",INDEX(LookupService[Consumption Unit],MATCH(Table1[[#This Row],[Service]],LookupService[Service],0),0))</f>
        <v>N/A</v>
      </c>
      <c r="AU580" s="62"/>
      <c r="AV580" s="62"/>
      <c r="AW580" s="80" t="str" cm="1">
        <f t="array" ref="AW580">IF(ISBLANK(Table1[[#This Row],[Service]]),"N/A",INDEX(LookupService[Pressure Unit],MATCH(Table1[[#This Row],[Service]],LookupService[Service],0),0))</f>
        <v>N/A</v>
      </c>
      <c r="AX580" s="81"/>
      <c r="AY580" s="72" t="str">
        <f>IF(OR(Table1[[#This Row],[Flow]]="",Table1[[#This Row],[Mech - Diversity]]=""),"",Table1[[#This Row],[Flow]]*Table1[[#This Row],[Mech - Diversity]])</f>
        <v/>
      </c>
      <c r="AZ580" s="72"/>
      <c r="BA580" s="62"/>
      <c r="BB580" s="62"/>
      <c r="BC580" s="62"/>
      <c r="BD580" s="62"/>
      <c r="BE580" s="62"/>
      <c r="BF580" s="62"/>
      <c r="BG580" s="62"/>
      <c r="BH580" s="77"/>
      <c r="BI580" s="77"/>
      <c r="BJ58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80" s="72" t="s">
        <v>512</v>
      </c>
      <c r="BL580" s="72" t="b">
        <f>IF(ISBLANK(Table1[[#This Row],[Power Source (Control Panel)]]),FALSE,TRUE)</f>
        <v>0</v>
      </c>
    </row>
    <row r="581" spans="1:64" ht="30" customHeight="1" x14ac:dyDescent="0.3">
      <c r="A581" s="80" t="s">
        <v>554</v>
      </c>
      <c r="B581" s="62" t="s">
        <v>553</v>
      </c>
      <c r="C58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EL-C224</v>
      </c>
      <c r="D581" s="62" t="s">
        <v>516</v>
      </c>
      <c r="E581" s="62" t="s">
        <v>528</v>
      </c>
      <c r="F581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81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81" s="74">
        <v>224</v>
      </c>
      <c r="I581" s="75" t="str">
        <f>IF(Table1[[#This Row],[Connection ID]]&lt;&gt;"-",IF(COUNTIF(Table1[Connection ID],Table1[[#This Row],[Connection ID]])&gt;1,"Duplicate Tag",""),"")</f>
        <v/>
      </c>
      <c r="J58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81" s="62"/>
      <c r="M581" s="62"/>
      <c r="N581" s="72" t="str" cm="1">
        <f t="array" ref="N581">_xlfn._xlws.FILTER(LookupCostCode[Cost Code],LookupCostCode[Description]=Table1[[#This Row],[Equipment Type]],"Not Assigned")</f>
        <v>Not Assigned</v>
      </c>
      <c r="O581" s="72"/>
      <c r="P581" s="72"/>
      <c r="Q581" s="62" t="s">
        <v>9</v>
      </c>
      <c r="R581" s="62"/>
      <c r="S581" s="62" t="s">
        <v>6</v>
      </c>
      <c r="T581" s="62"/>
      <c r="U581" s="62"/>
      <c r="V581" s="62"/>
      <c r="W581" s="72" t="str">
        <f>IF(ISBLANK(Table1[[#This Row],[Connection Type]]),"",INDEX(LookupConnectionType[Description],MATCH(Table1[[#This Row],[Connection Type]],LookupConnectionType[Connection Abbreviation])))</f>
        <v/>
      </c>
      <c r="X581" s="76"/>
      <c r="AA581" s="62"/>
      <c r="AB581" s="62"/>
      <c r="AC581" s="62" t="s">
        <v>518</v>
      </c>
      <c r="AD581" s="62"/>
      <c r="AE581" s="62" t="s">
        <v>529</v>
      </c>
      <c r="AF581" s="77"/>
      <c r="AG581" s="77">
        <v>5</v>
      </c>
      <c r="AH581" s="78">
        <v>0.8</v>
      </c>
      <c r="AI581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81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81" s="79">
        <f>IF(OR(Table1[[#This Row],[Apparent Power (kVA)]]="",Table1[[#This Row],[Elec - Diversity]]=""),"",Table1[[#This Row],[Apparent Power (kVA)]]*Table1[[#This Row],[Elec - Diversity]])</f>
        <v>0.48</v>
      </c>
      <c r="AL581" s="62"/>
      <c r="AM581" s="62"/>
      <c r="AN581" s="62"/>
      <c r="AO581" s="62"/>
      <c r="AP581" s="62"/>
      <c r="AQ581" s="62"/>
      <c r="AR581" s="62"/>
      <c r="AS581" s="62"/>
      <c r="AT581" s="62" t="str" cm="1">
        <f t="array" ref="AT581">IF(ISBLANK(Table1[[#This Row],[Service]]),"N/A",INDEX(LookupService[Consumption Unit],MATCH(Table1[[#This Row],[Service]],LookupService[Service],0),0))</f>
        <v>N/A</v>
      </c>
      <c r="AU581" s="62"/>
      <c r="AV581" s="62"/>
      <c r="AW581" s="80" t="str" cm="1">
        <f t="array" ref="AW581">IF(ISBLANK(Table1[[#This Row],[Service]]),"N/A",INDEX(LookupService[Pressure Unit],MATCH(Table1[[#This Row],[Service]],LookupService[Service],0),0))</f>
        <v>N/A</v>
      </c>
      <c r="AX581" s="81"/>
      <c r="AY581" s="72" t="str">
        <f>IF(OR(Table1[[#This Row],[Flow]]="",Table1[[#This Row],[Mech - Diversity]]=""),"",Table1[[#This Row],[Flow]]*Table1[[#This Row],[Mech - Diversity]])</f>
        <v/>
      </c>
      <c r="AZ581" s="72"/>
      <c r="BA581" s="62"/>
      <c r="BB581" s="62"/>
      <c r="BC581" s="62"/>
      <c r="BD581" s="62"/>
      <c r="BE581" s="62"/>
      <c r="BF581" s="62"/>
      <c r="BG581" s="62"/>
      <c r="BH581" s="77"/>
      <c r="BI581" s="77"/>
      <c r="BJ581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81" s="72" t="s">
        <v>512</v>
      </c>
      <c r="BL581" s="72" t="b">
        <f>IF(ISBLANK(Table1[[#This Row],[Power Source (Control Panel)]]),FALSE,TRUE)</f>
        <v>0</v>
      </c>
    </row>
    <row r="582" spans="1:64" ht="30" customHeight="1" x14ac:dyDescent="0.3">
      <c r="A582" s="80" t="s">
        <v>555</v>
      </c>
      <c r="B582" s="62" t="s">
        <v>553</v>
      </c>
      <c r="C58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82" s="62" t="s">
        <v>509</v>
      </c>
      <c r="E582" s="62"/>
      <c r="F58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8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82" s="74"/>
      <c r="I582" s="75" t="str">
        <f>IF(Table1[[#This Row],[Connection ID]]&lt;&gt;"-",IF(COUNTIF(Table1[Connection ID],Table1[[#This Row],[Connection ID]])&gt;1,"Duplicate Tag",""),"")</f>
        <v/>
      </c>
      <c r="J58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82" s="62"/>
      <c r="M582" s="62" t="s">
        <v>510</v>
      </c>
      <c r="N582" s="72" t="str" cm="1">
        <f t="array" ref="N582">_xlfn._xlws.FILTER(LookupCostCode[Cost Code],LookupCostCode[Description]=Table1[[#This Row],[Equipment Type]],"Not Assigned")</f>
        <v>Not Assigned</v>
      </c>
      <c r="O582" s="72"/>
      <c r="P582" s="72"/>
      <c r="Q582" s="62" t="s">
        <v>9</v>
      </c>
      <c r="R582" s="62"/>
      <c r="S582" s="62" t="s">
        <v>6</v>
      </c>
      <c r="T582" s="62"/>
      <c r="U582" s="62"/>
      <c r="V582" s="62"/>
      <c r="W582" s="72" t="str">
        <f>IF(ISBLANK(Table1[[#This Row],[Connection Type]]),"",INDEX(LookupConnectionType[Description],MATCH(Table1[[#This Row],[Connection Type]],LookupConnectionType[Connection Abbreviation])))</f>
        <v/>
      </c>
      <c r="X582" s="76"/>
      <c r="AA582" s="62"/>
      <c r="AB582" s="62"/>
      <c r="AC582" s="62"/>
      <c r="AD582" s="62"/>
      <c r="AE582" s="62"/>
      <c r="AF582" s="77"/>
      <c r="AG582" s="77"/>
      <c r="AH582" s="78"/>
      <c r="AI58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8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82" s="79" t="str">
        <f>IF(OR(Table1[[#This Row],[Apparent Power (kVA)]]="",Table1[[#This Row],[Elec - Diversity]]=""),"",Table1[[#This Row],[Apparent Power (kVA)]]*Table1[[#This Row],[Elec - Diversity]])</f>
        <v/>
      </c>
      <c r="AL582" s="62"/>
      <c r="AM582" s="62"/>
      <c r="AN582" s="62"/>
      <c r="AO582" s="62"/>
      <c r="AP582" s="62"/>
      <c r="AQ582" s="62"/>
      <c r="AR582" s="62"/>
      <c r="AS582" s="62"/>
      <c r="AT582" s="62" t="str" cm="1">
        <f t="array" ref="AT582">IF(ISBLANK(Table1[[#This Row],[Service]]),"N/A",INDEX(LookupService[Consumption Unit],MATCH(Table1[[#This Row],[Service]],LookupService[Service],0),0))</f>
        <v>N/A</v>
      </c>
      <c r="AU582" s="62"/>
      <c r="AV582" s="62"/>
      <c r="AW582" s="80" t="str" cm="1">
        <f t="array" ref="AW582">IF(ISBLANK(Table1[[#This Row],[Service]]),"N/A",INDEX(LookupService[Pressure Unit],MATCH(Table1[[#This Row],[Service]],LookupService[Service],0),0))</f>
        <v>N/A</v>
      </c>
      <c r="AX582" s="81"/>
      <c r="AY582" s="72" t="str">
        <f>IF(OR(Table1[[#This Row],[Flow]]="",Table1[[#This Row],[Mech - Diversity]]=""),"",Table1[[#This Row],[Flow]]*Table1[[#This Row],[Mech - Diversity]])</f>
        <v/>
      </c>
      <c r="AZ582" s="72"/>
      <c r="BA582" s="62"/>
      <c r="BB582" s="62"/>
      <c r="BC582" s="62"/>
      <c r="BD582" s="62"/>
      <c r="BE582" s="62"/>
      <c r="BF582" s="62"/>
      <c r="BG582" s="62"/>
      <c r="BH582" s="77"/>
      <c r="BI582" s="77"/>
      <c r="BJ58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82" s="72" t="s">
        <v>512</v>
      </c>
      <c r="BL582" s="72" t="b">
        <f>IF(ISBLANK(Table1[[#This Row],[Power Source (Control Panel)]]),FALSE,TRUE)</f>
        <v>0</v>
      </c>
    </row>
    <row r="583" spans="1:64" ht="30" customHeight="1" x14ac:dyDescent="0.3">
      <c r="A583" s="80" t="s">
        <v>555</v>
      </c>
      <c r="B583" s="62" t="s">
        <v>553</v>
      </c>
      <c r="C58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EL-C225</v>
      </c>
      <c r="D583" s="62" t="s">
        <v>516</v>
      </c>
      <c r="E583" s="62" t="s">
        <v>528</v>
      </c>
      <c r="F583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83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83" s="74">
        <v>225</v>
      </c>
      <c r="I583" s="75" t="str">
        <f>IF(Table1[[#This Row],[Connection ID]]&lt;&gt;"-",IF(COUNTIF(Table1[Connection ID],Table1[[#This Row],[Connection ID]])&gt;1,"Duplicate Tag",""),"")</f>
        <v/>
      </c>
      <c r="J58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83" s="62"/>
      <c r="M583" s="62"/>
      <c r="N583" s="72" t="str" cm="1">
        <f t="array" ref="N583">_xlfn._xlws.FILTER(LookupCostCode[Cost Code],LookupCostCode[Description]=Table1[[#This Row],[Equipment Type]],"Not Assigned")</f>
        <v>Not Assigned</v>
      </c>
      <c r="O583" s="72"/>
      <c r="P583" s="72"/>
      <c r="Q583" s="62" t="s">
        <v>9</v>
      </c>
      <c r="R583" s="62"/>
      <c r="S583" s="62" t="s">
        <v>6</v>
      </c>
      <c r="T583" s="62"/>
      <c r="U583" s="62"/>
      <c r="V583" s="62"/>
      <c r="W583" s="72" t="str">
        <f>IF(ISBLANK(Table1[[#This Row],[Connection Type]]),"",INDEX(LookupConnectionType[Description],MATCH(Table1[[#This Row],[Connection Type]],LookupConnectionType[Connection Abbreviation])))</f>
        <v/>
      </c>
      <c r="X583" s="76"/>
      <c r="AA583" s="62"/>
      <c r="AB583" s="62"/>
      <c r="AC583" s="62" t="s">
        <v>518</v>
      </c>
      <c r="AD583" s="62"/>
      <c r="AE583" s="62" t="s">
        <v>529</v>
      </c>
      <c r="AF583" s="77"/>
      <c r="AG583" s="77">
        <v>5</v>
      </c>
      <c r="AH583" s="78">
        <v>0.8</v>
      </c>
      <c r="AI583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83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83" s="79">
        <f>IF(OR(Table1[[#This Row],[Apparent Power (kVA)]]="",Table1[[#This Row],[Elec - Diversity]]=""),"",Table1[[#This Row],[Apparent Power (kVA)]]*Table1[[#This Row],[Elec - Diversity]])</f>
        <v>0.48</v>
      </c>
      <c r="AL583" s="62"/>
      <c r="AM583" s="62"/>
      <c r="AN583" s="62"/>
      <c r="AO583" s="62"/>
      <c r="AP583" s="62"/>
      <c r="AQ583" s="62"/>
      <c r="AR583" s="62"/>
      <c r="AS583" s="62"/>
      <c r="AT583" s="62" t="str" cm="1">
        <f t="array" ref="AT583">IF(ISBLANK(Table1[[#This Row],[Service]]),"N/A",INDEX(LookupService[Consumption Unit],MATCH(Table1[[#This Row],[Service]],LookupService[Service],0),0))</f>
        <v>N/A</v>
      </c>
      <c r="AU583" s="62"/>
      <c r="AV583" s="62"/>
      <c r="AW583" s="80" t="str" cm="1">
        <f t="array" ref="AW583">IF(ISBLANK(Table1[[#This Row],[Service]]),"N/A",INDEX(LookupService[Pressure Unit],MATCH(Table1[[#This Row],[Service]],LookupService[Service],0),0))</f>
        <v>N/A</v>
      </c>
      <c r="AX583" s="81"/>
      <c r="AY583" s="72" t="str">
        <f>IF(OR(Table1[[#This Row],[Flow]]="",Table1[[#This Row],[Mech - Diversity]]=""),"",Table1[[#This Row],[Flow]]*Table1[[#This Row],[Mech - Diversity]])</f>
        <v/>
      </c>
      <c r="AZ583" s="72"/>
      <c r="BA583" s="62"/>
      <c r="BB583" s="62"/>
      <c r="BC583" s="62"/>
      <c r="BD583" s="62"/>
      <c r="BE583" s="62"/>
      <c r="BF583" s="62"/>
      <c r="BG583" s="62"/>
      <c r="BH583" s="77"/>
      <c r="BI583" s="77"/>
      <c r="BJ583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83" s="72" t="s">
        <v>512</v>
      </c>
      <c r="BL583" s="72" t="b">
        <f>IF(ISBLANK(Table1[[#This Row],[Power Source (Control Panel)]]),FALSE,TRUE)</f>
        <v>0</v>
      </c>
    </row>
    <row r="584" spans="1:64" ht="30" customHeight="1" x14ac:dyDescent="0.3">
      <c r="A584" s="80" t="s">
        <v>556</v>
      </c>
      <c r="B584" s="62" t="s">
        <v>553</v>
      </c>
      <c r="C58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84" s="62" t="s">
        <v>509</v>
      </c>
      <c r="E584" s="62"/>
      <c r="F58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8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84" s="74"/>
      <c r="I584" s="75" t="str">
        <f>IF(Table1[[#This Row],[Connection ID]]&lt;&gt;"-",IF(COUNTIF(Table1[Connection ID],Table1[[#This Row],[Connection ID]])&gt;1,"Duplicate Tag",""),"")</f>
        <v/>
      </c>
      <c r="J58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84" s="62"/>
      <c r="M584" s="62" t="s">
        <v>510</v>
      </c>
      <c r="N584" s="72" t="str" cm="1">
        <f t="array" ref="N584">_xlfn._xlws.FILTER(LookupCostCode[Cost Code],LookupCostCode[Description]=Table1[[#This Row],[Equipment Type]],"Not Assigned")</f>
        <v>Not Assigned</v>
      </c>
      <c r="O584" s="72"/>
      <c r="P584" s="72"/>
      <c r="Q584" s="62" t="s">
        <v>9</v>
      </c>
      <c r="R584" s="62"/>
      <c r="S584" s="62" t="s">
        <v>6</v>
      </c>
      <c r="T584" s="62"/>
      <c r="U584" s="62"/>
      <c r="V584" s="62"/>
      <c r="W584" s="72" t="str">
        <f>IF(ISBLANK(Table1[[#This Row],[Connection Type]]),"",INDEX(LookupConnectionType[Description],MATCH(Table1[[#This Row],[Connection Type]],LookupConnectionType[Connection Abbreviation])))</f>
        <v/>
      </c>
      <c r="X584" s="76"/>
      <c r="AA584" s="62"/>
      <c r="AB584" s="62"/>
      <c r="AC584" s="62"/>
      <c r="AD584" s="62"/>
      <c r="AE584" s="62"/>
      <c r="AF584" s="77"/>
      <c r="AG584" s="77"/>
      <c r="AH584" s="78"/>
      <c r="AI58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8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84" s="79" t="str">
        <f>IF(OR(Table1[[#This Row],[Apparent Power (kVA)]]="",Table1[[#This Row],[Elec - Diversity]]=""),"",Table1[[#This Row],[Apparent Power (kVA)]]*Table1[[#This Row],[Elec - Diversity]])</f>
        <v/>
      </c>
      <c r="AL584" s="62"/>
      <c r="AM584" s="62"/>
      <c r="AN584" s="62"/>
      <c r="AO584" s="62"/>
      <c r="AP584" s="62"/>
      <c r="AQ584" s="62"/>
      <c r="AR584" s="62"/>
      <c r="AS584" s="62"/>
      <c r="AT584" s="62" t="str" cm="1">
        <f t="array" ref="AT584">IF(ISBLANK(Table1[[#This Row],[Service]]),"N/A",INDEX(LookupService[Consumption Unit],MATCH(Table1[[#This Row],[Service]],LookupService[Service],0),0))</f>
        <v>N/A</v>
      </c>
      <c r="AU584" s="62"/>
      <c r="AV584" s="62"/>
      <c r="AW584" s="80" t="str" cm="1">
        <f t="array" ref="AW584">IF(ISBLANK(Table1[[#This Row],[Service]]),"N/A",INDEX(LookupService[Pressure Unit],MATCH(Table1[[#This Row],[Service]],LookupService[Service],0),0))</f>
        <v>N/A</v>
      </c>
      <c r="AX584" s="81"/>
      <c r="AY584" s="72" t="str">
        <f>IF(OR(Table1[[#This Row],[Flow]]="",Table1[[#This Row],[Mech - Diversity]]=""),"",Table1[[#This Row],[Flow]]*Table1[[#This Row],[Mech - Diversity]])</f>
        <v/>
      </c>
      <c r="AZ584" s="72"/>
      <c r="BA584" s="62"/>
      <c r="BB584" s="62"/>
      <c r="BC584" s="62"/>
      <c r="BD584" s="62"/>
      <c r="BE584" s="62"/>
      <c r="BF584" s="62"/>
      <c r="BG584" s="62"/>
      <c r="BH584" s="77"/>
      <c r="BI584" s="77"/>
      <c r="BJ58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84" s="72" t="s">
        <v>512</v>
      </c>
      <c r="BL584" s="72" t="b">
        <f>IF(ISBLANK(Table1[[#This Row],[Power Source (Control Panel)]]),FALSE,TRUE)</f>
        <v>0</v>
      </c>
    </row>
    <row r="585" spans="1:64" ht="30" customHeight="1" x14ac:dyDescent="0.3">
      <c r="A585" s="80" t="s">
        <v>556</v>
      </c>
      <c r="B585" s="62" t="s">
        <v>553</v>
      </c>
      <c r="C58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EL-C226</v>
      </c>
      <c r="D585" s="62" t="s">
        <v>516</v>
      </c>
      <c r="E585" s="62" t="s">
        <v>528</v>
      </c>
      <c r="F585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85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85" s="74">
        <v>226</v>
      </c>
      <c r="I585" s="75" t="str">
        <f>IF(Table1[[#This Row],[Connection ID]]&lt;&gt;"-",IF(COUNTIF(Table1[Connection ID],Table1[[#This Row],[Connection ID]])&gt;1,"Duplicate Tag",""),"")</f>
        <v/>
      </c>
      <c r="J58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85" s="62"/>
      <c r="M585" s="62"/>
      <c r="N585" s="72" t="str" cm="1">
        <f t="array" ref="N585">_xlfn._xlws.FILTER(LookupCostCode[Cost Code],LookupCostCode[Description]=Table1[[#This Row],[Equipment Type]],"Not Assigned")</f>
        <v>Not Assigned</v>
      </c>
      <c r="O585" s="72"/>
      <c r="P585" s="72"/>
      <c r="Q585" s="62" t="s">
        <v>9</v>
      </c>
      <c r="R585" s="62"/>
      <c r="S585" s="62" t="s">
        <v>6</v>
      </c>
      <c r="T585" s="62"/>
      <c r="U585" s="62"/>
      <c r="V585" s="62"/>
      <c r="W585" s="72" t="str">
        <f>IF(ISBLANK(Table1[[#This Row],[Connection Type]]),"",INDEX(LookupConnectionType[Description],MATCH(Table1[[#This Row],[Connection Type]],LookupConnectionType[Connection Abbreviation])))</f>
        <v/>
      </c>
      <c r="X585" s="76"/>
      <c r="AA585" s="62"/>
      <c r="AB585" s="62"/>
      <c r="AC585" s="62" t="s">
        <v>518</v>
      </c>
      <c r="AD585" s="62"/>
      <c r="AE585" s="62" t="s">
        <v>529</v>
      </c>
      <c r="AF585" s="77"/>
      <c r="AG585" s="77">
        <v>5</v>
      </c>
      <c r="AH585" s="78">
        <v>0.8</v>
      </c>
      <c r="AI585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85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85" s="79">
        <f>IF(OR(Table1[[#This Row],[Apparent Power (kVA)]]="",Table1[[#This Row],[Elec - Diversity]]=""),"",Table1[[#This Row],[Apparent Power (kVA)]]*Table1[[#This Row],[Elec - Diversity]])</f>
        <v>0.48</v>
      </c>
      <c r="AL585" s="62"/>
      <c r="AM585" s="62"/>
      <c r="AN585" s="62"/>
      <c r="AO585" s="62"/>
      <c r="AP585" s="62"/>
      <c r="AQ585" s="62"/>
      <c r="AR585" s="62"/>
      <c r="AS585" s="62"/>
      <c r="AT585" s="62" t="str" cm="1">
        <f t="array" ref="AT585">IF(ISBLANK(Table1[[#This Row],[Service]]),"N/A",INDEX(LookupService[Consumption Unit],MATCH(Table1[[#This Row],[Service]],LookupService[Service],0),0))</f>
        <v>N/A</v>
      </c>
      <c r="AU585" s="62"/>
      <c r="AV585" s="62"/>
      <c r="AW585" s="80" t="str" cm="1">
        <f t="array" ref="AW585">IF(ISBLANK(Table1[[#This Row],[Service]]),"N/A",INDEX(LookupService[Pressure Unit],MATCH(Table1[[#This Row],[Service]],LookupService[Service],0),0))</f>
        <v>N/A</v>
      </c>
      <c r="AX585" s="81"/>
      <c r="AY585" s="72" t="str">
        <f>IF(OR(Table1[[#This Row],[Flow]]="",Table1[[#This Row],[Mech - Diversity]]=""),"",Table1[[#This Row],[Flow]]*Table1[[#This Row],[Mech - Diversity]])</f>
        <v/>
      </c>
      <c r="AZ585" s="72"/>
      <c r="BA585" s="62"/>
      <c r="BB585" s="62"/>
      <c r="BC585" s="62"/>
      <c r="BD585" s="62"/>
      <c r="BE585" s="62"/>
      <c r="BF585" s="62"/>
      <c r="BG585" s="62"/>
      <c r="BH585" s="77"/>
      <c r="BI585" s="77"/>
      <c r="BJ585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85" s="72" t="s">
        <v>512</v>
      </c>
      <c r="BL585" s="72" t="b">
        <f>IF(ISBLANK(Table1[[#This Row],[Power Source (Control Panel)]]),FALSE,TRUE)</f>
        <v>0</v>
      </c>
    </row>
    <row r="586" spans="1:64" ht="30" customHeight="1" x14ac:dyDescent="0.3">
      <c r="A586" s="80" t="s">
        <v>557</v>
      </c>
      <c r="B586" s="62" t="s">
        <v>553</v>
      </c>
      <c r="C58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86" s="62" t="s">
        <v>509</v>
      </c>
      <c r="E586" s="62"/>
      <c r="F58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8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86" s="74"/>
      <c r="I586" s="75" t="str">
        <f>IF(Table1[[#This Row],[Connection ID]]&lt;&gt;"-",IF(COUNTIF(Table1[Connection ID],Table1[[#This Row],[Connection ID]])&gt;1,"Duplicate Tag",""),"")</f>
        <v/>
      </c>
      <c r="J58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86" s="62"/>
      <c r="M586" s="62" t="s">
        <v>510</v>
      </c>
      <c r="N586" s="72" t="str" cm="1">
        <f t="array" ref="N586">_xlfn._xlws.FILTER(LookupCostCode[Cost Code],LookupCostCode[Description]=Table1[[#This Row],[Equipment Type]],"Not Assigned")</f>
        <v>Not Assigned</v>
      </c>
      <c r="O586" s="72"/>
      <c r="P586" s="72"/>
      <c r="Q586" s="62" t="s">
        <v>9</v>
      </c>
      <c r="R586" s="62"/>
      <c r="S586" s="62" t="s">
        <v>6</v>
      </c>
      <c r="T586" s="62"/>
      <c r="U586" s="62"/>
      <c r="V586" s="62"/>
      <c r="W586" s="72" t="str">
        <f>IF(ISBLANK(Table1[[#This Row],[Connection Type]]),"",INDEX(LookupConnectionType[Description],MATCH(Table1[[#This Row],[Connection Type]],LookupConnectionType[Connection Abbreviation])))</f>
        <v/>
      </c>
      <c r="X586" s="76"/>
      <c r="AA586" s="62"/>
      <c r="AB586" s="62"/>
      <c r="AC586" s="62"/>
      <c r="AD586" s="62"/>
      <c r="AE586" s="62"/>
      <c r="AF586" s="77"/>
      <c r="AG586" s="77"/>
      <c r="AH586" s="78"/>
      <c r="AI58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8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86" s="79" t="str">
        <f>IF(OR(Table1[[#This Row],[Apparent Power (kVA)]]="",Table1[[#This Row],[Elec - Diversity]]=""),"",Table1[[#This Row],[Apparent Power (kVA)]]*Table1[[#This Row],[Elec - Diversity]])</f>
        <v/>
      </c>
      <c r="AL586" s="62"/>
      <c r="AM586" s="62"/>
      <c r="AN586" s="62"/>
      <c r="AO586" s="62"/>
      <c r="AP586" s="62"/>
      <c r="AQ586" s="62"/>
      <c r="AR586" s="62"/>
      <c r="AS586" s="62"/>
      <c r="AT586" s="62" t="str" cm="1">
        <f t="array" ref="AT586">IF(ISBLANK(Table1[[#This Row],[Service]]),"N/A",INDEX(LookupService[Consumption Unit],MATCH(Table1[[#This Row],[Service]],LookupService[Service],0),0))</f>
        <v>N/A</v>
      </c>
      <c r="AU586" s="62"/>
      <c r="AV586" s="62"/>
      <c r="AW586" s="80" t="str" cm="1">
        <f t="array" ref="AW586">IF(ISBLANK(Table1[[#This Row],[Service]]),"N/A",INDEX(LookupService[Pressure Unit],MATCH(Table1[[#This Row],[Service]],LookupService[Service],0),0))</f>
        <v>N/A</v>
      </c>
      <c r="AX586" s="81"/>
      <c r="AY586" s="72" t="str">
        <f>IF(OR(Table1[[#This Row],[Flow]]="",Table1[[#This Row],[Mech - Diversity]]=""),"",Table1[[#This Row],[Flow]]*Table1[[#This Row],[Mech - Diversity]])</f>
        <v/>
      </c>
      <c r="AZ586" s="72"/>
      <c r="BA586" s="62"/>
      <c r="BB586" s="62"/>
      <c r="BC586" s="62"/>
      <c r="BD586" s="62"/>
      <c r="BE586" s="62"/>
      <c r="BF586" s="62"/>
      <c r="BG586" s="62"/>
      <c r="BH586" s="77"/>
      <c r="BI586" s="77"/>
      <c r="BJ58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86" s="72" t="s">
        <v>512</v>
      </c>
      <c r="BL586" s="72" t="b">
        <f>IF(ISBLANK(Table1[[#This Row],[Power Source (Control Panel)]]),FALSE,TRUE)</f>
        <v>0</v>
      </c>
    </row>
    <row r="587" spans="1:64" ht="30" customHeight="1" x14ac:dyDescent="0.3">
      <c r="A587" s="80" t="s">
        <v>557</v>
      </c>
      <c r="B587" s="62" t="s">
        <v>553</v>
      </c>
      <c r="C58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EL-C227</v>
      </c>
      <c r="D587" s="62" t="s">
        <v>516</v>
      </c>
      <c r="E587" s="62" t="s">
        <v>528</v>
      </c>
      <c r="F587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87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87" s="74">
        <v>227</v>
      </c>
      <c r="I587" s="75" t="str">
        <f>IF(Table1[[#This Row],[Connection ID]]&lt;&gt;"-",IF(COUNTIF(Table1[Connection ID],Table1[[#This Row],[Connection ID]])&gt;1,"Duplicate Tag",""),"")</f>
        <v/>
      </c>
      <c r="J58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87" s="62"/>
      <c r="M587" s="62"/>
      <c r="N587" s="72" t="str" cm="1">
        <f t="array" ref="N587">_xlfn._xlws.FILTER(LookupCostCode[Cost Code],LookupCostCode[Description]=Table1[[#This Row],[Equipment Type]],"Not Assigned")</f>
        <v>Not Assigned</v>
      </c>
      <c r="O587" s="72"/>
      <c r="P587" s="72"/>
      <c r="Q587" s="62" t="s">
        <v>9</v>
      </c>
      <c r="R587" s="62"/>
      <c r="S587" s="62" t="s">
        <v>6</v>
      </c>
      <c r="T587" s="62"/>
      <c r="U587" s="62"/>
      <c r="V587" s="62"/>
      <c r="W587" s="72" t="str">
        <f>IF(ISBLANK(Table1[[#This Row],[Connection Type]]),"",INDEX(LookupConnectionType[Description],MATCH(Table1[[#This Row],[Connection Type]],LookupConnectionType[Connection Abbreviation])))</f>
        <v/>
      </c>
      <c r="X587" s="76"/>
      <c r="AA587" s="62"/>
      <c r="AB587" s="62"/>
      <c r="AC587" s="62" t="s">
        <v>518</v>
      </c>
      <c r="AD587" s="62"/>
      <c r="AE587" s="62" t="s">
        <v>529</v>
      </c>
      <c r="AF587" s="77"/>
      <c r="AG587" s="77">
        <v>5</v>
      </c>
      <c r="AH587" s="78">
        <v>0.8</v>
      </c>
      <c r="AI587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87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87" s="79">
        <f>IF(OR(Table1[[#This Row],[Apparent Power (kVA)]]="",Table1[[#This Row],[Elec - Diversity]]=""),"",Table1[[#This Row],[Apparent Power (kVA)]]*Table1[[#This Row],[Elec - Diversity]])</f>
        <v>0.48</v>
      </c>
      <c r="AL587" s="62"/>
      <c r="AM587" s="62"/>
      <c r="AN587" s="62"/>
      <c r="AO587" s="62"/>
      <c r="AP587" s="62"/>
      <c r="AQ587" s="62"/>
      <c r="AR587" s="62"/>
      <c r="AS587" s="62"/>
      <c r="AT587" s="62" t="str" cm="1">
        <f t="array" ref="AT587">IF(ISBLANK(Table1[[#This Row],[Service]]),"N/A",INDEX(LookupService[Consumption Unit],MATCH(Table1[[#This Row],[Service]],LookupService[Service],0),0))</f>
        <v>N/A</v>
      </c>
      <c r="AU587" s="62"/>
      <c r="AV587" s="62"/>
      <c r="AW587" s="80" t="str" cm="1">
        <f t="array" ref="AW587">IF(ISBLANK(Table1[[#This Row],[Service]]),"N/A",INDEX(LookupService[Pressure Unit],MATCH(Table1[[#This Row],[Service]],LookupService[Service],0),0))</f>
        <v>N/A</v>
      </c>
      <c r="AX587" s="81"/>
      <c r="AY587" s="72" t="str">
        <f>IF(OR(Table1[[#This Row],[Flow]]="",Table1[[#This Row],[Mech - Diversity]]=""),"",Table1[[#This Row],[Flow]]*Table1[[#This Row],[Mech - Diversity]])</f>
        <v/>
      </c>
      <c r="AZ587" s="72"/>
      <c r="BA587" s="62"/>
      <c r="BB587" s="62"/>
      <c r="BC587" s="62"/>
      <c r="BD587" s="62"/>
      <c r="BE587" s="62"/>
      <c r="BF587" s="62"/>
      <c r="BG587" s="62"/>
      <c r="BH587" s="77"/>
      <c r="BI587" s="77"/>
      <c r="BJ587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87" s="72" t="s">
        <v>512</v>
      </c>
      <c r="BL587" s="72" t="b">
        <f>IF(ISBLANK(Table1[[#This Row],[Power Source (Control Panel)]]),FALSE,TRUE)</f>
        <v>0</v>
      </c>
    </row>
    <row r="588" spans="1:64" ht="30" customHeight="1" x14ac:dyDescent="0.3">
      <c r="A588" s="80" t="s">
        <v>558</v>
      </c>
      <c r="B588" s="62" t="s">
        <v>553</v>
      </c>
      <c r="C58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88" s="62" t="s">
        <v>509</v>
      </c>
      <c r="E588" s="62"/>
      <c r="F58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8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88" s="74"/>
      <c r="I588" s="75" t="str">
        <f>IF(Table1[[#This Row],[Connection ID]]&lt;&gt;"-",IF(COUNTIF(Table1[Connection ID],Table1[[#This Row],[Connection ID]])&gt;1,"Duplicate Tag",""),"")</f>
        <v/>
      </c>
      <c r="J58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88" s="62"/>
      <c r="M588" s="62" t="s">
        <v>510</v>
      </c>
      <c r="N588" s="72" t="str" cm="1">
        <f t="array" ref="N588">_xlfn._xlws.FILTER(LookupCostCode[Cost Code],LookupCostCode[Description]=Table1[[#This Row],[Equipment Type]],"Not Assigned")</f>
        <v>Not Assigned</v>
      </c>
      <c r="O588" s="72"/>
      <c r="P588" s="72"/>
      <c r="Q588" s="62" t="s">
        <v>9</v>
      </c>
      <c r="R588" s="62"/>
      <c r="S588" s="62" t="s">
        <v>6</v>
      </c>
      <c r="T588" s="62"/>
      <c r="U588" s="62"/>
      <c r="V588" s="62"/>
      <c r="W588" s="72" t="str">
        <f>IF(ISBLANK(Table1[[#This Row],[Connection Type]]),"",INDEX(LookupConnectionType[Description],MATCH(Table1[[#This Row],[Connection Type]],LookupConnectionType[Connection Abbreviation])))</f>
        <v/>
      </c>
      <c r="X588" s="76"/>
      <c r="AA588" s="62"/>
      <c r="AB588" s="62"/>
      <c r="AC588" s="62"/>
      <c r="AD588" s="62"/>
      <c r="AE588" s="62"/>
      <c r="AF588" s="77"/>
      <c r="AG588" s="77"/>
      <c r="AH588" s="78"/>
      <c r="AI58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8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88" s="79" t="str">
        <f>IF(OR(Table1[[#This Row],[Apparent Power (kVA)]]="",Table1[[#This Row],[Elec - Diversity]]=""),"",Table1[[#This Row],[Apparent Power (kVA)]]*Table1[[#This Row],[Elec - Diversity]])</f>
        <v/>
      </c>
      <c r="AL588" s="62"/>
      <c r="AM588" s="62"/>
      <c r="AN588" s="62"/>
      <c r="AO588" s="62"/>
      <c r="AP588" s="62"/>
      <c r="AQ588" s="62"/>
      <c r="AR588" s="62"/>
      <c r="AS588" s="62"/>
      <c r="AT588" s="62" t="str" cm="1">
        <f t="array" ref="AT588">IF(ISBLANK(Table1[[#This Row],[Service]]),"N/A",INDEX(LookupService[Consumption Unit],MATCH(Table1[[#This Row],[Service]],LookupService[Service],0),0))</f>
        <v>N/A</v>
      </c>
      <c r="AU588" s="62"/>
      <c r="AV588" s="62"/>
      <c r="AW588" s="80" t="str" cm="1">
        <f t="array" ref="AW588">IF(ISBLANK(Table1[[#This Row],[Service]]),"N/A",INDEX(LookupService[Pressure Unit],MATCH(Table1[[#This Row],[Service]],LookupService[Service],0),0))</f>
        <v>N/A</v>
      </c>
      <c r="AX588" s="81"/>
      <c r="AY588" s="72" t="str">
        <f>IF(OR(Table1[[#This Row],[Flow]]="",Table1[[#This Row],[Mech - Diversity]]=""),"",Table1[[#This Row],[Flow]]*Table1[[#This Row],[Mech - Diversity]])</f>
        <v/>
      </c>
      <c r="AZ588" s="72"/>
      <c r="BA588" s="62"/>
      <c r="BB588" s="62"/>
      <c r="BC588" s="62"/>
      <c r="BD588" s="62"/>
      <c r="BE588" s="62"/>
      <c r="BF588" s="62"/>
      <c r="BG588" s="62"/>
      <c r="BH588" s="77"/>
      <c r="BI588" s="77"/>
      <c r="BJ58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88" s="72" t="s">
        <v>512</v>
      </c>
      <c r="BL588" s="72" t="b">
        <f>IF(ISBLANK(Table1[[#This Row],[Power Source (Control Panel)]]),FALSE,TRUE)</f>
        <v>0</v>
      </c>
    </row>
    <row r="589" spans="1:64" ht="30" customHeight="1" x14ac:dyDescent="0.3">
      <c r="A589" s="80" t="s">
        <v>558</v>
      </c>
      <c r="B589" s="62" t="s">
        <v>553</v>
      </c>
      <c r="C58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EL-C228</v>
      </c>
      <c r="D589" s="62" t="s">
        <v>516</v>
      </c>
      <c r="E589" s="62" t="s">
        <v>528</v>
      </c>
      <c r="F589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89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89" s="74">
        <v>228</v>
      </c>
      <c r="I589" s="75" t="str">
        <f>IF(Table1[[#This Row],[Connection ID]]&lt;&gt;"-",IF(COUNTIF(Table1[Connection ID],Table1[[#This Row],[Connection ID]])&gt;1,"Duplicate Tag",""),"")</f>
        <v/>
      </c>
      <c r="J58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89" s="62"/>
      <c r="M589" s="62"/>
      <c r="N589" s="72" t="str" cm="1">
        <f t="array" ref="N589">_xlfn._xlws.FILTER(LookupCostCode[Cost Code],LookupCostCode[Description]=Table1[[#This Row],[Equipment Type]],"Not Assigned")</f>
        <v>Not Assigned</v>
      </c>
      <c r="O589" s="72"/>
      <c r="P589" s="72"/>
      <c r="Q589" s="62" t="s">
        <v>9</v>
      </c>
      <c r="R589" s="62"/>
      <c r="S589" s="62" t="s">
        <v>6</v>
      </c>
      <c r="T589" s="62"/>
      <c r="U589" s="62"/>
      <c r="V589" s="62"/>
      <c r="W589" s="72" t="str">
        <f>IF(ISBLANK(Table1[[#This Row],[Connection Type]]),"",INDEX(LookupConnectionType[Description],MATCH(Table1[[#This Row],[Connection Type]],LookupConnectionType[Connection Abbreviation])))</f>
        <v/>
      </c>
      <c r="X589" s="76"/>
      <c r="AA589" s="62"/>
      <c r="AB589" s="62"/>
      <c r="AC589" s="62" t="s">
        <v>518</v>
      </c>
      <c r="AD589" s="62"/>
      <c r="AE589" s="62" t="s">
        <v>529</v>
      </c>
      <c r="AF589" s="77"/>
      <c r="AG589" s="77">
        <v>5</v>
      </c>
      <c r="AH589" s="78">
        <v>0.8</v>
      </c>
      <c r="AI589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89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89" s="79">
        <f>IF(OR(Table1[[#This Row],[Apparent Power (kVA)]]="",Table1[[#This Row],[Elec - Diversity]]=""),"",Table1[[#This Row],[Apparent Power (kVA)]]*Table1[[#This Row],[Elec - Diversity]])</f>
        <v>0.48</v>
      </c>
      <c r="AL589" s="62"/>
      <c r="AM589" s="62"/>
      <c r="AN589" s="62"/>
      <c r="AO589" s="62"/>
      <c r="AP589" s="62"/>
      <c r="AQ589" s="62"/>
      <c r="AR589" s="62"/>
      <c r="AS589" s="62"/>
      <c r="AT589" s="62" t="str" cm="1">
        <f t="array" ref="AT589">IF(ISBLANK(Table1[[#This Row],[Service]]),"N/A",INDEX(LookupService[Consumption Unit],MATCH(Table1[[#This Row],[Service]],LookupService[Service],0),0))</f>
        <v>N/A</v>
      </c>
      <c r="AU589" s="62"/>
      <c r="AV589" s="62"/>
      <c r="AW589" s="80" t="str" cm="1">
        <f t="array" ref="AW589">IF(ISBLANK(Table1[[#This Row],[Service]]),"N/A",INDEX(LookupService[Pressure Unit],MATCH(Table1[[#This Row],[Service]],LookupService[Service],0),0))</f>
        <v>N/A</v>
      </c>
      <c r="AX589" s="81"/>
      <c r="AY589" s="72" t="str">
        <f>IF(OR(Table1[[#This Row],[Flow]]="",Table1[[#This Row],[Mech - Diversity]]=""),"",Table1[[#This Row],[Flow]]*Table1[[#This Row],[Mech - Diversity]])</f>
        <v/>
      </c>
      <c r="AZ589" s="72"/>
      <c r="BA589" s="62"/>
      <c r="BB589" s="62"/>
      <c r="BC589" s="62"/>
      <c r="BD589" s="62"/>
      <c r="BE589" s="62"/>
      <c r="BF589" s="62"/>
      <c r="BG589" s="62"/>
      <c r="BH589" s="77"/>
      <c r="BI589" s="77"/>
      <c r="BJ589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89" s="72" t="s">
        <v>512</v>
      </c>
      <c r="BL589" s="72" t="b">
        <f>IF(ISBLANK(Table1[[#This Row],[Power Source (Control Panel)]]),FALSE,TRUE)</f>
        <v>0</v>
      </c>
    </row>
    <row r="590" spans="1:64" ht="30" customHeight="1" x14ac:dyDescent="0.3">
      <c r="A590" s="80" t="s">
        <v>559</v>
      </c>
      <c r="B590" s="62" t="s">
        <v>553</v>
      </c>
      <c r="C59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90" s="62" t="s">
        <v>509</v>
      </c>
      <c r="E590" s="62"/>
      <c r="F59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9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90" s="74"/>
      <c r="I590" s="75" t="str">
        <f>IF(Table1[[#This Row],[Connection ID]]&lt;&gt;"-",IF(COUNTIF(Table1[Connection ID],Table1[[#This Row],[Connection ID]])&gt;1,"Duplicate Tag",""),"")</f>
        <v/>
      </c>
      <c r="J59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90" s="62"/>
      <c r="M590" s="62" t="s">
        <v>510</v>
      </c>
      <c r="N590" s="72" t="str" cm="1">
        <f t="array" ref="N590">_xlfn._xlws.FILTER(LookupCostCode[Cost Code],LookupCostCode[Description]=Table1[[#This Row],[Equipment Type]],"Not Assigned")</f>
        <v>Not Assigned</v>
      </c>
      <c r="O590" s="72"/>
      <c r="P590" s="72"/>
      <c r="Q590" s="62" t="s">
        <v>9</v>
      </c>
      <c r="R590" s="62"/>
      <c r="S590" s="62" t="s">
        <v>6</v>
      </c>
      <c r="T590" s="62"/>
      <c r="U590" s="62"/>
      <c r="V590" s="62"/>
      <c r="W590" s="72" t="str">
        <f>IF(ISBLANK(Table1[[#This Row],[Connection Type]]),"",INDEX(LookupConnectionType[Description],MATCH(Table1[[#This Row],[Connection Type]],LookupConnectionType[Connection Abbreviation])))</f>
        <v/>
      </c>
      <c r="X590" s="76"/>
      <c r="AA590" s="62"/>
      <c r="AB590" s="62"/>
      <c r="AC590" s="62"/>
      <c r="AD590" s="62"/>
      <c r="AE590" s="62"/>
      <c r="AF590" s="77"/>
      <c r="AG590" s="77"/>
      <c r="AH590" s="78"/>
      <c r="AI59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9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90" s="79" t="str">
        <f>IF(OR(Table1[[#This Row],[Apparent Power (kVA)]]="",Table1[[#This Row],[Elec - Diversity]]=""),"",Table1[[#This Row],[Apparent Power (kVA)]]*Table1[[#This Row],[Elec - Diversity]])</f>
        <v/>
      </c>
      <c r="AL590" s="62"/>
      <c r="AM590" s="62"/>
      <c r="AN590" s="62"/>
      <c r="AO590" s="62"/>
      <c r="AP590" s="62"/>
      <c r="AQ590" s="62"/>
      <c r="AR590" s="62"/>
      <c r="AS590" s="62"/>
      <c r="AT590" s="62" t="str" cm="1">
        <f t="array" ref="AT590">IF(ISBLANK(Table1[[#This Row],[Service]]),"N/A",INDEX(LookupService[Consumption Unit],MATCH(Table1[[#This Row],[Service]],LookupService[Service],0),0))</f>
        <v>N/A</v>
      </c>
      <c r="AU590" s="62"/>
      <c r="AV590" s="62"/>
      <c r="AW590" s="80" t="str" cm="1">
        <f t="array" ref="AW590">IF(ISBLANK(Table1[[#This Row],[Service]]),"N/A",INDEX(LookupService[Pressure Unit],MATCH(Table1[[#This Row],[Service]],LookupService[Service],0),0))</f>
        <v>N/A</v>
      </c>
      <c r="AX590" s="81"/>
      <c r="AY590" s="72" t="str">
        <f>IF(OR(Table1[[#This Row],[Flow]]="",Table1[[#This Row],[Mech - Diversity]]=""),"",Table1[[#This Row],[Flow]]*Table1[[#This Row],[Mech - Diversity]])</f>
        <v/>
      </c>
      <c r="AZ590" s="72"/>
      <c r="BA590" s="62"/>
      <c r="BB590" s="62"/>
      <c r="BC590" s="62"/>
      <c r="BD590" s="62"/>
      <c r="BE590" s="62"/>
      <c r="BF590" s="62"/>
      <c r="BG590" s="62"/>
      <c r="BH590" s="77"/>
      <c r="BI590" s="77"/>
      <c r="BJ59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90" s="72" t="s">
        <v>512</v>
      </c>
      <c r="BL590" s="72" t="b">
        <f>IF(ISBLANK(Table1[[#This Row],[Power Source (Control Panel)]]),FALSE,TRUE)</f>
        <v>0</v>
      </c>
    </row>
    <row r="591" spans="1:64" ht="30" customHeight="1" x14ac:dyDescent="0.3">
      <c r="A591" s="80" t="s">
        <v>559</v>
      </c>
      <c r="B591" s="62" t="s">
        <v>553</v>
      </c>
      <c r="C59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EL-C229</v>
      </c>
      <c r="D591" s="62" t="s">
        <v>516</v>
      </c>
      <c r="E591" s="62" t="s">
        <v>528</v>
      </c>
      <c r="F591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91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91" s="74">
        <v>229</v>
      </c>
      <c r="I591" s="75" t="str">
        <f>IF(Table1[[#This Row],[Connection ID]]&lt;&gt;"-",IF(COUNTIF(Table1[Connection ID],Table1[[#This Row],[Connection ID]])&gt;1,"Duplicate Tag",""),"")</f>
        <v/>
      </c>
      <c r="J59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91" s="62"/>
      <c r="M591" s="62"/>
      <c r="N591" s="72" t="str" cm="1">
        <f t="array" ref="N591">_xlfn._xlws.FILTER(LookupCostCode[Cost Code],LookupCostCode[Description]=Table1[[#This Row],[Equipment Type]],"Not Assigned")</f>
        <v>Not Assigned</v>
      </c>
      <c r="O591" s="72"/>
      <c r="P591" s="72"/>
      <c r="Q591" s="62" t="s">
        <v>9</v>
      </c>
      <c r="R591" s="62"/>
      <c r="S591" s="62" t="s">
        <v>6</v>
      </c>
      <c r="T591" s="62"/>
      <c r="U591" s="62"/>
      <c r="V591" s="62"/>
      <c r="W591" s="72" t="str">
        <f>IF(ISBLANK(Table1[[#This Row],[Connection Type]]),"",INDEX(LookupConnectionType[Description],MATCH(Table1[[#This Row],[Connection Type]],LookupConnectionType[Connection Abbreviation])))</f>
        <v/>
      </c>
      <c r="X591" s="76"/>
      <c r="AA591" s="62"/>
      <c r="AB591" s="62"/>
      <c r="AC591" s="62" t="s">
        <v>518</v>
      </c>
      <c r="AD591" s="62"/>
      <c r="AE591" s="62" t="s">
        <v>529</v>
      </c>
      <c r="AF591" s="77"/>
      <c r="AG591" s="77">
        <v>5</v>
      </c>
      <c r="AH591" s="78">
        <v>0.8</v>
      </c>
      <c r="AI591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91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91" s="79">
        <f>IF(OR(Table1[[#This Row],[Apparent Power (kVA)]]="",Table1[[#This Row],[Elec - Diversity]]=""),"",Table1[[#This Row],[Apparent Power (kVA)]]*Table1[[#This Row],[Elec - Diversity]])</f>
        <v>0.48</v>
      </c>
      <c r="AL591" s="62"/>
      <c r="AM591" s="62"/>
      <c r="AN591" s="62"/>
      <c r="AO591" s="62"/>
      <c r="AP591" s="62"/>
      <c r="AQ591" s="62"/>
      <c r="AR591" s="62"/>
      <c r="AS591" s="62"/>
      <c r="AT591" s="62" t="str" cm="1">
        <f t="array" ref="AT591">IF(ISBLANK(Table1[[#This Row],[Service]]),"N/A",INDEX(LookupService[Consumption Unit],MATCH(Table1[[#This Row],[Service]],LookupService[Service],0),0))</f>
        <v>N/A</v>
      </c>
      <c r="AU591" s="62"/>
      <c r="AV591" s="62"/>
      <c r="AW591" s="80" t="str" cm="1">
        <f t="array" ref="AW591">IF(ISBLANK(Table1[[#This Row],[Service]]),"N/A",INDEX(LookupService[Pressure Unit],MATCH(Table1[[#This Row],[Service]],LookupService[Service],0),0))</f>
        <v>N/A</v>
      </c>
      <c r="AX591" s="81"/>
      <c r="AY591" s="72" t="str">
        <f>IF(OR(Table1[[#This Row],[Flow]]="",Table1[[#This Row],[Mech - Diversity]]=""),"",Table1[[#This Row],[Flow]]*Table1[[#This Row],[Mech - Diversity]])</f>
        <v/>
      </c>
      <c r="AZ591" s="72"/>
      <c r="BA591" s="62"/>
      <c r="BB591" s="62"/>
      <c r="BC591" s="62"/>
      <c r="BD591" s="62"/>
      <c r="BE591" s="62"/>
      <c r="BF591" s="62"/>
      <c r="BG591" s="62"/>
      <c r="BH591" s="77"/>
      <c r="BI591" s="77"/>
      <c r="BJ591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91" s="72" t="s">
        <v>512</v>
      </c>
      <c r="BL591" s="72" t="b">
        <f>IF(ISBLANK(Table1[[#This Row],[Power Source (Control Panel)]]),FALSE,TRUE)</f>
        <v>0</v>
      </c>
    </row>
    <row r="592" spans="1:64" ht="30" customHeight="1" x14ac:dyDescent="0.3">
      <c r="A592" s="80" t="s">
        <v>560</v>
      </c>
      <c r="B592" s="62" t="s">
        <v>553</v>
      </c>
      <c r="C59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92" s="62" t="s">
        <v>509</v>
      </c>
      <c r="E592" s="62"/>
      <c r="F59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9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92" s="74"/>
      <c r="I592" s="75" t="str">
        <f>IF(Table1[[#This Row],[Connection ID]]&lt;&gt;"-",IF(COUNTIF(Table1[Connection ID],Table1[[#This Row],[Connection ID]])&gt;1,"Duplicate Tag",""),"")</f>
        <v/>
      </c>
      <c r="J59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92" s="62"/>
      <c r="M592" s="62" t="s">
        <v>510</v>
      </c>
      <c r="N592" s="72" t="str" cm="1">
        <f t="array" ref="N592">_xlfn._xlws.FILTER(LookupCostCode[Cost Code],LookupCostCode[Description]=Table1[[#This Row],[Equipment Type]],"Not Assigned")</f>
        <v>Not Assigned</v>
      </c>
      <c r="O592" s="72"/>
      <c r="P592" s="72"/>
      <c r="Q592" s="62" t="s">
        <v>9</v>
      </c>
      <c r="R592" s="62"/>
      <c r="S592" s="62" t="s">
        <v>6</v>
      </c>
      <c r="T592" s="62"/>
      <c r="U592" s="62"/>
      <c r="V592" s="62"/>
      <c r="W592" s="72" t="str">
        <f>IF(ISBLANK(Table1[[#This Row],[Connection Type]]),"",INDEX(LookupConnectionType[Description],MATCH(Table1[[#This Row],[Connection Type]],LookupConnectionType[Connection Abbreviation])))</f>
        <v/>
      </c>
      <c r="X592" s="76"/>
      <c r="AA592" s="62"/>
      <c r="AB592" s="62"/>
      <c r="AC592" s="62"/>
      <c r="AD592" s="62"/>
      <c r="AE592" s="62"/>
      <c r="AF592" s="77"/>
      <c r="AG592" s="77"/>
      <c r="AH592" s="78"/>
      <c r="AI59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9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92" s="79" t="str">
        <f>IF(OR(Table1[[#This Row],[Apparent Power (kVA)]]="",Table1[[#This Row],[Elec - Diversity]]=""),"",Table1[[#This Row],[Apparent Power (kVA)]]*Table1[[#This Row],[Elec - Diversity]])</f>
        <v/>
      </c>
      <c r="AL592" s="62"/>
      <c r="AM592" s="62"/>
      <c r="AN592" s="62"/>
      <c r="AO592" s="62"/>
      <c r="AP592" s="62"/>
      <c r="AQ592" s="62"/>
      <c r="AR592" s="62"/>
      <c r="AS592" s="62"/>
      <c r="AT592" s="62" t="str" cm="1">
        <f t="array" ref="AT592">IF(ISBLANK(Table1[[#This Row],[Service]]),"N/A",INDEX(LookupService[Consumption Unit],MATCH(Table1[[#This Row],[Service]],LookupService[Service],0),0))</f>
        <v>N/A</v>
      </c>
      <c r="AU592" s="62"/>
      <c r="AV592" s="62"/>
      <c r="AW592" s="80" t="str" cm="1">
        <f t="array" ref="AW592">IF(ISBLANK(Table1[[#This Row],[Service]]),"N/A",INDEX(LookupService[Pressure Unit],MATCH(Table1[[#This Row],[Service]],LookupService[Service],0),0))</f>
        <v>N/A</v>
      </c>
      <c r="AX592" s="81"/>
      <c r="AY592" s="72" t="str">
        <f>IF(OR(Table1[[#This Row],[Flow]]="",Table1[[#This Row],[Mech - Diversity]]=""),"",Table1[[#This Row],[Flow]]*Table1[[#This Row],[Mech - Diversity]])</f>
        <v/>
      </c>
      <c r="AZ592" s="72"/>
      <c r="BA592" s="62"/>
      <c r="BB592" s="62"/>
      <c r="BC592" s="62"/>
      <c r="BD592" s="62"/>
      <c r="BE592" s="62"/>
      <c r="BF592" s="62"/>
      <c r="BG592" s="62"/>
      <c r="BH592" s="77"/>
      <c r="BI592" s="77"/>
      <c r="BJ59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92" s="72" t="s">
        <v>512</v>
      </c>
      <c r="BL592" s="72" t="b">
        <f>IF(ISBLANK(Table1[[#This Row],[Power Source (Control Panel)]]),FALSE,TRUE)</f>
        <v>0</v>
      </c>
    </row>
    <row r="593" spans="1:64" ht="30" customHeight="1" x14ac:dyDescent="0.3">
      <c r="A593" s="80" t="s">
        <v>560</v>
      </c>
      <c r="B593" s="62" t="s">
        <v>553</v>
      </c>
      <c r="C59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EL-C230</v>
      </c>
      <c r="D593" s="62" t="s">
        <v>516</v>
      </c>
      <c r="E593" s="62" t="s">
        <v>528</v>
      </c>
      <c r="F593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93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93" s="74">
        <v>230</v>
      </c>
      <c r="I593" s="75" t="str">
        <f>IF(Table1[[#This Row],[Connection ID]]&lt;&gt;"-",IF(COUNTIF(Table1[Connection ID],Table1[[#This Row],[Connection ID]])&gt;1,"Duplicate Tag",""),"")</f>
        <v/>
      </c>
      <c r="J59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93" s="62"/>
      <c r="M593" s="62"/>
      <c r="N593" s="72" t="str" cm="1">
        <f t="array" ref="N593">_xlfn._xlws.FILTER(LookupCostCode[Cost Code],LookupCostCode[Description]=Table1[[#This Row],[Equipment Type]],"Not Assigned")</f>
        <v>Not Assigned</v>
      </c>
      <c r="O593" s="72"/>
      <c r="P593" s="72"/>
      <c r="Q593" s="62" t="s">
        <v>9</v>
      </c>
      <c r="R593" s="62"/>
      <c r="S593" s="62" t="s">
        <v>6</v>
      </c>
      <c r="T593" s="62"/>
      <c r="U593" s="62"/>
      <c r="V593" s="62"/>
      <c r="W593" s="72" t="str">
        <f>IF(ISBLANK(Table1[[#This Row],[Connection Type]]),"",INDEX(LookupConnectionType[Description],MATCH(Table1[[#This Row],[Connection Type]],LookupConnectionType[Connection Abbreviation])))</f>
        <v/>
      </c>
      <c r="X593" s="76"/>
      <c r="AA593" s="62"/>
      <c r="AB593" s="62"/>
      <c r="AC593" s="62" t="s">
        <v>518</v>
      </c>
      <c r="AD593" s="62"/>
      <c r="AE593" s="62" t="s">
        <v>529</v>
      </c>
      <c r="AF593" s="77"/>
      <c r="AG593" s="77">
        <v>5</v>
      </c>
      <c r="AH593" s="78">
        <v>0.8</v>
      </c>
      <c r="AI593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93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93" s="79">
        <f>IF(OR(Table1[[#This Row],[Apparent Power (kVA)]]="",Table1[[#This Row],[Elec - Diversity]]=""),"",Table1[[#This Row],[Apparent Power (kVA)]]*Table1[[#This Row],[Elec - Diversity]])</f>
        <v>0.48</v>
      </c>
      <c r="AL593" s="62"/>
      <c r="AM593" s="62"/>
      <c r="AN593" s="62"/>
      <c r="AO593" s="62"/>
      <c r="AP593" s="62"/>
      <c r="AQ593" s="62"/>
      <c r="AR593" s="62"/>
      <c r="AS593" s="62"/>
      <c r="AT593" s="62" t="str" cm="1">
        <f t="array" ref="AT593">IF(ISBLANK(Table1[[#This Row],[Service]]),"N/A",INDEX(LookupService[Consumption Unit],MATCH(Table1[[#This Row],[Service]],LookupService[Service],0),0))</f>
        <v>N/A</v>
      </c>
      <c r="AU593" s="62"/>
      <c r="AV593" s="62"/>
      <c r="AW593" s="80" t="str" cm="1">
        <f t="array" ref="AW593">IF(ISBLANK(Table1[[#This Row],[Service]]),"N/A",INDEX(LookupService[Pressure Unit],MATCH(Table1[[#This Row],[Service]],LookupService[Service],0),0))</f>
        <v>N/A</v>
      </c>
      <c r="AX593" s="81"/>
      <c r="AY593" s="72" t="str">
        <f>IF(OR(Table1[[#This Row],[Flow]]="",Table1[[#This Row],[Mech - Diversity]]=""),"",Table1[[#This Row],[Flow]]*Table1[[#This Row],[Mech - Diversity]])</f>
        <v/>
      </c>
      <c r="AZ593" s="72"/>
      <c r="BA593" s="62"/>
      <c r="BB593" s="62"/>
      <c r="BC593" s="62"/>
      <c r="BD593" s="62"/>
      <c r="BE593" s="62"/>
      <c r="BF593" s="62"/>
      <c r="BG593" s="62"/>
      <c r="BH593" s="77"/>
      <c r="BI593" s="77"/>
      <c r="BJ593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93" s="72" t="s">
        <v>512</v>
      </c>
      <c r="BL593" s="72" t="b">
        <f>IF(ISBLANK(Table1[[#This Row],[Power Source (Control Panel)]]),FALSE,TRUE)</f>
        <v>0</v>
      </c>
    </row>
    <row r="594" spans="1:64" ht="30" customHeight="1" x14ac:dyDescent="0.3">
      <c r="A594" s="62" t="s">
        <v>1034</v>
      </c>
      <c r="B594" s="62" t="s">
        <v>670</v>
      </c>
      <c r="C59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94" s="62" t="s">
        <v>509</v>
      </c>
      <c r="E594" s="62"/>
      <c r="F59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9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94" s="74"/>
      <c r="I594" s="75" t="str">
        <f>IF(Table1[[#This Row],[Connection ID]]&lt;&gt;"-",IF(COUNTIF(Table1[Connection ID],Table1[[#This Row],[Connection ID]])&gt;1,"Duplicate Tag",""),"")</f>
        <v/>
      </c>
      <c r="J59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94" s="62"/>
      <c r="M594" s="62" t="s">
        <v>7</v>
      </c>
      <c r="N594" s="72" t="str" cm="1">
        <f t="array" ref="N594">_xlfn._xlws.FILTER(LookupCostCode[Cost Code],LookupCostCode[Description]=Table1[[#This Row],[Equipment Type]],"Not Assigned")</f>
        <v>Not Assigned</v>
      </c>
      <c r="O594" s="72" t="s">
        <v>983</v>
      </c>
      <c r="P594" s="72"/>
      <c r="Q594" s="62" t="s">
        <v>9</v>
      </c>
      <c r="R594" s="62"/>
      <c r="S594" s="62" t="s">
        <v>6</v>
      </c>
      <c r="T594" s="62"/>
      <c r="U594" s="62"/>
      <c r="V594" s="62"/>
      <c r="W594" s="72" t="str">
        <f>IF(ISBLANK(Table1[[#This Row],[Connection Type]]),"",INDEX(LookupConnectionType[Description],MATCH(Table1[[#This Row],[Connection Type]],LookupConnectionType[Connection Abbreviation])))</f>
        <v/>
      </c>
      <c r="X594" s="76"/>
      <c r="AA594" s="62"/>
      <c r="AB594" s="62"/>
      <c r="AC594" s="62"/>
      <c r="AD594" s="62" t="s">
        <v>1028</v>
      </c>
      <c r="AE594" s="62"/>
      <c r="AF594" s="77"/>
      <c r="AG594" s="77"/>
      <c r="AH594" s="78"/>
      <c r="AI59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9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94" s="79" t="str">
        <f>IF(OR(Table1[[#This Row],[Apparent Power (kVA)]]="",Table1[[#This Row],[Elec - Diversity]]=""),"",Table1[[#This Row],[Apparent Power (kVA)]]*Table1[[#This Row],[Elec - Diversity]])</f>
        <v/>
      </c>
      <c r="AL594" s="62"/>
      <c r="AM594" s="62"/>
      <c r="AN594" s="62"/>
      <c r="AO594" s="62"/>
      <c r="AP594" s="62"/>
      <c r="AQ594" s="62"/>
      <c r="AR594" s="62"/>
      <c r="AS594" s="62"/>
      <c r="AT594" s="62" t="str" cm="1">
        <f t="array" ref="AT594">IF(ISBLANK(Table1[[#This Row],[Service]]),"N/A",INDEX(LookupService[Consumption Unit],MATCH(Table1[[#This Row],[Service]],LookupService[Service],0),0))</f>
        <v>N/A</v>
      </c>
      <c r="AU594" s="62"/>
      <c r="AV594" s="62"/>
      <c r="AW594" s="80" t="str" cm="1">
        <f t="array" ref="AW594">IF(ISBLANK(Table1[[#This Row],[Service]]),"N/A",INDEX(LookupService[Pressure Unit],MATCH(Table1[[#This Row],[Service]],LookupService[Service],0),0))</f>
        <v>N/A</v>
      </c>
      <c r="AX594" s="81"/>
      <c r="AY594" s="72" t="str">
        <f>IF(OR(Table1[[#This Row],[Flow]]="",Table1[[#This Row],[Mech - Diversity]]=""),"",Table1[[#This Row],[Flow]]*Table1[[#This Row],[Mech - Diversity]])</f>
        <v/>
      </c>
      <c r="AZ594" s="72"/>
      <c r="BA594" s="62"/>
      <c r="BB594" s="62"/>
      <c r="BC594" s="62"/>
      <c r="BD594" s="62"/>
      <c r="BE594" s="62"/>
      <c r="BF594" s="62"/>
      <c r="BG594" s="62"/>
      <c r="BH594" s="77"/>
      <c r="BI594" s="77"/>
      <c r="BJ59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94" s="72"/>
      <c r="BL594" s="72" t="b">
        <f>IF(ISBLANK(Table1[[#This Row],[Power Source (Control Panel)]]),FALSE,TRUE)</f>
        <v>0</v>
      </c>
    </row>
    <row r="595" spans="1:64" ht="30" customHeight="1" x14ac:dyDescent="0.3">
      <c r="A595" s="62" t="s">
        <v>1035</v>
      </c>
      <c r="B595" s="62" t="s">
        <v>670</v>
      </c>
      <c r="C59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95" s="62" t="s">
        <v>509</v>
      </c>
      <c r="E595" s="62"/>
      <c r="F59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9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95" s="74"/>
      <c r="I595" s="75" t="str">
        <f>IF(Table1[[#This Row],[Connection ID]]&lt;&gt;"-",IF(COUNTIF(Table1[Connection ID],Table1[[#This Row],[Connection ID]])&gt;1,"Duplicate Tag",""),"")</f>
        <v/>
      </c>
      <c r="J59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95" s="62"/>
      <c r="M595" s="62" t="s">
        <v>7</v>
      </c>
      <c r="N595" s="72" t="str" cm="1">
        <f t="array" ref="N595">_xlfn._xlws.FILTER(LookupCostCode[Cost Code],LookupCostCode[Description]=Table1[[#This Row],[Equipment Type]],"Not Assigned")</f>
        <v>Not Assigned</v>
      </c>
      <c r="O595" s="72" t="s">
        <v>983</v>
      </c>
      <c r="P595" s="72"/>
      <c r="Q595" s="62" t="s">
        <v>9</v>
      </c>
      <c r="R595" s="62"/>
      <c r="S595" s="62" t="s">
        <v>6</v>
      </c>
      <c r="T595" s="62"/>
      <c r="U595" s="62"/>
      <c r="V595" s="62"/>
      <c r="W595" s="72" t="str">
        <f>IF(ISBLANK(Table1[[#This Row],[Connection Type]]),"",INDEX(LookupConnectionType[Description],MATCH(Table1[[#This Row],[Connection Type]],LookupConnectionType[Connection Abbreviation])))</f>
        <v/>
      </c>
      <c r="X595" s="76"/>
      <c r="AA595" s="62"/>
      <c r="AB595" s="62"/>
      <c r="AC595" s="62"/>
      <c r="AD595" s="62" t="s">
        <v>1028</v>
      </c>
      <c r="AE595" s="62"/>
      <c r="AF595" s="77"/>
      <c r="AG595" s="77"/>
      <c r="AH595" s="78"/>
      <c r="AI59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9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95" s="79" t="str">
        <f>IF(OR(Table1[[#This Row],[Apparent Power (kVA)]]="",Table1[[#This Row],[Elec - Diversity]]=""),"",Table1[[#This Row],[Apparent Power (kVA)]]*Table1[[#This Row],[Elec - Diversity]])</f>
        <v/>
      </c>
      <c r="AL595" s="62"/>
      <c r="AM595" s="62"/>
      <c r="AN595" s="62"/>
      <c r="AO595" s="62"/>
      <c r="AP595" s="62"/>
      <c r="AQ595" s="62"/>
      <c r="AR595" s="62"/>
      <c r="AS595" s="62"/>
      <c r="AT595" s="62" t="str" cm="1">
        <f t="array" ref="AT595">IF(ISBLANK(Table1[[#This Row],[Service]]),"N/A",INDEX(LookupService[Consumption Unit],MATCH(Table1[[#This Row],[Service]],LookupService[Service],0),0))</f>
        <v>N/A</v>
      </c>
      <c r="AU595" s="62"/>
      <c r="AV595" s="62"/>
      <c r="AW595" s="80" t="str" cm="1">
        <f t="array" ref="AW595">IF(ISBLANK(Table1[[#This Row],[Service]]),"N/A",INDEX(LookupService[Pressure Unit],MATCH(Table1[[#This Row],[Service]],LookupService[Service],0),0))</f>
        <v>N/A</v>
      </c>
      <c r="AX595" s="81"/>
      <c r="AY595" s="72" t="str">
        <f>IF(OR(Table1[[#This Row],[Flow]]="",Table1[[#This Row],[Mech - Diversity]]=""),"",Table1[[#This Row],[Flow]]*Table1[[#This Row],[Mech - Diversity]])</f>
        <v/>
      </c>
      <c r="AZ595" s="72"/>
      <c r="BA595" s="62"/>
      <c r="BB595" s="62"/>
      <c r="BC595" s="62"/>
      <c r="BD595" s="62"/>
      <c r="BE595" s="62"/>
      <c r="BF595" s="62"/>
      <c r="BG595" s="62"/>
      <c r="BH595" s="77"/>
      <c r="BI595" s="77"/>
      <c r="BJ59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95" s="72"/>
      <c r="BL595" s="72" t="b">
        <f>IF(ISBLANK(Table1[[#This Row],[Power Source (Control Panel)]]),FALSE,TRUE)</f>
        <v>0</v>
      </c>
    </row>
    <row r="596" spans="1:64" ht="30" customHeight="1" x14ac:dyDescent="0.3">
      <c r="A596" s="80" t="s">
        <v>694</v>
      </c>
      <c r="B596" s="62" t="s">
        <v>670</v>
      </c>
      <c r="C59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EL-C114</v>
      </c>
      <c r="D596" s="62" t="s">
        <v>516</v>
      </c>
      <c r="E596" s="62" t="s">
        <v>528</v>
      </c>
      <c r="F59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9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96" s="74">
        <v>114</v>
      </c>
      <c r="I596" s="75" t="str">
        <f>IF(Table1[[#This Row],[Connection ID]]&lt;&gt;"-",IF(COUNTIF(Table1[Connection ID],Table1[[#This Row],[Connection ID]])&gt;1,"Duplicate Tag",""),"")</f>
        <v/>
      </c>
      <c r="J59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96" s="62"/>
      <c r="M596" s="62"/>
      <c r="N596" s="72" t="str" cm="1">
        <f t="array" ref="N596">_xlfn._xlws.FILTER(LookupCostCode[Cost Code],LookupCostCode[Description]=Table1[[#This Row],[Equipment Type]],"Not Assigned")</f>
        <v>Not Assigned</v>
      </c>
      <c r="O596" s="72"/>
      <c r="P596" s="72"/>
      <c r="Q596" s="62" t="s">
        <v>9</v>
      </c>
      <c r="R596" s="62"/>
      <c r="S596" s="62" t="s">
        <v>10</v>
      </c>
      <c r="T596" s="62"/>
      <c r="U596" s="62"/>
      <c r="V596" s="62"/>
      <c r="W596" s="72" t="str">
        <f>IF(ISBLANK(Table1[[#This Row],[Connection Type]]),"",INDEX(LookupConnectionType[Description],MATCH(Table1[[#This Row],[Connection Type]],LookupConnectionType[Connection Abbreviation])))</f>
        <v/>
      </c>
      <c r="X596" s="76"/>
      <c r="AA596" s="62"/>
      <c r="AB596" s="62"/>
      <c r="AC596" s="62" t="s">
        <v>518</v>
      </c>
      <c r="AD596" s="62"/>
      <c r="AE596" s="62" t="s">
        <v>529</v>
      </c>
      <c r="AF596" s="77"/>
      <c r="AG596" s="77">
        <v>5</v>
      </c>
      <c r="AH596" s="78">
        <v>0.8</v>
      </c>
      <c r="AI59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96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96" s="79">
        <f>IF(OR(Table1[[#This Row],[Apparent Power (kVA)]]="",Table1[[#This Row],[Elec - Diversity]]=""),"",Table1[[#This Row],[Apparent Power (kVA)]]*Table1[[#This Row],[Elec - Diversity]])</f>
        <v>0.48</v>
      </c>
      <c r="AL596" s="62"/>
      <c r="AM596" s="62"/>
      <c r="AN596" s="62"/>
      <c r="AO596" s="62"/>
      <c r="AP596" s="62"/>
      <c r="AQ596" s="62"/>
      <c r="AR596" s="62"/>
      <c r="AS596" s="62"/>
      <c r="AT596" s="62" t="str" cm="1">
        <f t="array" ref="AT596">IF(ISBLANK(Table1[[#This Row],[Service]]),"N/A",INDEX(LookupService[Consumption Unit],MATCH(Table1[[#This Row],[Service]],LookupService[Service],0),0))</f>
        <v>N/A</v>
      </c>
      <c r="AU596" s="62"/>
      <c r="AV596" s="62"/>
      <c r="AW596" s="80" t="str" cm="1">
        <f t="array" ref="AW596">IF(ISBLANK(Table1[[#This Row],[Service]]),"N/A",INDEX(LookupService[Pressure Unit],MATCH(Table1[[#This Row],[Service]],LookupService[Service],0),0))</f>
        <v>N/A</v>
      </c>
      <c r="AX596" s="81"/>
      <c r="AY596" s="72" t="str">
        <f>IF(OR(Table1[[#This Row],[Flow]]="",Table1[[#This Row],[Mech - Diversity]]=""),"",Table1[[#This Row],[Flow]]*Table1[[#This Row],[Mech - Diversity]])</f>
        <v/>
      </c>
      <c r="AZ596" s="72"/>
      <c r="BA596" s="62"/>
      <c r="BB596" s="62"/>
      <c r="BC596" s="62"/>
      <c r="BD596" s="62"/>
      <c r="BE596" s="62"/>
      <c r="BF596" s="62"/>
      <c r="BG596" s="62"/>
      <c r="BH596" s="77"/>
      <c r="BI596" s="77"/>
      <c r="BJ59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96" s="72" t="s">
        <v>512</v>
      </c>
      <c r="BL596" s="72" t="b">
        <f>IF(ISBLANK(Table1[[#This Row],[Power Source (Control Panel)]]),FALSE,TRUE)</f>
        <v>0</v>
      </c>
    </row>
    <row r="597" spans="1:64" ht="30" customHeight="1" x14ac:dyDescent="0.3">
      <c r="A597" s="62" t="s">
        <v>694</v>
      </c>
      <c r="B597" s="62" t="s">
        <v>670</v>
      </c>
      <c r="C59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97" s="62" t="s">
        <v>509</v>
      </c>
      <c r="E597" s="62"/>
      <c r="F59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9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97" s="74"/>
      <c r="I597" s="75" t="str">
        <f>IF(Table1[[#This Row],[Connection ID]]&lt;&gt;"-",IF(COUNTIF(Table1[Connection ID],Table1[[#This Row],[Connection ID]])&gt;1,"Duplicate Tag",""),"")</f>
        <v/>
      </c>
      <c r="J59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97" s="62"/>
      <c r="M597" s="62" t="s">
        <v>751</v>
      </c>
      <c r="N597" s="72" t="str" cm="1">
        <f t="array" ref="N597">_xlfn._xlws.FILTER(LookupCostCode[Cost Code],LookupCostCode[Description]=Table1[[#This Row],[Equipment Type]],"Not Assigned")</f>
        <v>Not Assigned</v>
      </c>
      <c r="O597" s="72" t="s">
        <v>983</v>
      </c>
      <c r="P597" s="72"/>
      <c r="Q597" s="62" t="s">
        <v>9</v>
      </c>
      <c r="R597" s="62"/>
      <c r="S597" s="62" t="s">
        <v>10</v>
      </c>
      <c r="T597" s="62"/>
      <c r="U597" s="62"/>
      <c r="V597" s="62"/>
      <c r="W597" s="72" t="str">
        <f>IF(ISBLANK(Table1[[#This Row],[Connection Type]]),"",INDEX(LookupConnectionType[Description],MATCH(Table1[[#This Row],[Connection Type]],LookupConnectionType[Connection Abbreviation])))</f>
        <v/>
      </c>
      <c r="X597" s="76"/>
      <c r="AA597" s="62"/>
      <c r="AB597" s="62"/>
      <c r="AC597" s="62"/>
      <c r="AD597" s="62"/>
      <c r="AE597" s="62"/>
      <c r="AF597" s="77"/>
      <c r="AG597" s="77"/>
      <c r="AH597" s="78"/>
      <c r="AI59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9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97" s="79" t="str">
        <f>IF(OR(Table1[[#This Row],[Apparent Power (kVA)]]="",Table1[[#This Row],[Elec - Diversity]]=""),"",Table1[[#This Row],[Apparent Power (kVA)]]*Table1[[#This Row],[Elec - Diversity]])</f>
        <v/>
      </c>
      <c r="AL597" s="62"/>
      <c r="AM597" s="62"/>
      <c r="AN597" s="62"/>
      <c r="AO597" s="62"/>
      <c r="AP597" s="62"/>
      <c r="AQ597" s="62"/>
      <c r="AR597" s="62"/>
      <c r="AS597" s="62"/>
      <c r="AT597" s="62" t="str" cm="1">
        <f t="array" ref="AT597">IF(ISBLANK(Table1[[#This Row],[Service]]),"N/A",INDEX(LookupService[Consumption Unit],MATCH(Table1[[#This Row],[Service]],LookupService[Service],0),0))</f>
        <v>N/A</v>
      </c>
      <c r="AU597" s="62"/>
      <c r="AV597" s="62"/>
      <c r="AW597" s="80" t="str" cm="1">
        <f t="array" ref="AW597">IF(ISBLANK(Table1[[#This Row],[Service]]),"N/A",INDEX(LookupService[Pressure Unit],MATCH(Table1[[#This Row],[Service]],LookupService[Service],0),0))</f>
        <v>N/A</v>
      </c>
      <c r="AX597" s="81"/>
      <c r="AY597" s="72" t="str">
        <f>IF(OR(Table1[[#This Row],[Flow]]="",Table1[[#This Row],[Mech - Diversity]]=""),"",Table1[[#This Row],[Flow]]*Table1[[#This Row],[Mech - Diversity]])</f>
        <v/>
      </c>
      <c r="AZ597" s="72"/>
      <c r="BA597" s="62"/>
      <c r="BB597" s="62"/>
      <c r="BC597" s="62"/>
      <c r="BD597" s="62"/>
      <c r="BE597" s="62"/>
      <c r="BF597" s="62"/>
      <c r="BG597" s="62"/>
      <c r="BH597" s="77"/>
      <c r="BI597" s="77"/>
      <c r="BJ59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97" s="72"/>
      <c r="BL597" s="72" t="b">
        <f>IF(ISBLANK(Table1[[#This Row],[Power Source (Control Panel)]]),FALSE,TRUE)</f>
        <v>0</v>
      </c>
    </row>
    <row r="598" spans="1:64" ht="30" customHeight="1" x14ac:dyDescent="0.3">
      <c r="A598" s="80" t="s">
        <v>695</v>
      </c>
      <c r="B598" s="62" t="s">
        <v>670</v>
      </c>
      <c r="C59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EL-C115</v>
      </c>
      <c r="D598" s="62" t="s">
        <v>516</v>
      </c>
      <c r="E598" s="62" t="s">
        <v>528</v>
      </c>
      <c r="F598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598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598" s="74">
        <v>115</v>
      </c>
      <c r="I598" s="75" t="str">
        <f>IF(Table1[[#This Row],[Connection ID]]&lt;&gt;"-",IF(COUNTIF(Table1[Connection ID],Table1[[#This Row],[Connection ID]])&gt;1,"Duplicate Tag",""),"")</f>
        <v/>
      </c>
      <c r="J59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98" s="62"/>
      <c r="M598" s="62"/>
      <c r="N598" s="72" t="str" cm="1">
        <f t="array" ref="N598">_xlfn._xlws.FILTER(LookupCostCode[Cost Code],LookupCostCode[Description]=Table1[[#This Row],[Equipment Type]],"Not Assigned")</f>
        <v>Not Assigned</v>
      </c>
      <c r="O598" s="72"/>
      <c r="P598" s="72"/>
      <c r="Q598" s="62" t="s">
        <v>9</v>
      </c>
      <c r="R598" s="62"/>
      <c r="S598" s="62" t="s">
        <v>10</v>
      </c>
      <c r="T598" s="62"/>
      <c r="U598" s="62"/>
      <c r="V598" s="62"/>
      <c r="W598" s="72" t="str">
        <f>IF(ISBLANK(Table1[[#This Row],[Connection Type]]),"",INDEX(LookupConnectionType[Description],MATCH(Table1[[#This Row],[Connection Type]],LookupConnectionType[Connection Abbreviation])))</f>
        <v/>
      </c>
      <c r="X598" s="76"/>
      <c r="AA598" s="62"/>
      <c r="AB598" s="62"/>
      <c r="AC598" s="62" t="s">
        <v>518</v>
      </c>
      <c r="AD598" s="62"/>
      <c r="AE598" s="62" t="s">
        <v>529</v>
      </c>
      <c r="AF598" s="77"/>
      <c r="AG598" s="77">
        <v>5</v>
      </c>
      <c r="AH598" s="78">
        <v>0.8</v>
      </c>
      <c r="AI598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598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598" s="79">
        <f>IF(OR(Table1[[#This Row],[Apparent Power (kVA)]]="",Table1[[#This Row],[Elec - Diversity]]=""),"",Table1[[#This Row],[Apparent Power (kVA)]]*Table1[[#This Row],[Elec - Diversity]])</f>
        <v>0.48</v>
      </c>
      <c r="AL598" s="62"/>
      <c r="AM598" s="62"/>
      <c r="AN598" s="62"/>
      <c r="AO598" s="62"/>
      <c r="AP598" s="62"/>
      <c r="AQ598" s="62"/>
      <c r="AR598" s="62"/>
      <c r="AS598" s="62"/>
      <c r="AT598" s="62" t="str" cm="1">
        <f t="array" ref="AT598">IF(ISBLANK(Table1[[#This Row],[Service]]),"N/A",INDEX(LookupService[Consumption Unit],MATCH(Table1[[#This Row],[Service]],LookupService[Service],0),0))</f>
        <v>N/A</v>
      </c>
      <c r="AU598" s="62"/>
      <c r="AV598" s="62"/>
      <c r="AW598" s="80" t="str" cm="1">
        <f t="array" ref="AW598">IF(ISBLANK(Table1[[#This Row],[Service]]),"N/A",INDEX(LookupService[Pressure Unit],MATCH(Table1[[#This Row],[Service]],LookupService[Service],0),0))</f>
        <v>N/A</v>
      </c>
      <c r="AX598" s="81"/>
      <c r="AY598" s="72" t="str">
        <f>IF(OR(Table1[[#This Row],[Flow]]="",Table1[[#This Row],[Mech - Diversity]]=""),"",Table1[[#This Row],[Flow]]*Table1[[#This Row],[Mech - Diversity]])</f>
        <v/>
      </c>
      <c r="AZ598" s="72"/>
      <c r="BA598" s="62"/>
      <c r="BB598" s="62"/>
      <c r="BC598" s="62"/>
      <c r="BD598" s="62"/>
      <c r="BE598" s="62"/>
      <c r="BF598" s="62"/>
      <c r="BG598" s="62"/>
      <c r="BH598" s="77"/>
      <c r="BI598" s="77"/>
      <c r="BJ598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598" s="72" t="s">
        <v>512</v>
      </c>
      <c r="BL598" s="72" t="b">
        <f>IF(ISBLANK(Table1[[#This Row],[Power Source (Control Panel)]]),FALSE,TRUE)</f>
        <v>0</v>
      </c>
    </row>
    <row r="599" spans="1:64" ht="30" customHeight="1" x14ac:dyDescent="0.3">
      <c r="A599" s="62" t="s">
        <v>695</v>
      </c>
      <c r="B599" s="62" t="s">
        <v>670</v>
      </c>
      <c r="C59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599" s="62" t="s">
        <v>509</v>
      </c>
      <c r="E599" s="62"/>
      <c r="F59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59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599" s="74"/>
      <c r="I599" s="75" t="str">
        <f>IF(Table1[[#This Row],[Connection ID]]&lt;&gt;"-",IF(COUNTIF(Table1[Connection ID],Table1[[#This Row],[Connection ID]])&gt;1,"Duplicate Tag",""),"")</f>
        <v/>
      </c>
      <c r="J59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599" s="62"/>
      <c r="M599" s="62" t="s">
        <v>751</v>
      </c>
      <c r="N599" s="72" t="str" cm="1">
        <f t="array" ref="N599">_xlfn._xlws.FILTER(LookupCostCode[Cost Code],LookupCostCode[Description]=Table1[[#This Row],[Equipment Type]],"Not Assigned")</f>
        <v>Not Assigned</v>
      </c>
      <c r="O599" s="72" t="s">
        <v>983</v>
      </c>
      <c r="P599" s="72"/>
      <c r="Q599" s="62" t="s">
        <v>9</v>
      </c>
      <c r="R599" s="62"/>
      <c r="S599" s="62" t="s">
        <v>10</v>
      </c>
      <c r="T599" s="62"/>
      <c r="U599" s="62"/>
      <c r="V599" s="62"/>
      <c r="W599" s="72" t="str">
        <f>IF(ISBLANK(Table1[[#This Row],[Connection Type]]),"",INDEX(LookupConnectionType[Description],MATCH(Table1[[#This Row],[Connection Type]],LookupConnectionType[Connection Abbreviation])))</f>
        <v/>
      </c>
      <c r="X599" s="76"/>
      <c r="AA599" s="62"/>
      <c r="AB599" s="62"/>
      <c r="AC599" s="62"/>
      <c r="AD599" s="62"/>
      <c r="AE599" s="62"/>
      <c r="AF599" s="77"/>
      <c r="AG599" s="77"/>
      <c r="AH599" s="78"/>
      <c r="AI59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59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599" s="79" t="str">
        <f>IF(OR(Table1[[#This Row],[Apparent Power (kVA)]]="",Table1[[#This Row],[Elec - Diversity]]=""),"",Table1[[#This Row],[Apparent Power (kVA)]]*Table1[[#This Row],[Elec - Diversity]])</f>
        <v/>
      </c>
      <c r="AL599" s="62"/>
      <c r="AM599" s="62"/>
      <c r="AN599" s="62"/>
      <c r="AO599" s="62"/>
      <c r="AP599" s="62"/>
      <c r="AQ599" s="62"/>
      <c r="AR599" s="62"/>
      <c r="AS599" s="62"/>
      <c r="AT599" s="62" t="str" cm="1">
        <f t="array" ref="AT599">IF(ISBLANK(Table1[[#This Row],[Service]]),"N/A",INDEX(LookupService[Consumption Unit],MATCH(Table1[[#This Row],[Service]],LookupService[Service],0),0))</f>
        <v>N/A</v>
      </c>
      <c r="AU599" s="62"/>
      <c r="AV599" s="62"/>
      <c r="AW599" s="80" t="str" cm="1">
        <f t="array" ref="AW599">IF(ISBLANK(Table1[[#This Row],[Service]]),"N/A",INDEX(LookupService[Pressure Unit],MATCH(Table1[[#This Row],[Service]],LookupService[Service],0),0))</f>
        <v>N/A</v>
      </c>
      <c r="AX599" s="81"/>
      <c r="AY599" s="72" t="str">
        <f>IF(OR(Table1[[#This Row],[Flow]]="",Table1[[#This Row],[Mech - Diversity]]=""),"",Table1[[#This Row],[Flow]]*Table1[[#This Row],[Mech - Diversity]])</f>
        <v/>
      </c>
      <c r="AZ599" s="72"/>
      <c r="BA599" s="62"/>
      <c r="BB599" s="62"/>
      <c r="BC599" s="62"/>
      <c r="BD599" s="62"/>
      <c r="BE599" s="62"/>
      <c r="BF599" s="62"/>
      <c r="BG599" s="62"/>
      <c r="BH599" s="77"/>
      <c r="BI599" s="77"/>
      <c r="BJ59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599" s="72"/>
      <c r="BL599" s="72" t="b">
        <f>IF(ISBLANK(Table1[[#This Row],[Power Source (Control Panel)]]),FALSE,TRUE)</f>
        <v>0</v>
      </c>
    </row>
    <row r="600" spans="1:64" ht="30" customHeight="1" x14ac:dyDescent="0.3">
      <c r="A600" s="80" t="s">
        <v>696</v>
      </c>
      <c r="B600" s="62" t="s">
        <v>670</v>
      </c>
      <c r="C60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EL-C116</v>
      </c>
      <c r="D600" s="62" t="s">
        <v>516</v>
      </c>
      <c r="E600" s="62" t="s">
        <v>528</v>
      </c>
      <c r="F600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00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00" s="74">
        <v>116</v>
      </c>
      <c r="I600" s="75" t="str">
        <f>IF(Table1[[#This Row],[Connection ID]]&lt;&gt;"-",IF(COUNTIF(Table1[Connection ID],Table1[[#This Row],[Connection ID]])&gt;1,"Duplicate Tag",""),"")</f>
        <v/>
      </c>
      <c r="J60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00" s="62"/>
      <c r="M600" s="62"/>
      <c r="N600" s="72" t="str" cm="1">
        <f t="array" ref="N600">_xlfn._xlws.FILTER(LookupCostCode[Cost Code],LookupCostCode[Description]=Table1[[#This Row],[Equipment Type]],"Not Assigned")</f>
        <v>Not Assigned</v>
      </c>
      <c r="O600" s="72"/>
      <c r="P600" s="72"/>
      <c r="Q600" s="62" t="s">
        <v>9</v>
      </c>
      <c r="R600" s="62"/>
      <c r="S600" s="62" t="s">
        <v>10</v>
      </c>
      <c r="T600" s="62"/>
      <c r="U600" s="62"/>
      <c r="V600" s="62"/>
      <c r="W600" s="72" t="str">
        <f>IF(ISBLANK(Table1[[#This Row],[Connection Type]]),"",INDEX(LookupConnectionType[Description],MATCH(Table1[[#This Row],[Connection Type]],LookupConnectionType[Connection Abbreviation])))</f>
        <v/>
      </c>
      <c r="X600" s="76"/>
      <c r="AA600" s="62"/>
      <c r="AB600" s="62"/>
      <c r="AC600" s="62" t="s">
        <v>518</v>
      </c>
      <c r="AD600" s="62"/>
      <c r="AE600" s="62" t="s">
        <v>529</v>
      </c>
      <c r="AF600" s="77"/>
      <c r="AG600" s="77">
        <v>5</v>
      </c>
      <c r="AH600" s="78">
        <v>0.8</v>
      </c>
      <c r="AI600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00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00" s="79">
        <f>IF(OR(Table1[[#This Row],[Apparent Power (kVA)]]="",Table1[[#This Row],[Elec - Diversity]]=""),"",Table1[[#This Row],[Apparent Power (kVA)]]*Table1[[#This Row],[Elec - Diversity]])</f>
        <v>0.48</v>
      </c>
      <c r="AL600" s="62"/>
      <c r="AM600" s="62"/>
      <c r="AN600" s="62"/>
      <c r="AO600" s="62"/>
      <c r="AP600" s="62"/>
      <c r="AQ600" s="62"/>
      <c r="AR600" s="62"/>
      <c r="AS600" s="62"/>
      <c r="AT600" s="62" t="str" cm="1">
        <f t="array" ref="AT600">IF(ISBLANK(Table1[[#This Row],[Service]]),"N/A",INDEX(LookupService[Consumption Unit],MATCH(Table1[[#This Row],[Service]],LookupService[Service],0),0))</f>
        <v>N/A</v>
      </c>
      <c r="AU600" s="62"/>
      <c r="AV600" s="62"/>
      <c r="AW600" s="80" t="str" cm="1">
        <f t="array" ref="AW600">IF(ISBLANK(Table1[[#This Row],[Service]]),"N/A",INDEX(LookupService[Pressure Unit],MATCH(Table1[[#This Row],[Service]],LookupService[Service],0),0))</f>
        <v>N/A</v>
      </c>
      <c r="AX600" s="81"/>
      <c r="AY600" s="72" t="str">
        <f>IF(OR(Table1[[#This Row],[Flow]]="",Table1[[#This Row],[Mech - Diversity]]=""),"",Table1[[#This Row],[Flow]]*Table1[[#This Row],[Mech - Diversity]])</f>
        <v/>
      </c>
      <c r="AZ600" s="72"/>
      <c r="BA600" s="62"/>
      <c r="BB600" s="62"/>
      <c r="BC600" s="62"/>
      <c r="BD600" s="62"/>
      <c r="BE600" s="62"/>
      <c r="BF600" s="62"/>
      <c r="BG600" s="62"/>
      <c r="BH600" s="77"/>
      <c r="BI600" s="77"/>
      <c r="BJ600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00" s="72" t="s">
        <v>512</v>
      </c>
      <c r="BL600" s="72" t="b">
        <f>IF(ISBLANK(Table1[[#This Row],[Power Source (Control Panel)]]),FALSE,TRUE)</f>
        <v>0</v>
      </c>
    </row>
    <row r="601" spans="1:64" ht="30" customHeight="1" x14ac:dyDescent="0.3">
      <c r="A601" s="62" t="s">
        <v>696</v>
      </c>
      <c r="B601" s="62" t="s">
        <v>670</v>
      </c>
      <c r="C60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01" s="62" t="s">
        <v>509</v>
      </c>
      <c r="E601" s="62"/>
      <c r="F60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0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01" s="74"/>
      <c r="I601" s="75" t="str">
        <f>IF(Table1[[#This Row],[Connection ID]]&lt;&gt;"-",IF(COUNTIF(Table1[Connection ID],Table1[[#This Row],[Connection ID]])&gt;1,"Duplicate Tag",""),"")</f>
        <v/>
      </c>
      <c r="J60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01" s="62"/>
      <c r="M601" s="62" t="s">
        <v>751</v>
      </c>
      <c r="N601" s="72" t="str" cm="1">
        <f t="array" ref="N601">_xlfn._xlws.FILTER(LookupCostCode[Cost Code],LookupCostCode[Description]=Table1[[#This Row],[Equipment Type]],"Not Assigned")</f>
        <v>Not Assigned</v>
      </c>
      <c r="O601" s="72" t="s">
        <v>983</v>
      </c>
      <c r="P601" s="72"/>
      <c r="Q601" s="62" t="s">
        <v>9</v>
      </c>
      <c r="R601" s="62"/>
      <c r="S601" s="62" t="s">
        <v>10</v>
      </c>
      <c r="T601" s="62"/>
      <c r="U601" s="62"/>
      <c r="V601" s="62"/>
      <c r="W601" s="72" t="str">
        <f>IF(ISBLANK(Table1[[#This Row],[Connection Type]]),"",INDEX(LookupConnectionType[Description],MATCH(Table1[[#This Row],[Connection Type]],LookupConnectionType[Connection Abbreviation])))</f>
        <v/>
      </c>
      <c r="X601" s="76"/>
      <c r="AA601" s="62"/>
      <c r="AB601" s="62"/>
      <c r="AC601" s="62"/>
      <c r="AD601" s="62"/>
      <c r="AE601" s="62"/>
      <c r="AF601" s="77"/>
      <c r="AG601" s="77"/>
      <c r="AH601" s="78"/>
      <c r="AI60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0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01" s="79" t="str">
        <f>IF(OR(Table1[[#This Row],[Apparent Power (kVA)]]="",Table1[[#This Row],[Elec - Diversity]]=""),"",Table1[[#This Row],[Apparent Power (kVA)]]*Table1[[#This Row],[Elec - Diversity]])</f>
        <v/>
      </c>
      <c r="AL601" s="62"/>
      <c r="AM601" s="62"/>
      <c r="AN601" s="62"/>
      <c r="AO601" s="62"/>
      <c r="AP601" s="62"/>
      <c r="AQ601" s="62"/>
      <c r="AR601" s="62"/>
      <c r="AS601" s="62"/>
      <c r="AT601" s="62" t="str" cm="1">
        <f t="array" ref="AT601">IF(ISBLANK(Table1[[#This Row],[Service]]),"N/A",INDEX(LookupService[Consumption Unit],MATCH(Table1[[#This Row],[Service]],LookupService[Service],0),0))</f>
        <v>N/A</v>
      </c>
      <c r="AU601" s="62"/>
      <c r="AV601" s="62"/>
      <c r="AW601" s="80" t="str" cm="1">
        <f t="array" ref="AW601">IF(ISBLANK(Table1[[#This Row],[Service]]),"N/A",INDEX(LookupService[Pressure Unit],MATCH(Table1[[#This Row],[Service]],LookupService[Service],0),0))</f>
        <v>N/A</v>
      </c>
      <c r="AX601" s="81"/>
      <c r="AY601" s="72" t="str">
        <f>IF(OR(Table1[[#This Row],[Flow]]="",Table1[[#This Row],[Mech - Diversity]]=""),"",Table1[[#This Row],[Flow]]*Table1[[#This Row],[Mech - Diversity]])</f>
        <v/>
      </c>
      <c r="AZ601" s="72"/>
      <c r="BA601" s="62"/>
      <c r="BB601" s="62"/>
      <c r="BC601" s="62"/>
      <c r="BD601" s="62"/>
      <c r="BE601" s="62"/>
      <c r="BF601" s="62"/>
      <c r="BG601" s="62"/>
      <c r="BH601" s="77"/>
      <c r="BI601" s="77"/>
      <c r="BJ60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01" s="72"/>
      <c r="BL601" s="72" t="b">
        <f>IF(ISBLANK(Table1[[#This Row],[Power Source (Control Panel)]]),FALSE,TRUE)</f>
        <v>0</v>
      </c>
    </row>
    <row r="602" spans="1:64" ht="30" customHeight="1" x14ac:dyDescent="0.3">
      <c r="A602" s="80" t="s">
        <v>697</v>
      </c>
      <c r="B602" s="62" t="s">
        <v>670</v>
      </c>
      <c r="C60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EL-C117</v>
      </c>
      <c r="D602" s="62" t="s">
        <v>516</v>
      </c>
      <c r="E602" s="62" t="s">
        <v>528</v>
      </c>
      <c r="F602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02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02" s="74">
        <v>117</v>
      </c>
      <c r="I602" s="75" t="str">
        <f>IF(Table1[[#This Row],[Connection ID]]&lt;&gt;"-",IF(COUNTIF(Table1[Connection ID],Table1[[#This Row],[Connection ID]])&gt;1,"Duplicate Tag",""),"")</f>
        <v/>
      </c>
      <c r="J60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02" s="62"/>
      <c r="M602" s="62"/>
      <c r="N602" s="72" t="str" cm="1">
        <f t="array" ref="N602">_xlfn._xlws.FILTER(LookupCostCode[Cost Code],LookupCostCode[Description]=Table1[[#This Row],[Equipment Type]],"Not Assigned")</f>
        <v>Not Assigned</v>
      </c>
      <c r="O602" s="72"/>
      <c r="P602" s="72"/>
      <c r="Q602" s="62" t="s">
        <v>9</v>
      </c>
      <c r="R602" s="62"/>
      <c r="S602" s="62" t="s">
        <v>10</v>
      </c>
      <c r="T602" s="62"/>
      <c r="U602" s="62"/>
      <c r="V602" s="62"/>
      <c r="W602" s="72" t="str">
        <f>IF(ISBLANK(Table1[[#This Row],[Connection Type]]),"",INDEX(LookupConnectionType[Description],MATCH(Table1[[#This Row],[Connection Type]],LookupConnectionType[Connection Abbreviation])))</f>
        <v/>
      </c>
      <c r="X602" s="76"/>
      <c r="AA602" s="62"/>
      <c r="AB602" s="62"/>
      <c r="AC602" s="62" t="s">
        <v>518</v>
      </c>
      <c r="AD602" s="62"/>
      <c r="AE602" s="62" t="s">
        <v>529</v>
      </c>
      <c r="AF602" s="77"/>
      <c r="AG602" s="77">
        <v>5</v>
      </c>
      <c r="AH602" s="78">
        <v>0.8</v>
      </c>
      <c r="AI602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02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02" s="79">
        <f>IF(OR(Table1[[#This Row],[Apparent Power (kVA)]]="",Table1[[#This Row],[Elec - Diversity]]=""),"",Table1[[#This Row],[Apparent Power (kVA)]]*Table1[[#This Row],[Elec - Diversity]])</f>
        <v>0.48</v>
      </c>
      <c r="AL602" s="62"/>
      <c r="AM602" s="62"/>
      <c r="AN602" s="62"/>
      <c r="AO602" s="62"/>
      <c r="AP602" s="62"/>
      <c r="AQ602" s="62"/>
      <c r="AR602" s="62"/>
      <c r="AS602" s="62"/>
      <c r="AT602" s="62" t="str" cm="1">
        <f t="array" ref="AT602">IF(ISBLANK(Table1[[#This Row],[Service]]),"N/A",INDEX(LookupService[Consumption Unit],MATCH(Table1[[#This Row],[Service]],LookupService[Service],0),0))</f>
        <v>N/A</v>
      </c>
      <c r="AU602" s="62"/>
      <c r="AV602" s="62"/>
      <c r="AW602" s="80" t="str" cm="1">
        <f t="array" ref="AW602">IF(ISBLANK(Table1[[#This Row],[Service]]),"N/A",INDEX(LookupService[Pressure Unit],MATCH(Table1[[#This Row],[Service]],LookupService[Service],0),0))</f>
        <v>N/A</v>
      </c>
      <c r="AX602" s="81"/>
      <c r="AY602" s="72" t="str">
        <f>IF(OR(Table1[[#This Row],[Flow]]="",Table1[[#This Row],[Mech - Diversity]]=""),"",Table1[[#This Row],[Flow]]*Table1[[#This Row],[Mech - Diversity]])</f>
        <v/>
      </c>
      <c r="AZ602" s="72"/>
      <c r="BA602" s="62"/>
      <c r="BB602" s="62"/>
      <c r="BC602" s="62"/>
      <c r="BD602" s="62"/>
      <c r="BE602" s="62"/>
      <c r="BF602" s="62"/>
      <c r="BG602" s="62"/>
      <c r="BH602" s="77"/>
      <c r="BI602" s="77"/>
      <c r="BJ602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02" s="72" t="s">
        <v>512</v>
      </c>
      <c r="BL602" s="72" t="b">
        <f>IF(ISBLANK(Table1[[#This Row],[Power Source (Control Panel)]]),FALSE,TRUE)</f>
        <v>0</v>
      </c>
    </row>
    <row r="603" spans="1:64" ht="30" customHeight="1" x14ac:dyDescent="0.3">
      <c r="A603" s="62" t="s">
        <v>697</v>
      </c>
      <c r="B603" s="62" t="s">
        <v>670</v>
      </c>
      <c r="C60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03" s="62" t="s">
        <v>509</v>
      </c>
      <c r="E603" s="62"/>
      <c r="F60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0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03" s="74"/>
      <c r="I603" s="75" t="str">
        <f>IF(Table1[[#This Row],[Connection ID]]&lt;&gt;"-",IF(COUNTIF(Table1[Connection ID],Table1[[#This Row],[Connection ID]])&gt;1,"Duplicate Tag",""),"")</f>
        <v/>
      </c>
      <c r="J60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03" s="62"/>
      <c r="M603" s="62" t="s">
        <v>751</v>
      </c>
      <c r="N603" s="72" t="str" cm="1">
        <f t="array" ref="N603">_xlfn._xlws.FILTER(LookupCostCode[Cost Code],LookupCostCode[Description]=Table1[[#This Row],[Equipment Type]],"Not Assigned")</f>
        <v>Not Assigned</v>
      </c>
      <c r="O603" s="72" t="s">
        <v>983</v>
      </c>
      <c r="P603" s="72"/>
      <c r="Q603" s="62" t="s">
        <v>9</v>
      </c>
      <c r="R603" s="62"/>
      <c r="S603" s="62" t="s">
        <v>10</v>
      </c>
      <c r="T603" s="62"/>
      <c r="U603" s="62"/>
      <c r="V603" s="62"/>
      <c r="W603" s="72" t="str">
        <f>IF(ISBLANK(Table1[[#This Row],[Connection Type]]),"",INDEX(LookupConnectionType[Description],MATCH(Table1[[#This Row],[Connection Type]],LookupConnectionType[Connection Abbreviation])))</f>
        <v/>
      </c>
      <c r="X603" s="76"/>
      <c r="AA603" s="62"/>
      <c r="AB603" s="62"/>
      <c r="AC603" s="62"/>
      <c r="AD603" s="62"/>
      <c r="AE603" s="62"/>
      <c r="AF603" s="77"/>
      <c r="AG603" s="77"/>
      <c r="AH603" s="78"/>
      <c r="AI60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0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03" s="79" t="str">
        <f>IF(OR(Table1[[#This Row],[Apparent Power (kVA)]]="",Table1[[#This Row],[Elec - Diversity]]=""),"",Table1[[#This Row],[Apparent Power (kVA)]]*Table1[[#This Row],[Elec - Diversity]])</f>
        <v/>
      </c>
      <c r="AL603" s="62"/>
      <c r="AM603" s="62"/>
      <c r="AN603" s="62"/>
      <c r="AO603" s="62"/>
      <c r="AP603" s="62"/>
      <c r="AQ603" s="62"/>
      <c r="AR603" s="62"/>
      <c r="AS603" s="62"/>
      <c r="AT603" s="62" t="str" cm="1">
        <f t="array" ref="AT603">IF(ISBLANK(Table1[[#This Row],[Service]]),"N/A",INDEX(LookupService[Consumption Unit],MATCH(Table1[[#This Row],[Service]],LookupService[Service],0),0))</f>
        <v>N/A</v>
      </c>
      <c r="AU603" s="62"/>
      <c r="AV603" s="62"/>
      <c r="AW603" s="80" t="str" cm="1">
        <f t="array" ref="AW603">IF(ISBLANK(Table1[[#This Row],[Service]]),"N/A",INDEX(LookupService[Pressure Unit],MATCH(Table1[[#This Row],[Service]],LookupService[Service],0),0))</f>
        <v>N/A</v>
      </c>
      <c r="AX603" s="81"/>
      <c r="AY603" s="72" t="str">
        <f>IF(OR(Table1[[#This Row],[Flow]]="",Table1[[#This Row],[Mech - Diversity]]=""),"",Table1[[#This Row],[Flow]]*Table1[[#This Row],[Mech - Diversity]])</f>
        <v/>
      </c>
      <c r="AZ603" s="72"/>
      <c r="BA603" s="62"/>
      <c r="BB603" s="62"/>
      <c r="BC603" s="62"/>
      <c r="BD603" s="62"/>
      <c r="BE603" s="62"/>
      <c r="BF603" s="62"/>
      <c r="BG603" s="62"/>
      <c r="BH603" s="77"/>
      <c r="BI603" s="77"/>
      <c r="BJ60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03" s="72"/>
      <c r="BL603" s="72" t="b">
        <f>IF(ISBLANK(Table1[[#This Row],[Power Source (Control Panel)]]),FALSE,TRUE)</f>
        <v>0</v>
      </c>
    </row>
    <row r="604" spans="1:64" ht="30" customHeight="1" x14ac:dyDescent="0.3">
      <c r="A604" s="80" t="s">
        <v>698</v>
      </c>
      <c r="B604" s="62" t="s">
        <v>670</v>
      </c>
      <c r="C60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EL-C118</v>
      </c>
      <c r="D604" s="62" t="s">
        <v>516</v>
      </c>
      <c r="E604" s="62" t="s">
        <v>528</v>
      </c>
      <c r="F604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04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04" s="74">
        <v>118</v>
      </c>
      <c r="I604" s="75" t="str">
        <f>IF(Table1[[#This Row],[Connection ID]]&lt;&gt;"-",IF(COUNTIF(Table1[Connection ID],Table1[[#This Row],[Connection ID]])&gt;1,"Duplicate Tag",""),"")</f>
        <v/>
      </c>
      <c r="J60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04" s="62"/>
      <c r="M604" s="62"/>
      <c r="N604" s="72" t="str" cm="1">
        <f t="array" ref="N604">_xlfn._xlws.FILTER(LookupCostCode[Cost Code],LookupCostCode[Description]=Table1[[#This Row],[Equipment Type]],"Not Assigned")</f>
        <v>Not Assigned</v>
      </c>
      <c r="O604" s="72"/>
      <c r="P604" s="72"/>
      <c r="Q604" s="62" t="s">
        <v>9</v>
      </c>
      <c r="R604" s="62"/>
      <c r="S604" s="62" t="s">
        <v>10</v>
      </c>
      <c r="T604" s="62"/>
      <c r="U604" s="62"/>
      <c r="V604" s="62"/>
      <c r="W604" s="72" t="str">
        <f>IF(ISBLANK(Table1[[#This Row],[Connection Type]]),"",INDEX(LookupConnectionType[Description],MATCH(Table1[[#This Row],[Connection Type]],LookupConnectionType[Connection Abbreviation])))</f>
        <v/>
      </c>
      <c r="X604" s="76"/>
      <c r="AA604" s="62"/>
      <c r="AB604" s="62"/>
      <c r="AC604" s="62" t="s">
        <v>518</v>
      </c>
      <c r="AD604" s="62"/>
      <c r="AE604" s="62" t="s">
        <v>529</v>
      </c>
      <c r="AF604" s="77"/>
      <c r="AG604" s="77">
        <v>5</v>
      </c>
      <c r="AH604" s="78">
        <v>0.8</v>
      </c>
      <c r="AI604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04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04" s="79">
        <f>IF(OR(Table1[[#This Row],[Apparent Power (kVA)]]="",Table1[[#This Row],[Elec - Diversity]]=""),"",Table1[[#This Row],[Apparent Power (kVA)]]*Table1[[#This Row],[Elec - Diversity]])</f>
        <v>0.48</v>
      </c>
      <c r="AL604" s="62"/>
      <c r="AM604" s="62"/>
      <c r="AN604" s="62"/>
      <c r="AO604" s="62"/>
      <c r="AP604" s="62"/>
      <c r="AQ604" s="62"/>
      <c r="AR604" s="62"/>
      <c r="AS604" s="62"/>
      <c r="AT604" s="62" t="str" cm="1">
        <f t="array" ref="AT604">IF(ISBLANK(Table1[[#This Row],[Service]]),"N/A",INDEX(LookupService[Consumption Unit],MATCH(Table1[[#This Row],[Service]],LookupService[Service],0),0))</f>
        <v>N/A</v>
      </c>
      <c r="AU604" s="62"/>
      <c r="AV604" s="62"/>
      <c r="AW604" s="80" t="str" cm="1">
        <f t="array" ref="AW604">IF(ISBLANK(Table1[[#This Row],[Service]]),"N/A",INDEX(LookupService[Pressure Unit],MATCH(Table1[[#This Row],[Service]],LookupService[Service],0),0))</f>
        <v>N/A</v>
      </c>
      <c r="AX604" s="81"/>
      <c r="AY604" s="72" t="str">
        <f>IF(OR(Table1[[#This Row],[Flow]]="",Table1[[#This Row],[Mech - Diversity]]=""),"",Table1[[#This Row],[Flow]]*Table1[[#This Row],[Mech - Diversity]])</f>
        <v/>
      </c>
      <c r="AZ604" s="72"/>
      <c r="BA604" s="62"/>
      <c r="BB604" s="62"/>
      <c r="BC604" s="62"/>
      <c r="BD604" s="62"/>
      <c r="BE604" s="62"/>
      <c r="BF604" s="62"/>
      <c r="BG604" s="62"/>
      <c r="BH604" s="77"/>
      <c r="BI604" s="77"/>
      <c r="BJ604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04" s="72" t="s">
        <v>512</v>
      </c>
      <c r="BL604" s="72" t="b">
        <f>IF(ISBLANK(Table1[[#This Row],[Power Source (Control Panel)]]),FALSE,TRUE)</f>
        <v>0</v>
      </c>
    </row>
    <row r="605" spans="1:64" ht="30" customHeight="1" x14ac:dyDescent="0.3">
      <c r="A605" s="62" t="s">
        <v>698</v>
      </c>
      <c r="B605" s="62" t="s">
        <v>670</v>
      </c>
      <c r="C60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05" s="62" t="s">
        <v>509</v>
      </c>
      <c r="E605" s="62"/>
      <c r="F60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0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05" s="74"/>
      <c r="I605" s="75" t="str">
        <f>IF(Table1[[#This Row],[Connection ID]]&lt;&gt;"-",IF(COUNTIF(Table1[Connection ID],Table1[[#This Row],[Connection ID]])&gt;1,"Duplicate Tag",""),"")</f>
        <v/>
      </c>
      <c r="J60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05" s="62"/>
      <c r="M605" s="62" t="s">
        <v>751</v>
      </c>
      <c r="N605" s="72" t="str" cm="1">
        <f t="array" ref="N605">_xlfn._xlws.FILTER(LookupCostCode[Cost Code],LookupCostCode[Description]=Table1[[#This Row],[Equipment Type]],"Not Assigned")</f>
        <v>Not Assigned</v>
      </c>
      <c r="O605" s="72" t="s">
        <v>983</v>
      </c>
      <c r="P605" s="72"/>
      <c r="Q605" s="62" t="s">
        <v>9</v>
      </c>
      <c r="R605" s="62"/>
      <c r="S605" s="62" t="s">
        <v>10</v>
      </c>
      <c r="T605" s="62"/>
      <c r="U605" s="62"/>
      <c r="V605" s="62"/>
      <c r="W605" s="72" t="str">
        <f>IF(ISBLANK(Table1[[#This Row],[Connection Type]]),"",INDEX(LookupConnectionType[Description],MATCH(Table1[[#This Row],[Connection Type]],LookupConnectionType[Connection Abbreviation])))</f>
        <v/>
      </c>
      <c r="X605" s="76"/>
      <c r="AA605" s="62"/>
      <c r="AB605" s="62"/>
      <c r="AC605" s="62"/>
      <c r="AD605" s="62"/>
      <c r="AE605" s="62"/>
      <c r="AF605" s="77"/>
      <c r="AG605" s="77"/>
      <c r="AH605" s="78"/>
      <c r="AI60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0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05" s="79" t="str">
        <f>IF(OR(Table1[[#This Row],[Apparent Power (kVA)]]="",Table1[[#This Row],[Elec - Diversity]]=""),"",Table1[[#This Row],[Apparent Power (kVA)]]*Table1[[#This Row],[Elec - Diversity]])</f>
        <v/>
      </c>
      <c r="AL605" s="62"/>
      <c r="AM605" s="62"/>
      <c r="AN605" s="62"/>
      <c r="AO605" s="62"/>
      <c r="AP605" s="62"/>
      <c r="AQ605" s="62"/>
      <c r="AR605" s="62"/>
      <c r="AS605" s="62"/>
      <c r="AT605" s="62" t="str" cm="1">
        <f t="array" ref="AT605">IF(ISBLANK(Table1[[#This Row],[Service]]),"N/A",INDEX(LookupService[Consumption Unit],MATCH(Table1[[#This Row],[Service]],LookupService[Service],0),0))</f>
        <v>N/A</v>
      </c>
      <c r="AU605" s="62"/>
      <c r="AV605" s="62"/>
      <c r="AW605" s="80" t="str" cm="1">
        <f t="array" ref="AW605">IF(ISBLANK(Table1[[#This Row],[Service]]),"N/A",INDEX(LookupService[Pressure Unit],MATCH(Table1[[#This Row],[Service]],LookupService[Service],0),0))</f>
        <v>N/A</v>
      </c>
      <c r="AX605" s="81"/>
      <c r="AY605" s="72" t="str">
        <f>IF(OR(Table1[[#This Row],[Flow]]="",Table1[[#This Row],[Mech - Diversity]]=""),"",Table1[[#This Row],[Flow]]*Table1[[#This Row],[Mech - Diversity]])</f>
        <v/>
      </c>
      <c r="AZ605" s="72"/>
      <c r="BA605" s="62"/>
      <c r="BB605" s="62"/>
      <c r="BC605" s="62"/>
      <c r="BD605" s="62"/>
      <c r="BE605" s="62"/>
      <c r="BF605" s="62"/>
      <c r="BG605" s="62"/>
      <c r="BH605" s="77"/>
      <c r="BI605" s="77"/>
      <c r="BJ60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05" s="72"/>
      <c r="BL605" s="72" t="b">
        <f>IF(ISBLANK(Table1[[#This Row],[Power Source (Control Panel)]]),FALSE,TRUE)</f>
        <v>0</v>
      </c>
    </row>
    <row r="606" spans="1:64" ht="30" customHeight="1" x14ac:dyDescent="0.3">
      <c r="A606" s="80" t="s">
        <v>699</v>
      </c>
      <c r="B606" s="62" t="s">
        <v>670</v>
      </c>
      <c r="C60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EL-C119</v>
      </c>
      <c r="D606" s="62" t="s">
        <v>516</v>
      </c>
      <c r="E606" s="62" t="s">
        <v>528</v>
      </c>
      <c r="F60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0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06" s="74">
        <v>119</v>
      </c>
      <c r="I606" s="75" t="str">
        <f>IF(Table1[[#This Row],[Connection ID]]&lt;&gt;"-",IF(COUNTIF(Table1[Connection ID],Table1[[#This Row],[Connection ID]])&gt;1,"Duplicate Tag",""),"")</f>
        <v/>
      </c>
      <c r="J60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06" s="62"/>
      <c r="M606" s="62"/>
      <c r="N606" s="72" t="str" cm="1">
        <f t="array" ref="N606">_xlfn._xlws.FILTER(LookupCostCode[Cost Code],LookupCostCode[Description]=Table1[[#This Row],[Equipment Type]],"Not Assigned")</f>
        <v>Not Assigned</v>
      </c>
      <c r="O606" s="72"/>
      <c r="P606" s="72"/>
      <c r="Q606" s="62" t="s">
        <v>9</v>
      </c>
      <c r="R606" s="62"/>
      <c r="S606" s="62" t="s">
        <v>10</v>
      </c>
      <c r="T606" s="62"/>
      <c r="U606" s="62"/>
      <c r="V606" s="62"/>
      <c r="W606" s="72" t="str">
        <f>IF(ISBLANK(Table1[[#This Row],[Connection Type]]),"",INDEX(LookupConnectionType[Description],MATCH(Table1[[#This Row],[Connection Type]],LookupConnectionType[Connection Abbreviation])))</f>
        <v/>
      </c>
      <c r="X606" s="76"/>
      <c r="AA606" s="62"/>
      <c r="AB606" s="62"/>
      <c r="AC606" s="62" t="s">
        <v>518</v>
      </c>
      <c r="AD606" s="62"/>
      <c r="AE606" s="62" t="s">
        <v>529</v>
      </c>
      <c r="AF606" s="77"/>
      <c r="AG606" s="77">
        <v>5</v>
      </c>
      <c r="AH606" s="78">
        <v>0.8</v>
      </c>
      <c r="AI60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06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06" s="79">
        <f>IF(OR(Table1[[#This Row],[Apparent Power (kVA)]]="",Table1[[#This Row],[Elec - Diversity]]=""),"",Table1[[#This Row],[Apparent Power (kVA)]]*Table1[[#This Row],[Elec - Diversity]])</f>
        <v>0.48</v>
      </c>
      <c r="AL606" s="62"/>
      <c r="AM606" s="62"/>
      <c r="AN606" s="62"/>
      <c r="AO606" s="62"/>
      <c r="AP606" s="62"/>
      <c r="AQ606" s="62"/>
      <c r="AR606" s="62"/>
      <c r="AS606" s="62"/>
      <c r="AT606" s="62" t="str" cm="1">
        <f t="array" ref="AT606">IF(ISBLANK(Table1[[#This Row],[Service]]),"N/A",INDEX(LookupService[Consumption Unit],MATCH(Table1[[#This Row],[Service]],LookupService[Service],0),0))</f>
        <v>N/A</v>
      </c>
      <c r="AU606" s="62"/>
      <c r="AV606" s="62"/>
      <c r="AW606" s="80" t="str" cm="1">
        <f t="array" ref="AW606">IF(ISBLANK(Table1[[#This Row],[Service]]),"N/A",INDEX(LookupService[Pressure Unit],MATCH(Table1[[#This Row],[Service]],LookupService[Service],0),0))</f>
        <v>N/A</v>
      </c>
      <c r="AX606" s="81"/>
      <c r="AY606" s="72" t="str">
        <f>IF(OR(Table1[[#This Row],[Flow]]="",Table1[[#This Row],[Mech - Diversity]]=""),"",Table1[[#This Row],[Flow]]*Table1[[#This Row],[Mech - Diversity]])</f>
        <v/>
      </c>
      <c r="AZ606" s="72"/>
      <c r="BA606" s="62"/>
      <c r="BB606" s="62"/>
      <c r="BC606" s="62"/>
      <c r="BD606" s="62"/>
      <c r="BE606" s="62"/>
      <c r="BF606" s="62"/>
      <c r="BG606" s="62"/>
      <c r="BH606" s="77"/>
      <c r="BI606" s="77"/>
      <c r="BJ60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06" s="72" t="s">
        <v>512</v>
      </c>
      <c r="BL606" s="72" t="b">
        <f>IF(ISBLANK(Table1[[#This Row],[Power Source (Control Panel)]]),FALSE,TRUE)</f>
        <v>0</v>
      </c>
    </row>
    <row r="607" spans="1:64" ht="30" customHeight="1" x14ac:dyDescent="0.3">
      <c r="A607" s="62" t="s">
        <v>699</v>
      </c>
      <c r="B607" s="62" t="s">
        <v>670</v>
      </c>
      <c r="C60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07" s="62" t="s">
        <v>509</v>
      </c>
      <c r="E607" s="62"/>
      <c r="F60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0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07" s="74"/>
      <c r="I607" s="75" t="str">
        <f>IF(Table1[[#This Row],[Connection ID]]&lt;&gt;"-",IF(COUNTIF(Table1[Connection ID],Table1[[#This Row],[Connection ID]])&gt;1,"Duplicate Tag",""),"")</f>
        <v/>
      </c>
      <c r="J60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07" s="62"/>
      <c r="M607" s="62" t="s">
        <v>751</v>
      </c>
      <c r="N607" s="72" t="str" cm="1">
        <f t="array" ref="N607">_xlfn._xlws.FILTER(LookupCostCode[Cost Code],LookupCostCode[Description]=Table1[[#This Row],[Equipment Type]],"Not Assigned")</f>
        <v>Not Assigned</v>
      </c>
      <c r="O607" s="72" t="s">
        <v>983</v>
      </c>
      <c r="P607" s="72"/>
      <c r="Q607" s="62" t="s">
        <v>9</v>
      </c>
      <c r="R607" s="62"/>
      <c r="S607" s="62" t="s">
        <v>10</v>
      </c>
      <c r="T607" s="62"/>
      <c r="U607" s="62"/>
      <c r="V607" s="62"/>
      <c r="W607" s="72" t="str">
        <f>IF(ISBLANK(Table1[[#This Row],[Connection Type]]),"",INDEX(LookupConnectionType[Description],MATCH(Table1[[#This Row],[Connection Type]],LookupConnectionType[Connection Abbreviation])))</f>
        <v/>
      </c>
      <c r="X607" s="76"/>
      <c r="AA607" s="62"/>
      <c r="AB607" s="62"/>
      <c r="AC607" s="62"/>
      <c r="AD607" s="62"/>
      <c r="AE607" s="62"/>
      <c r="AF607" s="77"/>
      <c r="AG607" s="77"/>
      <c r="AH607" s="78"/>
      <c r="AI60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0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07" s="79" t="str">
        <f>IF(OR(Table1[[#This Row],[Apparent Power (kVA)]]="",Table1[[#This Row],[Elec - Diversity]]=""),"",Table1[[#This Row],[Apparent Power (kVA)]]*Table1[[#This Row],[Elec - Diversity]])</f>
        <v/>
      </c>
      <c r="AL607" s="62"/>
      <c r="AM607" s="62"/>
      <c r="AN607" s="62"/>
      <c r="AO607" s="62"/>
      <c r="AP607" s="62"/>
      <c r="AQ607" s="62"/>
      <c r="AR607" s="62"/>
      <c r="AS607" s="62"/>
      <c r="AT607" s="62" t="str" cm="1">
        <f t="array" ref="AT607">IF(ISBLANK(Table1[[#This Row],[Service]]),"N/A",INDEX(LookupService[Consumption Unit],MATCH(Table1[[#This Row],[Service]],LookupService[Service],0),0))</f>
        <v>N/A</v>
      </c>
      <c r="AU607" s="62"/>
      <c r="AV607" s="62"/>
      <c r="AW607" s="80" t="str" cm="1">
        <f t="array" ref="AW607">IF(ISBLANK(Table1[[#This Row],[Service]]),"N/A",INDEX(LookupService[Pressure Unit],MATCH(Table1[[#This Row],[Service]],LookupService[Service],0),0))</f>
        <v>N/A</v>
      </c>
      <c r="AX607" s="81"/>
      <c r="AY607" s="72" t="str">
        <f>IF(OR(Table1[[#This Row],[Flow]]="",Table1[[#This Row],[Mech - Diversity]]=""),"",Table1[[#This Row],[Flow]]*Table1[[#This Row],[Mech - Diversity]])</f>
        <v/>
      </c>
      <c r="AZ607" s="72"/>
      <c r="BA607" s="62"/>
      <c r="BB607" s="62"/>
      <c r="BC607" s="62"/>
      <c r="BD607" s="62"/>
      <c r="BE607" s="62"/>
      <c r="BF607" s="62"/>
      <c r="BG607" s="62"/>
      <c r="BH607" s="77"/>
      <c r="BI607" s="77"/>
      <c r="BJ60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07" s="72"/>
      <c r="BL607" s="72" t="b">
        <f>IF(ISBLANK(Table1[[#This Row],[Power Source (Control Panel)]]),FALSE,TRUE)</f>
        <v>0</v>
      </c>
    </row>
    <row r="608" spans="1:64" ht="30" customHeight="1" x14ac:dyDescent="0.3">
      <c r="A608" s="80" t="s">
        <v>700</v>
      </c>
      <c r="B608" s="62" t="s">
        <v>670</v>
      </c>
      <c r="C60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EL-C120</v>
      </c>
      <c r="D608" s="62" t="s">
        <v>516</v>
      </c>
      <c r="E608" s="62" t="s">
        <v>528</v>
      </c>
      <c r="F608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08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08" s="74">
        <v>120</v>
      </c>
      <c r="I608" s="75" t="str">
        <f>IF(Table1[[#This Row],[Connection ID]]&lt;&gt;"-",IF(COUNTIF(Table1[Connection ID],Table1[[#This Row],[Connection ID]])&gt;1,"Duplicate Tag",""),"")</f>
        <v/>
      </c>
      <c r="J60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08" s="62"/>
      <c r="M608" s="62"/>
      <c r="N608" s="72" t="str" cm="1">
        <f t="array" ref="N608">_xlfn._xlws.FILTER(LookupCostCode[Cost Code],LookupCostCode[Description]=Table1[[#This Row],[Equipment Type]],"Not Assigned")</f>
        <v>Not Assigned</v>
      </c>
      <c r="O608" s="72"/>
      <c r="P608" s="72"/>
      <c r="Q608" s="62" t="s">
        <v>9</v>
      </c>
      <c r="R608" s="62"/>
      <c r="S608" s="62" t="s">
        <v>10</v>
      </c>
      <c r="T608" s="62"/>
      <c r="U608" s="62"/>
      <c r="V608" s="62"/>
      <c r="W608" s="72" t="str">
        <f>IF(ISBLANK(Table1[[#This Row],[Connection Type]]),"",INDEX(LookupConnectionType[Description],MATCH(Table1[[#This Row],[Connection Type]],LookupConnectionType[Connection Abbreviation])))</f>
        <v/>
      </c>
      <c r="X608" s="76"/>
      <c r="AA608" s="62"/>
      <c r="AB608" s="62"/>
      <c r="AC608" s="62" t="s">
        <v>518</v>
      </c>
      <c r="AD608" s="62"/>
      <c r="AE608" s="62" t="s">
        <v>529</v>
      </c>
      <c r="AF608" s="77"/>
      <c r="AG608" s="77">
        <v>5</v>
      </c>
      <c r="AH608" s="78">
        <v>0.8</v>
      </c>
      <c r="AI608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08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08" s="79">
        <f>IF(OR(Table1[[#This Row],[Apparent Power (kVA)]]="",Table1[[#This Row],[Elec - Diversity]]=""),"",Table1[[#This Row],[Apparent Power (kVA)]]*Table1[[#This Row],[Elec - Diversity]])</f>
        <v>0.48</v>
      </c>
      <c r="AL608" s="62"/>
      <c r="AM608" s="62"/>
      <c r="AN608" s="62"/>
      <c r="AO608" s="62"/>
      <c r="AP608" s="62"/>
      <c r="AQ608" s="62"/>
      <c r="AR608" s="62"/>
      <c r="AS608" s="62"/>
      <c r="AT608" s="62" t="str" cm="1">
        <f t="array" ref="AT608">IF(ISBLANK(Table1[[#This Row],[Service]]),"N/A",INDEX(LookupService[Consumption Unit],MATCH(Table1[[#This Row],[Service]],LookupService[Service],0),0))</f>
        <v>N/A</v>
      </c>
      <c r="AU608" s="62"/>
      <c r="AV608" s="62"/>
      <c r="AW608" s="80" t="str" cm="1">
        <f t="array" ref="AW608">IF(ISBLANK(Table1[[#This Row],[Service]]),"N/A",INDEX(LookupService[Pressure Unit],MATCH(Table1[[#This Row],[Service]],LookupService[Service],0),0))</f>
        <v>N/A</v>
      </c>
      <c r="AX608" s="81"/>
      <c r="AY608" s="72" t="str">
        <f>IF(OR(Table1[[#This Row],[Flow]]="",Table1[[#This Row],[Mech - Diversity]]=""),"",Table1[[#This Row],[Flow]]*Table1[[#This Row],[Mech - Diversity]])</f>
        <v/>
      </c>
      <c r="AZ608" s="72"/>
      <c r="BA608" s="62"/>
      <c r="BB608" s="62"/>
      <c r="BC608" s="62"/>
      <c r="BD608" s="62"/>
      <c r="BE608" s="62"/>
      <c r="BF608" s="62"/>
      <c r="BG608" s="62"/>
      <c r="BH608" s="77"/>
      <c r="BI608" s="77"/>
      <c r="BJ608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08" s="72" t="s">
        <v>512</v>
      </c>
      <c r="BL608" s="72" t="b">
        <f>IF(ISBLANK(Table1[[#This Row],[Power Source (Control Panel)]]),FALSE,TRUE)</f>
        <v>0</v>
      </c>
    </row>
    <row r="609" spans="1:64" ht="30" customHeight="1" x14ac:dyDescent="0.3">
      <c r="A609" s="62" t="s">
        <v>700</v>
      </c>
      <c r="B609" s="62" t="s">
        <v>670</v>
      </c>
      <c r="C60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09" s="62" t="s">
        <v>509</v>
      </c>
      <c r="E609" s="62"/>
      <c r="F60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0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09" s="74"/>
      <c r="I609" s="75" t="str">
        <f>IF(Table1[[#This Row],[Connection ID]]&lt;&gt;"-",IF(COUNTIF(Table1[Connection ID],Table1[[#This Row],[Connection ID]])&gt;1,"Duplicate Tag",""),"")</f>
        <v/>
      </c>
      <c r="J60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09" s="62"/>
      <c r="M609" s="62" t="s">
        <v>751</v>
      </c>
      <c r="N609" s="72" t="str" cm="1">
        <f t="array" ref="N609">_xlfn._xlws.FILTER(LookupCostCode[Cost Code],LookupCostCode[Description]=Table1[[#This Row],[Equipment Type]],"Not Assigned")</f>
        <v>Not Assigned</v>
      </c>
      <c r="O609" s="72" t="s">
        <v>983</v>
      </c>
      <c r="P609" s="72"/>
      <c r="Q609" s="62" t="s">
        <v>9</v>
      </c>
      <c r="R609" s="62"/>
      <c r="S609" s="62" t="s">
        <v>10</v>
      </c>
      <c r="T609" s="62"/>
      <c r="U609" s="62"/>
      <c r="V609" s="62"/>
      <c r="W609" s="72" t="str">
        <f>IF(ISBLANK(Table1[[#This Row],[Connection Type]]),"",INDEX(LookupConnectionType[Description],MATCH(Table1[[#This Row],[Connection Type]],LookupConnectionType[Connection Abbreviation])))</f>
        <v/>
      </c>
      <c r="X609" s="76"/>
      <c r="AA609" s="62"/>
      <c r="AB609" s="62"/>
      <c r="AC609" s="62"/>
      <c r="AD609" s="62"/>
      <c r="AE609" s="62"/>
      <c r="AF609" s="77"/>
      <c r="AG609" s="77"/>
      <c r="AH609" s="78"/>
      <c r="AI60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0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09" s="79" t="str">
        <f>IF(OR(Table1[[#This Row],[Apparent Power (kVA)]]="",Table1[[#This Row],[Elec - Diversity]]=""),"",Table1[[#This Row],[Apparent Power (kVA)]]*Table1[[#This Row],[Elec - Diversity]])</f>
        <v/>
      </c>
      <c r="AL609" s="62"/>
      <c r="AM609" s="62"/>
      <c r="AN609" s="62"/>
      <c r="AO609" s="62"/>
      <c r="AP609" s="62"/>
      <c r="AQ609" s="62"/>
      <c r="AR609" s="62"/>
      <c r="AS609" s="62"/>
      <c r="AT609" s="62" t="str" cm="1">
        <f t="array" ref="AT609">IF(ISBLANK(Table1[[#This Row],[Service]]),"N/A",INDEX(LookupService[Consumption Unit],MATCH(Table1[[#This Row],[Service]],LookupService[Service],0),0))</f>
        <v>N/A</v>
      </c>
      <c r="AU609" s="62"/>
      <c r="AV609" s="62"/>
      <c r="AW609" s="80" t="str" cm="1">
        <f t="array" ref="AW609">IF(ISBLANK(Table1[[#This Row],[Service]]),"N/A",INDEX(LookupService[Pressure Unit],MATCH(Table1[[#This Row],[Service]],LookupService[Service],0),0))</f>
        <v>N/A</v>
      </c>
      <c r="AX609" s="81"/>
      <c r="AY609" s="72" t="str">
        <f>IF(OR(Table1[[#This Row],[Flow]]="",Table1[[#This Row],[Mech - Diversity]]=""),"",Table1[[#This Row],[Flow]]*Table1[[#This Row],[Mech - Diversity]])</f>
        <v/>
      </c>
      <c r="AZ609" s="72"/>
      <c r="BA609" s="62"/>
      <c r="BB609" s="62"/>
      <c r="BC609" s="62"/>
      <c r="BD609" s="62"/>
      <c r="BE609" s="62"/>
      <c r="BF609" s="62"/>
      <c r="BG609" s="62"/>
      <c r="BH609" s="77"/>
      <c r="BI609" s="77"/>
      <c r="BJ60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09" s="72"/>
      <c r="BL609" s="72" t="b">
        <f>IF(ISBLANK(Table1[[#This Row],[Power Source (Control Panel)]]),FALSE,TRUE)</f>
        <v>0</v>
      </c>
    </row>
    <row r="610" spans="1:64" ht="30" customHeight="1" x14ac:dyDescent="0.3">
      <c r="A610" s="80" t="s">
        <v>701</v>
      </c>
      <c r="B610" s="62" t="s">
        <v>670</v>
      </c>
      <c r="C61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EL-C121</v>
      </c>
      <c r="D610" s="62" t="s">
        <v>516</v>
      </c>
      <c r="E610" s="62" t="s">
        <v>528</v>
      </c>
      <c r="F610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10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10" s="74">
        <v>121</v>
      </c>
      <c r="I610" s="75" t="str">
        <f>IF(Table1[[#This Row],[Connection ID]]&lt;&gt;"-",IF(COUNTIF(Table1[Connection ID],Table1[[#This Row],[Connection ID]])&gt;1,"Duplicate Tag",""),"")</f>
        <v/>
      </c>
      <c r="J61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10" s="62"/>
      <c r="M610" s="62"/>
      <c r="N610" s="72" t="str" cm="1">
        <f t="array" ref="N610">_xlfn._xlws.FILTER(LookupCostCode[Cost Code],LookupCostCode[Description]=Table1[[#This Row],[Equipment Type]],"Not Assigned")</f>
        <v>Not Assigned</v>
      </c>
      <c r="O610" s="72"/>
      <c r="P610" s="72"/>
      <c r="Q610" s="62" t="s">
        <v>9</v>
      </c>
      <c r="R610" s="62"/>
      <c r="S610" s="62" t="s">
        <v>10</v>
      </c>
      <c r="T610" s="62"/>
      <c r="U610" s="62"/>
      <c r="V610" s="62"/>
      <c r="W610" s="72" t="str">
        <f>IF(ISBLANK(Table1[[#This Row],[Connection Type]]),"",INDEX(LookupConnectionType[Description],MATCH(Table1[[#This Row],[Connection Type]],LookupConnectionType[Connection Abbreviation])))</f>
        <v/>
      </c>
      <c r="X610" s="76"/>
      <c r="AA610" s="62"/>
      <c r="AB610" s="62"/>
      <c r="AC610" s="62" t="s">
        <v>518</v>
      </c>
      <c r="AD610" s="62"/>
      <c r="AE610" s="62" t="s">
        <v>529</v>
      </c>
      <c r="AF610" s="77"/>
      <c r="AG610" s="77">
        <v>5</v>
      </c>
      <c r="AH610" s="78">
        <v>0.8</v>
      </c>
      <c r="AI610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10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10" s="79">
        <f>IF(OR(Table1[[#This Row],[Apparent Power (kVA)]]="",Table1[[#This Row],[Elec - Diversity]]=""),"",Table1[[#This Row],[Apparent Power (kVA)]]*Table1[[#This Row],[Elec - Diversity]])</f>
        <v>0.48</v>
      </c>
      <c r="AL610" s="62"/>
      <c r="AM610" s="62"/>
      <c r="AN610" s="62"/>
      <c r="AO610" s="62"/>
      <c r="AP610" s="62"/>
      <c r="AQ610" s="62"/>
      <c r="AR610" s="62"/>
      <c r="AS610" s="62"/>
      <c r="AT610" s="62" t="str" cm="1">
        <f t="array" ref="AT610">IF(ISBLANK(Table1[[#This Row],[Service]]),"N/A",INDEX(LookupService[Consumption Unit],MATCH(Table1[[#This Row],[Service]],LookupService[Service],0),0))</f>
        <v>N/A</v>
      </c>
      <c r="AU610" s="62"/>
      <c r="AV610" s="62"/>
      <c r="AW610" s="80" t="str" cm="1">
        <f t="array" ref="AW610">IF(ISBLANK(Table1[[#This Row],[Service]]),"N/A",INDEX(LookupService[Pressure Unit],MATCH(Table1[[#This Row],[Service]],LookupService[Service],0),0))</f>
        <v>N/A</v>
      </c>
      <c r="AX610" s="81"/>
      <c r="AY610" s="72" t="str">
        <f>IF(OR(Table1[[#This Row],[Flow]]="",Table1[[#This Row],[Mech - Diversity]]=""),"",Table1[[#This Row],[Flow]]*Table1[[#This Row],[Mech - Diversity]])</f>
        <v/>
      </c>
      <c r="AZ610" s="72"/>
      <c r="BA610" s="62"/>
      <c r="BB610" s="62"/>
      <c r="BC610" s="62"/>
      <c r="BD610" s="62"/>
      <c r="BE610" s="62"/>
      <c r="BF610" s="62"/>
      <c r="BG610" s="62"/>
      <c r="BH610" s="77"/>
      <c r="BI610" s="77"/>
      <c r="BJ610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10" s="72" t="s">
        <v>512</v>
      </c>
      <c r="BL610" s="72" t="b">
        <f>IF(ISBLANK(Table1[[#This Row],[Power Source (Control Panel)]]),FALSE,TRUE)</f>
        <v>0</v>
      </c>
    </row>
    <row r="611" spans="1:64" ht="30" customHeight="1" x14ac:dyDescent="0.3">
      <c r="A611" s="62" t="s">
        <v>701</v>
      </c>
      <c r="B611" s="62" t="s">
        <v>670</v>
      </c>
      <c r="C61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11" s="62" t="s">
        <v>509</v>
      </c>
      <c r="E611" s="62"/>
      <c r="F61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1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11" s="74"/>
      <c r="I611" s="75" t="str">
        <f>IF(Table1[[#This Row],[Connection ID]]&lt;&gt;"-",IF(COUNTIF(Table1[Connection ID],Table1[[#This Row],[Connection ID]])&gt;1,"Duplicate Tag",""),"")</f>
        <v/>
      </c>
      <c r="J61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11" s="62"/>
      <c r="M611" s="62" t="s">
        <v>751</v>
      </c>
      <c r="N611" s="72" t="str" cm="1">
        <f t="array" ref="N611">_xlfn._xlws.FILTER(LookupCostCode[Cost Code],LookupCostCode[Description]=Table1[[#This Row],[Equipment Type]],"Not Assigned")</f>
        <v>Not Assigned</v>
      </c>
      <c r="O611" s="72" t="s">
        <v>983</v>
      </c>
      <c r="P611" s="72"/>
      <c r="Q611" s="62" t="s">
        <v>9</v>
      </c>
      <c r="R611" s="62"/>
      <c r="S611" s="62" t="s">
        <v>10</v>
      </c>
      <c r="T611" s="62"/>
      <c r="U611" s="62"/>
      <c r="V611" s="62"/>
      <c r="W611" s="72" t="str">
        <f>IF(ISBLANK(Table1[[#This Row],[Connection Type]]),"",INDEX(LookupConnectionType[Description],MATCH(Table1[[#This Row],[Connection Type]],LookupConnectionType[Connection Abbreviation])))</f>
        <v/>
      </c>
      <c r="X611" s="76"/>
      <c r="AA611" s="62"/>
      <c r="AB611" s="62"/>
      <c r="AC611" s="62"/>
      <c r="AD611" s="62"/>
      <c r="AE611" s="62"/>
      <c r="AF611" s="77"/>
      <c r="AG611" s="77"/>
      <c r="AH611" s="78"/>
      <c r="AI61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1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11" s="79" t="str">
        <f>IF(OR(Table1[[#This Row],[Apparent Power (kVA)]]="",Table1[[#This Row],[Elec - Diversity]]=""),"",Table1[[#This Row],[Apparent Power (kVA)]]*Table1[[#This Row],[Elec - Diversity]])</f>
        <v/>
      </c>
      <c r="AL611" s="62"/>
      <c r="AM611" s="62"/>
      <c r="AN611" s="62"/>
      <c r="AO611" s="62"/>
      <c r="AP611" s="62"/>
      <c r="AQ611" s="62"/>
      <c r="AR611" s="62"/>
      <c r="AS611" s="62"/>
      <c r="AT611" s="62" t="str" cm="1">
        <f t="array" ref="AT611">IF(ISBLANK(Table1[[#This Row],[Service]]),"N/A",INDEX(LookupService[Consumption Unit],MATCH(Table1[[#This Row],[Service]],LookupService[Service],0),0))</f>
        <v>N/A</v>
      </c>
      <c r="AU611" s="62"/>
      <c r="AV611" s="62"/>
      <c r="AW611" s="80" t="str" cm="1">
        <f t="array" ref="AW611">IF(ISBLANK(Table1[[#This Row],[Service]]),"N/A",INDEX(LookupService[Pressure Unit],MATCH(Table1[[#This Row],[Service]],LookupService[Service],0),0))</f>
        <v>N/A</v>
      </c>
      <c r="AX611" s="81"/>
      <c r="AY611" s="72" t="str">
        <f>IF(OR(Table1[[#This Row],[Flow]]="",Table1[[#This Row],[Mech - Diversity]]=""),"",Table1[[#This Row],[Flow]]*Table1[[#This Row],[Mech - Diversity]])</f>
        <v/>
      </c>
      <c r="AZ611" s="72"/>
      <c r="BA611" s="62"/>
      <c r="BB611" s="62"/>
      <c r="BC611" s="62"/>
      <c r="BD611" s="62"/>
      <c r="BE611" s="62"/>
      <c r="BF611" s="62"/>
      <c r="BG611" s="62"/>
      <c r="BH611" s="77"/>
      <c r="BI611" s="77"/>
      <c r="BJ61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11" s="72"/>
      <c r="BL611" s="72" t="b">
        <f>IF(ISBLANK(Table1[[#This Row],[Power Source (Control Panel)]]),FALSE,TRUE)</f>
        <v>0</v>
      </c>
    </row>
    <row r="612" spans="1:64" ht="30" customHeight="1" x14ac:dyDescent="0.3">
      <c r="A612" s="80" t="s">
        <v>702</v>
      </c>
      <c r="B612" s="62" t="s">
        <v>670</v>
      </c>
      <c r="C61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EL-C122</v>
      </c>
      <c r="D612" s="62" t="s">
        <v>516</v>
      </c>
      <c r="E612" s="62" t="s">
        <v>528</v>
      </c>
      <c r="F612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12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12" s="74">
        <v>122</v>
      </c>
      <c r="I612" s="75" t="str">
        <f>IF(Table1[[#This Row],[Connection ID]]&lt;&gt;"-",IF(COUNTIF(Table1[Connection ID],Table1[[#This Row],[Connection ID]])&gt;1,"Duplicate Tag",""),"")</f>
        <v/>
      </c>
      <c r="J61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12" s="62"/>
      <c r="M612" s="62"/>
      <c r="N612" s="72" t="str" cm="1">
        <f t="array" ref="N612">_xlfn._xlws.FILTER(LookupCostCode[Cost Code],LookupCostCode[Description]=Table1[[#This Row],[Equipment Type]],"Not Assigned")</f>
        <v>Not Assigned</v>
      </c>
      <c r="O612" s="72"/>
      <c r="P612" s="72"/>
      <c r="Q612" s="62" t="s">
        <v>9</v>
      </c>
      <c r="R612" s="62"/>
      <c r="S612" s="62" t="s">
        <v>10</v>
      </c>
      <c r="T612" s="62"/>
      <c r="U612" s="62"/>
      <c r="V612" s="62"/>
      <c r="W612" s="72" t="str">
        <f>IF(ISBLANK(Table1[[#This Row],[Connection Type]]),"",INDEX(LookupConnectionType[Description],MATCH(Table1[[#This Row],[Connection Type]],LookupConnectionType[Connection Abbreviation])))</f>
        <v/>
      </c>
      <c r="X612" s="76"/>
      <c r="AA612" s="62"/>
      <c r="AB612" s="62"/>
      <c r="AC612" s="62" t="s">
        <v>518</v>
      </c>
      <c r="AD612" s="62"/>
      <c r="AE612" s="62" t="s">
        <v>529</v>
      </c>
      <c r="AF612" s="77"/>
      <c r="AG612" s="77">
        <v>5</v>
      </c>
      <c r="AH612" s="78">
        <v>0.8</v>
      </c>
      <c r="AI612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12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12" s="79">
        <f>IF(OR(Table1[[#This Row],[Apparent Power (kVA)]]="",Table1[[#This Row],[Elec - Diversity]]=""),"",Table1[[#This Row],[Apparent Power (kVA)]]*Table1[[#This Row],[Elec - Diversity]])</f>
        <v>0.48</v>
      </c>
      <c r="AL612" s="62"/>
      <c r="AM612" s="62"/>
      <c r="AN612" s="62"/>
      <c r="AO612" s="62"/>
      <c r="AP612" s="62"/>
      <c r="AQ612" s="62"/>
      <c r="AR612" s="62"/>
      <c r="AS612" s="62"/>
      <c r="AT612" s="62" t="str" cm="1">
        <f t="array" ref="AT612">IF(ISBLANK(Table1[[#This Row],[Service]]),"N/A",INDEX(LookupService[Consumption Unit],MATCH(Table1[[#This Row],[Service]],LookupService[Service],0),0))</f>
        <v>N/A</v>
      </c>
      <c r="AU612" s="62"/>
      <c r="AV612" s="62"/>
      <c r="AW612" s="80" t="str" cm="1">
        <f t="array" ref="AW612">IF(ISBLANK(Table1[[#This Row],[Service]]),"N/A",INDEX(LookupService[Pressure Unit],MATCH(Table1[[#This Row],[Service]],LookupService[Service],0),0))</f>
        <v>N/A</v>
      </c>
      <c r="AX612" s="81"/>
      <c r="AY612" s="72" t="str">
        <f>IF(OR(Table1[[#This Row],[Flow]]="",Table1[[#This Row],[Mech - Diversity]]=""),"",Table1[[#This Row],[Flow]]*Table1[[#This Row],[Mech - Diversity]])</f>
        <v/>
      </c>
      <c r="AZ612" s="72"/>
      <c r="BA612" s="62"/>
      <c r="BB612" s="62"/>
      <c r="BC612" s="62"/>
      <c r="BD612" s="62"/>
      <c r="BE612" s="62"/>
      <c r="BF612" s="62"/>
      <c r="BG612" s="62"/>
      <c r="BH612" s="77"/>
      <c r="BI612" s="77"/>
      <c r="BJ612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12" s="72" t="s">
        <v>512</v>
      </c>
      <c r="BL612" s="72" t="b">
        <f>IF(ISBLANK(Table1[[#This Row],[Power Source (Control Panel)]]),FALSE,TRUE)</f>
        <v>0</v>
      </c>
    </row>
    <row r="613" spans="1:64" ht="30" customHeight="1" x14ac:dyDescent="0.3">
      <c r="A613" s="62" t="s">
        <v>702</v>
      </c>
      <c r="B613" s="62" t="s">
        <v>670</v>
      </c>
      <c r="C61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13" s="62" t="s">
        <v>509</v>
      </c>
      <c r="E613" s="62"/>
      <c r="F61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1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13" s="74"/>
      <c r="I613" s="75" t="str">
        <f>IF(Table1[[#This Row],[Connection ID]]&lt;&gt;"-",IF(COUNTIF(Table1[Connection ID],Table1[[#This Row],[Connection ID]])&gt;1,"Duplicate Tag",""),"")</f>
        <v/>
      </c>
      <c r="J61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13" s="62"/>
      <c r="M613" s="62" t="s">
        <v>751</v>
      </c>
      <c r="N613" s="72" t="str" cm="1">
        <f t="array" ref="N613">_xlfn._xlws.FILTER(LookupCostCode[Cost Code],LookupCostCode[Description]=Table1[[#This Row],[Equipment Type]],"Not Assigned")</f>
        <v>Not Assigned</v>
      </c>
      <c r="O613" s="72" t="s">
        <v>983</v>
      </c>
      <c r="P613" s="72"/>
      <c r="Q613" s="62" t="s">
        <v>9</v>
      </c>
      <c r="R613" s="62"/>
      <c r="S613" s="62" t="s">
        <v>10</v>
      </c>
      <c r="T613" s="62"/>
      <c r="U613" s="62"/>
      <c r="V613" s="62"/>
      <c r="W613" s="72" t="str">
        <f>IF(ISBLANK(Table1[[#This Row],[Connection Type]]),"",INDEX(LookupConnectionType[Description],MATCH(Table1[[#This Row],[Connection Type]],LookupConnectionType[Connection Abbreviation])))</f>
        <v/>
      </c>
      <c r="X613" s="76"/>
      <c r="AA613" s="62"/>
      <c r="AB613" s="62"/>
      <c r="AC613" s="62"/>
      <c r="AD613" s="62"/>
      <c r="AE613" s="62"/>
      <c r="AF613" s="77"/>
      <c r="AG613" s="77"/>
      <c r="AH613" s="78"/>
      <c r="AI61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1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13" s="79" t="str">
        <f>IF(OR(Table1[[#This Row],[Apparent Power (kVA)]]="",Table1[[#This Row],[Elec - Diversity]]=""),"",Table1[[#This Row],[Apparent Power (kVA)]]*Table1[[#This Row],[Elec - Diversity]])</f>
        <v/>
      </c>
      <c r="AL613" s="62"/>
      <c r="AM613" s="62"/>
      <c r="AN613" s="62"/>
      <c r="AO613" s="62"/>
      <c r="AP613" s="62"/>
      <c r="AQ613" s="62"/>
      <c r="AR613" s="62"/>
      <c r="AS613" s="62"/>
      <c r="AT613" s="62" t="str" cm="1">
        <f t="array" ref="AT613">IF(ISBLANK(Table1[[#This Row],[Service]]),"N/A",INDEX(LookupService[Consumption Unit],MATCH(Table1[[#This Row],[Service]],LookupService[Service],0),0))</f>
        <v>N/A</v>
      </c>
      <c r="AU613" s="62"/>
      <c r="AV613" s="62"/>
      <c r="AW613" s="80" t="str" cm="1">
        <f t="array" ref="AW613">IF(ISBLANK(Table1[[#This Row],[Service]]),"N/A",INDEX(LookupService[Pressure Unit],MATCH(Table1[[#This Row],[Service]],LookupService[Service],0),0))</f>
        <v>N/A</v>
      </c>
      <c r="AX613" s="81"/>
      <c r="AY613" s="72" t="str">
        <f>IF(OR(Table1[[#This Row],[Flow]]="",Table1[[#This Row],[Mech - Diversity]]=""),"",Table1[[#This Row],[Flow]]*Table1[[#This Row],[Mech - Diversity]])</f>
        <v/>
      </c>
      <c r="AZ613" s="72"/>
      <c r="BA613" s="62"/>
      <c r="BB613" s="62"/>
      <c r="BC613" s="62"/>
      <c r="BD613" s="62"/>
      <c r="BE613" s="62"/>
      <c r="BF613" s="62"/>
      <c r="BG613" s="62"/>
      <c r="BH613" s="77"/>
      <c r="BI613" s="77"/>
      <c r="BJ61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13" s="72"/>
      <c r="BL613" s="72" t="b">
        <f>IF(ISBLANK(Table1[[#This Row],[Power Source (Control Panel)]]),FALSE,TRUE)</f>
        <v>0</v>
      </c>
    </row>
    <row r="614" spans="1:64" ht="30" customHeight="1" x14ac:dyDescent="0.3">
      <c r="A614" s="80" t="s">
        <v>703</v>
      </c>
      <c r="B614" s="62" t="s">
        <v>670</v>
      </c>
      <c r="C61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EL-C123</v>
      </c>
      <c r="D614" s="62" t="s">
        <v>516</v>
      </c>
      <c r="E614" s="62" t="s">
        <v>528</v>
      </c>
      <c r="F614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14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14" s="74">
        <v>123</v>
      </c>
      <c r="I614" s="75" t="str">
        <f>IF(Table1[[#This Row],[Connection ID]]&lt;&gt;"-",IF(COUNTIF(Table1[Connection ID],Table1[[#This Row],[Connection ID]])&gt;1,"Duplicate Tag",""),"")</f>
        <v/>
      </c>
      <c r="J61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14" s="62"/>
      <c r="M614" s="62"/>
      <c r="N614" s="72" t="str" cm="1">
        <f t="array" ref="N614">_xlfn._xlws.FILTER(LookupCostCode[Cost Code],LookupCostCode[Description]=Table1[[#This Row],[Equipment Type]],"Not Assigned")</f>
        <v>Not Assigned</v>
      </c>
      <c r="O614" s="72"/>
      <c r="P614" s="72"/>
      <c r="Q614" s="62" t="s">
        <v>9</v>
      </c>
      <c r="R614" s="62"/>
      <c r="S614" s="62" t="s">
        <v>10</v>
      </c>
      <c r="T614" s="62"/>
      <c r="U614" s="62"/>
      <c r="V614" s="62"/>
      <c r="W614" s="72" t="str">
        <f>IF(ISBLANK(Table1[[#This Row],[Connection Type]]),"",INDEX(LookupConnectionType[Description],MATCH(Table1[[#This Row],[Connection Type]],LookupConnectionType[Connection Abbreviation])))</f>
        <v/>
      </c>
      <c r="X614" s="76"/>
      <c r="AA614" s="62"/>
      <c r="AB614" s="62"/>
      <c r="AC614" s="62" t="s">
        <v>518</v>
      </c>
      <c r="AD614" s="62"/>
      <c r="AE614" s="62" t="s">
        <v>529</v>
      </c>
      <c r="AF614" s="77"/>
      <c r="AG614" s="77">
        <v>5</v>
      </c>
      <c r="AH614" s="78">
        <v>0.8</v>
      </c>
      <c r="AI614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14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14" s="79">
        <f>IF(OR(Table1[[#This Row],[Apparent Power (kVA)]]="",Table1[[#This Row],[Elec - Diversity]]=""),"",Table1[[#This Row],[Apparent Power (kVA)]]*Table1[[#This Row],[Elec - Diversity]])</f>
        <v>0.48</v>
      </c>
      <c r="AL614" s="62"/>
      <c r="AM614" s="62"/>
      <c r="AN614" s="62"/>
      <c r="AO614" s="62"/>
      <c r="AP614" s="62"/>
      <c r="AQ614" s="62"/>
      <c r="AR614" s="62"/>
      <c r="AS614" s="62"/>
      <c r="AT614" s="62" t="str" cm="1">
        <f t="array" ref="AT614">IF(ISBLANK(Table1[[#This Row],[Service]]),"N/A",INDEX(LookupService[Consumption Unit],MATCH(Table1[[#This Row],[Service]],LookupService[Service],0),0))</f>
        <v>N/A</v>
      </c>
      <c r="AU614" s="62"/>
      <c r="AV614" s="62"/>
      <c r="AW614" s="80" t="str" cm="1">
        <f t="array" ref="AW614">IF(ISBLANK(Table1[[#This Row],[Service]]),"N/A",INDEX(LookupService[Pressure Unit],MATCH(Table1[[#This Row],[Service]],LookupService[Service],0),0))</f>
        <v>N/A</v>
      </c>
      <c r="AX614" s="81"/>
      <c r="AY614" s="72" t="str">
        <f>IF(OR(Table1[[#This Row],[Flow]]="",Table1[[#This Row],[Mech - Diversity]]=""),"",Table1[[#This Row],[Flow]]*Table1[[#This Row],[Mech - Diversity]])</f>
        <v/>
      </c>
      <c r="AZ614" s="72"/>
      <c r="BA614" s="62"/>
      <c r="BB614" s="62"/>
      <c r="BC614" s="62"/>
      <c r="BD614" s="62"/>
      <c r="BE614" s="62"/>
      <c r="BF614" s="62"/>
      <c r="BG614" s="62"/>
      <c r="BH614" s="77"/>
      <c r="BI614" s="77"/>
      <c r="BJ614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14" s="72" t="s">
        <v>512</v>
      </c>
      <c r="BL614" s="72" t="b">
        <f>IF(ISBLANK(Table1[[#This Row],[Power Source (Control Panel)]]),FALSE,TRUE)</f>
        <v>0</v>
      </c>
    </row>
    <row r="615" spans="1:64" ht="30" customHeight="1" x14ac:dyDescent="0.3">
      <c r="A615" s="62" t="s">
        <v>703</v>
      </c>
      <c r="B615" s="62" t="s">
        <v>670</v>
      </c>
      <c r="C61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15" s="62" t="s">
        <v>509</v>
      </c>
      <c r="E615" s="62"/>
      <c r="F61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1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15" s="74"/>
      <c r="I615" s="75" t="str">
        <f>IF(Table1[[#This Row],[Connection ID]]&lt;&gt;"-",IF(COUNTIF(Table1[Connection ID],Table1[[#This Row],[Connection ID]])&gt;1,"Duplicate Tag",""),"")</f>
        <v/>
      </c>
      <c r="J61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15" s="62"/>
      <c r="M615" s="62" t="s">
        <v>751</v>
      </c>
      <c r="N615" s="72" t="str" cm="1">
        <f t="array" ref="N615">_xlfn._xlws.FILTER(LookupCostCode[Cost Code],LookupCostCode[Description]=Table1[[#This Row],[Equipment Type]],"Not Assigned")</f>
        <v>Not Assigned</v>
      </c>
      <c r="O615" s="72" t="s">
        <v>983</v>
      </c>
      <c r="P615" s="72"/>
      <c r="Q615" s="62" t="s">
        <v>9</v>
      </c>
      <c r="R615" s="62"/>
      <c r="S615" s="62" t="s">
        <v>10</v>
      </c>
      <c r="T615" s="62"/>
      <c r="U615" s="62"/>
      <c r="V615" s="62"/>
      <c r="W615" s="72" t="str">
        <f>IF(ISBLANK(Table1[[#This Row],[Connection Type]]),"",INDEX(LookupConnectionType[Description],MATCH(Table1[[#This Row],[Connection Type]],LookupConnectionType[Connection Abbreviation])))</f>
        <v/>
      </c>
      <c r="X615" s="76"/>
      <c r="AA615" s="62"/>
      <c r="AB615" s="62"/>
      <c r="AC615" s="62"/>
      <c r="AD615" s="62"/>
      <c r="AE615" s="62"/>
      <c r="AF615" s="77"/>
      <c r="AG615" s="77"/>
      <c r="AH615" s="78"/>
      <c r="AI61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1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15" s="79" t="str">
        <f>IF(OR(Table1[[#This Row],[Apparent Power (kVA)]]="",Table1[[#This Row],[Elec - Diversity]]=""),"",Table1[[#This Row],[Apparent Power (kVA)]]*Table1[[#This Row],[Elec - Diversity]])</f>
        <v/>
      </c>
      <c r="AL615" s="62"/>
      <c r="AM615" s="62"/>
      <c r="AN615" s="62"/>
      <c r="AO615" s="62"/>
      <c r="AP615" s="62"/>
      <c r="AQ615" s="62"/>
      <c r="AR615" s="62"/>
      <c r="AS615" s="62"/>
      <c r="AT615" s="62" t="str" cm="1">
        <f t="array" ref="AT615">IF(ISBLANK(Table1[[#This Row],[Service]]),"N/A",INDEX(LookupService[Consumption Unit],MATCH(Table1[[#This Row],[Service]],LookupService[Service],0),0))</f>
        <v>N/A</v>
      </c>
      <c r="AU615" s="62"/>
      <c r="AV615" s="62"/>
      <c r="AW615" s="80" t="str" cm="1">
        <f t="array" ref="AW615">IF(ISBLANK(Table1[[#This Row],[Service]]),"N/A",INDEX(LookupService[Pressure Unit],MATCH(Table1[[#This Row],[Service]],LookupService[Service],0),0))</f>
        <v>N/A</v>
      </c>
      <c r="AX615" s="81"/>
      <c r="AY615" s="72" t="str">
        <f>IF(OR(Table1[[#This Row],[Flow]]="",Table1[[#This Row],[Mech - Diversity]]=""),"",Table1[[#This Row],[Flow]]*Table1[[#This Row],[Mech - Diversity]])</f>
        <v/>
      </c>
      <c r="AZ615" s="72"/>
      <c r="BA615" s="62"/>
      <c r="BB615" s="62"/>
      <c r="BC615" s="62"/>
      <c r="BD615" s="62"/>
      <c r="BE615" s="62"/>
      <c r="BF615" s="62"/>
      <c r="BG615" s="62"/>
      <c r="BH615" s="77"/>
      <c r="BI615" s="77"/>
      <c r="BJ61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15" s="72"/>
      <c r="BL615" s="72" t="b">
        <f>IF(ISBLANK(Table1[[#This Row],[Power Source (Control Panel)]]),FALSE,TRUE)</f>
        <v>0</v>
      </c>
    </row>
    <row r="616" spans="1:64" ht="30" customHeight="1" x14ac:dyDescent="0.3">
      <c r="A616" s="80" t="s">
        <v>704</v>
      </c>
      <c r="B616" s="62" t="s">
        <v>670</v>
      </c>
      <c r="C61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EL-C124</v>
      </c>
      <c r="D616" s="62" t="s">
        <v>516</v>
      </c>
      <c r="E616" s="62" t="s">
        <v>528</v>
      </c>
      <c r="F61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1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16" s="74">
        <v>124</v>
      </c>
      <c r="I616" s="75" t="str">
        <f>IF(Table1[[#This Row],[Connection ID]]&lt;&gt;"-",IF(COUNTIF(Table1[Connection ID],Table1[[#This Row],[Connection ID]])&gt;1,"Duplicate Tag",""),"")</f>
        <v/>
      </c>
      <c r="J61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16" s="62"/>
      <c r="M616" s="62"/>
      <c r="N616" s="72" t="str" cm="1">
        <f t="array" ref="N616">_xlfn._xlws.FILTER(LookupCostCode[Cost Code],LookupCostCode[Description]=Table1[[#This Row],[Equipment Type]],"Not Assigned")</f>
        <v>Not Assigned</v>
      </c>
      <c r="O616" s="72"/>
      <c r="P616" s="72"/>
      <c r="Q616" s="62" t="s">
        <v>9</v>
      </c>
      <c r="R616" s="62"/>
      <c r="S616" s="62" t="s">
        <v>10</v>
      </c>
      <c r="T616" s="62"/>
      <c r="U616" s="62"/>
      <c r="V616" s="62"/>
      <c r="W616" s="72" t="str">
        <f>IF(ISBLANK(Table1[[#This Row],[Connection Type]]),"",INDEX(LookupConnectionType[Description],MATCH(Table1[[#This Row],[Connection Type]],LookupConnectionType[Connection Abbreviation])))</f>
        <v/>
      </c>
      <c r="X616" s="76"/>
      <c r="AA616" s="62"/>
      <c r="AB616" s="62"/>
      <c r="AC616" s="62" t="s">
        <v>518</v>
      </c>
      <c r="AD616" s="62"/>
      <c r="AE616" s="62" t="s">
        <v>529</v>
      </c>
      <c r="AF616" s="77"/>
      <c r="AG616" s="77">
        <v>5</v>
      </c>
      <c r="AH616" s="78">
        <v>0.8</v>
      </c>
      <c r="AI61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16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16" s="79">
        <f>IF(OR(Table1[[#This Row],[Apparent Power (kVA)]]="",Table1[[#This Row],[Elec - Diversity]]=""),"",Table1[[#This Row],[Apparent Power (kVA)]]*Table1[[#This Row],[Elec - Diversity]])</f>
        <v>0.48</v>
      </c>
      <c r="AL616" s="62"/>
      <c r="AM616" s="62"/>
      <c r="AN616" s="62"/>
      <c r="AO616" s="62"/>
      <c r="AP616" s="62"/>
      <c r="AQ616" s="62"/>
      <c r="AR616" s="62"/>
      <c r="AS616" s="62"/>
      <c r="AT616" s="62" t="str" cm="1">
        <f t="array" ref="AT616">IF(ISBLANK(Table1[[#This Row],[Service]]),"N/A",INDEX(LookupService[Consumption Unit],MATCH(Table1[[#This Row],[Service]],LookupService[Service],0),0))</f>
        <v>N/A</v>
      </c>
      <c r="AU616" s="62"/>
      <c r="AV616" s="62"/>
      <c r="AW616" s="80" t="str" cm="1">
        <f t="array" ref="AW616">IF(ISBLANK(Table1[[#This Row],[Service]]),"N/A",INDEX(LookupService[Pressure Unit],MATCH(Table1[[#This Row],[Service]],LookupService[Service],0),0))</f>
        <v>N/A</v>
      </c>
      <c r="AX616" s="81"/>
      <c r="AY616" s="72" t="str">
        <f>IF(OR(Table1[[#This Row],[Flow]]="",Table1[[#This Row],[Mech - Diversity]]=""),"",Table1[[#This Row],[Flow]]*Table1[[#This Row],[Mech - Diversity]])</f>
        <v/>
      </c>
      <c r="AZ616" s="72"/>
      <c r="BA616" s="62"/>
      <c r="BB616" s="62"/>
      <c r="BC616" s="62"/>
      <c r="BD616" s="62"/>
      <c r="BE616" s="62"/>
      <c r="BF616" s="62"/>
      <c r="BG616" s="62"/>
      <c r="BH616" s="77"/>
      <c r="BI616" s="77"/>
      <c r="BJ61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16" s="72" t="s">
        <v>512</v>
      </c>
      <c r="BL616" s="72" t="b">
        <f>IF(ISBLANK(Table1[[#This Row],[Power Source (Control Panel)]]),FALSE,TRUE)</f>
        <v>0</v>
      </c>
    </row>
    <row r="617" spans="1:64" ht="30" customHeight="1" x14ac:dyDescent="0.3">
      <c r="A617" s="62" t="s">
        <v>704</v>
      </c>
      <c r="B617" s="62" t="s">
        <v>670</v>
      </c>
      <c r="C61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17" s="62" t="s">
        <v>509</v>
      </c>
      <c r="E617" s="62"/>
      <c r="F61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1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17" s="74"/>
      <c r="I617" s="75" t="str">
        <f>IF(Table1[[#This Row],[Connection ID]]&lt;&gt;"-",IF(COUNTIF(Table1[Connection ID],Table1[[#This Row],[Connection ID]])&gt;1,"Duplicate Tag",""),"")</f>
        <v/>
      </c>
      <c r="J61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17" s="62"/>
      <c r="M617" s="62" t="s">
        <v>751</v>
      </c>
      <c r="N617" s="72" t="str" cm="1">
        <f t="array" ref="N617">_xlfn._xlws.FILTER(LookupCostCode[Cost Code],LookupCostCode[Description]=Table1[[#This Row],[Equipment Type]],"Not Assigned")</f>
        <v>Not Assigned</v>
      </c>
      <c r="O617" s="72" t="s">
        <v>983</v>
      </c>
      <c r="P617" s="72"/>
      <c r="Q617" s="62" t="s">
        <v>9</v>
      </c>
      <c r="R617" s="62"/>
      <c r="S617" s="62" t="s">
        <v>10</v>
      </c>
      <c r="T617" s="62"/>
      <c r="U617" s="62"/>
      <c r="V617" s="62"/>
      <c r="W617" s="72" t="str">
        <f>IF(ISBLANK(Table1[[#This Row],[Connection Type]]),"",INDEX(LookupConnectionType[Description],MATCH(Table1[[#This Row],[Connection Type]],LookupConnectionType[Connection Abbreviation])))</f>
        <v/>
      </c>
      <c r="X617" s="76"/>
      <c r="AA617" s="62"/>
      <c r="AB617" s="62"/>
      <c r="AC617" s="62"/>
      <c r="AD617" s="62"/>
      <c r="AE617" s="62"/>
      <c r="AF617" s="77"/>
      <c r="AG617" s="77"/>
      <c r="AH617" s="78"/>
      <c r="AI61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1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17" s="79" t="str">
        <f>IF(OR(Table1[[#This Row],[Apparent Power (kVA)]]="",Table1[[#This Row],[Elec - Diversity]]=""),"",Table1[[#This Row],[Apparent Power (kVA)]]*Table1[[#This Row],[Elec - Diversity]])</f>
        <v/>
      </c>
      <c r="AL617" s="62"/>
      <c r="AM617" s="62"/>
      <c r="AN617" s="62"/>
      <c r="AO617" s="62"/>
      <c r="AP617" s="62"/>
      <c r="AQ617" s="62"/>
      <c r="AR617" s="62"/>
      <c r="AS617" s="62"/>
      <c r="AT617" s="62" t="str" cm="1">
        <f t="array" ref="AT617">IF(ISBLANK(Table1[[#This Row],[Service]]),"N/A",INDEX(LookupService[Consumption Unit],MATCH(Table1[[#This Row],[Service]],LookupService[Service],0),0))</f>
        <v>N/A</v>
      </c>
      <c r="AU617" s="62"/>
      <c r="AV617" s="62"/>
      <c r="AW617" s="80" t="str" cm="1">
        <f t="array" ref="AW617">IF(ISBLANK(Table1[[#This Row],[Service]]),"N/A",INDEX(LookupService[Pressure Unit],MATCH(Table1[[#This Row],[Service]],LookupService[Service],0),0))</f>
        <v>N/A</v>
      </c>
      <c r="AX617" s="81"/>
      <c r="AY617" s="72" t="str">
        <f>IF(OR(Table1[[#This Row],[Flow]]="",Table1[[#This Row],[Mech - Diversity]]=""),"",Table1[[#This Row],[Flow]]*Table1[[#This Row],[Mech - Diversity]])</f>
        <v/>
      </c>
      <c r="AZ617" s="72"/>
      <c r="BA617" s="62"/>
      <c r="BB617" s="62"/>
      <c r="BC617" s="62"/>
      <c r="BD617" s="62"/>
      <c r="BE617" s="62"/>
      <c r="BF617" s="62"/>
      <c r="BG617" s="62"/>
      <c r="BH617" s="77"/>
      <c r="BI617" s="77"/>
      <c r="BJ61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17" s="72"/>
      <c r="BL617" s="72" t="b">
        <f>IF(ISBLANK(Table1[[#This Row],[Power Source (Control Panel)]]),FALSE,TRUE)</f>
        <v>0</v>
      </c>
    </row>
    <row r="618" spans="1:64" ht="30" customHeight="1" x14ac:dyDescent="0.3">
      <c r="A618" s="80" t="s">
        <v>705</v>
      </c>
      <c r="B618" s="62" t="s">
        <v>670</v>
      </c>
      <c r="C61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EL-C125</v>
      </c>
      <c r="D618" s="62" t="s">
        <v>516</v>
      </c>
      <c r="E618" s="62" t="s">
        <v>528</v>
      </c>
      <c r="F618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18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18" s="74">
        <v>125</v>
      </c>
      <c r="I618" s="75" t="str">
        <f>IF(Table1[[#This Row],[Connection ID]]&lt;&gt;"-",IF(COUNTIF(Table1[Connection ID],Table1[[#This Row],[Connection ID]])&gt;1,"Duplicate Tag",""),"")</f>
        <v/>
      </c>
      <c r="J61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18" s="62"/>
      <c r="M618" s="62"/>
      <c r="N618" s="72" t="str" cm="1">
        <f t="array" ref="N618">_xlfn._xlws.FILTER(LookupCostCode[Cost Code],LookupCostCode[Description]=Table1[[#This Row],[Equipment Type]],"Not Assigned")</f>
        <v>Not Assigned</v>
      </c>
      <c r="O618" s="72"/>
      <c r="P618" s="72"/>
      <c r="Q618" s="62" t="s">
        <v>9</v>
      </c>
      <c r="R618" s="62"/>
      <c r="S618" s="62" t="s">
        <v>10</v>
      </c>
      <c r="T618" s="62"/>
      <c r="U618" s="62"/>
      <c r="V618" s="62"/>
      <c r="W618" s="72" t="str">
        <f>IF(ISBLANK(Table1[[#This Row],[Connection Type]]),"",INDEX(LookupConnectionType[Description],MATCH(Table1[[#This Row],[Connection Type]],LookupConnectionType[Connection Abbreviation])))</f>
        <v/>
      </c>
      <c r="X618" s="76"/>
      <c r="AA618" s="62"/>
      <c r="AB618" s="62"/>
      <c r="AC618" s="62" t="s">
        <v>518</v>
      </c>
      <c r="AD618" s="62"/>
      <c r="AE618" s="62" t="s">
        <v>529</v>
      </c>
      <c r="AF618" s="77"/>
      <c r="AG618" s="77">
        <v>5</v>
      </c>
      <c r="AH618" s="78">
        <v>0.8</v>
      </c>
      <c r="AI618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18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18" s="79">
        <f>IF(OR(Table1[[#This Row],[Apparent Power (kVA)]]="",Table1[[#This Row],[Elec - Diversity]]=""),"",Table1[[#This Row],[Apparent Power (kVA)]]*Table1[[#This Row],[Elec - Diversity]])</f>
        <v>0.48</v>
      </c>
      <c r="AL618" s="62"/>
      <c r="AM618" s="62"/>
      <c r="AN618" s="62"/>
      <c r="AO618" s="62"/>
      <c r="AP618" s="62"/>
      <c r="AQ618" s="62"/>
      <c r="AR618" s="62"/>
      <c r="AS618" s="62"/>
      <c r="AT618" s="62" t="str" cm="1">
        <f t="array" ref="AT618">IF(ISBLANK(Table1[[#This Row],[Service]]),"N/A",INDEX(LookupService[Consumption Unit],MATCH(Table1[[#This Row],[Service]],LookupService[Service],0),0))</f>
        <v>N/A</v>
      </c>
      <c r="AU618" s="62"/>
      <c r="AV618" s="62"/>
      <c r="AW618" s="80" t="str" cm="1">
        <f t="array" ref="AW618">IF(ISBLANK(Table1[[#This Row],[Service]]),"N/A",INDEX(LookupService[Pressure Unit],MATCH(Table1[[#This Row],[Service]],LookupService[Service],0),0))</f>
        <v>N/A</v>
      </c>
      <c r="AX618" s="81"/>
      <c r="AY618" s="72" t="str">
        <f>IF(OR(Table1[[#This Row],[Flow]]="",Table1[[#This Row],[Mech - Diversity]]=""),"",Table1[[#This Row],[Flow]]*Table1[[#This Row],[Mech - Diversity]])</f>
        <v/>
      </c>
      <c r="AZ618" s="72"/>
      <c r="BA618" s="62"/>
      <c r="BB618" s="62"/>
      <c r="BC618" s="62"/>
      <c r="BD618" s="62"/>
      <c r="BE618" s="62"/>
      <c r="BF618" s="62"/>
      <c r="BG618" s="62"/>
      <c r="BH618" s="77"/>
      <c r="BI618" s="77"/>
      <c r="BJ618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18" s="72" t="s">
        <v>512</v>
      </c>
      <c r="BL618" s="72" t="b">
        <f>IF(ISBLANK(Table1[[#This Row],[Power Source (Control Panel)]]),FALSE,TRUE)</f>
        <v>0</v>
      </c>
    </row>
    <row r="619" spans="1:64" ht="30" customHeight="1" x14ac:dyDescent="0.3">
      <c r="A619" s="62" t="s">
        <v>705</v>
      </c>
      <c r="B619" s="62" t="s">
        <v>670</v>
      </c>
      <c r="C61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19" s="62" t="s">
        <v>509</v>
      </c>
      <c r="E619" s="62"/>
      <c r="F61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1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19" s="74"/>
      <c r="I619" s="75" t="str">
        <f>IF(Table1[[#This Row],[Connection ID]]&lt;&gt;"-",IF(COUNTIF(Table1[Connection ID],Table1[[#This Row],[Connection ID]])&gt;1,"Duplicate Tag",""),"")</f>
        <v/>
      </c>
      <c r="J61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19" s="62"/>
      <c r="M619" s="62" t="s">
        <v>751</v>
      </c>
      <c r="N619" s="72" t="str" cm="1">
        <f t="array" ref="N619">_xlfn._xlws.FILTER(LookupCostCode[Cost Code],LookupCostCode[Description]=Table1[[#This Row],[Equipment Type]],"Not Assigned")</f>
        <v>Not Assigned</v>
      </c>
      <c r="O619" s="72" t="s">
        <v>983</v>
      </c>
      <c r="P619" s="72"/>
      <c r="Q619" s="62" t="s">
        <v>9</v>
      </c>
      <c r="R619" s="62"/>
      <c r="S619" s="62" t="s">
        <v>10</v>
      </c>
      <c r="T619" s="62"/>
      <c r="U619" s="62"/>
      <c r="V619" s="62"/>
      <c r="W619" s="72" t="str">
        <f>IF(ISBLANK(Table1[[#This Row],[Connection Type]]),"",INDEX(LookupConnectionType[Description],MATCH(Table1[[#This Row],[Connection Type]],LookupConnectionType[Connection Abbreviation])))</f>
        <v/>
      </c>
      <c r="X619" s="76"/>
      <c r="AA619" s="62"/>
      <c r="AB619" s="62"/>
      <c r="AC619" s="62"/>
      <c r="AD619" s="62"/>
      <c r="AE619" s="62"/>
      <c r="AF619" s="77"/>
      <c r="AG619" s="77"/>
      <c r="AH619" s="78"/>
      <c r="AI61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1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19" s="79" t="str">
        <f>IF(OR(Table1[[#This Row],[Apparent Power (kVA)]]="",Table1[[#This Row],[Elec - Diversity]]=""),"",Table1[[#This Row],[Apparent Power (kVA)]]*Table1[[#This Row],[Elec - Diversity]])</f>
        <v/>
      </c>
      <c r="AL619" s="62"/>
      <c r="AM619" s="62"/>
      <c r="AN619" s="62"/>
      <c r="AO619" s="62"/>
      <c r="AP619" s="62"/>
      <c r="AQ619" s="62"/>
      <c r="AR619" s="62"/>
      <c r="AS619" s="62"/>
      <c r="AT619" s="62" t="str" cm="1">
        <f t="array" ref="AT619">IF(ISBLANK(Table1[[#This Row],[Service]]),"N/A",INDEX(LookupService[Consumption Unit],MATCH(Table1[[#This Row],[Service]],LookupService[Service],0),0))</f>
        <v>N/A</v>
      </c>
      <c r="AU619" s="62"/>
      <c r="AV619" s="62"/>
      <c r="AW619" s="80" t="str" cm="1">
        <f t="array" ref="AW619">IF(ISBLANK(Table1[[#This Row],[Service]]),"N/A",INDEX(LookupService[Pressure Unit],MATCH(Table1[[#This Row],[Service]],LookupService[Service],0),0))</f>
        <v>N/A</v>
      </c>
      <c r="AX619" s="81"/>
      <c r="AY619" s="72" t="str">
        <f>IF(OR(Table1[[#This Row],[Flow]]="",Table1[[#This Row],[Mech - Diversity]]=""),"",Table1[[#This Row],[Flow]]*Table1[[#This Row],[Mech - Diversity]])</f>
        <v/>
      </c>
      <c r="AZ619" s="72"/>
      <c r="BA619" s="62"/>
      <c r="BB619" s="62"/>
      <c r="BC619" s="62"/>
      <c r="BD619" s="62"/>
      <c r="BE619" s="62"/>
      <c r="BF619" s="62"/>
      <c r="BG619" s="62"/>
      <c r="BH619" s="77"/>
      <c r="BI619" s="77"/>
      <c r="BJ61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19" s="72"/>
      <c r="BL619" s="72" t="b">
        <f>IF(ISBLANK(Table1[[#This Row],[Power Source (Control Panel)]]),FALSE,TRUE)</f>
        <v>0</v>
      </c>
    </row>
    <row r="620" spans="1:64" ht="30" customHeight="1" x14ac:dyDescent="0.3">
      <c r="A620" s="80" t="s">
        <v>706</v>
      </c>
      <c r="B620" s="62" t="s">
        <v>670</v>
      </c>
      <c r="C62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EL-C126</v>
      </c>
      <c r="D620" s="62" t="s">
        <v>516</v>
      </c>
      <c r="E620" s="62" t="s">
        <v>528</v>
      </c>
      <c r="F620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20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20" s="74">
        <v>126</v>
      </c>
      <c r="I620" s="75" t="str">
        <f>IF(Table1[[#This Row],[Connection ID]]&lt;&gt;"-",IF(COUNTIF(Table1[Connection ID],Table1[[#This Row],[Connection ID]])&gt;1,"Duplicate Tag",""),"")</f>
        <v/>
      </c>
      <c r="J62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20" s="62"/>
      <c r="M620" s="62"/>
      <c r="N620" s="72" t="str" cm="1">
        <f t="array" ref="N620">_xlfn._xlws.FILTER(LookupCostCode[Cost Code],LookupCostCode[Description]=Table1[[#This Row],[Equipment Type]],"Not Assigned")</f>
        <v>Not Assigned</v>
      </c>
      <c r="O620" s="72"/>
      <c r="P620" s="72"/>
      <c r="Q620" s="62" t="s">
        <v>9</v>
      </c>
      <c r="R620" s="62"/>
      <c r="S620" s="62" t="s">
        <v>10</v>
      </c>
      <c r="T620" s="62"/>
      <c r="U620" s="62"/>
      <c r="V620" s="62"/>
      <c r="W620" s="72" t="str">
        <f>IF(ISBLANK(Table1[[#This Row],[Connection Type]]),"",INDEX(LookupConnectionType[Description],MATCH(Table1[[#This Row],[Connection Type]],LookupConnectionType[Connection Abbreviation])))</f>
        <v/>
      </c>
      <c r="X620" s="76"/>
      <c r="AA620" s="62"/>
      <c r="AB620" s="62"/>
      <c r="AC620" s="62" t="s">
        <v>518</v>
      </c>
      <c r="AD620" s="62"/>
      <c r="AE620" s="62" t="s">
        <v>529</v>
      </c>
      <c r="AF620" s="77"/>
      <c r="AG620" s="77">
        <v>5</v>
      </c>
      <c r="AH620" s="78">
        <v>0.8</v>
      </c>
      <c r="AI620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20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20" s="79">
        <f>IF(OR(Table1[[#This Row],[Apparent Power (kVA)]]="",Table1[[#This Row],[Elec - Diversity]]=""),"",Table1[[#This Row],[Apparent Power (kVA)]]*Table1[[#This Row],[Elec - Diversity]])</f>
        <v>0.48</v>
      </c>
      <c r="AL620" s="62"/>
      <c r="AM620" s="62"/>
      <c r="AN620" s="62"/>
      <c r="AO620" s="62"/>
      <c r="AP620" s="62"/>
      <c r="AQ620" s="62"/>
      <c r="AR620" s="62"/>
      <c r="AS620" s="62"/>
      <c r="AT620" s="62" t="str" cm="1">
        <f t="array" ref="AT620">IF(ISBLANK(Table1[[#This Row],[Service]]),"N/A",INDEX(LookupService[Consumption Unit],MATCH(Table1[[#This Row],[Service]],LookupService[Service],0),0))</f>
        <v>N/A</v>
      </c>
      <c r="AU620" s="62"/>
      <c r="AV620" s="62"/>
      <c r="AW620" s="80" t="str" cm="1">
        <f t="array" ref="AW620">IF(ISBLANK(Table1[[#This Row],[Service]]),"N/A",INDEX(LookupService[Pressure Unit],MATCH(Table1[[#This Row],[Service]],LookupService[Service],0),0))</f>
        <v>N/A</v>
      </c>
      <c r="AX620" s="81"/>
      <c r="AY620" s="72" t="str">
        <f>IF(OR(Table1[[#This Row],[Flow]]="",Table1[[#This Row],[Mech - Diversity]]=""),"",Table1[[#This Row],[Flow]]*Table1[[#This Row],[Mech - Diversity]])</f>
        <v/>
      </c>
      <c r="AZ620" s="72"/>
      <c r="BA620" s="62"/>
      <c r="BB620" s="62"/>
      <c r="BC620" s="62"/>
      <c r="BD620" s="62"/>
      <c r="BE620" s="62"/>
      <c r="BF620" s="62"/>
      <c r="BG620" s="62"/>
      <c r="BH620" s="77"/>
      <c r="BI620" s="77"/>
      <c r="BJ620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20" s="72" t="s">
        <v>512</v>
      </c>
      <c r="BL620" s="72" t="b">
        <f>IF(ISBLANK(Table1[[#This Row],[Power Source (Control Panel)]]),FALSE,TRUE)</f>
        <v>0</v>
      </c>
    </row>
    <row r="621" spans="1:64" ht="30" customHeight="1" x14ac:dyDescent="0.3">
      <c r="A621" s="62" t="s">
        <v>706</v>
      </c>
      <c r="B621" s="62" t="s">
        <v>670</v>
      </c>
      <c r="C62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21" s="62" t="s">
        <v>509</v>
      </c>
      <c r="E621" s="62"/>
      <c r="F62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2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21" s="74"/>
      <c r="I621" s="75" t="str">
        <f>IF(Table1[[#This Row],[Connection ID]]&lt;&gt;"-",IF(COUNTIF(Table1[Connection ID],Table1[[#This Row],[Connection ID]])&gt;1,"Duplicate Tag",""),"")</f>
        <v/>
      </c>
      <c r="J62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21" s="62"/>
      <c r="M621" s="62" t="s">
        <v>751</v>
      </c>
      <c r="N621" s="72" t="str" cm="1">
        <f t="array" ref="N621">_xlfn._xlws.FILTER(LookupCostCode[Cost Code],LookupCostCode[Description]=Table1[[#This Row],[Equipment Type]],"Not Assigned")</f>
        <v>Not Assigned</v>
      </c>
      <c r="O621" s="72" t="s">
        <v>983</v>
      </c>
      <c r="P621" s="72"/>
      <c r="Q621" s="62" t="s">
        <v>9</v>
      </c>
      <c r="R621" s="62"/>
      <c r="S621" s="62" t="s">
        <v>10</v>
      </c>
      <c r="T621" s="62"/>
      <c r="U621" s="62"/>
      <c r="V621" s="62"/>
      <c r="W621" s="72" t="str">
        <f>IF(ISBLANK(Table1[[#This Row],[Connection Type]]),"",INDEX(LookupConnectionType[Description],MATCH(Table1[[#This Row],[Connection Type]],LookupConnectionType[Connection Abbreviation])))</f>
        <v/>
      </c>
      <c r="X621" s="76"/>
      <c r="AA621" s="62"/>
      <c r="AB621" s="62"/>
      <c r="AC621" s="62"/>
      <c r="AD621" s="62"/>
      <c r="AE621" s="62"/>
      <c r="AF621" s="77"/>
      <c r="AG621" s="77"/>
      <c r="AH621" s="78"/>
      <c r="AI62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2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21" s="79" t="str">
        <f>IF(OR(Table1[[#This Row],[Apparent Power (kVA)]]="",Table1[[#This Row],[Elec - Diversity]]=""),"",Table1[[#This Row],[Apparent Power (kVA)]]*Table1[[#This Row],[Elec - Diversity]])</f>
        <v/>
      </c>
      <c r="AL621" s="62"/>
      <c r="AM621" s="62"/>
      <c r="AN621" s="62"/>
      <c r="AO621" s="62"/>
      <c r="AP621" s="62"/>
      <c r="AQ621" s="62"/>
      <c r="AR621" s="62"/>
      <c r="AS621" s="62"/>
      <c r="AT621" s="62" t="str" cm="1">
        <f t="array" ref="AT621">IF(ISBLANK(Table1[[#This Row],[Service]]),"N/A",INDEX(LookupService[Consumption Unit],MATCH(Table1[[#This Row],[Service]],LookupService[Service],0),0))</f>
        <v>N/A</v>
      </c>
      <c r="AU621" s="62"/>
      <c r="AV621" s="62"/>
      <c r="AW621" s="80" t="str" cm="1">
        <f t="array" ref="AW621">IF(ISBLANK(Table1[[#This Row],[Service]]),"N/A",INDEX(LookupService[Pressure Unit],MATCH(Table1[[#This Row],[Service]],LookupService[Service],0),0))</f>
        <v>N/A</v>
      </c>
      <c r="AX621" s="81"/>
      <c r="AY621" s="72" t="str">
        <f>IF(OR(Table1[[#This Row],[Flow]]="",Table1[[#This Row],[Mech - Diversity]]=""),"",Table1[[#This Row],[Flow]]*Table1[[#This Row],[Mech - Diversity]])</f>
        <v/>
      </c>
      <c r="AZ621" s="72"/>
      <c r="BA621" s="62"/>
      <c r="BB621" s="62"/>
      <c r="BC621" s="62"/>
      <c r="BD621" s="62"/>
      <c r="BE621" s="62"/>
      <c r="BF621" s="62"/>
      <c r="BG621" s="62"/>
      <c r="BH621" s="77"/>
      <c r="BI621" s="77"/>
      <c r="BJ62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21" s="72"/>
      <c r="BL621" s="72" t="b">
        <f>IF(ISBLANK(Table1[[#This Row],[Power Source (Control Panel)]]),FALSE,TRUE)</f>
        <v>0</v>
      </c>
    </row>
    <row r="622" spans="1:64" ht="30" customHeight="1" x14ac:dyDescent="0.3">
      <c r="A622" s="80" t="s">
        <v>707</v>
      </c>
      <c r="B622" s="62" t="s">
        <v>670</v>
      </c>
      <c r="C62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EL-C127</v>
      </c>
      <c r="D622" s="62" t="s">
        <v>516</v>
      </c>
      <c r="E622" s="62" t="s">
        <v>528</v>
      </c>
      <c r="F622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22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22" s="74">
        <v>127</v>
      </c>
      <c r="I622" s="75" t="str">
        <f>IF(Table1[[#This Row],[Connection ID]]&lt;&gt;"-",IF(COUNTIF(Table1[Connection ID],Table1[[#This Row],[Connection ID]])&gt;1,"Duplicate Tag",""),"")</f>
        <v/>
      </c>
      <c r="J62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22" s="62"/>
      <c r="M622" s="62"/>
      <c r="N622" s="72" t="str" cm="1">
        <f t="array" ref="N622">_xlfn._xlws.FILTER(LookupCostCode[Cost Code],LookupCostCode[Description]=Table1[[#This Row],[Equipment Type]],"Not Assigned")</f>
        <v>Not Assigned</v>
      </c>
      <c r="O622" s="72"/>
      <c r="P622" s="72"/>
      <c r="Q622" s="62" t="s">
        <v>9</v>
      </c>
      <c r="R622" s="62"/>
      <c r="S622" s="62" t="s">
        <v>10</v>
      </c>
      <c r="T622" s="62"/>
      <c r="U622" s="62"/>
      <c r="V622" s="62"/>
      <c r="W622" s="72" t="str">
        <f>IF(ISBLANK(Table1[[#This Row],[Connection Type]]),"",INDEX(LookupConnectionType[Description],MATCH(Table1[[#This Row],[Connection Type]],LookupConnectionType[Connection Abbreviation])))</f>
        <v/>
      </c>
      <c r="X622" s="76"/>
      <c r="AA622" s="62"/>
      <c r="AB622" s="62"/>
      <c r="AC622" s="62" t="s">
        <v>518</v>
      </c>
      <c r="AD622" s="62"/>
      <c r="AE622" s="62" t="s">
        <v>529</v>
      </c>
      <c r="AF622" s="77"/>
      <c r="AG622" s="77">
        <v>5</v>
      </c>
      <c r="AH622" s="78">
        <v>0.8</v>
      </c>
      <c r="AI622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22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22" s="79">
        <f>IF(OR(Table1[[#This Row],[Apparent Power (kVA)]]="",Table1[[#This Row],[Elec - Diversity]]=""),"",Table1[[#This Row],[Apparent Power (kVA)]]*Table1[[#This Row],[Elec - Diversity]])</f>
        <v>0.48</v>
      </c>
      <c r="AL622" s="62"/>
      <c r="AM622" s="62"/>
      <c r="AN622" s="62"/>
      <c r="AO622" s="62"/>
      <c r="AP622" s="62"/>
      <c r="AQ622" s="62"/>
      <c r="AR622" s="62"/>
      <c r="AS622" s="62"/>
      <c r="AT622" s="62" t="str" cm="1">
        <f t="array" ref="AT622">IF(ISBLANK(Table1[[#This Row],[Service]]),"N/A",INDEX(LookupService[Consumption Unit],MATCH(Table1[[#This Row],[Service]],LookupService[Service],0),0))</f>
        <v>N/A</v>
      </c>
      <c r="AU622" s="62"/>
      <c r="AV622" s="62"/>
      <c r="AW622" s="80" t="str" cm="1">
        <f t="array" ref="AW622">IF(ISBLANK(Table1[[#This Row],[Service]]),"N/A",INDEX(LookupService[Pressure Unit],MATCH(Table1[[#This Row],[Service]],LookupService[Service],0),0))</f>
        <v>N/A</v>
      </c>
      <c r="AX622" s="81"/>
      <c r="AY622" s="72" t="str">
        <f>IF(OR(Table1[[#This Row],[Flow]]="",Table1[[#This Row],[Mech - Diversity]]=""),"",Table1[[#This Row],[Flow]]*Table1[[#This Row],[Mech - Diversity]])</f>
        <v/>
      </c>
      <c r="AZ622" s="72"/>
      <c r="BA622" s="62"/>
      <c r="BB622" s="62"/>
      <c r="BC622" s="62"/>
      <c r="BD622" s="62"/>
      <c r="BE622" s="62"/>
      <c r="BF622" s="62"/>
      <c r="BG622" s="62"/>
      <c r="BH622" s="77"/>
      <c r="BI622" s="77"/>
      <c r="BJ622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22" s="72" t="s">
        <v>512</v>
      </c>
      <c r="BL622" s="72" t="b">
        <f>IF(ISBLANK(Table1[[#This Row],[Power Source (Control Panel)]]),FALSE,TRUE)</f>
        <v>0</v>
      </c>
    </row>
    <row r="623" spans="1:64" ht="30" customHeight="1" x14ac:dyDescent="0.3">
      <c r="A623" s="62" t="s">
        <v>707</v>
      </c>
      <c r="B623" s="62" t="s">
        <v>670</v>
      </c>
      <c r="C62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23" s="62" t="s">
        <v>509</v>
      </c>
      <c r="E623" s="62"/>
      <c r="F62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2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23" s="74"/>
      <c r="I623" s="75" t="str">
        <f>IF(Table1[[#This Row],[Connection ID]]&lt;&gt;"-",IF(COUNTIF(Table1[Connection ID],Table1[[#This Row],[Connection ID]])&gt;1,"Duplicate Tag",""),"")</f>
        <v/>
      </c>
      <c r="J62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23" s="62"/>
      <c r="M623" s="62" t="s">
        <v>751</v>
      </c>
      <c r="N623" s="72" t="str" cm="1">
        <f t="array" ref="N623">_xlfn._xlws.FILTER(LookupCostCode[Cost Code],LookupCostCode[Description]=Table1[[#This Row],[Equipment Type]],"Not Assigned")</f>
        <v>Not Assigned</v>
      </c>
      <c r="O623" s="72" t="s">
        <v>983</v>
      </c>
      <c r="P623" s="72"/>
      <c r="Q623" s="62" t="s">
        <v>9</v>
      </c>
      <c r="R623" s="62"/>
      <c r="S623" s="62" t="s">
        <v>10</v>
      </c>
      <c r="T623" s="62"/>
      <c r="U623" s="62"/>
      <c r="V623" s="62"/>
      <c r="W623" s="72" t="str">
        <f>IF(ISBLANK(Table1[[#This Row],[Connection Type]]),"",INDEX(LookupConnectionType[Description],MATCH(Table1[[#This Row],[Connection Type]],LookupConnectionType[Connection Abbreviation])))</f>
        <v/>
      </c>
      <c r="X623" s="76"/>
      <c r="AA623" s="62"/>
      <c r="AB623" s="62"/>
      <c r="AC623" s="62"/>
      <c r="AD623" s="62"/>
      <c r="AE623" s="62"/>
      <c r="AF623" s="77"/>
      <c r="AG623" s="77"/>
      <c r="AH623" s="78"/>
      <c r="AI62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2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23" s="79" t="str">
        <f>IF(OR(Table1[[#This Row],[Apparent Power (kVA)]]="",Table1[[#This Row],[Elec - Diversity]]=""),"",Table1[[#This Row],[Apparent Power (kVA)]]*Table1[[#This Row],[Elec - Diversity]])</f>
        <v/>
      </c>
      <c r="AL623" s="62"/>
      <c r="AM623" s="62"/>
      <c r="AN623" s="62"/>
      <c r="AO623" s="62"/>
      <c r="AP623" s="62"/>
      <c r="AQ623" s="62"/>
      <c r="AR623" s="62"/>
      <c r="AS623" s="62"/>
      <c r="AT623" s="62" t="str" cm="1">
        <f t="array" ref="AT623">IF(ISBLANK(Table1[[#This Row],[Service]]),"N/A",INDEX(LookupService[Consumption Unit],MATCH(Table1[[#This Row],[Service]],LookupService[Service],0),0))</f>
        <v>N/A</v>
      </c>
      <c r="AU623" s="62"/>
      <c r="AV623" s="62"/>
      <c r="AW623" s="80" t="str" cm="1">
        <f t="array" ref="AW623">IF(ISBLANK(Table1[[#This Row],[Service]]),"N/A",INDEX(LookupService[Pressure Unit],MATCH(Table1[[#This Row],[Service]],LookupService[Service],0),0))</f>
        <v>N/A</v>
      </c>
      <c r="AX623" s="81"/>
      <c r="AY623" s="72" t="str">
        <f>IF(OR(Table1[[#This Row],[Flow]]="",Table1[[#This Row],[Mech - Diversity]]=""),"",Table1[[#This Row],[Flow]]*Table1[[#This Row],[Mech - Diversity]])</f>
        <v/>
      </c>
      <c r="AZ623" s="72"/>
      <c r="BA623" s="62"/>
      <c r="BB623" s="62"/>
      <c r="BC623" s="62"/>
      <c r="BD623" s="62"/>
      <c r="BE623" s="62"/>
      <c r="BF623" s="62"/>
      <c r="BG623" s="62"/>
      <c r="BH623" s="77"/>
      <c r="BI623" s="77"/>
      <c r="BJ62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23" s="72"/>
      <c r="BL623" s="72" t="b">
        <f>IF(ISBLANK(Table1[[#This Row],[Power Source (Control Panel)]]),FALSE,TRUE)</f>
        <v>0</v>
      </c>
    </row>
    <row r="624" spans="1:64" ht="30" customHeight="1" x14ac:dyDescent="0.3">
      <c r="A624" s="80" t="s">
        <v>708</v>
      </c>
      <c r="B624" s="62" t="s">
        <v>670</v>
      </c>
      <c r="C62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EL-C128</v>
      </c>
      <c r="D624" s="62" t="s">
        <v>516</v>
      </c>
      <c r="E624" s="62" t="s">
        <v>528</v>
      </c>
      <c r="F624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24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24" s="74">
        <v>128</v>
      </c>
      <c r="I624" s="75" t="str">
        <f>IF(Table1[[#This Row],[Connection ID]]&lt;&gt;"-",IF(COUNTIF(Table1[Connection ID],Table1[[#This Row],[Connection ID]])&gt;1,"Duplicate Tag",""),"")</f>
        <v/>
      </c>
      <c r="J62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24" s="62"/>
      <c r="M624" s="62"/>
      <c r="N624" s="72" t="str" cm="1">
        <f t="array" ref="N624">_xlfn._xlws.FILTER(LookupCostCode[Cost Code],LookupCostCode[Description]=Table1[[#This Row],[Equipment Type]],"Not Assigned")</f>
        <v>Not Assigned</v>
      </c>
      <c r="O624" s="72"/>
      <c r="P624" s="72"/>
      <c r="Q624" s="62" t="s">
        <v>9</v>
      </c>
      <c r="R624" s="62"/>
      <c r="S624" s="62" t="s">
        <v>10</v>
      </c>
      <c r="T624" s="62"/>
      <c r="U624" s="62"/>
      <c r="V624" s="62"/>
      <c r="W624" s="72" t="str">
        <f>IF(ISBLANK(Table1[[#This Row],[Connection Type]]),"",INDEX(LookupConnectionType[Description],MATCH(Table1[[#This Row],[Connection Type]],LookupConnectionType[Connection Abbreviation])))</f>
        <v/>
      </c>
      <c r="X624" s="76"/>
      <c r="AA624" s="62"/>
      <c r="AB624" s="62"/>
      <c r="AC624" s="62" t="s">
        <v>518</v>
      </c>
      <c r="AD624" s="62"/>
      <c r="AE624" s="62" t="s">
        <v>529</v>
      </c>
      <c r="AF624" s="77"/>
      <c r="AG624" s="77">
        <v>5</v>
      </c>
      <c r="AH624" s="78">
        <v>0.8</v>
      </c>
      <c r="AI624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24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24" s="79">
        <f>IF(OR(Table1[[#This Row],[Apparent Power (kVA)]]="",Table1[[#This Row],[Elec - Diversity]]=""),"",Table1[[#This Row],[Apparent Power (kVA)]]*Table1[[#This Row],[Elec - Diversity]])</f>
        <v>0.48</v>
      </c>
      <c r="AL624" s="62"/>
      <c r="AM624" s="62"/>
      <c r="AN624" s="62"/>
      <c r="AO624" s="62"/>
      <c r="AP624" s="62"/>
      <c r="AQ624" s="62"/>
      <c r="AR624" s="62"/>
      <c r="AS624" s="62"/>
      <c r="AT624" s="62" t="str" cm="1">
        <f t="array" ref="AT624">IF(ISBLANK(Table1[[#This Row],[Service]]),"N/A",INDEX(LookupService[Consumption Unit],MATCH(Table1[[#This Row],[Service]],LookupService[Service],0),0))</f>
        <v>N/A</v>
      </c>
      <c r="AU624" s="62"/>
      <c r="AV624" s="62"/>
      <c r="AW624" s="80" t="str" cm="1">
        <f t="array" ref="AW624">IF(ISBLANK(Table1[[#This Row],[Service]]),"N/A",INDEX(LookupService[Pressure Unit],MATCH(Table1[[#This Row],[Service]],LookupService[Service],0),0))</f>
        <v>N/A</v>
      </c>
      <c r="AX624" s="81"/>
      <c r="AY624" s="72" t="str">
        <f>IF(OR(Table1[[#This Row],[Flow]]="",Table1[[#This Row],[Mech - Diversity]]=""),"",Table1[[#This Row],[Flow]]*Table1[[#This Row],[Mech - Diversity]])</f>
        <v/>
      </c>
      <c r="AZ624" s="72"/>
      <c r="BA624" s="62"/>
      <c r="BB624" s="62"/>
      <c r="BC624" s="62"/>
      <c r="BD624" s="62"/>
      <c r="BE624" s="62"/>
      <c r="BF624" s="62"/>
      <c r="BG624" s="62"/>
      <c r="BH624" s="77"/>
      <c r="BI624" s="77"/>
      <c r="BJ624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24" s="72" t="s">
        <v>512</v>
      </c>
      <c r="BL624" s="72" t="b">
        <f>IF(ISBLANK(Table1[[#This Row],[Power Source (Control Panel)]]),FALSE,TRUE)</f>
        <v>0</v>
      </c>
    </row>
    <row r="625" spans="1:64" ht="30" customHeight="1" x14ac:dyDescent="0.3">
      <c r="A625" s="62" t="s">
        <v>708</v>
      </c>
      <c r="B625" s="62" t="s">
        <v>670</v>
      </c>
      <c r="C62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25" s="62" t="s">
        <v>509</v>
      </c>
      <c r="E625" s="62"/>
      <c r="F62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2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25" s="74"/>
      <c r="I625" s="75" t="str">
        <f>IF(Table1[[#This Row],[Connection ID]]&lt;&gt;"-",IF(COUNTIF(Table1[Connection ID],Table1[[#This Row],[Connection ID]])&gt;1,"Duplicate Tag",""),"")</f>
        <v/>
      </c>
      <c r="J62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25" s="62"/>
      <c r="M625" s="62" t="s">
        <v>751</v>
      </c>
      <c r="N625" s="72" t="str" cm="1">
        <f t="array" ref="N625">_xlfn._xlws.FILTER(LookupCostCode[Cost Code],LookupCostCode[Description]=Table1[[#This Row],[Equipment Type]],"Not Assigned")</f>
        <v>Not Assigned</v>
      </c>
      <c r="O625" s="72" t="s">
        <v>983</v>
      </c>
      <c r="P625" s="72"/>
      <c r="Q625" s="62" t="s">
        <v>9</v>
      </c>
      <c r="R625" s="62"/>
      <c r="S625" s="62" t="s">
        <v>10</v>
      </c>
      <c r="T625" s="62"/>
      <c r="U625" s="62"/>
      <c r="V625" s="62"/>
      <c r="W625" s="72" t="str">
        <f>IF(ISBLANK(Table1[[#This Row],[Connection Type]]),"",INDEX(LookupConnectionType[Description],MATCH(Table1[[#This Row],[Connection Type]],LookupConnectionType[Connection Abbreviation])))</f>
        <v/>
      </c>
      <c r="X625" s="76"/>
      <c r="AA625" s="62"/>
      <c r="AB625" s="62"/>
      <c r="AC625" s="62"/>
      <c r="AD625" s="62"/>
      <c r="AE625" s="62"/>
      <c r="AF625" s="77"/>
      <c r="AG625" s="77"/>
      <c r="AH625" s="78"/>
      <c r="AI62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2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25" s="79" t="str">
        <f>IF(OR(Table1[[#This Row],[Apparent Power (kVA)]]="",Table1[[#This Row],[Elec - Diversity]]=""),"",Table1[[#This Row],[Apparent Power (kVA)]]*Table1[[#This Row],[Elec - Diversity]])</f>
        <v/>
      </c>
      <c r="AL625" s="62"/>
      <c r="AM625" s="62"/>
      <c r="AN625" s="62"/>
      <c r="AO625" s="62"/>
      <c r="AP625" s="62"/>
      <c r="AQ625" s="62"/>
      <c r="AR625" s="62"/>
      <c r="AS625" s="62"/>
      <c r="AT625" s="62" t="str" cm="1">
        <f t="array" ref="AT625">IF(ISBLANK(Table1[[#This Row],[Service]]),"N/A",INDEX(LookupService[Consumption Unit],MATCH(Table1[[#This Row],[Service]],LookupService[Service],0),0))</f>
        <v>N/A</v>
      </c>
      <c r="AU625" s="62"/>
      <c r="AV625" s="62"/>
      <c r="AW625" s="80" t="str" cm="1">
        <f t="array" ref="AW625">IF(ISBLANK(Table1[[#This Row],[Service]]),"N/A",INDEX(LookupService[Pressure Unit],MATCH(Table1[[#This Row],[Service]],LookupService[Service],0),0))</f>
        <v>N/A</v>
      </c>
      <c r="AX625" s="81"/>
      <c r="AY625" s="72" t="str">
        <f>IF(OR(Table1[[#This Row],[Flow]]="",Table1[[#This Row],[Mech - Diversity]]=""),"",Table1[[#This Row],[Flow]]*Table1[[#This Row],[Mech - Diversity]])</f>
        <v/>
      </c>
      <c r="AZ625" s="72"/>
      <c r="BA625" s="62"/>
      <c r="BB625" s="62"/>
      <c r="BC625" s="62"/>
      <c r="BD625" s="62"/>
      <c r="BE625" s="62"/>
      <c r="BF625" s="62"/>
      <c r="BG625" s="62"/>
      <c r="BH625" s="77"/>
      <c r="BI625" s="77"/>
      <c r="BJ62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25" s="72"/>
      <c r="BL625" s="72" t="b">
        <f>IF(ISBLANK(Table1[[#This Row],[Power Source (Control Panel)]]),FALSE,TRUE)</f>
        <v>0</v>
      </c>
    </row>
    <row r="626" spans="1:64" ht="30" customHeight="1" x14ac:dyDescent="0.3">
      <c r="A626" s="80" t="s">
        <v>709</v>
      </c>
      <c r="B626" s="62" t="s">
        <v>527</v>
      </c>
      <c r="C62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EL-C129</v>
      </c>
      <c r="D626" s="62" t="s">
        <v>516</v>
      </c>
      <c r="E626" s="62" t="s">
        <v>528</v>
      </c>
      <c r="F62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2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26" s="74">
        <v>129</v>
      </c>
      <c r="I626" s="75" t="str">
        <f>IF(Table1[[#This Row],[Connection ID]]&lt;&gt;"-",IF(COUNTIF(Table1[Connection ID],Table1[[#This Row],[Connection ID]])&gt;1,"Duplicate Tag",""),"")</f>
        <v/>
      </c>
      <c r="J62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26" s="62"/>
      <c r="M626" s="62"/>
      <c r="N626" s="72" t="str" cm="1">
        <f t="array" ref="N626">_xlfn._xlws.FILTER(LookupCostCode[Cost Code],LookupCostCode[Description]=Table1[[#This Row],[Equipment Type]],"Not Assigned")</f>
        <v>Not Assigned</v>
      </c>
      <c r="O626" s="72"/>
      <c r="P626" s="72"/>
      <c r="Q626" s="62" t="s">
        <v>9</v>
      </c>
      <c r="R626" s="62"/>
      <c r="S626" s="62" t="s">
        <v>10</v>
      </c>
      <c r="T626" s="62"/>
      <c r="U626" s="62"/>
      <c r="V626" s="62"/>
      <c r="W626" s="72" t="str">
        <f>IF(ISBLANK(Table1[[#This Row],[Connection Type]]),"",INDEX(LookupConnectionType[Description],MATCH(Table1[[#This Row],[Connection Type]],LookupConnectionType[Connection Abbreviation])))</f>
        <v/>
      </c>
      <c r="X626" s="76"/>
      <c r="AA626" s="62"/>
      <c r="AB626" s="62"/>
      <c r="AC626" s="62" t="s">
        <v>518</v>
      </c>
      <c r="AD626" s="62"/>
      <c r="AE626" s="62" t="s">
        <v>529</v>
      </c>
      <c r="AF626" s="77"/>
      <c r="AG626" s="77">
        <v>5</v>
      </c>
      <c r="AH626" s="78">
        <v>0.8</v>
      </c>
      <c r="AI62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26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26" s="79">
        <f>IF(OR(Table1[[#This Row],[Apparent Power (kVA)]]="",Table1[[#This Row],[Elec - Diversity]]=""),"",Table1[[#This Row],[Apparent Power (kVA)]]*Table1[[#This Row],[Elec - Diversity]])</f>
        <v>0.48</v>
      </c>
      <c r="AL626" s="62"/>
      <c r="AM626" s="62"/>
      <c r="AN626" s="62"/>
      <c r="AO626" s="62"/>
      <c r="AP626" s="62"/>
      <c r="AQ626" s="62"/>
      <c r="AR626" s="62"/>
      <c r="AS626" s="62"/>
      <c r="AT626" s="62" t="str" cm="1">
        <f t="array" ref="AT626">IF(ISBLANK(Table1[[#This Row],[Service]]),"N/A",INDEX(LookupService[Consumption Unit],MATCH(Table1[[#This Row],[Service]],LookupService[Service],0),0))</f>
        <v>N/A</v>
      </c>
      <c r="AU626" s="62"/>
      <c r="AV626" s="62"/>
      <c r="AW626" s="80" t="str" cm="1">
        <f t="array" ref="AW626">IF(ISBLANK(Table1[[#This Row],[Service]]),"N/A",INDEX(LookupService[Pressure Unit],MATCH(Table1[[#This Row],[Service]],LookupService[Service],0),0))</f>
        <v>N/A</v>
      </c>
      <c r="AX626" s="81"/>
      <c r="AY626" s="72" t="str">
        <f>IF(OR(Table1[[#This Row],[Flow]]="",Table1[[#This Row],[Mech - Diversity]]=""),"",Table1[[#This Row],[Flow]]*Table1[[#This Row],[Mech - Diversity]])</f>
        <v/>
      </c>
      <c r="AZ626" s="72"/>
      <c r="BA626" s="62"/>
      <c r="BB626" s="62"/>
      <c r="BC626" s="62"/>
      <c r="BD626" s="62"/>
      <c r="BE626" s="62"/>
      <c r="BF626" s="62"/>
      <c r="BG626" s="62"/>
      <c r="BH626" s="77"/>
      <c r="BI626" s="77"/>
      <c r="BJ62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26" s="72" t="s">
        <v>512</v>
      </c>
      <c r="BL626" s="72" t="b">
        <f>IF(ISBLANK(Table1[[#This Row],[Power Source (Control Panel)]]),FALSE,TRUE)</f>
        <v>0</v>
      </c>
    </row>
    <row r="627" spans="1:64" ht="30" customHeight="1" x14ac:dyDescent="0.3">
      <c r="A627" s="62" t="s">
        <v>709</v>
      </c>
      <c r="B627" s="62" t="s">
        <v>670</v>
      </c>
      <c r="C62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27" s="62" t="s">
        <v>509</v>
      </c>
      <c r="E627" s="62"/>
      <c r="F62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2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27" s="74"/>
      <c r="I627" s="75" t="str">
        <f>IF(Table1[[#This Row],[Connection ID]]&lt;&gt;"-",IF(COUNTIF(Table1[Connection ID],Table1[[#This Row],[Connection ID]])&gt;1,"Duplicate Tag",""),"")</f>
        <v/>
      </c>
      <c r="J62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27" s="62"/>
      <c r="M627" s="62" t="s">
        <v>751</v>
      </c>
      <c r="N627" s="72" t="str" cm="1">
        <f t="array" ref="N627">_xlfn._xlws.FILTER(LookupCostCode[Cost Code],LookupCostCode[Description]=Table1[[#This Row],[Equipment Type]],"Not Assigned")</f>
        <v>Not Assigned</v>
      </c>
      <c r="O627" s="72" t="s">
        <v>983</v>
      </c>
      <c r="P627" s="72"/>
      <c r="Q627" s="62" t="s">
        <v>9</v>
      </c>
      <c r="R627" s="62"/>
      <c r="S627" s="62" t="s">
        <v>10</v>
      </c>
      <c r="T627" s="62"/>
      <c r="U627" s="62"/>
      <c r="V627" s="62"/>
      <c r="W627" s="72" t="str">
        <f>IF(ISBLANK(Table1[[#This Row],[Connection Type]]),"",INDEX(LookupConnectionType[Description],MATCH(Table1[[#This Row],[Connection Type]],LookupConnectionType[Connection Abbreviation])))</f>
        <v/>
      </c>
      <c r="X627" s="76"/>
      <c r="AA627" s="62"/>
      <c r="AB627" s="62"/>
      <c r="AC627" s="62"/>
      <c r="AD627" s="62"/>
      <c r="AE627" s="62"/>
      <c r="AF627" s="77"/>
      <c r="AG627" s="77"/>
      <c r="AH627" s="78"/>
      <c r="AI62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2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27" s="79" t="str">
        <f>IF(OR(Table1[[#This Row],[Apparent Power (kVA)]]="",Table1[[#This Row],[Elec - Diversity]]=""),"",Table1[[#This Row],[Apparent Power (kVA)]]*Table1[[#This Row],[Elec - Diversity]])</f>
        <v/>
      </c>
      <c r="AL627" s="62"/>
      <c r="AM627" s="62"/>
      <c r="AN627" s="62"/>
      <c r="AO627" s="62"/>
      <c r="AP627" s="62"/>
      <c r="AQ627" s="62"/>
      <c r="AR627" s="62"/>
      <c r="AS627" s="62"/>
      <c r="AT627" s="62" t="str" cm="1">
        <f t="array" ref="AT627">IF(ISBLANK(Table1[[#This Row],[Service]]),"N/A",INDEX(LookupService[Consumption Unit],MATCH(Table1[[#This Row],[Service]],LookupService[Service],0),0))</f>
        <v>N/A</v>
      </c>
      <c r="AU627" s="62"/>
      <c r="AV627" s="62"/>
      <c r="AW627" s="80" t="str" cm="1">
        <f t="array" ref="AW627">IF(ISBLANK(Table1[[#This Row],[Service]]),"N/A",INDEX(LookupService[Pressure Unit],MATCH(Table1[[#This Row],[Service]],LookupService[Service],0),0))</f>
        <v>N/A</v>
      </c>
      <c r="AX627" s="81"/>
      <c r="AY627" s="72" t="str">
        <f>IF(OR(Table1[[#This Row],[Flow]]="",Table1[[#This Row],[Mech - Diversity]]=""),"",Table1[[#This Row],[Flow]]*Table1[[#This Row],[Mech - Diversity]])</f>
        <v/>
      </c>
      <c r="AZ627" s="72"/>
      <c r="BA627" s="62"/>
      <c r="BB627" s="62"/>
      <c r="BC627" s="62"/>
      <c r="BD627" s="62"/>
      <c r="BE627" s="62"/>
      <c r="BF627" s="62"/>
      <c r="BG627" s="62"/>
      <c r="BH627" s="77"/>
      <c r="BI627" s="77"/>
      <c r="BJ62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27" s="72"/>
      <c r="BL627" s="72" t="b">
        <f>IF(ISBLANK(Table1[[#This Row],[Power Source (Control Panel)]]),FALSE,TRUE)</f>
        <v>0</v>
      </c>
    </row>
    <row r="628" spans="1:64" ht="30" customHeight="1" x14ac:dyDescent="0.3">
      <c r="A628" s="80" t="s">
        <v>710</v>
      </c>
      <c r="B628" s="62" t="s">
        <v>670</v>
      </c>
      <c r="C62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EL-C130</v>
      </c>
      <c r="D628" s="62" t="s">
        <v>516</v>
      </c>
      <c r="E628" s="62" t="s">
        <v>528</v>
      </c>
      <c r="F628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28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28" s="74">
        <v>130</v>
      </c>
      <c r="I628" s="75" t="str">
        <f>IF(Table1[[#This Row],[Connection ID]]&lt;&gt;"-",IF(COUNTIF(Table1[Connection ID],Table1[[#This Row],[Connection ID]])&gt;1,"Duplicate Tag",""),"")</f>
        <v/>
      </c>
      <c r="J62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28" s="62"/>
      <c r="M628" s="62"/>
      <c r="N628" s="72" t="str" cm="1">
        <f t="array" ref="N628">_xlfn._xlws.FILTER(LookupCostCode[Cost Code],LookupCostCode[Description]=Table1[[#This Row],[Equipment Type]],"Not Assigned")</f>
        <v>Not Assigned</v>
      </c>
      <c r="O628" s="72"/>
      <c r="P628" s="72"/>
      <c r="Q628" s="62" t="s">
        <v>9</v>
      </c>
      <c r="R628" s="62"/>
      <c r="S628" s="62" t="s">
        <v>10</v>
      </c>
      <c r="T628" s="62"/>
      <c r="U628" s="62"/>
      <c r="V628" s="62"/>
      <c r="W628" s="72" t="str">
        <f>IF(ISBLANK(Table1[[#This Row],[Connection Type]]),"",INDEX(LookupConnectionType[Description],MATCH(Table1[[#This Row],[Connection Type]],LookupConnectionType[Connection Abbreviation])))</f>
        <v/>
      </c>
      <c r="X628" s="76"/>
      <c r="AA628" s="62"/>
      <c r="AB628" s="62"/>
      <c r="AC628" s="62" t="s">
        <v>518</v>
      </c>
      <c r="AD628" s="62"/>
      <c r="AE628" s="62" t="s">
        <v>529</v>
      </c>
      <c r="AF628" s="77"/>
      <c r="AG628" s="77">
        <v>5</v>
      </c>
      <c r="AH628" s="78">
        <v>0.8</v>
      </c>
      <c r="AI628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28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28" s="79">
        <f>IF(OR(Table1[[#This Row],[Apparent Power (kVA)]]="",Table1[[#This Row],[Elec - Diversity]]=""),"",Table1[[#This Row],[Apparent Power (kVA)]]*Table1[[#This Row],[Elec - Diversity]])</f>
        <v>0.48</v>
      </c>
      <c r="AL628" s="62"/>
      <c r="AM628" s="62"/>
      <c r="AN628" s="62"/>
      <c r="AO628" s="62"/>
      <c r="AP628" s="62"/>
      <c r="AQ628" s="62"/>
      <c r="AR628" s="62"/>
      <c r="AS628" s="62"/>
      <c r="AT628" s="62" t="str" cm="1">
        <f t="array" ref="AT628">IF(ISBLANK(Table1[[#This Row],[Service]]),"N/A",INDEX(LookupService[Consumption Unit],MATCH(Table1[[#This Row],[Service]],LookupService[Service],0),0))</f>
        <v>N/A</v>
      </c>
      <c r="AU628" s="62"/>
      <c r="AV628" s="62"/>
      <c r="AW628" s="80" t="str" cm="1">
        <f t="array" ref="AW628">IF(ISBLANK(Table1[[#This Row],[Service]]),"N/A",INDEX(LookupService[Pressure Unit],MATCH(Table1[[#This Row],[Service]],LookupService[Service],0),0))</f>
        <v>N/A</v>
      </c>
      <c r="AX628" s="81"/>
      <c r="AY628" s="72" t="str">
        <f>IF(OR(Table1[[#This Row],[Flow]]="",Table1[[#This Row],[Mech - Diversity]]=""),"",Table1[[#This Row],[Flow]]*Table1[[#This Row],[Mech - Diversity]])</f>
        <v/>
      </c>
      <c r="AZ628" s="72"/>
      <c r="BA628" s="62"/>
      <c r="BB628" s="62"/>
      <c r="BC628" s="62"/>
      <c r="BD628" s="62"/>
      <c r="BE628" s="62"/>
      <c r="BF628" s="62"/>
      <c r="BG628" s="62"/>
      <c r="BH628" s="77"/>
      <c r="BI628" s="77"/>
      <c r="BJ628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28" s="72" t="s">
        <v>512</v>
      </c>
      <c r="BL628" s="72" t="b">
        <f>IF(ISBLANK(Table1[[#This Row],[Power Source (Control Panel)]]),FALSE,TRUE)</f>
        <v>0</v>
      </c>
    </row>
    <row r="629" spans="1:64" ht="30" customHeight="1" x14ac:dyDescent="0.3">
      <c r="A629" s="62" t="s">
        <v>710</v>
      </c>
      <c r="B629" s="62" t="s">
        <v>670</v>
      </c>
      <c r="C62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29" s="62" t="s">
        <v>509</v>
      </c>
      <c r="E629" s="62"/>
      <c r="F62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2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29" s="74"/>
      <c r="I629" s="75" t="str">
        <f>IF(Table1[[#This Row],[Connection ID]]&lt;&gt;"-",IF(COUNTIF(Table1[Connection ID],Table1[[#This Row],[Connection ID]])&gt;1,"Duplicate Tag",""),"")</f>
        <v/>
      </c>
      <c r="J62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29" s="62"/>
      <c r="M629" s="62" t="s">
        <v>751</v>
      </c>
      <c r="N629" s="72" t="str" cm="1">
        <f t="array" ref="N629">_xlfn._xlws.FILTER(LookupCostCode[Cost Code],LookupCostCode[Description]=Table1[[#This Row],[Equipment Type]],"Not Assigned")</f>
        <v>Not Assigned</v>
      </c>
      <c r="O629" s="72" t="s">
        <v>983</v>
      </c>
      <c r="P629" s="72"/>
      <c r="Q629" s="62" t="s">
        <v>9</v>
      </c>
      <c r="R629" s="62"/>
      <c r="S629" s="62" t="s">
        <v>10</v>
      </c>
      <c r="T629" s="62"/>
      <c r="U629" s="62"/>
      <c r="V629" s="62"/>
      <c r="W629" s="72" t="str">
        <f>IF(ISBLANK(Table1[[#This Row],[Connection Type]]),"",INDEX(LookupConnectionType[Description],MATCH(Table1[[#This Row],[Connection Type]],LookupConnectionType[Connection Abbreviation])))</f>
        <v/>
      </c>
      <c r="X629" s="76"/>
      <c r="AA629" s="62"/>
      <c r="AB629" s="62"/>
      <c r="AC629" s="62"/>
      <c r="AD629" s="62"/>
      <c r="AE629" s="62"/>
      <c r="AF629" s="77"/>
      <c r="AG629" s="77"/>
      <c r="AH629" s="78"/>
      <c r="AI62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2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29" s="79" t="str">
        <f>IF(OR(Table1[[#This Row],[Apparent Power (kVA)]]="",Table1[[#This Row],[Elec - Diversity]]=""),"",Table1[[#This Row],[Apparent Power (kVA)]]*Table1[[#This Row],[Elec - Diversity]])</f>
        <v/>
      </c>
      <c r="AL629" s="62"/>
      <c r="AM629" s="62"/>
      <c r="AN629" s="62"/>
      <c r="AO629" s="62"/>
      <c r="AP629" s="62"/>
      <c r="AQ629" s="62"/>
      <c r="AR629" s="62"/>
      <c r="AS629" s="62"/>
      <c r="AT629" s="62" t="str" cm="1">
        <f t="array" ref="AT629">IF(ISBLANK(Table1[[#This Row],[Service]]),"N/A",INDEX(LookupService[Consumption Unit],MATCH(Table1[[#This Row],[Service]],LookupService[Service],0),0))</f>
        <v>N/A</v>
      </c>
      <c r="AU629" s="62"/>
      <c r="AV629" s="62"/>
      <c r="AW629" s="80" t="str" cm="1">
        <f t="array" ref="AW629">IF(ISBLANK(Table1[[#This Row],[Service]]),"N/A",INDEX(LookupService[Pressure Unit],MATCH(Table1[[#This Row],[Service]],LookupService[Service],0),0))</f>
        <v>N/A</v>
      </c>
      <c r="AX629" s="81"/>
      <c r="AY629" s="72" t="str">
        <f>IF(OR(Table1[[#This Row],[Flow]]="",Table1[[#This Row],[Mech - Diversity]]=""),"",Table1[[#This Row],[Flow]]*Table1[[#This Row],[Mech - Diversity]])</f>
        <v/>
      </c>
      <c r="AZ629" s="72"/>
      <c r="BA629" s="62"/>
      <c r="BB629" s="62"/>
      <c r="BC629" s="62"/>
      <c r="BD629" s="62"/>
      <c r="BE629" s="62"/>
      <c r="BF629" s="62"/>
      <c r="BG629" s="62"/>
      <c r="BH629" s="77"/>
      <c r="BI629" s="77"/>
      <c r="BJ62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29" s="72"/>
      <c r="BL629" s="72" t="b">
        <f>IF(ISBLANK(Table1[[#This Row],[Power Source (Control Panel)]]),FALSE,TRUE)</f>
        <v>0</v>
      </c>
    </row>
    <row r="630" spans="1:64" ht="30" customHeight="1" x14ac:dyDescent="0.3">
      <c r="A630" s="80" t="s">
        <v>711</v>
      </c>
      <c r="B630" s="62" t="s">
        <v>670</v>
      </c>
      <c r="C63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EL-C131</v>
      </c>
      <c r="D630" s="62" t="s">
        <v>516</v>
      </c>
      <c r="E630" s="62" t="s">
        <v>528</v>
      </c>
      <c r="F630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30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30" s="74">
        <v>131</v>
      </c>
      <c r="I630" s="75" t="str">
        <f>IF(Table1[[#This Row],[Connection ID]]&lt;&gt;"-",IF(COUNTIF(Table1[Connection ID],Table1[[#This Row],[Connection ID]])&gt;1,"Duplicate Tag",""),"")</f>
        <v/>
      </c>
      <c r="J63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30" s="62"/>
      <c r="M630" s="62"/>
      <c r="N630" s="72" t="str" cm="1">
        <f t="array" ref="N630">_xlfn._xlws.FILTER(LookupCostCode[Cost Code],LookupCostCode[Description]=Table1[[#This Row],[Equipment Type]],"Not Assigned")</f>
        <v>Not Assigned</v>
      </c>
      <c r="O630" s="72"/>
      <c r="P630" s="72"/>
      <c r="Q630" s="62" t="s">
        <v>9</v>
      </c>
      <c r="R630" s="62"/>
      <c r="S630" s="62" t="s">
        <v>10</v>
      </c>
      <c r="T630" s="62"/>
      <c r="U630" s="62"/>
      <c r="V630" s="62"/>
      <c r="W630" s="72" t="str">
        <f>IF(ISBLANK(Table1[[#This Row],[Connection Type]]),"",INDEX(LookupConnectionType[Description],MATCH(Table1[[#This Row],[Connection Type]],LookupConnectionType[Connection Abbreviation])))</f>
        <v/>
      </c>
      <c r="X630" s="76"/>
      <c r="AA630" s="62"/>
      <c r="AB630" s="62"/>
      <c r="AC630" s="62" t="s">
        <v>518</v>
      </c>
      <c r="AD630" s="62"/>
      <c r="AE630" s="62" t="s">
        <v>529</v>
      </c>
      <c r="AF630" s="77"/>
      <c r="AG630" s="77">
        <v>5</v>
      </c>
      <c r="AH630" s="78">
        <v>0.8</v>
      </c>
      <c r="AI630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30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30" s="79">
        <f>IF(OR(Table1[[#This Row],[Apparent Power (kVA)]]="",Table1[[#This Row],[Elec - Diversity]]=""),"",Table1[[#This Row],[Apparent Power (kVA)]]*Table1[[#This Row],[Elec - Diversity]])</f>
        <v>0.48</v>
      </c>
      <c r="AL630" s="62"/>
      <c r="AM630" s="62"/>
      <c r="AN630" s="62"/>
      <c r="AO630" s="62"/>
      <c r="AP630" s="62"/>
      <c r="AQ630" s="62"/>
      <c r="AR630" s="62"/>
      <c r="AS630" s="62"/>
      <c r="AT630" s="62" t="str" cm="1">
        <f t="array" ref="AT630">IF(ISBLANK(Table1[[#This Row],[Service]]),"N/A",INDEX(LookupService[Consumption Unit],MATCH(Table1[[#This Row],[Service]],LookupService[Service],0),0))</f>
        <v>N/A</v>
      </c>
      <c r="AU630" s="62"/>
      <c r="AV630" s="62"/>
      <c r="AW630" s="80" t="str" cm="1">
        <f t="array" ref="AW630">IF(ISBLANK(Table1[[#This Row],[Service]]),"N/A",INDEX(LookupService[Pressure Unit],MATCH(Table1[[#This Row],[Service]],LookupService[Service],0),0))</f>
        <v>N/A</v>
      </c>
      <c r="AX630" s="81"/>
      <c r="AY630" s="72" t="str">
        <f>IF(OR(Table1[[#This Row],[Flow]]="",Table1[[#This Row],[Mech - Diversity]]=""),"",Table1[[#This Row],[Flow]]*Table1[[#This Row],[Mech - Diversity]])</f>
        <v/>
      </c>
      <c r="AZ630" s="72"/>
      <c r="BA630" s="62"/>
      <c r="BB630" s="62"/>
      <c r="BC630" s="62"/>
      <c r="BD630" s="62"/>
      <c r="BE630" s="62"/>
      <c r="BF630" s="62"/>
      <c r="BG630" s="62"/>
      <c r="BH630" s="77"/>
      <c r="BI630" s="77"/>
      <c r="BJ630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30" s="72" t="s">
        <v>512</v>
      </c>
      <c r="BL630" s="72" t="b">
        <f>IF(ISBLANK(Table1[[#This Row],[Power Source (Control Panel)]]),FALSE,TRUE)</f>
        <v>0</v>
      </c>
    </row>
    <row r="631" spans="1:64" ht="30" customHeight="1" x14ac:dyDescent="0.3">
      <c r="A631" s="62" t="s">
        <v>711</v>
      </c>
      <c r="B631" s="62" t="s">
        <v>670</v>
      </c>
      <c r="C63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31" s="62" t="s">
        <v>509</v>
      </c>
      <c r="E631" s="62"/>
      <c r="F63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3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31" s="74"/>
      <c r="I631" s="75" t="str">
        <f>IF(Table1[[#This Row],[Connection ID]]&lt;&gt;"-",IF(COUNTIF(Table1[Connection ID],Table1[[#This Row],[Connection ID]])&gt;1,"Duplicate Tag",""),"")</f>
        <v/>
      </c>
      <c r="J63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31" s="62"/>
      <c r="M631" s="62" t="s">
        <v>751</v>
      </c>
      <c r="N631" s="72" t="str" cm="1">
        <f t="array" ref="N631">_xlfn._xlws.FILTER(LookupCostCode[Cost Code],LookupCostCode[Description]=Table1[[#This Row],[Equipment Type]],"Not Assigned")</f>
        <v>Not Assigned</v>
      </c>
      <c r="O631" s="72" t="s">
        <v>983</v>
      </c>
      <c r="P631" s="72"/>
      <c r="Q631" s="62" t="s">
        <v>9</v>
      </c>
      <c r="R631" s="62"/>
      <c r="S631" s="62" t="s">
        <v>10</v>
      </c>
      <c r="T631" s="62"/>
      <c r="U631" s="62"/>
      <c r="V631" s="62"/>
      <c r="W631" s="72" t="str">
        <f>IF(ISBLANK(Table1[[#This Row],[Connection Type]]),"",INDEX(LookupConnectionType[Description],MATCH(Table1[[#This Row],[Connection Type]],LookupConnectionType[Connection Abbreviation])))</f>
        <v/>
      </c>
      <c r="X631" s="76"/>
      <c r="AA631" s="62"/>
      <c r="AB631" s="62"/>
      <c r="AC631" s="62"/>
      <c r="AD631" s="62"/>
      <c r="AE631" s="62"/>
      <c r="AF631" s="77"/>
      <c r="AG631" s="77"/>
      <c r="AH631" s="78"/>
      <c r="AI63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3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31" s="79" t="str">
        <f>IF(OR(Table1[[#This Row],[Apparent Power (kVA)]]="",Table1[[#This Row],[Elec - Diversity]]=""),"",Table1[[#This Row],[Apparent Power (kVA)]]*Table1[[#This Row],[Elec - Diversity]])</f>
        <v/>
      </c>
      <c r="AL631" s="62"/>
      <c r="AM631" s="62"/>
      <c r="AN631" s="62"/>
      <c r="AO631" s="62"/>
      <c r="AP631" s="62"/>
      <c r="AQ631" s="62"/>
      <c r="AR631" s="62"/>
      <c r="AS631" s="62"/>
      <c r="AT631" s="62" t="str" cm="1">
        <f t="array" ref="AT631">IF(ISBLANK(Table1[[#This Row],[Service]]),"N/A",INDEX(LookupService[Consumption Unit],MATCH(Table1[[#This Row],[Service]],LookupService[Service],0),0))</f>
        <v>N/A</v>
      </c>
      <c r="AU631" s="62"/>
      <c r="AV631" s="62"/>
      <c r="AW631" s="80" t="str" cm="1">
        <f t="array" ref="AW631">IF(ISBLANK(Table1[[#This Row],[Service]]),"N/A",INDEX(LookupService[Pressure Unit],MATCH(Table1[[#This Row],[Service]],LookupService[Service],0),0))</f>
        <v>N/A</v>
      </c>
      <c r="AX631" s="81"/>
      <c r="AY631" s="72" t="str">
        <f>IF(OR(Table1[[#This Row],[Flow]]="",Table1[[#This Row],[Mech - Diversity]]=""),"",Table1[[#This Row],[Flow]]*Table1[[#This Row],[Mech - Diversity]])</f>
        <v/>
      </c>
      <c r="AZ631" s="72"/>
      <c r="BA631" s="62"/>
      <c r="BB631" s="62"/>
      <c r="BC631" s="62"/>
      <c r="BD631" s="62"/>
      <c r="BE631" s="62"/>
      <c r="BF631" s="62"/>
      <c r="BG631" s="62"/>
      <c r="BH631" s="77"/>
      <c r="BI631" s="77"/>
      <c r="BJ63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31" s="72"/>
      <c r="BL631" s="72" t="b">
        <f>IF(ISBLANK(Table1[[#This Row],[Power Source (Control Panel)]]),FALSE,TRUE)</f>
        <v>0</v>
      </c>
    </row>
    <row r="632" spans="1:64" ht="30" customHeight="1" x14ac:dyDescent="0.3">
      <c r="A632" s="80" t="s">
        <v>712</v>
      </c>
      <c r="B632" s="62" t="s">
        <v>670</v>
      </c>
      <c r="C63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EL-C132</v>
      </c>
      <c r="D632" s="62" t="s">
        <v>516</v>
      </c>
      <c r="E632" s="62" t="s">
        <v>528</v>
      </c>
      <c r="F632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32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32" s="74">
        <v>132</v>
      </c>
      <c r="I632" s="75" t="str">
        <f>IF(Table1[[#This Row],[Connection ID]]&lt;&gt;"-",IF(COUNTIF(Table1[Connection ID],Table1[[#This Row],[Connection ID]])&gt;1,"Duplicate Tag",""),"")</f>
        <v/>
      </c>
      <c r="J63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32" s="62"/>
      <c r="M632" s="62"/>
      <c r="N632" s="72" t="str" cm="1">
        <f t="array" ref="N632">_xlfn._xlws.FILTER(LookupCostCode[Cost Code],LookupCostCode[Description]=Table1[[#This Row],[Equipment Type]],"Not Assigned")</f>
        <v>Not Assigned</v>
      </c>
      <c r="O632" s="72"/>
      <c r="P632" s="72"/>
      <c r="Q632" s="62" t="s">
        <v>9</v>
      </c>
      <c r="R632" s="62"/>
      <c r="S632" s="62" t="s">
        <v>10</v>
      </c>
      <c r="T632" s="62"/>
      <c r="U632" s="62"/>
      <c r="V632" s="62"/>
      <c r="W632" s="72" t="str">
        <f>IF(ISBLANK(Table1[[#This Row],[Connection Type]]),"",INDEX(LookupConnectionType[Description],MATCH(Table1[[#This Row],[Connection Type]],LookupConnectionType[Connection Abbreviation])))</f>
        <v/>
      </c>
      <c r="X632" s="76"/>
      <c r="AA632" s="62"/>
      <c r="AB632" s="62"/>
      <c r="AC632" s="62" t="s">
        <v>518</v>
      </c>
      <c r="AD632" s="62"/>
      <c r="AE632" s="62" t="s">
        <v>529</v>
      </c>
      <c r="AF632" s="77"/>
      <c r="AG632" s="77">
        <v>5</v>
      </c>
      <c r="AH632" s="78">
        <v>0.8</v>
      </c>
      <c r="AI632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32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32" s="79">
        <f>IF(OR(Table1[[#This Row],[Apparent Power (kVA)]]="",Table1[[#This Row],[Elec - Diversity]]=""),"",Table1[[#This Row],[Apparent Power (kVA)]]*Table1[[#This Row],[Elec - Diversity]])</f>
        <v>0.48</v>
      </c>
      <c r="AL632" s="62"/>
      <c r="AM632" s="62"/>
      <c r="AN632" s="62"/>
      <c r="AO632" s="62"/>
      <c r="AP632" s="62"/>
      <c r="AQ632" s="62"/>
      <c r="AR632" s="62"/>
      <c r="AS632" s="62"/>
      <c r="AT632" s="62" t="str" cm="1">
        <f t="array" ref="AT632">IF(ISBLANK(Table1[[#This Row],[Service]]),"N/A",INDEX(LookupService[Consumption Unit],MATCH(Table1[[#This Row],[Service]],LookupService[Service],0),0))</f>
        <v>N/A</v>
      </c>
      <c r="AU632" s="62"/>
      <c r="AV632" s="62"/>
      <c r="AW632" s="80" t="str" cm="1">
        <f t="array" ref="AW632">IF(ISBLANK(Table1[[#This Row],[Service]]),"N/A",INDEX(LookupService[Pressure Unit],MATCH(Table1[[#This Row],[Service]],LookupService[Service],0),0))</f>
        <v>N/A</v>
      </c>
      <c r="AX632" s="81"/>
      <c r="AY632" s="72" t="str">
        <f>IF(OR(Table1[[#This Row],[Flow]]="",Table1[[#This Row],[Mech - Diversity]]=""),"",Table1[[#This Row],[Flow]]*Table1[[#This Row],[Mech - Diversity]])</f>
        <v/>
      </c>
      <c r="AZ632" s="72"/>
      <c r="BA632" s="62"/>
      <c r="BB632" s="62"/>
      <c r="BC632" s="62"/>
      <c r="BD632" s="62"/>
      <c r="BE632" s="62"/>
      <c r="BF632" s="62"/>
      <c r="BG632" s="62"/>
      <c r="BH632" s="77"/>
      <c r="BI632" s="77"/>
      <c r="BJ632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32" s="72" t="s">
        <v>512</v>
      </c>
      <c r="BL632" s="72" t="b">
        <f>IF(ISBLANK(Table1[[#This Row],[Power Source (Control Panel)]]),FALSE,TRUE)</f>
        <v>0</v>
      </c>
    </row>
    <row r="633" spans="1:64" ht="30" customHeight="1" x14ac:dyDescent="0.3">
      <c r="A633" s="62" t="s">
        <v>712</v>
      </c>
      <c r="B633" s="62" t="s">
        <v>670</v>
      </c>
      <c r="C63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33" s="62" t="s">
        <v>509</v>
      </c>
      <c r="E633" s="62"/>
      <c r="F63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3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33" s="74"/>
      <c r="I633" s="75" t="str">
        <f>IF(Table1[[#This Row],[Connection ID]]&lt;&gt;"-",IF(COUNTIF(Table1[Connection ID],Table1[[#This Row],[Connection ID]])&gt;1,"Duplicate Tag",""),"")</f>
        <v/>
      </c>
      <c r="J63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33" s="62"/>
      <c r="M633" s="62" t="s">
        <v>751</v>
      </c>
      <c r="N633" s="72" t="str" cm="1">
        <f t="array" ref="N633">_xlfn._xlws.FILTER(LookupCostCode[Cost Code],LookupCostCode[Description]=Table1[[#This Row],[Equipment Type]],"Not Assigned")</f>
        <v>Not Assigned</v>
      </c>
      <c r="O633" s="72" t="s">
        <v>983</v>
      </c>
      <c r="P633" s="72"/>
      <c r="Q633" s="62" t="s">
        <v>9</v>
      </c>
      <c r="R633" s="62"/>
      <c r="S633" s="62" t="s">
        <v>10</v>
      </c>
      <c r="T633" s="62"/>
      <c r="U633" s="62"/>
      <c r="V633" s="62"/>
      <c r="W633" s="72" t="str">
        <f>IF(ISBLANK(Table1[[#This Row],[Connection Type]]),"",INDEX(LookupConnectionType[Description],MATCH(Table1[[#This Row],[Connection Type]],LookupConnectionType[Connection Abbreviation])))</f>
        <v/>
      </c>
      <c r="X633" s="76"/>
      <c r="AA633" s="62"/>
      <c r="AB633" s="62"/>
      <c r="AC633" s="62"/>
      <c r="AD633" s="62"/>
      <c r="AE633" s="62"/>
      <c r="AF633" s="77"/>
      <c r="AG633" s="77"/>
      <c r="AH633" s="78"/>
      <c r="AI63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3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33" s="79" t="str">
        <f>IF(OR(Table1[[#This Row],[Apparent Power (kVA)]]="",Table1[[#This Row],[Elec - Diversity]]=""),"",Table1[[#This Row],[Apparent Power (kVA)]]*Table1[[#This Row],[Elec - Diversity]])</f>
        <v/>
      </c>
      <c r="AL633" s="62"/>
      <c r="AM633" s="62"/>
      <c r="AN633" s="62"/>
      <c r="AO633" s="62"/>
      <c r="AP633" s="62"/>
      <c r="AQ633" s="62"/>
      <c r="AR633" s="62"/>
      <c r="AS633" s="62"/>
      <c r="AT633" s="62" t="str" cm="1">
        <f t="array" ref="AT633">IF(ISBLANK(Table1[[#This Row],[Service]]),"N/A",INDEX(LookupService[Consumption Unit],MATCH(Table1[[#This Row],[Service]],LookupService[Service],0),0))</f>
        <v>N/A</v>
      </c>
      <c r="AU633" s="62"/>
      <c r="AV633" s="62"/>
      <c r="AW633" s="80" t="str" cm="1">
        <f t="array" ref="AW633">IF(ISBLANK(Table1[[#This Row],[Service]]),"N/A",INDEX(LookupService[Pressure Unit],MATCH(Table1[[#This Row],[Service]],LookupService[Service],0),0))</f>
        <v>N/A</v>
      </c>
      <c r="AX633" s="81"/>
      <c r="AY633" s="72" t="str">
        <f>IF(OR(Table1[[#This Row],[Flow]]="",Table1[[#This Row],[Mech - Diversity]]=""),"",Table1[[#This Row],[Flow]]*Table1[[#This Row],[Mech - Diversity]])</f>
        <v/>
      </c>
      <c r="AZ633" s="72"/>
      <c r="BA633" s="62"/>
      <c r="BB633" s="62"/>
      <c r="BC633" s="62"/>
      <c r="BD633" s="62"/>
      <c r="BE633" s="62"/>
      <c r="BF633" s="62"/>
      <c r="BG633" s="62"/>
      <c r="BH633" s="77"/>
      <c r="BI633" s="77"/>
      <c r="BJ63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33" s="72"/>
      <c r="BL633" s="72" t="b">
        <f>IF(ISBLANK(Table1[[#This Row],[Power Source (Control Panel)]]),FALSE,TRUE)</f>
        <v>0</v>
      </c>
    </row>
    <row r="634" spans="1:64" ht="30" customHeight="1" x14ac:dyDescent="0.3">
      <c r="A634" s="80" t="s">
        <v>713</v>
      </c>
      <c r="B634" s="62" t="s">
        <v>670</v>
      </c>
      <c r="C63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EL-C133</v>
      </c>
      <c r="D634" s="62" t="s">
        <v>516</v>
      </c>
      <c r="E634" s="62" t="s">
        <v>528</v>
      </c>
      <c r="F634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34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34" s="74">
        <v>133</v>
      </c>
      <c r="I634" s="75" t="str">
        <f>IF(Table1[[#This Row],[Connection ID]]&lt;&gt;"-",IF(COUNTIF(Table1[Connection ID],Table1[[#This Row],[Connection ID]])&gt;1,"Duplicate Tag",""),"")</f>
        <v/>
      </c>
      <c r="J63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34" s="62"/>
      <c r="M634" s="62"/>
      <c r="N634" s="72" t="str" cm="1">
        <f t="array" ref="N634">_xlfn._xlws.FILTER(LookupCostCode[Cost Code],LookupCostCode[Description]=Table1[[#This Row],[Equipment Type]],"Not Assigned")</f>
        <v>Not Assigned</v>
      </c>
      <c r="O634" s="72"/>
      <c r="P634" s="72"/>
      <c r="Q634" s="62" t="s">
        <v>9</v>
      </c>
      <c r="R634" s="62"/>
      <c r="S634" s="62" t="s">
        <v>10</v>
      </c>
      <c r="T634" s="62"/>
      <c r="U634" s="62"/>
      <c r="V634" s="62"/>
      <c r="W634" s="72" t="str">
        <f>IF(ISBLANK(Table1[[#This Row],[Connection Type]]),"",INDEX(LookupConnectionType[Description],MATCH(Table1[[#This Row],[Connection Type]],LookupConnectionType[Connection Abbreviation])))</f>
        <v/>
      </c>
      <c r="X634" s="76"/>
      <c r="AA634" s="62"/>
      <c r="AB634" s="62"/>
      <c r="AC634" s="62" t="s">
        <v>518</v>
      </c>
      <c r="AD634" s="62"/>
      <c r="AE634" s="62" t="s">
        <v>529</v>
      </c>
      <c r="AF634" s="77"/>
      <c r="AG634" s="77">
        <v>5</v>
      </c>
      <c r="AH634" s="78">
        <v>0.8</v>
      </c>
      <c r="AI634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34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34" s="79">
        <f>IF(OR(Table1[[#This Row],[Apparent Power (kVA)]]="",Table1[[#This Row],[Elec - Diversity]]=""),"",Table1[[#This Row],[Apparent Power (kVA)]]*Table1[[#This Row],[Elec - Diversity]])</f>
        <v>0.48</v>
      </c>
      <c r="AL634" s="62"/>
      <c r="AM634" s="62"/>
      <c r="AN634" s="62"/>
      <c r="AO634" s="62"/>
      <c r="AP634" s="62"/>
      <c r="AQ634" s="62"/>
      <c r="AR634" s="62"/>
      <c r="AS634" s="62"/>
      <c r="AT634" s="62" t="str" cm="1">
        <f t="array" ref="AT634">IF(ISBLANK(Table1[[#This Row],[Service]]),"N/A",INDEX(LookupService[Consumption Unit],MATCH(Table1[[#This Row],[Service]],LookupService[Service],0),0))</f>
        <v>N/A</v>
      </c>
      <c r="AU634" s="62"/>
      <c r="AV634" s="62"/>
      <c r="AW634" s="80" t="str" cm="1">
        <f t="array" ref="AW634">IF(ISBLANK(Table1[[#This Row],[Service]]),"N/A",INDEX(LookupService[Pressure Unit],MATCH(Table1[[#This Row],[Service]],LookupService[Service],0),0))</f>
        <v>N/A</v>
      </c>
      <c r="AX634" s="81"/>
      <c r="AY634" s="72" t="str">
        <f>IF(OR(Table1[[#This Row],[Flow]]="",Table1[[#This Row],[Mech - Diversity]]=""),"",Table1[[#This Row],[Flow]]*Table1[[#This Row],[Mech - Diversity]])</f>
        <v/>
      </c>
      <c r="AZ634" s="72"/>
      <c r="BA634" s="62"/>
      <c r="BB634" s="62"/>
      <c r="BC634" s="62"/>
      <c r="BD634" s="62"/>
      <c r="BE634" s="62"/>
      <c r="BF634" s="62"/>
      <c r="BG634" s="62"/>
      <c r="BH634" s="77"/>
      <c r="BI634" s="77"/>
      <c r="BJ634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34" s="72" t="s">
        <v>512</v>
      </c>
      <c r="BL634" s="72" t="b">
        <f>IF(ISBLANK(Table1[[#This Row],[Power Source (Control Panel)]]),FALSE,TRUE)</f>
        <v>0</v>
      </c>
    </row>
    <row r="635" spans="1:64" ht="30" customHeight="1" x14ac:dyDescent="0.3">
      <c r="A635" s="62" t="s">
        <v>713</v>
      </c>
      <c r="B635" s="62" t="s">
        <v>670</v>
      </c>
      <c r="C63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35" s="62" t="s">
        <v>509</v>
      </c>
      <c r="E635" s="62"/>
      <c r="F63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3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35" s="74"/>
      <c r="I635" s="75" t="str">
        <f>IF(Table1[[#This Row],[Connection ID]]&lt;&gt;"-",IF(COUNTIF(Table1[Connection ID],Table1[[#This Row],[Connection ID]])&gt;1,"Duplicate Tag",""),"")</f>
        <v/>
      </c>
      <c r="J63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35" s="62"/>
      <c r="M635" s="62" t="s">
        <v>751</v>
      </c>
      <c r="N635" s="72" t="str" cm="1">
        <f t="array" ref="N635">_xlfn._xlws.FILTER(LookupCostCode[Cost Code],LookupCostCode[Description]=Table1[[#This Row],[Equipment Type]],"Not Assigned")</f>
        <v>Not Assigned</v>
      </c>
      <c r="O635" s="72" t="s">
        <v>983</v>
      </c>
      <c r="P635" s="72"/>
      <c r="Q635" s="62" t="s">
        <v>9</v>
      </c>
      <c r="R635" s="62"/>
      <c r="S635" s="62" t="s">
        <v>10</v>
      </c>
      <c r="T635" s="62"/>
      <c r="U635" s="62"/>
      <c r="V635" s="62"/>
      <c r="W635" s="72" t="str">
        <f>IF(ISBLANK(Table1[[#This Row],[Connection Type]]),"",INDEX(LookupConnectionType[Description],MATCH(Table1[[#This Row],[Connection Type]],LookupConnectionType[Connection Abbreviation])))</f>
        <v/>
      </c>
      <c r="X635" s="76"/>
      <c r="AA635" s="62"/>
      <c r="AB635" s="62"/>
      <c r="AC635" s="62"/>
      <c r="AD635" s="62"/>
      <c r="AE635" s="62"/>
      <c r="AF635" s="77"/>
      <c r="AG635" s="77"/>
      <c r="AH635" s="78"/>
      <c r="AI63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3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35" s="79" t="str">
        <f>IF(OR(Table1[[#This Row],[Apparent Power (kVA)]]="",Table1[[#This Row],[Elec - Diversity]]=""),"",Table1[[#This Row],[Apparent Power (kVA)]]*Table1[[#This Row],[Elec - Diversity]])</f>
        <v/>
      </c>
      <c r="AL635" s="62"/>
      <c r="AM635" s="62"/>
      <c r="AN635" s="62"/>
      <c r="AO635" s="62"/>
      <c r="AP635" s="62"/>
      <c r="AQ635" s="62"/>
      <c r="AR635" s="62"/>
      <c r="AS635" s="62"/>
      <c r="AT635" s="62" t="str" cm="1">
        <f t="array" ref="AT635">IF(ISBLANK(Table1[[#This Row],[Service]]),"N/A",INDEX(LookupService[Consumption Unit],MATCH(Table1[[#This Row],[Service]],LookupService[Service],0),0))</f>
        <v>N/A</v>
      </c>
      <c r="AU635" s="62"/>
      <c r="AV635" s="62"/>
      <c r="AW635" s="80" t="str" cm="1">
        <f t="array" ref="AW635">IF(ISBLANK(Table1[[#This Row],[Service]]),"N/A",INDEX(LookupService[Pressure Unit],MATCH(Table1[[#This Row],[Service]],LookupService[Service],0),0))</f>
        <v>N/A</v>
      </c>
      <c r="AX635" s="81"/>
      <c r="AY635" s="72" t="str">
        <f>IF(OR(Table1[[#This Row],[Flow]]="",Table1[[#This Row],[Mech - Diversity]]=""),"",Table1[[#This Row],[Flow]]*Table1[[#This Row],[Mech - Diversity]])</f>
        <v/>
      </c>
      <c r="AZ635" s="72"/>
      <c r="BA635" s="62"/>
      <c r="BB635" s="62"/>
      <c r="BC635" s="62"/>
      <c r="BD635" s="62"/>
      <c r="BE635" s="62"/>
      <c r="BF635" s="62"/>
      <c r="BG635" s="62"/>
      <c r="BH635" s="77"/>
      <c r="BI635" s="77"/>
      <c r="BJ63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35" s="72"/>
      <c r="BL635" s="72" t="b">
        <f>IF(ISBLANK(Table1[[#This Row],[Power Source (Control Panel)]]),FALSE,TRUE)</f>
        <v>0</v>
      </c>
    </row>
    <row r="636" spans="1:64" ht="30" customHeight="1" x14ac:dyDescent="0.3">
      <c r="A636" s="80" t="s">
        <v>714</v>
      </c>
      <c r="B636" s="62" t="s">
        <v>670</v>
      </c>
      <c r="C63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EL-C134</v>
      </c>
      <c r="D636" s="62" t="s">
        <v>516</v>
      </c>
      <c r="E636" s="62" t="s">
        <v>528</v>
      </c>
      <c r="F63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3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36" s="74">
        <v>134</v>
      </c>
      <c r="I636" s="75" t="str">
        <f>IF(Table1[[#This Row],[Connection ID]]&lt;&gt;"-",IF(COUNTIF(Table1[Connection ID],Table1[[#This Row],[Connection ID]])&gt;1,"Duplicate Tag",""),"")</f>
        <v/>
      </c>
      <c r="J63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36" s="62"/>
      <c r="M636" s="62"/>
      <c r="N636" s="72" t="str" cm="1">
        <f t="array" ref="N636">_xlfn._xlws.FILTER(LookupCostCode[Cost Code],LookupCostCode[Description]=Table1[[#This Row],[Equipment Type]],"Not Assigned")</f>
        <v>Not Assigned</v>
      </c>
      <c r="O636" s="72"/>
      <c r="P636" s="72"/>
      <c r="Q636" s="62" t="s">
        <v>9</v>
      </c>
      <c r="R636" s="62"/>
      <c r="S636" s="62" t="s">
        <v>10</v>
      </c>
      <c r="T636" s="62"/>
      <c r="U636" s="62"/>
      <c r="V636" s="62"/>
      <c r="W636" s="72" t="str">
        <f>IF(ISBLANK(Table1[[#This Row],[Connection Type]]),"",INDEX(LookupConnectionType[Description],MATCH(Table1[[#This Row],[Connection Type]],LookupConnectionType[Connection Abbreviation])))</f>
        <v/>
      </c>
      <c r="X636" s="76"/>
      <c r="AA636" s="62"/>
      <c r="AB636" s="62"/>
      <c r="AC636" s="62" t="s">
        <v>518</v>
      </c>
      <c r="AD636" s="62"/>
      <c r="AE636" s="62" t="s">
        <v>529</v>
      </c>
      <c r="AF636" s="77"/>
      <c r="AG636" s="77">
        <v>5</v>
      </c>
      <c r="AH636" s="78">
        <v>0.8</v>
      </c>
      <c r="AI63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36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36" s="79">
        <f>IF(OR(Table1[[#This Row],[Apparent Power (kVA)]]="",Table1[[#This Row],[Elec - Diversity]]=""),"",Table1[[#This Row],[Apparent Power (kVA)]]*Table1[[#This Row],[Elec - Diversity]])</f>
        <v>0.48</v>
      </c>
      <c r="AL636" s="62"/>
      <c r="AM636" s="62"/>
      <c r="AN636" s="62"/>
      <c r="AO636" s="62"/>
      <c r="AP636" s="62"/>
      <c r="AQ636" s="62"/>
      <c r="AR636" s="62"/>
      <c r="AS636" s="62"/>
      <c r="AT636" s="62" t="str" cm="1">
        <f t="array" ref="AT636">IF(ISBLANK(Table1[[#This Row],[Service]]),"N/A",INDEX(LookupService[Consumption Unit],MATCH(Table1[[#This Row],[Service]],LookupService[Service],0),0))</f>
        <v>N/A</v>
      </c>
      <c r="AU636" s="62"/>
      <c r="AV636" s="62"/>
      <c r="AW636" s="80" t="str" cm="1">
        <f t="array" ref="AW636">IF(ISBLANK(Table1[[#This Row],[Service]]),"N/A",INDEX(LookupService[Pressure Unit],MATCH(Table1[[#This Row],[Service]],LookupService[Service],0),0))</f>
        <v>N/A</v>
      </c>
      <c r="AX636" s="81"/>
      <c r="AY636" s="72" t="str">
        <f>IF(OR(Table1[[#This Row],[Flow]]="",Table1[[#This Row],[Mech - Diversity]]=""),"",Table1[[#This Row],[Flow]]*Table1[[#This Row],[Mech - Diversity]])</f>
        <v/>
      </c>
      <c r="AZ636" s="72"/>
      <c r="BA636" s="62"/>
      <c r="BB636" s="62"/>
      <c r="BC636" s="62"/>
      <c r="BD636" s="62"/>
      <c r="BE636" s="62"/>
      <c r="BF636" s="62"/>
      <c r="BG636" s="62"/>
      <c r="BH636" s="77"/>
      <c r="BI636" s="77"/>
      <c r="BJ63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36" s="72" t="s">
        <v>512</v>
      </c>
      <c r="BL636" s="72" t="b">
        <f>IF(ISBLANK(Table1[[#This Row],[Power Source (Control Panel)]]),FALSE,TRUE)</f>
        <v>0</v>
      </c>
    </row>
    <row r="637" spans="1:64" ht="30" customHeight="1" x14ac:dyDescent="0.3">
      <c r="A637" s="62" t="s">
        <v>714</v>
      </c>
      <c r="B637" s="62" t="s">
        <v>670</v>
      </c>
      <c r="C63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37" s="62" t="s">
        <v>509</v>
      </c>
      <c r="E637" s="62"/>
      <c r="F63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3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37" s="74"/>
      <c r="I637" s="75" t="str">
        <f>IF(Table1[[#This Row],[Connection ID]]&lt;&gt;"-",IF(COUNTIF(Table1[Connection ID],Table1[[#This Row],[Connection ID]])&gt;1,"Duplicate Tag",""),"")</f>
        <v/>
      </c>
      <c r="J63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37" s="62"/>
      <c r="M637" s="62" t="s">
        <v>751</v>
      </c>
      <c r="N637" s="72" t="str" cm="1">
        <f t="array" ref="N637">_xlfn._xlws.FILTER(LookupCostCode[Cost Code],LookupCostCode[Description]=Table1[[#This Row],[Equipment Type]],"Not Assigned")</f>
        <v>Not Assigned</v>
      </c>
      <c r="O637" s="72" t="s">
        <v>983</v>
      </c>
      <c r="P637" s="72"/>
      <c r="Q637" s="62" t="s">
        <v>9</v>
      </c>
      <c r="R637" s="62"/>
      <c r="S637" s="62" t="s">
        <v>10</v>
      </c>
      <c r="T637" s="62"/>
      <c r="U637" s="62"/>
      <c r="V637" s="62"/>
      <c r="W637" s="72" t="str">
        <f>IF(ISBLANK(Table1[[#This Row],[Connection Type]]),"",INDEX(LookupConnectionType[Description],MATCH(Table1[[#This Row],[Connection Type]],LookupConnectionType[Connection Abbreviation])))</f>
        <v/>
      </c>
      <c r="X637" s="76"/>
      <c r="AA637" s="62"/>
      <c r="AB637" s="62"/>
      <c r="AC637" s="62"/>
      <c r="AD637" s="62"/>
      <c r="AE637" s="62"/>
      <c r="AF637" s="77"/>
      <c r="AG637" s="77"/>
      <c r="AH637" s="78"/>
      <c r="AI63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3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37" s="79" t="str">
        <f>IF(OR(Table1[[#This Row],[Apparent Power (kVA)]]="",Table1[[#This Row],[Elec - Diversity]]=""),"",Table1[[#This Row],[Apparent Power (kVA)]]*Table1[[#This Row],[Elec - Diversity]])</f>
        <v/>
      </c>
      <c r="AL637" s="62"/>
      <c r="AM637" s="62"/>
      <c r="AN637" s="62"/>
      <c r="AO637" s="62"/>
      <c r="AP637" s="62"/>
      <c r="AQ637" s="62"/>
      <c r="AR637" s="62"/>
      <c r="AS637" s="62"/>
      <c r="AT637" s="62" t="str" cm="1">
        <f t="array" ref="AT637">IF(ISBLANK(Table1[[#This Row],[Service]]),"N/A",INDEX(LookupService[Consumption Unit],MATCH(Table1[[#This Row],[Service]],LookupService[Service],0),0))</f>
        <v>N/A</v>
      </c>
      <c r="AU637" s="62"/>
      <c r="AV637" s="62"/>
      <c r="AW637" s="80" t="str" cm="1">
        <f t="array" ref="AW637">IF(ISBLANK(Table1[[#This Row],[Service]]),"N/A",INDEX(LookupService[Pressure Unit],MATCH(Table1[[#This Row],[Service]],LookupService[Service],0),0))</f>
        <v>N/A</v>
      </c>
      <c r="AX637" s="81"/>
      <c r="AY637" s="72" t="str">
        <f>IF(OR(Table1[[#This Row],[Flow]]="",Table1[[#This Row],[Mech - Diversity]]=""),"",Table1[[#This Row],[Flow]]*Table1[[#This Row],[Mech - Diversity]])</f>
        <v/>
      </c>
      <c r="AZ637" s="72"/>
      <c r="BA637" s="62"/>
      <c r="BB637" s="62"/>
      <c r="BC637" s="62"/>
      <c r="BD637" s="62"/>
      <c r="BE637" s="62"/>
      <c r="BF637" s="62"/>
      <c r="BG637" s="62"/>
      <c r="BH637" s="77"/>
      <c r="BI637" s="77"/>
      <c r="BJ63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37" s="72"/>
      <c r="BL637" s="72" t="b">
        <f>IF(ISBLANK(Table1[[#This Row],[Power Source (Control Panel)]]),FALSE,TRUE)</f>
        <v>0</v>
      </c>
    </row>
    <row r="638" spans="1:64" ht="30" customHeight="1" x14ac:dyDescent="0.3">
      <c r="A638" s="80" t="s">
        <v>715</v>
      </c>
      <c r="B638" s="62" t="s">
        <v>670</v>
      </c>
      <c r="C63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EL-C135</v>
      </c>
      <c r="D638" s="62" t="s">
        <v>516</v>
      </c>
      <c r="E638" s="62" t="s">
        <v>528</v>
      </c>
      <c r="F638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38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38" s="74">
        <v>135</v>
      </c>
      <c r="I638" s="75" t="str">
        <f>IF(Table1[[#This Row],[Connection ID]]&lt;&gt;"-",IF(COUNTIF(Table1[Connection ID],Table1[[#This Row],[Connection ID]])&gt;1,"Duplicate Tag",""),"")</f>
        <v/>
      </c>
      <c r="J63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38" s="62"/>
      <c r="M638" s="62"/>
      <c r="N638" s="72" t="str" cm="1">
        <f t="array" ref="N638">_xlfn._xlws.FILTER(LookupCostCode[Cost Code],LookupCostCode[Description]=Table1[[#This Row],[Equipment Type]],"Not Assigned")</f>
        <v>Not Assigned</v>
      </c>
      <c r="O638" s="72"/>
      <c r="P638" s="72"/>
      <c r="Q638" s="62" t="s">
        <v>9</v>
      </c>
      <c r="R638" s="62"/>
      <c r="S638" s="62" t="s">
        <v>10</v>
      </c>
      <c r="T638" s="62"/>
      <c r="U638" s="62"/>
      <c r="V638" s="62"/>
      <c r="W638" s="72" t="str">
        <f>IF(ISBLANK(Table1[[#This Row],[Connection Type]]),"",INDEX(LookupConnectionType[Description],MATCH(Table1[[#This Row],[Connection Type]],LookupConnectionType[Connection Abbreviation])))</f>
        <v/>
      </c>
      <c r="X638" s="76"/>
      <c r="AA638" s="62"/>
      <c r="AB638" s="62"/>
      <c r="AC638" s="62" t="s">
        <v>518</v>
      </c>
      <c r="AD638" s="62"/>
      <c r="AE638" s="62" t="s">
        <v>529</v>
      </c>
      <c r="AF638" s="77"/>
      <c r="AG638" s="77">
        <v>5</v>
      </c>
      <c r="AH638" s="78">
        <v>0.8</v>
      </c>
      <c r="AI638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38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38" s="79">
        <f>IF(OR(Table1[[#This Row],[Apparent Power (kVA)]]="",Table1[[#This Row],[Elec - Diversity]]=""),"",Table1[[#This Row],[Apparent Power (kVA)]]*Table1[[#This Row],[Elec - Diversity]])</f>
        <v>0.48</v>
      </c>
      <c r="AL638" s="62"/>
      <c r="AM638" s="62"/>
      <c r="AN638" s="62"/>
      <c r="AO638" s="62"/>
      <c r="AP638" s="62"/>
      <c r="AQ638" s="62"/>
      <c r="AR638" s="62"/>
      <c r="AS638" s="62"/>
      <c r="AT638" s="62" t="str" cm="1">
        <f t="array" ref="AT638">IF(ISBLANK(Table1[[#This Row],[Service]]),"N/A",INDEX(LookupService[Consumption Unit],MATCH(Table1[[#This Row],[Service]],LookupService[Service],0),0))</f>
        <v>N/A</v>
      </c>
      <c r="AU638" s="62"/>
      <c r="AV638" s="62"/>
      <c r="AW638" s="80" t="str" cm="1">
        <f t="array" ref="AW638">IF(ISBLANK(Table1[[#This Row],[Service]]),"N/A",INDEX(LookupService[Pressure Unit],MATCH(Table1[[#This Row],[Service]],LookupService[Service],0),0))</f>
        <v>N/A</v>
      </c>
      <c r="AX638" s="81"/>
      <c r="AY638" s="72" t="str">
        <f>IF(OR(Table1[[#This Row],[Flow]]="",Table1[[#This Row],[Mech - Diversity]]=""),"",Table1[[#This Row],[Flow]]*Table1[[#This Row],[Mech - Diversity]])</f>
        <v/>
      </c>
      <c r="AZ638" s="72"/>
      <c r="BA638" s="62"/>
      <c r="BB638" s="62"/>
      <c r="BC638" s="62"/>
      <c r="BD638" s="62"/>
      <c r="BE638" s="62"/>
      <c r="BF638" s="62"/>
      <c r="BG638" s="62"/>
      <c r="BH638" s="77"/>
      <c r="BI638" s="77"/>
      <c r="BJ638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38" s="72" t="s">
        <v>512</v>
      </c>
      <c r="BL638" s="72" t="b">
        <f>IF(ISBLANK(Table1[[#This Row],[Power Source (Control Panel)]]),FALSE,TRUE)</f>
        <v>0</v>
      </c>
    </row>
    <row r="639" spans="1:64" ht="30" customHeight="1" x14ac:dyDescent="0.3">
      <c r="A639" s="62" t="s">
        <v>715</v>
      </c>
      <c r="B639" s="62" t="s">
        <v>670</v>
      </c>
      <c r="C63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39" s="62" t="s">
        <v>509</v>
      </c>
      <c r="E639" s="62"/>
      <c r="F63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3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39" s="74"/>
      <c r="I639" s="75" t="str">
        <f>IF(Table1[[#This Row],[Connection ID]]&lt;&gt;"-",IF(COUNTIF(Table1[Connection ID],Table1[[#This Row],[Connection ID]])&gt;1,"Duplicate Tag",""),"")</f>
        <v/>
      </c>
      <c r="J63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39" s="62"/>
      <c r="M639" s="62" t="s">
        <v>751</v>
      </c>
      <c r="N639" s="72" t="str" cm="1">
        <f t="array" ref="N639">_xlfn._xlws.FILTER(LookupCostCode[Cost Code],LookupCostCode[Description]=Table1[[#This Row],[Equipment Type]],"Not Assigned")</f>
        <v>Not Assigned</v>
      </c>
      <c r="O639" s="72" t="s">
        <v>983</v>
      </c>
      <c r="P639" s="72"/>
      <c r="Q639" s="62" t="s">
        <v>9</v>
      </c>
      <c r="R639" s="62"/>
      <c r="S639" s="62" t="s">
        <v>10</v>
      </c>
      <c r="T639" s="62"/>
      <c r="U639" s="62"/>
      <c r="V639" s="62"/>
      <c r="W639" s="72" t="str">
        <f>IF(ISBLANK(Table1[[#This Row],[Connection Type]]),"",INDEX(LookupConnectionType[Description],MATCH(Table1[[#This Row],[Connection Type]],LookupConnectionType[Connection Abbreviation])))</f>
        <v/>
      </c>
      <c r="X639" s="76"/>
      <c r="AA639" s="62"/>
      <c r="AB639" s="62"/>
      <c r="AC639" s="62"/>
      <c r="AD639" s="62"/>
      <c r="AE639" s="62"/>
      <c r="AF639" s="77"/>
      <c r="AG639" s="77"/>
      <c r="AH639" s="78"/>
      <c r="AI63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3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39" s="79" t="str">
        <f>IF(OR(Table1[[#This Row],[Apparent Power (kVA)]]="",Table1[[#This Row],[Elec - Diversity]]=""),"",Table1[[#This Row],[Apparent Power (kVA)]]*Table1[[#This Row],[Elec - Diversity]])</f>
        <v/>
      </c>
      <c r="AL639" s="62"/>
      <c r="AM639" s="62"/>
      <c r="AN639" s="62"/>
      <c r="AO639" s="62"/>
      <c r="AP639" s="62"/>
      <c r="AQ639" s="62"/>
      <c r="AR639" s="62"/>
      <c r="AS639" s="62"/>
      <c r="AT639" s="62" t="str" cm="1">
        <f t="array" ref="AT639">IF(ISBLANK(Table1[[#This Row],[Service]]),"N/A",INDEX(LookupService[Consumption Unit],MATCH(Table1[[#This Row],[Service]],LookupService[Service],0),0))</f>
        <v>N/A</v>
      </c>
      <c r="AU639" s="62"/>
      <c r="AV639" s="62"/>
      <c r="AW639" s="80" t="str" cm="1">
        <f t="array" ref="AW639">IF(ISBLANK(Table1[[#This Row],[Service]]),"N/A",INDEX(LookupService[Pressure Unit],MATCH(Table1[[#This Row],[Service]],LookupService[Service],0),0))</f>
        <v>N/A</v>
      </c>
      <c r="AX639" s="81"/>
      <c r="AY639" s="72" t="str">
        <f>IF(OR(Table1[[#This Row],[Flow]]="",Table1[[#This Row],[Mech - Diversity]]=""),"",Table1[[#This Row],[Flow]]*Table1[[#This Row],[Mech - Diversity]])</f>
        <v/>
      </c>
      <c r="AZ639" s="72"/>
      <c r="BA639" s="62"/>
      <c r="BB639" s="62"/>
      <c r="BC639" s="62"/>
      <c r="BD639" s="62"/>
      <c r="BE639" s="62"/>
      <c r="BF639" s="62"/>
      <c r="BG639" s="62"/>
      <c r="BH639" s="77"/>
      <c r="BI639" s="77"/>
      <c r="BJ63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39" s="72"/>
      <c r="BL639" s="72" t="b">
        <f>IF(ISBLANK(Table1[[#This Row],[Power Source (Control Panel)]]),FALSE,TRUE)</f>
        <v>0</v>
      </c>
    </row>
    <row r="640" spans="1:64" ht="30" customHeight="1" x14ac:dyDescent="0.3">
      <c r="A640" s="80" t="s">
        <v>716</v>
      </c>
      <c r="B640" s="62" t="s">
        <v>670</v>
      </c>
      <c r="C64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EL-C136</v>
      </c>
      <c r="D640" s="62" t="s">
        <v>516</v>
      </c>
      <c r="E640" s="62" t="s">
        <v>528</v>
      </c>
      <c r="F640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40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40" s="74">
        <v>136</v>
      </c>
      <c r="I640" s="75" t="str">
        <f>IF(Table1[[#This Row],[Connection ID]]&lt;&gt;"-",IF(COUNTIF(Table1[Connection ID],Table1[[#This Row],[Connection ID]])&gt;1,"Duplicate Tag",""),"")</f>
        <v/>
      </c>
      <c r="J64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40" s="62"/>
      <c r="M640" s="62"/>
      <c r="N640" s="72" t="str" cm="1">
        <f t="array" ref="N640">_xlfn._xlws.FILTER(LookupCostCode[Cost Code],LookupCostCode[Description]=Table1[[#This Row],[Equipment Type]],"Not Assigned")</f>
        <v>Not Assigned</v>
      </c>
      <c r="O640" s="72"/>
      <c r="P640" s="72"/>
      <c r="Q640" s="62" t="s">
        <v>9</v>
      </c>
      <c r="R640" s="62"/>
      <c r="S640" s="62" t="s">
        <v>10</v>
      </c>
      <c r="T640" s="62"/>
      <c r="U640" s="62"/>
      <c r="V640" s="62"/>
      <c r="W640" s="72" t="str">
        <f>IF(ISBLANK(Table1[[#This Row],[Connection Type]]),"",INDEX(LookupConnectionType[Description],MATCH(Table1[[#This Row],[Connection Type]],LookupConnectionType[Connection Abbreviation])))</f>
        <v/>
      </c>
      <c r="X640" s="76"/>
      <c r="AA640" s="62"/>
      <c r="AB640" s="62"/>
      <c r="AC640" s="62" t="s">
        <v>518</v>
      </c>
      <c r="AD640" s="62"/>
      <c r="AE640" s="62" t="s">
        <v>529</v>
      </c>
      <c r="AF640" s="77"/>
      <c r="AG640" s="77">
        <v>5</v>
      </c>
      <c r="AH640" s="78">
        <v>0.8</v>
      </c>
      <c r="AI640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40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40" s="79">
        <f>IF(OR(Table1[[#This Row],[Apparent Power (kVA)]]="",Table1[[#This Row],[Elec - Diversity]]=""),"",Table1[[#This Row],[Apparent Power (kVA)]]*Table1[[#This Row],[Elec - Diversity]])</f>
        <v>0.48</v>
      </c>
      <c r="AL640" s="62"/>
      <c r="AM640" s="62"/>
      <c r="AN640" s="62"/>
      <c r="AO640" s="62"/>
      <c r="AP640" s="62"/>
      <c r="AQ640" s="62"/>
      <c r="AR640" s="62"/>
      <c r="AS640" s="62"/>
      <c r="AT640" s="62" t="str" cm="1">
        <f t="array" ref="AT640">IF(ISBLANK(Table1[[#This Row],[Service]]),"N/A",INDEX(LookupService[Consumption Unit],MATCH(Table1[[#This Row],[Service]],LookupService[Service],0),0))</f>
        <v>N/A</v>
      </c>
      <c r="AU640" s="62"/>
      <c r="AV640" s="62"/>
      <c r="AW640" s="80" t="str" cm="1">
        <f t="array" ref="AW640">IF(ISBLANK(Table1[[#This Row],[Service]]),"N/A",INDEX(LookupService[Pressure Unit],MATCH(Table1[[#This Row],[Service]],LookupService[Service],0),0))</f>
        <v>N/A</v>
      </c>
      <c r="AX640" s="81"/>
      <c r="AY640" s="72" t="str">
        <f>IF(OR(Table1[[#This Row],[Flow]]="",Table1[[#This Row],[Mech - Diversity]]=""),"",Table1[[#This Row],[Flow]]*Table1[[#This Row],[Mech - Diversity]])</f>
        <v/>
      </c>
      <c r="AZ640" s="72"/>
      <c r="BA640" s="62"/>
      <c r="BB640" s="62"/>
      <c r="BC640" s="62"/>
      <c r="BD640" s="62"/>
      <c r="BE640" s="62"/>
      <c r="BF640" s="62"/>
      <c r="BG640" s="62"/>
      <c r="BH640" s="77"/>
      <c r="BI640" s="77"/>
      <c r="BJ640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40" s="72" t="s">
        <v>512</v>
      </c>
      <c r="BL640" s="72" t="b">
        <f>IF(ISBLANK(Table1[[#This Row],[Power Source (Control Panel)]]),FALSE,TRUE)</f>
        <v>0</v>
      </c>
    </row>
    <row r="641" spans="1:64" ht="30" customHeight="1" x14ac:dyDescent="0.3">
      <c r="A641" s="62" t="s">
        <v>716</v>
      </c>
      <c r="B641" s="62" t="s">
        <v>670</v>
      </c>
      <c r="C64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41" s="62" t="s">
        <v>509</v>
      </c>
      <c r="E641" s="62"/>
      <c r="F64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4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41" s="74"/>
      <c r="I641" s="75" t="str">
        <f>IF(Table1[[#This Row],[Connection ID]]&lt;&gt;"-",IF(COUNTIF(Table1[Connection ID],Table1[[#This Row],[Connection ID]])&gt;1,"Duplicate Tag",""),"")</f>
        <v/>
      </c>
      <c r="J64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41" s="62"/>
      <c r="M641" s="62" t="s">
        <v>751</v>
      </c>
      <c r="N641" s="72" t="str" cm="1">
        <f t="array" ref="N641">_xlfn._xlws.FILTER(LookupCostCode[Cost Code],LookupCostCode[Description]=Table1[[#This Row],[Equipment Type]],"Not Assigned")</f>
        <v>Not Assigned</v>
      </c>
      <c r="O641" s="72" t="s">
        <v>983</v>
      </c>
      <c r="P641" s="72"/>
      <c r="Q641" s="62" t="s">
        <v>9</v>
      </c>
      <c r="R641" s="62"/>
      <c r="S641" s="62" t="s">
        <v>10</v>
      </c>
      <c r="T641" s="62"/>
      <c r="U641" s="62"/>
      <c r="V641" s="62"/>
      <c r="W641" s="72" t="str">
        <f>IF(ISBLANK(Table1[[#This Row],[Connection Type]]),"",INDEX(LookupConnectionType[Description],MATCH(Table1[[#This Row],[Connection Type]],LookupConnectionType[Connection Abbreviation])))</f>
        <v/>
      </c>
      <c r="X641" s="76"/>
      <c r="AA641" s="62"/>
      <c r="AB641" s="62"/>
      <c r="AC641" s="62"/>
      <c r="AD641" s="62"/>
      <c r="AE641" s="62"/>
      <c r="AF641" s="77"/>
      <c r="AG641" s="77"/>
      <c r="AH641" s="78"/>
      <c r="AI64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4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41" s="79" t="str">
        <f>IF(OR(Table1[[#This Row],[Apparent Power (kVA)]]="",Table1[[#This Row],[Elec - Diversity]]=""),"",Table1[[#This Row],[Apparent Power (kVA)]]*Table1[[#This Row],[Elec - Diversity]])</f>
        <v/>
      </c>
      <c r="AL641" s="62"/>
      <c r="AM641" s="62"/>
      <c r="AN641" s="62"/>
      <c r="AO641" s="62"/>
      <c r="AP641" s="62"/>
      <c r="AQ641" s="62"/>
      <c r="AR641" s="62"/>
      <c r="AS641" s="62"/>
      <c r="AT641" s="62" t="str" cm="1">
        <f t="array" ref="AT641">IF(ISBLANK(Table1[[#This Row],[Service]]),"N/A",INDEX(LookupService[Consumption Unit],MATCH(Table1[[#This Row],[Service]],LookupService[Service],0),0))</f>
        <v>N/A</v>
      </c>
      <c r="AU641" s="62"/>
      <c r="AV641" s="62"/>
      <c r="AW641" s="80" t="str" cm="1">
        <f t="array" ref="AW641">IF(ISBLANK(Table1[[#This Row],[Service]]),"N/A",INDEX(LookupService[Pressure Unit],MATCH(Table1[[#This Row],[Service]],LookupService[Service],0),0))</f>
        <v>N/A</v>
      </c>
      <c r="AX641" s="81"/>
      <c r="AY641" s="72" t="str">
        <f>IF(OR(Table1[[#This Row],[Flow]]="",Table1[[#This Row],[Mech - Diversity]]=""),"",Table1[[#This Row],[Flow]]*Table1[[#This Row],[Mech - Diversity]])</f>
        <v/>
      </c>
      <c r="AZ641" s="72"/>
      <c r="BA641" s="62"/>
      <c r="BB641" s="62"/>
      <c r="BC641" s="62"/>
      <c r="BD641" s="62"/>
      <c r="BE641" s="62"/>
      <c r="BF641" s="62"/>
      <c r="BG641" s="62"/>
      <c r="BH641" s="77"/>
      <c r="BI641" s="77"/>
      <c r="BJ64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41" s="72"/>
      <c r="BL641" s="72" t="b">
        <f>IF(ISBLANK(Table1[[#This Row],[Power Source (Control Panel)]]),FALSE,TRUE)</f>
        <v>0</v>
      </c>
    </row>
    <row r="642" spans="1:64" ht="30" customHeight="1" x14ac:dyDescent="0.3">
      <c r="A642" s="80" t="s">
        <v>717</v>
      </c>
      <c r="B642" s="62" t="s">
        <v>670</v>
      </c>
      <c r="C64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EL-C137</v>
      </c>
      <c r="D642" s="62" t="s">
        <v>516</v>
      </c>
      <c r="E642" s="62" t="s">
        <v>528</v>
      </c>
      <c r="F642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42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42" s="74">
        <v>137</v>
      </c>
      <c r="I642" s="75" t="str">
        <f>IF(Table1[[#This Row],[Connection ID]]&lt;&gt;"-",IF(COUNTIF(Table1[Connection ID],Table1[[#This Row],[Connection ID]])&gt;1,"Duplicate Tag",""),"")</f>
        <v/>
      </c>
      <c r="J64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42" s="62"/>
      <c r="M642" s="62"/>
      <c r="N642" s="72" t="str" cm="1">
        <f t="array" ref="N642">_xlfn._xlws.FILTER(LookupCostCode[Cost Code],LookupCostCode[Description]=Table1[[#This Row],[Equipment Type]],"Not Assigned")</f>
        <v>Not Assigned</v>
      </c>
      <c r="O642" s="72"/>
      <c r="P642" s="72"/>
      <c r="Q642" s="62" t="s">
        <v>9</v>
      </c>
      <c r="R642" s="62"/>
      <c r="S642" s="62" t="s">
        <v>10</v>
      </c>
      <c r="T642" s="62"/>
      <c r="U642" s="62"/>
      <c r="V642" s="62"/>
      <c r="W642" s="72" t="str">
        <f>IF(ISBLANK(Table1[[#This Row],[Connection Type]]),"",INDEX(LookupConnectionType[Description],MATCH(Table1[[#This Row],[Connection Type]],LookupConnectionType[Connection Abbreviation])))</f>
        <v/>
      </c>
      <c r="X642" s="76"/>
      <c r="AA642" s="62"/>
      <c r="AB642" s="62"/>
      <c r="AC642" s="62" t="s">
        <v>518</v>
      </c>
      <c r="AD642" s="62"/>
      <c r="AE642" s="62" t="s">
        <v>529</v>
      </c>
      <c r="AF642" s="77"/>
      <c r="AG642" s="77">
        <v>5</v>
      </c>
      <c r="AH642" s="78">
        <v>0.8</v>
      </c>
      <c r="AI642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42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42" s="79">
        <f>IF(OR(Table1[[#This Row],[Apparent Power (kVA)]]="",Table1[[#This Row],[Elec - Diversity]]=""),"",Table1[[#This Row],[Apparent Power (kVA)]]*Table1[[#This Row],[Elec - Diversity]])</f>
        <v>0.48</v>
      </c>
      <c r="AL642" s="62"/>
      <c r="AM642" s="62"/>
      <c r="AN642" s="62"/>
      <c r="AO642" s="62"/>
      <c r="AP642" s="62"/>
      <c r="AQ642" s="62"/>
      <c r="AR642" s="62"/>
      <c r="AS642" s="62"/>
      <c r="AT642" s="62" t="str" cm="1">
        <f t="array" ref="AT642">IF(ISBLANK(Table1[[#This Row],[Service]]),"N/A",INDEX(LookupService[Consumption Unit],MATCH(Table1[[#This Row],[Service]],LookupService[Service],0),0))</f>
        <v>N/A</v>
      </c>
      <c r="AU642" s="62"/>
      <c r="AV642" s="62"/>
      <c r="AW642" s="80" t="str" cm="1">
        <f t="array" ref="AW642">IF(ISBLANK(Table1[[#This Row],[Service]]),"N/A",INDEX(LookupService[Pressure Unit],MATCH(Table1[[#This Row],[Service]],LookupService[Service],0),0))</f>
        <v>N/A</v>
      </c>
      <c r="AX642" s="81"/>
      <c r="AY642" s="72" t="str">
        <f>IF(OR(Table1[[#This Row],[Flow]]="",Table1[[#This Row],[Mech - Diversity]]=""),"",Table1[[#This Row],[Flow]]*Table1[[#This Row],[Mech - Diversity]])</f>
        <v/>
      </c>
      <c r="AZ642" s="72"/>
      <c r="BA642" s="62"/>
      <c r="BB642" s="62"/>
      <c r="BC642" s="62"/>
      <c r="BD642" s="62"/>
      <c r="BE642" s="62"/>
      <c r="BF642" s="62"/>
      <c r="BG642" s="62"/>
      <c r="BH642" s="77"/>
      <c r="BI642" s="77"/>
      <c r="BJ642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42" s="72" t="s">
        <v>512</v>
      </c>
      <c r="BL642" s="72" t="b">
        <f>IF(ISBLANK(Table1[[#This Row],[Power Source (Control Panel)]]),FALSE,TRUE)</f>
        <v>0</v>
      </c>
    </row>
    <row r="643" spans="1:64" ht="30" customHeight="1" x14ac:dyDescent="0.3">
      <c r="A643" s="62" t="s">
        <v>717</v>
      </c>
      <c r="B643" s="62" t="s">
        <v>670</v>
      </c>
      <c r="C64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43" s="62" t="s">
        <v>509</v>
      </c>
      <c r="E643" s="62"/>
      <c r="F64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4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43" s="74"/>
      <c r="I643" s="75" t="str">
        <f>IF(Table1[[#This Row],[Connection ID]]&lt;&gt;"-",IF(COUNTIF(Table1[Connection ID],Table1[[#This Row],[Connection ID]])&gt;1,"Duplicate Tag",""),"")</f>
        <v/>
      </c>
      <c r="J64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43" s="62"/>
      <c r="M643" s="62" t="s">
        <v>751</v>
      </c>
      <c r="N643" s="72" t="str" cm="1">
        <f t="array" ref="N643">_xlfn._xlws.FILTER(LookupCostCode[Cost Code],LookupCostCode[Description]=Table1[[#This Row],[Equipment Type]],"Not Assigned")</f>
        <v>Not Assigned</v>
      </c>
      <c r="O643" s="72" t="s">
        <v>983</v>
      </c>
      <c r="P643" s="72"/>
      <c r="Q643" s="62" t="s">
        <v>9</v>
      </c>
      <c r="R643" s="62"/>
      <c r="S643" s="62" t="s">
        <v>10</v>
      </c>
      <c r="T643" s="62"/>
      <c r="U643" s="62"/>
      <c r="V643" s="62"/>
      <c r="W643" s="72" t="str">
        <f>IF(ISBLANK(Table1[[#This Row],[Connection Type]]),"",INDEX(LookupConnectionType[Description],MATCH(Table1[[#This Row],[Connection Type]],LookupConnectionType[Connection Abbreviation])))</f>
        <v/>
      </c>
      <c r="X643" s="76"/>
      <c r="AA643" s="62"/>
      <c r="AB643" s="62"/>
      <c r="AC643" s="62"/>
      <c r="AD643" s="62"/>
      <c r="AE643" s="62"/>
      <c r="AF643" s="77"/>
      <c r="AG643" s="77"/>
      <c r="AH643" s="78"/>
      <c r="AI64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4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43" s="79" t="str">
        <f>IF(OR(Table1[[#This Row],[Apparent Power (kVA)]]="",Table1[[#This Row],[Elec - Diversity]]=""),"",Table1[[#This Row],[Apparent Power (kVA)]]*Table1[[#This Row],[Elec - Diversity]])</f>
        <v/>
      </c>
      <c r="AL643" s="62"/>
      <c r="AM643" s="62"/>
      <c r="AN643" s="62"/>
      <c r="AO643" s="62"/>
      <c r="AP643" s="62"/>
      <c r="AQ643" s="62"/>
      <c r="AR643" s="62"/>
      <c r="AS643" s="62"/>
      <c r="AT643" s="62" t="str" cm="1">
        <f t="array" ref="AT643">IF(ISBLANK(Table1[[#This Row],[Service]]),"N/A",INDEX(LookupService[Consumption Unit],MATCH(Table1[[#This Row],[Service]],LookupService[Service],0),0))</f>
        <v>N/A</v>
      </c>
      <c r="AU643" s="62"/>
      <c r="AV643" s="62"/>
      <c r="AW643" s="80" t="str" cm="1">
        <f t="array" ref="AW643">IF(ISBLANK(Table1[[#This Row],[Service]]),"N/A",INDEX(LookupService[Pressure Unit],MATCH(Table1[[#This Row],[Service]],LookupService[Service],0),0))</f>
        <v>N/A</v>
      </c>
      <c r="AX643" s="81"/>
      <c r="AY643" s="72" t="str">
        <f>IF(OR(Table1[[#This Row],[Flow]]="",Table1[[#This Row],[Mech - Diversity]]=""),"",Table1[[#This Row],[Flow]]*Table1[[#This Row],[Mech - Diversity]])</f>
        <v/>
      </c>
      <c r="AZ643" s="72"/>
      <c r="BA643" s="62"/>
      <c r="BB643" s="62"/>
      <c r="BC643" s="62"/>
      <c r="BD643" s="62"/>
      <c r="BE643" s="62"/>
      <c r="BF643" s="62"/>
      <c r="BG643" s="62"/>
      <c r="BH643" s="77"/>
      <c r="BI643" s="77"/>
      <c r="BJ64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43" s="72"/>
      <c r="BL643" s="72" t="b">
        <f>IF(ISBLANK(Table1[[#This Row],[Power Source (Control Panel)]]),FALSE,TRUE)</f>
        <v>0</v>
      </c>
    </row>
    <row r="644" spans="1:64" ht="30" customHeight="1" x14ac:dyDescent="0.3">
      <c r="A644" s="80" t="s">
        <v>984</v>
      </c>
      <c r="B644" s="62" t="s">
        <v>553</v>
      </c>
      <c r="C64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EL-C231</v>
      </c>
      <c r="D644" s="62" t="s">
        <v>516</v>
      </c>
      <c r="E644" s="62" t="s">
        <v>528</v>
      </c>
      <c r="F644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44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44" s="74">
        <v>231</v>
      </c>
      <c r="I644" s="75" t="str">
        <f>IF(Table1[[#This Row],[Connection ID]]&lt;&gt;"-",IF(COUNTIF(Table1[Connection ID],Table1[[#This Row],[Connection ID]])&gt;1,"Duplicate Tag",""),"")</f>
        <v/>
      </c>
      <c r="J64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44" s="62"/>
      <c r="M644" s="62"/>
      <c r="N644" s="72" t="str" cm="1">
        <f t="array" ref="N644">_xlfn._xlws.FILTER(LookupCostCode[Cost Code],LookupCostCode[Description]=Table1[[#This Row],[Equipment Type]],"Not Assigned")</f>
        <v>Not Assigned</v>
      </c>
      <c r="O644" s="72"/>
      <c r="P644" s="72"/>
      <c r="Q644" s="62" t="s">
        <v>9</v>
      </c>
      <c r="R644" s="62"/>
      <c r="S644" s="62" t="s">
        <v>10</v>
      </c>
      <c r="T644" s="62"/>
      <c r="U644" s="62"/>
      <c r="V644" s="62"/>
      <c r="W644" s="72" t="str">
        <f>IF(ISBLANK(Table1[[#This Row],[Connection Type]]),"",INDEX(LookupConnectionType[Description],MATCH(Table1[[#This Row],[Connection Type]],LookupConnectionType[Connection Abbreviation])))</f>
        <v/>
      </c>
      <c r="X644" s="76"/>
      <c r="AA644" s="62"/>
      <c r="AB644" s="62"/>
      <c r="AC644" s="62" t="s">
        <v>518</v>
      </c>
      <c r="AD644" s="62"/>
      <c r="AE644" s="62" t="s">
        <v>529</v>
      </c>
      <c r="AF644" s="77"/>
      <c r="AG644" s="77">
        <v>5</v>
      </c>
      <c r="AH644" s="78">
        <v>0.8</v>
      </c>
      <c r="AI644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44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44" s="79">
        <f>IF(OR(Table1[[#This Row],[Apparent Power (kVA)]]="",Table1[[#This Row],[Elec - Diversity]]=""),"",Table1[[#This Row],[Apparent Power (kVA)]]*Table1[[#This Row],[Elec - Diversity]])</f>
        <v>0.48</v>
      </c>
      <c r="AL644" s="62"/>
      <c r="AM644" s="62"/>
      <c r="AN644" s="62"/>
      <c r="AO644" s="62"/>
      <c r="AP644" s="62"/>
      <c r="AQ644" s="62"/>
      <c r="AR644" s="62"/>
      <c r="AS644" s="62"/>
      <c r="AT644" s="62" t="str" cm="1">
        <f t="array" ref="AT644">IF(ISBLANK(Table1[[#This Row],[Service]]),"N/A",INDEX(LookupService[Consumption Unit],MATCH(Table1[[#This Row],[Service]],LookupService[Service],0),0))</f>
        <v>N/A</v>
      </c>
      <c r="AU644" s="62"/>
      <c r="AV644" s="62"/>
      <c r="AW644" s="80" t="str" cm="1">
        <f t="array" ref="AW644">IF(ISBLANK(Table1[[#This Row],[Service]]),"N/A",INDEX(LookupService[Pressure Unit],MATCH(Table1[[#This Row],[Service]],LookupService[Service],0),0))</f>
        <v>N/A</v>
      </c>
      <c r="AX644" s="81"/>
      <c r="AY644" s="72" t="str">
        <f>IF(OR(Table1[[#This Row],[Flow]]="",Table1[[#This Row],[Mech - Diversity]]=""),"",Table1[[#This Row],[Flow]]*Table1[[#This Row],[Mech - Diversity]])</f>
        <v/>
      </c>
      <c r="AZ644" s="72"/>
      <c r="BA644" s="62"/>
      <c r="BB644" s="62"/>
      <c r="BC644" s="62"/>
      <c r="BD644" s="62"/>
      <c r="BE644" s="62"/>
      <c r="BF644" s="62"/>
      <c r="BG644" s="62"/>
      <c r="BH644" s="77"/>
      <c r="BI644" s="77"/>
      <c r="BJ644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44" s="72" t="s">
        <v>512</v>
      </c>
      <c r="BL644" s="72" t="b">
        <f>IF(ISBLANK(Table1[[#This Row],[Power Source (Control Panel)]]),FALSE,TRUE)</f>
        <v>0</v>
      </c>
    </row>
    <row r="645" spans="1:64" ht="30" customHeight="1" x14ac:dyDescent="0.3">
      <c r="A645" s="62" t="s">
        <v>984</v>
      </c>
      <c r="B645" s="62" t="s">
        <v>553</v>
      </c>
      <c r="C64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45" s="62" t="s">
        <v>509</v>
      </c>
      <c r="E645" s="62"/>
      <c r="F64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4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45" s="74"/>
      <c r="I645" s="75" t="str">
        <f>IF(Table1[[#This Row],[Connection ID]]&lt;&gt;"-",IF(COUNTIF(Table1[Connection ID],Table1[[#This Row],[Connection ID]])&gt;1,"Duplicate Tag",""),"")</f>
        <v/>
      </c>
      <c r="J64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45" s="62"/>
      <c r="M645" s="62" t="s">
        <v>751</v>
      </c>
      <c r="N645" s="72" t="str" cm="1">
        <f t="array" ref="N645">_xlfn._xlws.FILTER(LookupCostCode[Cost Code],LookupCostCode[Description]=Table1[[#This Row],[Equipment Type]],"Not Assigned")</f>
        <v>Not Assigned</v>
      </c>
      <c r="O645" s="72" t="s">
        <v>1032</v>
      </c>
      <c r="P645" s="72" t="s">
        <v>1033</v>
      </c>
      <c r="Q645" s="62" t="s">
        <v>9</v>
      </c>
      <c r="R645" s="62"/>
      <c r="S645" s="62" t="s">
        <v>10</v>
      </c>
      <c r="T645" s="62"/>
      <c r="U645" s="62"/>
      <c r="V645" s="62"/>
      <c r="W645" s="72" t="str">
        <f>IF(ISBLANK(Table1[[#This Row],[Connection Type]]),"",INDEX(LookupConnectionType[Description],MATCH(Table1[[#This Row],[Connection Type]],LookupConnectionType[Connection Abbreviation])))</f>
        <v/>
      </c>
      <c r="X645" s="76"/>
      <c r="AA645" s="62"/>
      <c r="AB645" s="62"/>
      <c r="AC645" s="62"/>
      <c r="AD645" s="62"/>
      <c r="AE645" s="62"/>
      <c r="AF645" s="77"/>
      <c r="AG645" s="77"/>
      <c r="AH645" s="78"/>
      <c r="AI64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4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45" s="79" t="str">
        <f>IF(OR(Table1[[#This Row],[Apparent Power (kVA)]]="",Table1[[#This Row],[Elec - Diversity]]=""),"",Table1[[#This Row],[Apparent Power (kVA)]]*Table1[[#This Row],[Elec - Diversity]])</f>
        <v/>
      </c>
      <c r="AL645" s="62"/>
      <c r="AM645" s="62"/>
      <c r="AN645" s="62"/>
      <c r="AO645" s="62"/>
      <c r="AP645" s="62"/>
      <c r="AQ645" s="62"/>
      <c r="AR645" s="62"/>
      <c r="AS645" s="62"/>
      <c r="AT645" s="62" t="str" cm="1">
        <f t="array" ref="AT645">IF(ISBLANK(Table1[[#This Row],[Service]]),"N/A",INDEX(LookupService[Consumption Unit],MATCH(Table1[[#This Row],[Service]],LookupService[Service],0),0))</f>
        <v>N/A</v>
      </c>
      <c r="AU645" s="62"/>
      <c r="AV645" s="62"/>
      <c r="AW645" s="80" t="str" cm="1">
        <f t="array" ref="AW645">IF(ISBLANK(Table1[[#This Row],[Service]]),"N/A",INDEX(LookupService[Pressure Unit],MATCH(Table1[[#This Row],[Service]],LookupService[Service],0),0))</f>
        <v>N/A</v>
      </c>
      <c r="AX645" s="81"/>
      <c r="AY645" s="72" t="str">
        <f>IF(OR(Table1[[#This Row],[Flow]]="",Table1[[#This Row],[Mech - Diversity]]=""),"",Table1[[#This Row],[Flow]]*Table1[[#This Row],[Mech - Diversity]])</f>
        <v/>
      </c>
      <c r="AZ645" s="72"/>
      <c r="BA645" s="62"/>
      <c r="BB645" s="62"/>
      <c r="BC645" s="62"/>
      <c r="BD645" s="62"/>
      <c r="BE645" s="62"/>
      <c r="BF645" s="62"/>
      <c r="BG645" s="62"/>
      <c r="BH645" s="77"/>
      <c r="BI645" s="77"/>
      <c r="BJ64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45" s="72"/>
      <c r="BL645" s="72" t="b">
        <f>IF(ISBLANK(Table1[[#This Row],[Power Source (Control Panel)]]),FALSE,TRUE)</f>
        <v>0</v>
      </c>
    </row>
    <row r="646" spans="1:64" ht="30" customHeight="1" x14ac:dyDescent="0.3">
      <c r="A646" s="80" t="s">
        <v>990</v>
      </c>
      <c r="B646" s="62" t="s">
        <v>553</v>
      </c>
      <c r="C64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EL-C232</v>
      </c>
      <c r="D646" s="62" t="s">
        <v>516</v>
      </c>
      <c r="E646" s="62" t="s">
        <v>528</v>
      </c>
      <c r="F64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4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46" s="74">
        <v>232</v>
      </c>
      <c r="I646" s="75" t="str">
        <f>IF(Table1[[#This Row],[Connection ID]]&lt;&gt;"-",IF(COUNTIF(Table1[Connection ID],Table1[[#This Row],[Connection ID]])&gt;1,"Duplicate Tag",""),"")</f>
        <v/>
      </c>
      <c r="J64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46" s="62"/>
      <c r="M646" s="62"/>
      <c r="N646" s="72" t="str" cm="1">
        <f t="array" ref="N646">_xlfn._xlws.FILTER(LookupCostCode[Cost Code],LookupCostCode[Description]=Table1[[#This Row],[Equipment Type]],"Not Assigned")</f>
        <v>Not Assigned</v>
      </c>
      <c r="O646" s="72"/>
      <c r="P646" s="72"/>
      <c r="Q646" s="62" t="s">
        <v>9</v>
      </c>
      <c r="R646" s="62"/>
      <c r="S646" s="62" t="s">
        <v>10</v>
      </c>
      <c r="T646" s="62"/>
      <c r="U646" s="62"/>
      <c r="V646" s="62"/>
      <c r="W646" s="72" t="str">
        <f>IF(ISBLANK(Table1[[#This Row],[Connection Type]]),"",INDEX(LookupConnectionType[Description],MATCH(Table1[[#This Row],[Connection Type]],LookupConnectionType[Connection Abbreviation])))</f>
        <v/>
      </c>
      <c r="X646" s="76"/>
      <c r="AA646" s="62"/>
      <c r="AB646" s="62"/>
      <c r="AC646" s="62" t="s">
        <v>518</v>
      </c>
      <c r="AD646" s="62"/>
      <c r="AE646" s="62" t="s">
        <v>529</v>
      </c>
      <c r="AF646" s="77"/>
      <c r="AG646" s="77">
        <v>5</v>
      </c>
      <c r="AH646" s="78">
        <v>0.8</v>
      </c>
      <c r="AI64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46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46" s="79">
        <f>IF(OR(Table1[[#This Row],[Apparent Power (kVA)]]="",Table1[[#This Row],[Elec - Diversity]]=""),"",Table1[[#This Row],[Apparent Power (kVA)]]*Table1[[#This Row],[Elec - Diversity]])</f>
        <v>0.48</v>
      </c>
      <c r="AL646" s="62"/>
      <c r="AM646" s="62"/>
      <c r="AN646" s="62"/>
      <c r="AO646" s="62"/>
      <c r="AP646" s="62"/>
      <c r="AQ646" s="62"/>
      <c r="AR646" s="62"/>
      <c r="AS646" s="62"/>
      <c r="AT646" s="62" t="str" cm="1">
        <f t="array" ref="AT646">IF(ISBLANK(Table1[[#This Row],[Service]]),"N/A",INDEX(LookupService[Consumption Unit],MATCH(Table1[[#This Row],[Service]],LookupService[Service],0),0))</f>
        <v>N/A</v>
      </c>
      <c r="AU646" s="62"/>
      <c r="AV646" s="62"/>
      <c r="AW646" s="80" t="str" cm="1">
        <f t="array" ref="AW646">IF(ISBLANK(Table1[[#This Row],[Service]]),"N/A",INDEX(LookupService[Pressure Unit],MATCH(Table1[[#This Row],[Service]],LookupService[Service],0),0))</f>
        <v>N/A</v>
      </c>
      <c r="AX646" s="81"/>
      <c r="AY646" s="72" t="str">
        <f>IF(OR(Table1[[#This Row],[Flow]]="",Table1[[#This Row],[Mech - Diversity]]=""),"",Table1[[#This Row],[Flow]]*Table1[[#This Row],[Mech - Diversity]])</f>
        <v/>
      </c>
      <c r="AZ646" s="72"/>
      <c r="BA646" s="62"/>
      <c r="BB646" s="62"/>
      <c r="BC646" s="62"/>
      <c r="BD646" s="62"/>
      <c r="BE646" s="62"/>
      <c r="BF646" s="62"/>
      <c r="BG646" s="62"/>
      <c r="BH646" s="77"/>
      <c r="BI646" s="77"/>
      <c r="BJ64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46" s="72" t="s">
        <v>512</v>
      </c>
      <c r="BL646" s="72" t="b">
        <f>IF(ISBLANK(Table1[[#This Row],[Power Source (Control Panel)]]),FALSE,TRUE)</f>
        <v>0</v>
      </c>
    </row>
    <row r="647" spans="1:64" ht="30" customHeight="1" x14ac:dyDescent="0.3">
      <c r="A647" s="62" t="s">
        <v>990</v>
      </c>
      <c r="B647" s="62" t="s">
        <v>553</v>
      </c>
      <c r="C64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47" s="62" t="s">
        <v>509</v>
      </c>
      <c r="E647" s="62"/>
      <c r="F64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4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47" s="74"/>
      <c r="I647" s="75" t="str">
        <f>IF(Table1[[#This Row],[Connection ID]]&lt;&gt;"-",IF(COUNTIF(Table1[Connection ID],Table1[[#This Row],[Connection ID]])&gt;1,"Duplicate Tag",""),"")</f>
        <v/>
      </c>
      <c r="J64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47" s="62"/>
      <c r="M647" s="62" t="s">
        <v>751</v>
      </c>
      <c r="N647" s="72" t="str" cm="1">
        <f t="array" ref="N647">_xlfn._xlws.FILTER(LookupCostCode[Cost Code],LookupCostCode[Description]=Table1[[#This Row],[Equipment Type]],"Not Assigned")</f>
        <v>Not Assigned</v>
      </c>
      <c r="O647" s="72" t="s">
        <v>1032</v>
      </c>
      <c r="P647" s="72" t="s">
        <v>1033</v>
      </c>
      <c r="Q647" s="62" t="s">
        <v>9</v>
      </c>
      <c r="R647" s="62"/>
      <c r="S647" s="62" t="s">
        <v>10</v>
      </c>
      <c r="T647" s="62"/>
      <c r="U647" s="62"/>
      <c r="V647" s="62"/>
      <c r="W647" s="72" t="str">
        <f>IF(ISBLANK(Table1[[#This Row],[Connection Type]]),"",INDEX(LookupConnectionType[Description],MATCH(Table1[[#This Row],[Connection Type]],LookupConnectionType[Connection Abbreviation])))</f>
        <v/>
      </c>
      <c r="X647" s="76"/>
      <c r="AA647" s="62"/>
      <c r="AB647" s="62"/>
      <c r="AC647" s="62"/>
      <c r="AD647" s="62"/>
      <c r="AE647" s="62"/>
      <c r="AF647" s="77"/>
      <c r="AG647" s="77"/>
      <c r="AH647" s="78"/>
      <c r="AI64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4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47" s="79" t="str">
        <f>IF(OR(Table1[[#This Row],[Apparent Power (kVA)]]="",Table1[[#This Row],[Elec - Diversity]]=""),"",Table1[[#This Row],[Apparent Power (kVA)]]*Table1[[#This Row],[Elec - Diversity]])</f>
        <v/>
      </c>
      <c r="AL647" s="62"/>
      <c r="AM647" s="62"/>
      <c r="AN647" s="62"/>
      <c r="AO647" s="62"/>
      <c r="AP647" s="62"/>
      <c r="AQ647" s="62"/>
      <c r="AR647" s="62"/>
      <c r="AS647" s="62"/>
      <c r="AT647" s="62" t="str" cm="1">
        <f t="array" ref="AT647">IF(ISBLANK(Table1[[#This Row],[Service]]),"N/A",INDEX(LookupService[Consumption Unit],MATCH(Table1[[#This Row],[Service]],LookupService[Service],0),0))</f>
        <v>N/A</v>
      </c>
      <c r="AU647" s="62"/>
      <c r="AV647" s="62"/>
      <c r="AW647" s="80" t="str" cm="1">
        <f t="array" ref="AW647">IF(ISBLANK(Table1[[#This Row],[Service]]),"N/A",INDEX(LookupService[Pressure Unit],MATCH(Table1[[#This Row],[Service]],LookupService[Service],0),0))</f>
        <v>N/A</v>
      </c>
      <c r="AX647" s="81"/>
      <c r="AY647" s="72" t="str">
        <f>IF(OR(Table1[[#This Row],[Flow]]="",Table1[[#This Row],[Mech - Diversity]]=""),"",Table1[[#This Row],[Flow]]*Table1[[#This Row],[Mech - Diversity]])</f>
        <v/>
      </c>
      <c r="AZ647" s="72"/>
      <c r="BA647" s="62"/>
      <c r="BB647" s="62"/>
      <c r="BC647" s="62"/>
      <c r="BD647" s="62"/>
      <c r="BE647" s="62"/>
      <c r="BF647" s="62"/>
      <c r="BG647" s="62"/>
      <c r="BH647" s="77"/>
      <c r="BI647" s="77"/>
      <c r="BJ64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47" s="72"/>
      <c r="BL647" s="72" t="b">
        <f>IF(ISBLANK(Table1[[#This Row],[Power Source (Control Panel)]]),FALSE,TRUE)</f>
        <v>0</v>
      </c>
    </row>
    <row r="648" spans="1:64" ht="30" customHeight="1" x14ac:dyDescent="0.3">
      <c r="A648" s="80" t="s">
        <v>997</v>
      </c>
      <c r="B648" s="62" t="s">
        <v>553</v>
      </c>
      <c r="C64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EL-C233</v>
      </c>
      <c r="D648" s="62" t="s">
        <v>516</v>
      </c>
      <c r="E648" s="62" t="s">
        <v>528</v>
      </c>
      <c r="F648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48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48" s="74">
        <v>233</v>
      </c>
      <c r="I648" s="75" t="str">
        <f>IF(Table1[[#This Row],[Connection ID]]&lt;&gt;"-",IF(COUNTIF(Table1[Connection ID],Table1[[#This Row],[Connection ID]])&gt;1,"Duplicate Tag",""),"")</f>
        <v/>
      </c>
      <c r="J64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48" s="62"/>
      <c r="M648" s="62"/>
      <c r="N648" s="72" t="str" cm="1">
        <f t="array" ref="N648">_xlfn._xlws.FILTER(LookupCostCode[Cost Code],LookupCostCode[Description]=Table1[[#This Row],[Equipment Type]],"Not Assigned")</f>
        <v>Not Assigned</v>
      </c>
      <c r="O648" s="72"/>
      <c r="P648" s="72"/>
      <c r="Q648" s="62" t="s">
        <v>9</v>
      </c>
      <c r="R648" s="62"/>
      <c r="S648" s="62" t="s">
        <v>10</v>
      </c>
      <c r="T648" s="62"/>
      <c r="U648" s="62"/>
      <c r="V648" s="62"/>
      <c r="W648" s="72" t="str">
        <f>IF(ISBLANK(Table1[[#This Row],[Connection Type]]),"",INDEX(LookupConnectionType[Description],MATCH(Table1[[#This Row],[Connection Type]],LookupConnectionType[Connection Abbreviation])))</f>
        <v/>
      </c>
      <c r="X648" s="76"/>
      <c r="AA648" s="62"/>
      <c r="AB648" s="62"/>
      <c r="AC648" s="62" t="s">
        <v>518</v>
      </c>
      <c r="AD648" s="62"/>
      <c r="AE648" s="62" t="s">
        <v>529</v>
      </c>
      <c r="AF648" s="77"/>
      <c r="AG648" s="77">
        <v>5</v>
      </c>
      <c r="AH648" s="78">
        <v>0.8</v>
      </c>
      <c r="AI648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48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48" s="79">
        <f>IF(OR(Table1[[#This Row],[Apparent Power (kVA)]]="",Table1[[#This Row],[Elec - Diversity]]=""),"",Table1[[#This Row],[Apparent Power (kVA)]]*Table1[[#This Row],[Elec - Diversity]])</f>
        <v>0.48</v>
      </c>
      <c r="AL648" s="62"/>
      <c r="AM648" s="62"/>
      <c r="AN648" s="62"/>
      <c r="AO648" s="62"/>
      <c r="AP648" s="62"/>
      <c r="AQ648" s="62"/>
      <c r="AR648" s="62"/>
      <c r="AS648" s="62"/>
      <c r="AT648" s="62" t="str" cm="1">
        <f t="array" ref="AT648">IF(ISBLANK(Table1[[#This Row],[Service]]),"N/A",INDEX(LookupService[Consumption Unit],MATCH(Table1[[#This Row],[Service]],LookupService[Service],0),0))</f>
        <v>N/A</v>
      </c>
      <c r="AU648" s="62"/>
      <c r="AV648" s="62"/>
      <c r="AW648" s="80" t="str" cm="1">
        <f t="array" ref="AW648">IF(ISBLANK(Table1[[#This Row],[Service]]),"N/A",INDEX(LookupService[Pressure Unit],MATCH(Table1[[#This Row],[Service]],LookupService[Service],0),0))</f>
        <v>N/A</v>
      </c>
      <c r="AX648" s="81"/>
      <c r="AY648" s="72" t="str">
        <f>IF(OR(Table1[[#This Row],[Flow]]="",Table1[[#This Row],[Mech - Diversity]]=""),"",Table1[[#This Row],[Flow]]*Table1[[#This Row],[Mech - Diversity]])</f>
        <v/>
      </c>
      <c r="AZ648" s="72"/>
      <c r="BA648" s="62"/>
      <c r="BB648" s="62"/>
      <c r="BC648" s="62"/>
      <c r="BD648" s="62"/>
      <c r="BE648" s="62"/>
      <c r="BF648" s="62"/>
      <c r="BG648" s="62"/>
      <c r="BH648" s="77"/>
      <c r="BI648" s="77"/>
      <c r="BJ648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48" s="72" t="s">
        <v>512</v>
      </c>
      <c r="BL648" s="72" t="b">
        <f>IF(ISBLANK(Table1[[#This Row],[Power Source (Control Panel)]]),FALSE,TRUE)</f>
        <v>0</v>
      </c>
    </row>
    <row r="649" spans="1:64" ht="30" customHeight="1" x14ac:dyDescent="0.3">
      <c r="A649" s="62" t="s">
        <v>997</v>
      </c>
      <c r="B649" s="62" t="s">
        <v>553</v>
      </c>
      <c r="C64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49" s="62" t="s">
        <v>509</v>
      </c>
      <c r="E649" s="62"/>
      <c r="F64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4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49" s="74"/>
      <c r="I649" s="75" t="str">
        <f>IF(Table1[[#This Row],[Connection ID]]&lt;&gt;"-",IF(COUNTIF(Table1[Connection ID],Table1[[#This Row],[Connection ID]])&gt;1,"Duplicate Tag",""),"")</f>
        <v/>
      </c>
      <c r="J64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49" s="62"/>
      <c r="M649" s="62" t="s">
        <v>751</v>
      </c>
      <c r="N649" s="72" t="str" cm="1">
        <f t="array" ref="N649">_xlfn._xlws.FILTER(LookupCostCode[Cost Code],LookupCostCode[Description]=Table1[[#This Row],[Equipment Type]],"Not Assigned")</f>
        <v>Not Assigned</v>
      </c>
      <c r="O649" s="72" t="s">
        <v>1032</v>
      </c>
      <c r="P649" s="72" t="s">
        <v>1033</v>
      </c>
      <c r="Q649" s="62" t="s">
        <v>9</v>
      </c>
      <c r="R649" s="62"/>
      <c r="S649" s="62" t="s">
        <v>10</v>
      </c>
      <c r="T649" s="62"/>
      <c r="U649" s="62"/>
      <c r="V649" s="62"/>
      <c r="W649" s="72" t="str">
        <f>IF(ISBLANK(Table1[[#This Row],[Connection Type]]),"",INDEX(LookupConnectionType[Description],MATCH(Table1[[#This Row],[Connection Type]],LookupConnectionType[Connection Abbreviation])))</f>
        <v/>
      </c>
      <c r="X649" s="76"/>
      <c r="AA649" s="62"/>
      <c r="AB649" s="62"/>
      <c r="AC649" s="62"/>
      <c r="AD649" s="62"/>
      <c r="AE649" s="62"/>
      <c r="AF649" s="77"/>
      <c r="AG649" s="77"/>
      <c r="AH649" s="78"/>
      <c r="AI64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4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49" s="79" t="str">
        <f>IF(OR(Table1[[#This Row],[Apparent Power (kVA)]]="",Table1[[#This Row],[Elec - Diversity]]=""),"",Table1[[#This Row],[Apparent Power (kVA)]]*Table1[[#This Row],[Elec - Diversity]])</f>
        <v/>
      </c>
      <c r="AL649" s="62"/>
      <c r="AM649" s="62"/>
      <c r="AN649" s="62"/>
      <c r="AO649" s="62"/>
      <c r="AP649" s="62"/>
      <c r="AQ649" s="62"/>
      <c r="AR649" s="62"/>
      <c r="AS649" s="62"/>
      <c r="AT649" s="62" t="str" cm="1">
        <f t="array" ref="AT649">IF(ISBLANK(Table1[[#This Row],[Service]]),"N/A",INDEX(LookupService[Consumption Unit],MATCH(Table1[[#This Row],[Service]],LookupService[Service],0),0))</f>
        <v>N/A</v>
      </c>
      <c r="AU649" s="62"/>
      <c r="AV649" s="62"/>
      <c r="AW649" s="80" t="str" cm="1">
        <f t="array" ref="AW649">IF(ISBLANK(Table1[[#This Row],[Service]]),"N/A",INDEX(LookupService[Pressure Unit],MATCH(Table1[[#This Row],[Service]],LookupService[Service],0),0))</f>
        <v>N/A</v>
      </c>
      <c r="AX649" s="81"/>
      <c r="AY649" s="72" t="str">
        <f>IF(OR(Table1[[#This Row],[Flow]]="",Table1[[#This Row],[Mech - Diversity]]=""),"",Table1[[#This Row],[Flow]]*Table1[[#This Row],[Mech - Diversity]])</f>
        <v/>
      </c>
      <c r="AZ649" s="72"/>
      <c r="BA649" s="62"/>
      <c r="BB649" s="62"/>
      <c r="BC649" s="62"/>
      <c r="BD649" s="62"/>
      <c r="BE649" s="62"/>
      <c r="BF649" s="62"/>
      <c r="BG649" s="62"/>
      <c r="BH649" s="77"/>
      <c r="BI649" s="77"/>
      <c r="BJ64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49" s="72"/>
      <c r="BL649" s="72" t="b">
        <f>IF(ISBLANK(Table1[[#This Row],[Power Source (Control Panel)]]),FALSE,TRUE)</f>
        <v>0</v>
      </c>
    </row>
    <row r="650" spans="1:64" ht="30" customHeight="1" x14ac:dyDescent="0.3">
      <c r="A650" s="80" t="s">
        <v>1003</v>
      </c>
      <c r="B650" s="62" t="s">
        <v>553</v>
      </c>
      <c r="C65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EL-C234</v>
      </c>
      <c r="D650" s="62" t="s">
        <v>516</v>
      </c>
      <c r="E650" s="62" t="s">
        <v>528</v>
      </c>
      <c r="F650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50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50" s="74">
        <v>234</v>
      </c>
      <c r="I650" s="75" t="str">
        <f>IF(Table1[[#This Row],[Connection ID]]&lt;&gt;"-",IF(COUNTIF(Table1[Connection ID],Table1[[#This Row],[Connection ID]])&gt;1,"Duplicate Tag",""),"")</f>
        <v/>
      </c>
      <c r="J65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50" s="62"/>
      <c r="M650" s="62"/>
      <c r="N650" s="72" t="str" cm="1">
        <f t="array" ref="N650">_xlfn._xlws.FILTER(LookupCostCode[Cost Code],LookupCostCode[Description]=Table1[[#This Row],[Equipment Type]],"Not Assigned")</f>
        <v>Not Assigned</v>
      </c>
      <c r="O650" s="72"/>
      <c r="P650" s="72"/>
      <c r="Q650" s="62" t="s">
        <v>9</v>
      </c>
      <c r="R650" s="62"/>
      <c r="S650" s="62" t="s">
        <v>10</v>
      </c>
      <c r="T650" s="62"/>
      <c r="U650" s="62"/>
      <c r="V650" s="62"/>
      <c r="W650" s="72" t="str">
        <f>IF(ISBLANK(Table1[[#This Row],[Connection Type]]),"",INDEX(LookupConnectionType[Description],MATCH(Table1[[#This Row],[Connection Type]],LookupConnectionType[Connection Abbreviation])))</f>
        <v/>
      </c>
      <c r="X650" s="76"/>
      <c r="AA650" s="62"/>
      <c r="AB650" s="62"/>
      <c r="AC650" s="62" t="s">
        <v>518</v>
      </c>
      <c r="AD650" s="62"/>
      <c r="AE650" s="62" t="s">
        <v>529</v>
      </c>
      <c r="AF650" s="77"/>
      <c r="AG650" s="77">
        <v>5</v>
      </c>
      <c r="AH650" s="78">
        <v>0.8</v>
      </c>
      <c r="AI650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50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50" s="79">
        <f>IF(OR(Table1[[#This Row],[Apparent Power (kVA)]]="",Table1[[#This Row],[Elec - Diversity]]=""),"",Table1[[#This Row],[Apparent Power (kVA)]]*Table1[[#This Row],[Elec - Diversity]])</f>
        <v>0.48</v>
      </c>
      <c r="AL650" s="62"/>
      <c r="AM650" s="62"/>
      <c r="AN650" s="62"/>
      <c r="AO650" s="62"/>
      <c r="AP650" s="62"/>
      <c r="AQ650" s="62"/>
      <c r="AR650" s="62"/>
      <c r="AS650" s="62"/>
      <c r="AT650" s="62" t="str" cm="1">
        <f t="array" ref="AT650">IF(ISBLANK(Table1[[#This Row],[Service]]),"N/A",INDEX(LookupService[Consumption Unit],MATCH(Table1[[#This Row],[Service]],LookupService[Service],0),0))</f>
        <v>N/A</v>
      </c>
      <c r="AU650" s="62"/>
      <c r="AV650" s="62"/>
      <c r="AW650" s="80" t="str" cm="1">
        <f t="array" ref="AW650">IF(ISBLANK(Table1[[#This Row],[Service]]),"N/A",INDEX(LookupService[Pressure Unit],MATCH(Table1[[#This Row],[Service]],LookupService[Service],0),0))</f>
        <v>N/A</v>
      </c>
      <c r="AX650" s="81"/>
      <c r="AY650" s="72" t="str">
        <f>IF(OR(Table1[[#This Row],[Flow]]="",Table1[[#This Row],[Mech - Diversity]]=""),"",Table1[[#This Row],[Flow]]*Table1[[#This Row],[Mech - Diversity]])</f>
        <v/>
      </c>
      <c r="AZ650" s="72"/>
      <c r="BA650" s="62"/>
      <c r="BB650" s="62"/>
      <c r="BC650" s="62"/>
      <c r="BD650" s="62"/>
      <c r="BE650" s="62"/>
      <c r="BF650" s="62"/>
      <c r="BG650" s="62"/>
      <c r="BH650" s="77"/>
      <c r="BI650" s="77"/>
      <c r="BJ650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50" s="72" t="s">
        <v>512</v>
      </c>
      <c r="BL650" s="72" t="b">
        <f>IF(ISBLANK(Table1[[#This Row],[Power Source (Control Panel)]]),FALSE,TRUE)</f>
        <v>0</v>
      </c>
    </row>
    <row r="651" spans="1:64" ht="30" customHeight="1" x14ac:dyDescent="0.3">
      <c r="A651" s="62" t="s">
        <v>1003</v>
      </c>
      <c r="B651" s="62" t="s">
        <v>553</v>
      </c>
      <c r="C65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51" s="62" t="s">
        <v>509</v>
      </c>
      <c r="E651" s="62"/>
      <c r="F65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5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51" s="74"/>
      <c r="I651" s="75" t="str">
        <f>IF(Table1[[#This Row],[Connection ID]]&lt;&gt;"-",IF(COUNTIF(Table1[Connection ID],Table1[[#This Row],[Connection ID]])&gt;1,"Duplicate Tag",""),"")</f>
        <v/>
      </c>
      <c r="J65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51" s="62"/>
      <c r="M651" s="62" t="s">
        <v>751</v>
      </c>
      <c r="N651" s="72" t="str" cm="1">
        <f t="array" ref="N651">_xlfn._xlws.FILTER(LookupCostCode[Cost Code],LookupCostCode[Description]=Table1[[#This Row],[Equipment Type]],"Not Assigned")</f>
        <v>Not Assigned</v>
      </c>
      <c r="O651" s="72" t="s">
        <v>1032</v>
      </c>
      <c r="P651" s="72" t="s">
        <v>1033</v>
      </c>
      <c r="Q651" s="62" t="s">
        <v>9</v>
      </c>
      <c r="R651" s="62"/>
      <c r="S651" s="62" t="s">
        <v>10</v>
      </c>
      <c r="T651" s="62"/>
      <c r="U651" s="62"/>
      <c r="V651" s="62"/>
      <c r="W651" s="72" t="str">
        <f>IF(ISBLANK(Table1[[#This Row],[Connection Type]]),"",INDEX(LookupConnectionType[Description],MATCH(Table1[[#This Row],[Connection Type]],LookupConnectionType[Connection Abbreviation])))</f>
        <v/>
      </c>
      <c r="X651" s="76"/>
      <c r="AA651" s="62"/>
      <c r="AB651" s="62"/>
      <c r="AC651" s="62"/>
      <c r="AD651" s="62"/>
      <c r="AE651" s="62"/>
      <c r="AF651" s="77"/>
      <c r="AG651" s="77"/>
      <c r="AH651" s="78"/>
      <c r="AI65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5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51" s="79" t="str">
        <f>IF(OR(Table1[[#This Row],[Apparent Power (kVA)]]="",Table1[[#This Row],[Elec - Diversity]]=""),"",Table1[[#This Row],[Apparent Power (kVA)]]*Table1[[#This Row],[Elec - Diversity]])</f>
        <v/>
      </c>
      <c r="AL651" s="62"/>
      <c r="AM651" s="62"/>
      <c r="AN651" s="62"/>
      <c r="AO651" s="62"/>
      <c r="AP651" s="62"/>
      <c r="AQ651" s="62"/>
      <c r="AR651" s="62"/>
      <c r="AS651" s="62"/>
      <c r="AT651" s="62" t="str" cm="1">
        <f t="array" ref="AT651">IF(ISBLANK(Table1[[#This Row],[Service]]),"N/A",INDEX(LookupService[Consumption Unit],MATCH(Table1[[#This Row],[Service]],LookupService[Service],0),0))</f>
        <v>N/A</v>
      </c>
      <c r="AU651" s="62"/>
      <c r="AV651" s="62"/>
      <c r="AW651" s="80" t="str" cm="1">
        <f t="array" ref="AW651">IF(ISBLANK(Table1[[#This Row],[Service]]),"N/A",INDEX(LookupService[Pressure Unit],MATCH(Table1[[#This Row],[Service]],LookupService[Service],0),0))</f>
        <v>N/A</v>
      </c>
      <c r="AX651" s="81"/>
      <c r="AY651" s="72" t="str">
        <f>IF(OR(Table1[[#This Row],[Flow]]="",Table1[[#This Row],[Mech - Diversity]]=""),"",Table1[[#This Row],[Flow]]*Table1[[#This Row],[Mech - Diversity]])</f>
        <v/>
      </c>
      <c r="AZ651" s="72"/>
      <c r="BA651" s="62"/>
      <c r="BB651" s="62"/>
      <c r="BC651" s="62"/>
      <c r="BD651" s="62"/>
      <c r="BE651" s="62"/>
      <c r="BF651" s="62"/>
      <c r="BG651" s="62"/>
      <c r="BH651" s="77"/>
      <c r="BI651" s="77"/>
      <c r="BJ65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51" s="72"/>
      <c r="BL651" s="72" t="b">
        <f>IF(ISBLANK(Table1[[#This Row],[Power Source (Control Panel)]]),FALSE,TRUE)</f>
        <v>0</v>
      </c>
    </row>
    <row r="652" spans="1:64" ht="30" customHeight="1" x14ac:dyDescent="0.3">
      <c r="A652" s="80" t="s">
        <v>1008</v>
      </c>
      <c r="B652" s="62" t="s">
        <v>553</v>
      </c>
      <c r="C65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EL-C235</v>
      </c>
      <c r="D652" s="62" t="s">
        <v>516</v>
      </c>
      <c r="E652" s="62" t="s">
        <v>528</v>
      </c>
      <c r="F652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52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52" s="74">
        <v>235</v>
      </c>
      <c r="I652" s="75" t="str">
        <f>IF(Table1[[#This Row],[Connection ID]]&lt;&gt;"-",IF(COUNTIF(Table1[Connection ID],Table1[[#This Row],[Connection ID]])&gt;1,"Duplicate Tag",""),"")</f>
        <v/>
      </c>
      <c r="J65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52" s="62"/>
      <c r="M652" s="62"/>
      <c r="N652" s="72" t="str" cm="1">
        <f t="array" ref="N652">_xlfn._xlws.FILTER(LookupCostCode[Cost Code],LookupCostCode[Description]=Table1[[#This Row],[Equipment Type]],"Not Assigned")</f>
        <v>Not Assigned</v>
      </c>
      <c r="O652" s="72"/>
      <c r="P652" s="72"/>
      <c r="Q652" s="62" t="s">
        <v>9</v>
      </c>
      <c r="R652" s="62"/>
      <c r="S652" s="62" t="s">
        <v>10</v>
      </c>
      <c r="T652" s="62"/>
      <c r="U652" s="62"/>
      <c r="V652" s="62"/>
      <c r="W652" s="72" t="str">
        <f>IF(ISBLANK(Table1[[#This Row],[Connection Type]]),"",INDEX(LookupConnectionType[Description],MATCH(Table1[[#This Row],[Connection Type]],LookupConnectionType[Connection Abbreviation])))</f>
        <v/>
      </c>
      <c r="X652" s="76"/>
      <c r="AA652" s="62"/>
      <c r="AB652" s="62"/>
      <c r="AC652" s="62" t="s">
        <v>518</v>
      </c>
      <c r="AD652" s="62"/>
      <c r="AE652" s="62" t="s">
        <v>529</v>
      </c>
      <c r="AF652" s="77"/>
      <c r="AG652" s="77">
        <v>5</v>
      </c>
      <c r="AH652" s="78">
        <v>0.8</v>
      </c>
      <c r="AI652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52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52" s="79">
        <f>IF(OR(Table1[[#This Row],[Apparent Power (kVA)]]="",Table1[[#This Row],[Elec - Diversity]]=""),"",Table1[[#This Row],[Apparent Power (kVA)]]*Table1[[#This Row],[Elec - Diversity]])</f>
        <v>0.48</v>
      </c>
      <c r="AL652" s="62"/>
      <c r="AM652" s="62"/>
      <c r="AN652" s="62"/>
      <c r="AO652" s="62"/>
      <c r="AP652" s="62"/>
      <c r="AQ652" s="62"/>
      <c r="AR652" s="62"/>
      <c r="AS652" s="62"/>
      <c r="AT652" s="62" t="str" cm="1">
        <f t="array" ref="AT652">IF(ISBLANK(Table1[[#This Row],[Service]]),"N/A",INDEX(LookupService[Consumption Unit],MATCH(Table1[[#This Row],[Service]],LookupService[Service],0),0))</f>
        <v>N/A</v>
      </c>
      <c r="AU652" s="62"/>
      <c r="AV652" s="62"/>
      <c r="AW652" s="80" t="str" cm="1">
        <f t="array" ref="AW652">IF(ISBLANK(Table1[[#This Row],[Service]]),"N/A",INDEX(LookupService[Pressure Unit],MATCH(Table1[[#This Row],[Service]],LookupService[Service],0),0))</f>
        <v>N/A</v>
      </c>
      <c r="AX652" s="81"/>
      <c r="AY652" s="72" t="str">
        <f>IF(OR(Table1[[#This Row],[Flow]]="",Table1[[#This Row],[Mech - Diversity]]=""),"",Table1[[#This Row],[Flow]]*Table1[[#This Row],[Mech - Diversity]])</f>
        <v/>
      </c>
      <c r="AZ652" s="72"/>
      <c r="BA652" s="62"/>
      <c r="BB652" s="62"/>
      <c r="BC652" s="62"/>
      <c r="BD652" s="62"/>
      <c r="BE652" s="62"/>
      <c r="BF652" s="62"/>
      <c r="BG652" s="62"/>
      <c r="BH652" s="77"/>
      <c r="BI652" s="77"/>
      <c r="BJ652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52" s="72" t="s">
        <v>512</v>
      </c>
      <c r="BL652" s="72" t="b">
        <f>IF(ISBLANK(Table1[[#This Row],[Power Source (Control Panel)]]),FALSE,TRUE)</f>
        <v>0</v>
      </c>
    </row>
    <row r="653" spans="1:64" ht="30" customHeight="1" x14ac:dyDescent="0.3">
      <c r="A653" s="62" t="s">
        <v>1008</v>
      </c>
      <c r="B653" s="62" t="s">
        <v>553</v>
      </c>
      <c r="C65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53" s="62" t="s">
        <v>509</v>
      </c>
      <c r="E653" s="62"/>
      <c r="F65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5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53" s="74"/>
      <c r="I653" s="75" t="str">
        <f>IF(Table1[[#This Row],[Connection ID]]&lt;&gt;"-",IF(COUNTIF(Table1[Connection ID],Table1[[#This Row],[Connection ID]])&gt;1,"Duplicate Tag",""),"")</f>
        <v/>
      </c>
      <c r="J65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53" s="62"/>
      <c r="M653" s="62" t="s">
        <v>751</v>
      </c>
      <c r="N653" s="72" t="str" cm="1">
        <f t="array" ref="N653">_xlfn._xlws.FILTER(LookupCostCode[Cost Code],LookupCostCode[Description]=Table1[[#This Row],[Equipment Type]],"Not Assigned")</f>
        <v>Not Assigned</v>
      </c>
      <c r="O653" s="72" t="s">
        <v>1032</v>
      </c>
      <c r="P653" s="72" t="s">
        <v>1033</v>
      </c>
      <c r="Q653" s="62" t="s">
        <v>9</v>
      </c>
      <c r="R653" s="62"/>
      <c r="S653" s="62" t="s">
        <v>10</v>
      </c>
      <c r="T653" s="62"/>
      <c r="U653" s="62"/>
      <c r="V653" s="62"/>
      <c r="W653" s="72" t="str">
        <f>IF(ISBLANK(Table1[[#This Row],[Connection Type]]),"",INDEX(LookupConnectionType[Description],MATCH(Table1[[#This Row],[Connection Type]],LookupConnectionType[Connection Abbreviation])))</f>
        <v/>
      </c>
      <c r="X653" s="76"/>
      <c r="AA653" s="62"/>
      <c r="AB653" s="62"/>
      <c r="AC653" s="62"/>
      <c r="AD653" s="62"/>
      <c r="AE653" s="62"/>
      <c r="AF653" s="77"/>
      <c r="AG653" s="77"/>
      <c r="AH653" s="78"/>
      <c r="AI65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5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53" s="79" t="str">
        <f>IF(OR(Table1[[#This Row],[Apparent Power (kVA)]]="",Table1[[#This Row],[Elec - Diversity]]=""),"",Table1[[#This Row],[Apparent Power (kVA)]]*Table1[[#This Row],[Elec - Diversity]])</f>
        <v/>
      </c>
      <c r="AL653" s="62"/>
      <c r="AM653" s="62"/>
      <c r="AN653" s="62"/>
      <c r="AO653" s="62"/>
      <c r="AP653" s="62"/>
      <c r="AQ653" s="62"/>
      <c r="AR653" s="62"/>
      <c r="AS653" s="62"/>
      <c r="AT653" s="62" t="str" cm="1">
        <f t="array" ref="AT653">IF(ISBLANK(Table1[[#This Row],[Service]]),"N/A",INDEX(LookupService[Consumption Unit],MATCH(Table1[[#This Row],[Service]],LookupService[Service],0),0))</f>
        <v>N/A</v>
      </c>
      <c r="AU653" s="62"/>
      <c r="AV653" s="62"/>
      <c r="AW653" s="80" t="str" cm="1">
        <f t="array" ref="AW653">IF(ISBLANK(Table1[[#This Row],[Service]]),"N/A",INDEX(LookupService[Pressure Unit],MATCH(Table1[[#This Row],[Service]],LookupService[Service],0),0))</f>
        <v>N/A</v>
      </c>
      <c r="AX653" s="81"/>
      <c r="AY653" s="72" t="str">
        <f>IF(OR(Table1[[#This Row],[Flow]]="",Table1[[#This Row],[Mech - Diversity]]=""),"",Table1[[#This Row],[Flow]]*Table1[[#This Row],[Mech - Diversity]])</f>
        <v/>
      </c>
      <c r="AZ653" s="72"/>
      <c r="BA653" s="62"/>
      <c r="BB653" s="62"/>
      <c r="BC653" s="62"/>
      <c r="BD653" s="62"/>
      <c r="BE653" s="62"/>
      <c r="BF653" s="62"/>
      <c r="BG653" s="62"/>
      <c r="BH653" s="77"/>
      <c r="BI653" s="77"/>
      <c r="BJ65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53" s="72"/>
      <c r="BL653" s="72" t="b">
        <f>IF(ISBLANK(Table1[[#This Row],[Power Source (Control Panel)]]),FALSE,TRUE)</f>
        <v>0</v>
      </c>
    </row>
    <row r="654" spans="1:64" ht="30" customHeight="1" x14ac:dyDescent="0.3">
      <c r="A654" s="85" t="s">
        <v>1012</v>
      </c>
      <c r="B654" s="62" t="s">
        <v>553</v>
      </c>
      <c r="C65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EL-C236</v>
      </c>
      <c r="D654" s="62" t="s">
        <v>516</v>
      </c>
      <c r="E654" s="62" t="s">
        <v>528</v>
      </c>
      <c r="F654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54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54" s="74">
        <v>236</v>
      </c>
      <c r="I654" s="75" t="str">
        <f>IF(Table1[[#This Row],[Connection ID]]&lt;&gt;"-",IF(COUNTIF(Table1[Connection ID],Table1[[#This Row],[Connection ID]])&gt;1,"Duplicate Tag",""),"")</f>
        <v/>
      </c>
      <c r="J65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54" s="62"/>
      <c r="M654" s="62"/>
      <c r="N654" s="72" t="str" cm="1">
        <f t="array" ref="N654">_xlfn._xlws.FILTER(LookupCostCode[Cost Code],LookupCostCode[Description]=Table1[[#This Row],[Equipment Type]],"Not Assigned")</f>
        <v>Not Assigned</v>
      </c>
      <c r="O654" s="72"/>
      <c r="P654" s="72"/>
      <c r="Q654" s="62" t="s">
        <v>9</v>
      </c>
      <c r="R654" s="62"/>
      <c r="S654" s="62" t="s">
        <v>10</v>
      </c>
      <c r="T654" s="62"/>
      <c r="U654" s="62"/>
      <c r="V654" s="62"/>
      <c r="W654" s="72" t="str">
        <f>IF(ISBLANK(Table1[[#This Row],[Connection Type]]),"",INDEX(LookupConnectionType[Description],MATCH(Table1[[#This Row],[Connection Type]],LookupConnectionType[Connection Abbreviation])))</f>
        <v/>
      </c>
      <c r="X654" s="76"/>
      <c r="AA654" s="62"/>
      <c r="AB654" s="62"/>
      <c r="AC654" s="62" t="s">
        <v>518</v>
      </c>
      <c r="AD654" s="62"/>
      <c r="AE654" s="62" t="s">
        <v>529</v>
      </c>
      <c r="AF654" s="77"/>
      <c r="AG654" s="77">
        <v>5</v>
      </c>
      <c r="AH654" s="78">
        <v>0.8</v>
      </c>
      <c r="AI654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54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54" s="79">
        <f>IF(OR(Table1[[#This Row],[Apparent Power (kVA)]]="",Table1[[#This Row],[Elec - Diversity]]=""),"",Table1[[#This Row],[Apparent Power (kVA)]]*Table1[[#This Row],[Elec - Diversity]])</f>
        <v>0.48</v>
      </c>
      <c r="AL654" s="62"/>
      <c r="AM654" s="62"/>
      <c r="AN654" s="62"/>
      <c r="AO654" s="62"/>
      <c r="AP654" s="62"/>
      <c r="AQ654" s="62"/>
      <c r="AR654" s="62"/>
      <c r="AS654" s="62"/>
      <c r="AT654" s="62" t="str" cm="1">
        <f t="array" ref="AT654">IF(ISBLANK(Table1[[#This Row],[Service]]),"N/A",INDEX(LookupService[Consumption Unit],MATCH(Table1[[#This Row],[Service]],LookupService[Service],0),0))</f>
        <v>N/A</v>
      </c>
      <c r="AU654" s="62"/>
      <c r="AV654" s="62"/>
      <c r="AW654" s="80" t="str" cm="1">
        <f t="array" ref="AW654">IF(ISBLANK(Table1[[#This Row],[Service]]),"N/A",INDEX(LookupService[Pressure Unit],MATCH(Table1[[#This Row],[Service]],LookupService[Service],0),0))</f>
        <v>N/A</v>
      </c>
      <c r="AX654" s="81"/>
      <c r="AY654" s="72" t="str">
        <f>IF(OR(Table1[[#This Row],[Flow]]="",Table1[[#This Row],[Mech - Diversity]]=""),"",Table1[[#This Row],[Flow]]*Table1[[#This Row],[Mech - Diversity]])</f>
        <v/>
      </c>
      <c r="AZ654" s="72"/>
      <c r="BA654" s="62"/>
      <c r="BB654" s="62"/>
      <c r="BC654" s="62"/>
      <c r="BD654" s="62"/>
      <c r="BE654" s="62"/>
      <c r="BF654" s="62"/>
      <c r="BG654" s="62"/>
      <c r="BH654" s="77"/>
      <c r="BI654" s="77"/>
      <c r="BJ654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54" s="72" t="s">
        <v>512</v>
      </c>
      <c r="BL654" s="72" t="b">
        <f>IF(ISBLANK(Table1[[#This Row],[Power Source (Control Panel)]]),FALSE,TRUE)</f>
        <v>0</v>
      </c>
    </row>
    <row r="655" spans="1:64" ht="30" customHeight="1" x14ac:dyDescent="0.3">
      <c r="A655" s="62" t="s">
        <v>1012</v>
      </c>
      <c r="B655" s="62" t="s">
        <v>553</v>
      </c>
      <c r="C65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55" s="62" t="s">
        <v>509</v>
      </c>
      <c r="E655" s="62"/>
      <c r="F65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5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55" s="74"/>
      <c r="I655" s="75" t="str">
        <f>IF(Table1[[#This Row],[Connection ID]]&lt;&gt;"-",IF(COUNTIF(Table1[Connection ID],Table1[[#This Row],[Connection ID]])&gt;1,"Duplicate Tag",""),"")</f>
        <v/>
      </c>
      <c r="J65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55" s="62"/>
      <c r="M655" s="62" t="s">
        <v>535</v>
      </c>
      <c r="N655" s="72" t="str" cm="1">
        <f t="array" ref="N655">_xlfn._xlws.FILTER(LookupCostCode[Cost Code],LookupCostCode[Description]=Table1[[#This Row],[Equipment Type]],"Not Assigned")</f>
        <v>Not Assigned</v>
      </c>
      <c r="O655" s="72" t="s">
        <v>1032</v>
      </c>
      <c r="P655" s="72" t="s">
        <v>1033</v>
      </c>
      <c r="Q655" s="62" t="s">
        <v>9</v>
      </c>
      <c r="R655" s="62"/>
      <c r="S655" s="62" t="s">
        <v>10</v>
      </c>
      <c r="T655" s="62"/>
      <c r="U655" s="62"/>
      <c r="V655" s="62"/>
      <c r="W655" s="72" t="str">
        <f>IF(ISBLANK(Table1[[#This Row],[Connection Type]]),"",INDEX(LookupConnectionType[Description],MATCH(Table1[[#This Row],[Connection Type]],LookupConnectionType[Connection Abbreviation])))</f>
        <v/>
      </c>
      <c r="X655" s="76"/>
      <c r="AA655" s="62"/>
      <c r="AB655" s="62"/>
      <c r="AC655" s="62"/>
      <c r="AD655" s="62"/>
      <c r="AE655" s="62"/>
      <c r="AF655" s="77"/>
      <c r="AG655" s="77"/>
      <c r="AH655" s="78"/>
      <c r="AI65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5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55" s="79" t="str">
        <f>IF(OR(Table1[[#This Row],[Apparent Power (kVA)]]="",Table1[[#This Row],[Elec - Diversity]]=""),"",Table1[[#This Row],[Apparent Power (kVA)]]*Table1[[#This Row],[Elec - Diversity]])</f>
        <v/>
      </c>
      <c r="AL655" s="62"/>
      <c r="AM655" s="62"/>
      <c r="AN655" s="62"/>
      <c r="AO655" s="62"/>
      <c r="AP655" s="62"/>
      <c r="AQ655" s="62"/>
      <c r="AR655" s="62"/>
      <c r="AS655" s="62"/>
      <c r="AT655" s="62" t="str" cm="1">
        <f t="array" ref="AT655">IF(ISBLANK(Table1[[#This Row],[Service]]),"N/A",INDEX(LookupService[Consumption Unit],MATCH(Table1[[#This Row],[Service]],LookupService[Service],0),0))</f>
        <v>N/A</v>
      </c>
      <c r="AU655" s="62"/>
      <c r="AV655" s="62"/>
      <c r="AW655" s="80" t="str" cm="1">
        <f t="array" ref="AW655">IF(ISBLANK(Table1[[#This Row],[Service]]),"N/A",INDEX(LookupService[Pressure Unit],MATCH(Table1[[#This Row],[Service]],LookupService[Service],0),0))</f>
        <v>N/A</v>
      </c>
      <c r="AX655" s="81"/>
      <c r="AY655" s="72" t="str">
        <f>IF(OR(Table1[[#This Row],[Flow]]="",Table1[[#This Row],[Mech - Diversity]]=""),"",Table1[[#This Row],[Flow]]*Table1[[#This Row],[Mech - Diversity]])</f>
        <v/>
      </c>
      <c r="AZ655" s="72"/>
      <c r="BA655" s="62"/>
      <c r="BB655" s="62"/>
      <c r="BC655" s="62"/>
      <c r="BD655" s="62"/>
      <c r="BE655" s="62"/>
      <c r="BF655" s="62"/>
      <c r="BG655" s="62"/>
      <c r="BH655" s="77"/>
      <c r="BI655" s="77"/>
      <c r="BJ65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55" s="72"/>
      <c r="BL655" s="72" t="b">
        <f>IF(ISBLANK(Table1[[#This Row],[Power Source (Control Panel)]]),FALSE,TRUE)</f>
        <v>0</v>
      </c>
    </row>
    <row r="656" spans="1:64" ht="30" customHeight="1" x14ac:dyDescent="0.3">
      <c r="A656" s="85" t="s">
        <v>1015</v>
      </c>
      <c r="B656" s="62" t="s">
        <v>553</v>
      </c>
      <c r="C65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EL-C237</v>
      </c>
      <c r="D656" s="62" t="s">
        <v>516</v>
      </c>
      <c r="E656" s="62" t="s">
        <v>528</v>
      </c>
      <c r="F65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5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56" s="74">
        <v>237</v>
      </c>
      <c r="I656" s="75" t="str">
        <f>IF(Table1[[#This Row],[Connection ID]]&lt;&gt;"-",IF(COUNTIF(Table1[Connection ID],Table1[[#This Row],[Connection ID]])&gt;1,"Duplicate Tag",""),"")</f>
        <v/>
      </c>
      <c r="J65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56" s="62"/>
      <c r="M656" s="62"/>
      <c r="N656" s="72" t="str" cm="1">
        <f t="array" ref="N656">_xlfn._xlws.FILTER(LookupCostCode[Cost Code],LookupCostCode[Description]=Table1[[#This Row],[Equipment Type]],"Not Assigned")</f>
        <v>Not Assigned</v>
      </c>
      <c r="O656" s="72"/>
      <c r="P656" s="72"/>
      <c r="Q656" s="62" t="s">
        <v>9</v>
      </c>
      <c r="R656" s="62"/>
      <c r="S656" s="62" t="s">
        <v>10</v>
      </c>
      <c r="T656" s="62"/>
      <c r="U656" s="62"/>
      <c r="V656" s="62"/>
      <c r="W656" s="72" t="str">
        <f>IF(ISBLANK(Table1[[#This Row],[Connection Type]]),"",INDEX(LookupConnectionType[Description],MATCH(Table1[[#This Row],[Connection Type]],LookupConnectionType[Connection Abbreviation])))</f>
        <v/>
      </c>
      <c r="X656" s="76"/>
      <c r="AA656" s="62"/>
      <c r="AB656" s="62"/>
      <c r="AC656" s="62" t="s">
        <v>518</v>
      </c>
      <c r="AD656" s="62"/>
      <c r="AE656" s="62" t="s">
        <v>529</v>
      </c>
      <c r="AF656" s="77"/>
      <c r="AG656" s="77">
        <v>5</v>
      </c>
      <c r="AH656" s="78">
        <v>0.8</v>
      </c>
      <c r="AI65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56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56" s="79">
        <f>IF(OR(Table1[[#This Row],[Apparent Power (kVA)]]="",Table1[[#This Row],[Elec - Diversity]]=""),"",Table1[[#This Row],[Apparent Power (kVA)]]*Table1[[#This Row],[Elec - Diversity]])</f>
        <v>0.48</v>
      </c>
      <c r="AL656" s="62"/>
      <c r="AM656" s="62"/>
      <c r="AN656" s="62"/>
      <c r="AO656" s="62"/>
      <c r="AP656" s="62"/>
      <c r="AQ656" s="62"/>
      <c r="AR656" s="62"/>
      <c r="AS656" s="62"/>
      <c r="AT656" s="62" t="str" cm="1">
        <f t="array" ref="AT656">IF(ISBLANK(Table1[[#This Row],[Service]]),"N/A",INDEX(LookupService[Consumption Unit],MATCH(Table1[[#This Row],[Service]],LookupService[Service],0),0))</f>
        <v>N/A</v>
      </c>
      <c r="AU656" s="62"/>
      <c r="AV656" s="62"/>
      <c r="AW656" s="80" t="str" cm="1">
        <f t="array" ref="AW656">IF(ISBLANK(Table1[[#This Row],[Service]]),"N/A",INDEX(LookupService[Pressure Unit],MATCH(Table1[[#This Row],[Service]],LookupService[Service],0),0))</f>
        <v>N/A</v>
      </c>
      <c r="AX656" s="81"/>
      <c r="AY656" s="72" t="str">
        <f>IF(OR(Table1[[#This Row],[Flow]]="",Table1[[#This Row],[Mech - Diversity]]=""),"",Table1[[#This Row],[Flow]]*Table1[[#This Row],[Mech - Diversity]])</f>
        <v/>
      </c>
      <c r="AZ656" s="72"/>
      <c r="BA656" s="62"/>
      <c r="BB656" s="62"/>
      <c r="BC656" s="62"/>
      <c r="BD656" s="62"/>
      <c r="BE656" s="62"/>
      <c r="BF656" s="62"/>
      <c r="BG656" s="62"/>
      <c r="BH656" s="77"/>
      <c r="BI656" s="77"/>
      <c r="BJ65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56" s="72" t="s">
        <v>512</v>
      </c>
      <c r="BL656" s="72" t="b">
        <f>IF(ISBLANK(Table1[[#This Row],[Power Source (Control Panel)]]),FALSE,TRUE)</f>
        <v>0</v>
      </c>
    </row>
    <row r="657" spans="1:64" ht="30" customHeight="1" x14ac:dyDescent="0.3">
      <c r="A657" s="62" t="s">
        <v>1015</v>
      </c>
      <c r="B657" s="62" t="s">
        <v>553</v>
      </c>
      <c r="C65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57" s="62" t="s">
        <v>509</v>
      </c>
      <c r="E657" s="62"/>
      <c r="F65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5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57" s="74"/>
      <c r="I657" s="75" t="str">
        <f>IF(Table1[[#This Row],[Connection ID]]&lt;&gt;"-",IF(COUNTIF(Table1[Connection ID],Table1[[#This Row],[Connection ID]])&gt;1,"Duplicate Tag",""),"")</f>
        <v/>
      </c>
      <c r="J65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57" s="62"/>
      <c r="M657" s="62" t="s">
        <v>535</v>
      </c>
      <c r="N657" s="72" t="str" cm="1">
        <f t="array" ref="N657">_xlfn._xlws.FILTER(LookupCostCode[Cost Code],LookupCostCode[Description]=Table1[[#This Row],[Equipment Type]],"Not Assigned")</f>
        <v>Not Assigned</v>
      </c>
      <c r="O657" s="72" t="s">
        <v>1032</v>
      </c>
      <c r="P657" s="72" t="s">
        <v>1033</v>
      </c>
      <c r="Q657" s="62" t="s">
        <v>9</v>
      </c>
      <c r="R657" s="62"/>
      <c r="S657" s="62" t="s">
        <v>10</v>
      </c>
      <c r="T657" s="62"/>
      <c r="U657" s="62"/>
      <c r="V657" s="62"/>
      <c r="W657" s="72" t="str">
        <f>IF(ISBLANK(Table1[[#This Row],[Connection Type]]),"",INDEX(LookupConnectionType[Description],MATCH(Table1[[#This Row],[Connection Type]],LookupConnectionType[Connection Abbreviation])))</f>
        <v/>
      </c>
      <c r="X657" s="76"/>
      <c r="AA657" s="62"/>
      <c r="AB657" s="62"/>
      <c r="AC657" s="62"/>
      <c r="AD657" s="62"/>
      <c r="AE657" s="62"/>
      <c r="AF657" s="77"/>
      <c r="AG657" s="77"/>
      <c r="AH657" s="78"/>
      <c r="AI65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5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57" s="79" t="str">
        <f>IF(OR(Table1[[#This Row],[Apparent Power (kVA)]]="",Table1[[#This Row],[Elec - Diversity]]=""),"",Table1[[#This Row],[Apparent Power (kVA)]]*Table1[[#This Row],[Elec - Diversity]])</f>
        <v/>
      </c>
      <c r="AL657" s="62"/>
      <c r="AM657" s="62"/>
      <c r="AN657" s="62"/>
      <c r="AO657" s="62"/>
      <c r="AP657" s="62"/>
      <c r="AQ657" s="62"/>
      <c r="AR657" s="62"/>
      <c r="AS657" s="62"/>
      <c r="AT657" s="62" t="str" cm="1">
        <f t="array" ref="AT657">IF(ISBLANK(Table1[[#This Row],[Service]]),"N/A",INDEX(LookupService[Consumption Unit],MATCH(Table1[[#This Row],[Service]],LookupService[Service],0),0))</f>
        <v>N/A</v>
      </c>
      <c r="AU657" s="62"/>
      <c r="AV657" s="62"/>
      <c r="AW657" s="80" t="str" cm="1">
        <f t="array" ref="AW657">IF(ISBLANK(Table1[[#This Row],[Service]]),"N/A",INDEX(LookupService[Pressure Unit],MATCH(Table1[[#This Row],[Service]],LookupService[Service],0),0))</f>
        <v>N/A</v>
      </c>
      <c r="AX657" s="81"/>
      <c r="AY657" s="72" t="str">
        <f>IF(OR(Table1[[#This Row],[Flow]]="",Table1[[#This Row],[Mech - Diversity]]=""),"",Table1[[#This Row],[Flow]]*Table1[[#This Row],[Mech - Diversity]])</f>
        <v/>
      </c>
      <c r="AZ657" s="72"/>
      <c r="BA657" s="62"/>
      <c r="BB657" s="62"/>
      <c r="BC657" s="62"/>
      <c r="BD657" s="62"/>
      <c r="BE657" s="62"/>
      <c r="BF657" s="62"/>
      <c r="BG657" s="62"/>
      <c r="BH657" s="77"/>
      <c r="BI657" s="77"/>
      <c r="BJ65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57" s="72"/>
      <c r="BL657" s="72" t="b">
        <f>IF(ISBLANK(Table1[[#This Row],[Power Source (Control Panel)]]),FALSE,TRUE)</f>
        <v>0</v>
      </c>
    </row>
    <row r="658" spans="1:64" ht="30" customHeight="1" x14ac:dyDescent="0.3">
      <c r="A658" s="85" t="s">
        <v>1018</v>
      </c>
      <c r="B658" s="62" t="s">
        <v>553</v>
      </c>
      <c r="C65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EL-C238</v>
      </c>
      <c r="D658" s="62" t="s">
        <v>516</v>
      </c>
      <c r="E658" s="62" t="s">
        <v>528</v>
      </c>
      <c r="F658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58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58" s="74">
        <v>238</v>
      </c>
      <c r="I658" s="75" t="str">
        <f>IF(Table1[[#This Row],[Connection ID]]&lt;&gt;"-",IF(COUNTIF(Table1[Connection ID],Table1[[#This Row],[Connection ID]])&gt;1,"Duplicate Tag",""),"")</f>
        <v/>
      </c>
      <c r="J65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58" s="62"/>
      <c r="M658" s="62"/>
      <c r="N658" s="72" t="str" cm="1">
        <f t="array" ref="N658">_xlfn._xlws.FILTER(LookupCostCode[Cost Code],LookupCostCode[Description]=Table1[[#This Row],[Equipment Type]],"Not Assigned")</f>
        <v>Not Assigned</v>
      </c>
      <c r="O658" s="72"/>
      <c r="P658" s="72"/>
      <c r="Q658" s="62" t="s">
        <v>9</v>
      </c>
      <c r="R658" s="62"/>
      <c r="S658" s="62" t="s">
        <v>10</v>
      </c>
      <c r="T658" s="62"/>
      <c r="U658" s="62"/>
      <c r="V658" s="62"/>
      <c r="W658" s="72" t="str">
        <f>IF(ISBLANK(Table1[[#This Row],[Connection Type]]),"",INDEX(LookupConnectionType[Description],MATCH(Table1[[#This Row],[Connection Type]],LookupConnectionType[Connection Abbreviation])))</f>
        <v/>
      </c>
      <c r="X658" s="76"/>
      <c r="AA658" s="62"/>
      <c r="AB658" s="62"/>
      <c r="AC658" s="62" t="s">
        <v>518</v>
      </c>
      <c r="AD658" s="62"/>
      <c r="AE658" s="62" t="s">
        <v>529</v>
      </c>
      <c r="AF658" s="77"/>
      <c r="AG658" s="77">
        <v>5</v>
      </c>
      <c r="AH658" s="78">
        <v>0.8</v>
      </c>
      <c r="AI658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58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58" s="79">
        <f>IF(OR(Table1[[#This Row],[Apparent Power (kVA)]]="",Table1[[#This Row],[Elec - Diversity]]=""),"",Table1[[#This Row],[Apparent Power (kVA)]]*Table1[[#This Row],[Elec - Diversity]])</f>
        <v>0.48</v>
      </c>
      <c r="AL658" s="62"/>
      <c r="AM658" s="62"/>
      <c r="AN658" s="62"/>
      <c r="AO658" s="62"/>
      <c r="AP658" s="62"/>
      <c r="AQ658" s="62"/>
      <c r="AR658" s="62"/>
      <c r="AS658" s="62"/>
      <c r="AT658" s="62" t="str" cm="1">
        <f t="array" ref="AT658">IF(ISBLANK(Table1[[#This Row],[Service]]),"N/A",INDEX(LookupService[Consumption Unit],MATCH(Table1[[#This Row],[Service]],LookupService[Service],0),0))</f>
        <v>N/A</v>
      </c>
      <c r="AU658" s="62"/>
      <c r="AV658" s="62"/>
      <c r="AW658" s="80" t="str" cm="1">
        <f t="array" ref="AW658">IF(ISBLANK(Table1[[#This Row],[Service]]),"N/A",INDEX(LookupService[Pressure Unit],MATCH(Table1[[#This Row],[Service]],LookupService[Service],0),0))</f>
        <v>N/A</v>
      </c>
      <c r="AX658" s="81"/>
      <c r="AY658" s="72" t="str">
        <f>IF(OR(Table1[[#This Row],[Flow]]="",Table1[[#This Row],[Mech - Diversity]]=""),"",Table1[[#This Row],[Flow]]*Table1[[#This Row],[Mech - Diversity]])</f>
        <v/>
      </c>
      <c r="AZ658" s="72"/>
      <c r="BA658" s="62"/>
      <c r="BB658" s="62"/>
      <c r="BC658" s="62"/>
      <c r="BD658" s="62"/>
      <c r="BE658" s="62"/>
      <c r="BF658" s="62"/>
      <c r="BG658" s="62"/>
      <c r="BH658" s="77"/>
      <c r="BI658" s="77"/>
      <c r="BJ658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58" s="72" t="s">
        <v>512</v>
      </c>
      <c r="BL658" s="72" t="b">
        <f>IF(ISBLANK(Table1[[#This Row],[Power Source (Control Panel)]]),FALSE,TRUE)</f>
        <v>0</v>
      </c>
    </row>
    <row r="659" spans="1:64" ht="30" customHeight="1" x14ac:dyDescent="0.3">
      <c r="A659" s="62" t="s">
        <v>1018</v>
      </c>
      <c r="B659" s="62" t="s">
        <v>553</v>
      </c>
      <c r="C65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59" s="62" t="s">
        <v>509</v>
      </c>
      <c r="E659" s="62"/>
      <c r="F65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5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59" s="74"/>
      <c r="I659" s="75" t="str">
        <f>IF(Table1[[#This Row],[Connection ID]]&lt;&gt;"-",IF(COUNTIF(Table1[Connection ID],Table1[[#This Row],[Connection ID]])&gt;1,"Duplicate Tag",""),"")</f>
        <v/>
      </c>
      <c r="J65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59" s="62"/>
      <c r="M659" s="62" t="s">
        <v>535</v>
      </c>
      <c r="N659" s="72" t="str" cm="1">
        <f t="array" ref="N659">_xlfn._xlws.FILTER(LookupCostCode[Cost Code],LookupCostCode[Description]=Table1[[#This Row],[Equipment Type]],"Not Assigned")</f>
        <v>Not Assigned</v>
      </c>
      <c r="O659" s="72" t="s">
        <v>1032</v>
      </c>
      <c r="P659" s="72" t="s">
        <v>1033</v>
      </c>
      <c r="Q659" s="62" t="s">
        <v>9</v>
      </c>
      <c r="R659" s="62"/>
      <c r="S659" s="62" t="s">
        <v>10</v>
      </c>
      <c r="T659" s="62"/>
      <c r="U659" s="62"/>
      <c r="V659" s="62"/>
      <c r="W659" s="72" t="str">
        <f>IF(ISBLANK(Table1[[#This Row],[Connection Type]]),"",INDEX(LookupConnectionType[Description],MATCH(Table1[[#This Row],[Connection Type]],LookupConnectionType[Connection Abbreviation])))</f>
        <v/>
      </c>
      <c r="X659" s="76"/>
      <c r="AA659" s="62"/>
      <c r="AB659" s="62"/>
      <c r="AC659" s="62"/>
      <c r="AD659" s="62"/>
      <c r="AE659" s="62"/>
      <c r="AF659" s="77"/>
      <c r="AG659" s="77"/>
      <c r="AH659" s="78"/>
      <c r="AI65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5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59" s="79" t="str">
        <f>IF(OR(Table1[[#This Row],[Apparent Power (kVA)]]="",Table1[[#This Row],[Elec - Diversity]]=""),"",Table1[[#This Row],[Apparent Power (kVA)]]*Table1[[#This Row],[Elec - Diversity]])</f>
        <v/>
      </c>
      <c r="AL659" s="62"/>
      <c r="AM659" s="62"/>
      <c r="AN659" s="62"/>
      <c r="AO659" s="62"/>
      <c r="AP659" s="62"/>
      <c r="AQ659" s="62"/>
      <c r="AR659" s="62"/>
      <c r="AS659" s="62"/>
      <c r="AT659" s="62" t="str" cm="1">
        <f t="array" ref="AT659">IF(ISBLANK(Table1[[#This Row],[Service]]),"N/A",INDEX(LookupService[Consumption Unit],MATCH(Table1[[#This Row],[Service]],LookupService[Service],0),0))</f>
        <v>N/A</v>
      </c>
      <c r="AU659" s="62"/>
      <c r="AV659" s="62"/>
      <c r="AW659" s="80" t="str" cm="1">
        <f t="array" ref="AW659">IF(ISBLANK(Table1[[#This Row],[Service]]),"N/A",INDEX(LookupService[Pressure Unit],MATCH(Table1[[#This Row],[Service]],LookupService[Service],0),0))</f>
        <v>N/A</v>
      </c>
      <c r="AX659" s="81"/>
      <c r="AY659" s="72" t="str">
        <f>IF(OR(Table1[[#This Row],[Flow]]="",Table1[[#This Row],[Mech - Diversity]]=""),"",Table1[[#This Row],[Flow]]*Table1[[#This Row],[Mech - Diversity]])</f>
        <v/>
      </c>
      <c r="AZ659" s="72"/>
      <c r="BA659" s="62"/>
      <c r="BB659" s="62"/>
      <c r="BC659" s="62"/>
      <c r="BD659" s="62"/>
      <c r="BE659" s="62"/>
      <c r="BF659" s="62"/>
      <c r="BG659" s="62"/>
      <c r="BH659" s="77"/>
      <c r="BI659" s="77"/>
      <c r="BJ65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59" s="72"/>
      <c r="BL659" s="72" t="b">
        <f>IF(ISBLANK(Table1[[#This Row],[Power Source (Control Panel)]]),FALSE,TRUE)</f>
        <v>0</v>
      </c>
    </row>
    <row r="660" spans="1:64" ht="30" customHeight="1" x14ac:dyDescent="0.3">
      <c r="A660" s="80" t="s">
        <v>633</v>
      </c>
      <c r="B660" s="62" t="s">
        <v>553</v>
      </c>
      <c r="C66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60" s="62" t="s">
        <v>509</v>
      </c>
      <c r="E660" s="62"/>
      <c r="F66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6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60" s="74"/>
      <c r="I660" s="75" t="str">
        <f>IF(Table1[[#This Row],[Connection ID]]&lt;&gt;"-",IF(COUNTIF(Table1[Connection ID],Table1[[#This Row],[Connection ID]])&gt;1,"Duplicate Tag",""),"")</f>
        <v/>
      </c>
      <c r="J66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60" s="62"/>
      <c r="M660" s="62" t="s">
        <v>510</v>
      </c>
      <c r="N660" s="72" t="str" cm="1">
        <f t="array" ref="N660">_xlfn._xlws.FILTER(LookupCostCode[Cost Code],LookupCostCode[Description]=Table1[[#This Row],[Equipment Type]],"Not Assigned")</f>
        <v>Not Assigned</v>
      </c>
      <c r="O660" s="72"/>
      <c r="P660" s="72"/>
      <c r="Q660" s="62" t="s">
        <v>9</v>
      </c>
      <c r="R660" s="62"/>
      <c r="S660" s="62" t="s">
        <v>10</v>
      </c>
      <c r="T660" s="62"/>
      <c r="U660" s="62"/>
      <c r="V660" s="62"/>
      <c r="W660" s="72" t="str">
        <f>IF(ISBLANK(Table1[[#This Row],[Connection Type]]),"",INDEX(LookupConnectionType[Description],MATCH(Table1[[#This Row],[Connection Type]],LookupConnectionType[Connection Abbreviation])))</f>
        <v/>
      </c>
      <c r="X660" s="76"/>
      <c r="AA660" s="62"/>
      <c r="AB660" s="62"/>
      <c r="AC660" s="62"/>
      <c r="AD660" s="62"/>
      <c r="AE660" s="62"/>
      <c r="AF660" s="77"/>
      <c r="AG660" s="77"/>
      <c r="AH660" s="78"/>
      <c r="AI66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6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60" s="79" t="str">
        <f>IF(OR(Table1[[#This Row],[Apparent Power (kVA)]]="",Table1[[#This Row],[Elec - Diversity]]=""),"",Table1[[#This Row],[Apparent Power (kVA)]]*Table1[[#This Row],[Elec - Diversity]])</f>
        <v/>
      </c>
      <c r="AL660" s="62"/>
      <c r="AM660" s="62"/>
      <c r="AN660" s="62"/>
      <c r="AO660" s="62"/>
      <c r="AP660" s="62"/>
      <c r="AQ660" s="62"/>
      <c r="AR660" s="62"/>
      <c r="AS660" s="62"/>
      <c r="AT660" s="62" t="str" cm="1">
        <f t="array" ref="AT660">IF(ISBLANK(Table1[[#This Row],[Service]]),"N/A",INDEX(LookupService[Consumption Unit],MATCH(Table1[[#This Row],[Service]],LookupService[Service],0),0))</f>
        <v>N/A</v>
      </c>
      <c r="AU660" s="62"/>
      <c r="AV660" s="62"/>
      <c r="AW660" s="80" t="str" cm="1">
        <f t="array" ref="AW660">IF(ISBLANK(Table1[[#This Row],[Service]]),"N/A",INDEX(LookupService[Pressure Unit],MATCH(Table1[[#This Row],[Service]],LookupService[Service],0),0))</f>
        <v>N/A</v>
      </c>
      <c r="AX660" s="81"/>
      <c r="AY660" s="72" t="str">
        <f>IF(OR(Table1[[#This Row],[Flow]]="",Table1[[#This Row],[Mech - Diversity]]=""),"",Table1[[#This Row],[Flow]]*Table1[[#This Row],[Mech - Diversity]])</f>
        <v/>
      </c>
      <c r="AZ660" s="72"/>
      <c r="BA660" s="62"/>
      <c r="BB660" s="62"/>
      <c r="BC660" s="62"/>
      <c r="BD660" s="62"/>
      <c r="BE660" s="62"/>
      <c r="BF660" s="62"/>
      <c r="BG660" s="62"/>
      <c r="BH660" s="77"/>
      <c r="BI660" s="77"/>
      <c r="BJ66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60" s="72" t="s">
        <v>512</v>
      </c>
      <c r="BL660" s="72" t="b">
        <f>IF(ISBLANK(Table1[[#This Row],[Power Source (Control Panel)]]),FALSE,TRUE)</f>
        <v>0</v>
      </c>
    </row>
    <row r="661" spans="1:64" ht="30" customHeight="1" x14ac:dyDescent="0.3">
      <c r="A661" s="80" t="s">
        <v>633</v>
      </c>
      <c r="B661" s="62" t="s">
        <v>553</v>
      </c>
      <c r="C66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EL-C239</v>
      </c>
      <c r="D661" s="62" t="s">
        <v>516</v>
      </c>
      <c r="E661" s="62" t="s">
        <v>528</v>
      </c>
      <c r="F661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61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61" s="74">
        <v>239</v>
      </c>
      <c r="I661" s="75" t="str">
        <f>IF(Table1[[#This Row],[Connection ID]]&lt;&gt;"-",IF(COUNTIF(Table1[Connection ID],Table1[[#This Row],[Connection ID]])&gt;1,"Duplicate Tag",""),"")</f>
        <v/>
      </c>
      <c r="J66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61" s="62"/>
      <c r="M661" s="62"/>
      <c r="N661" s="72" t="str" cm="1">
        <f t="array" ref="N661">_xlfn._xlws.FILTER(LookupCostCode[Cost Code],LookupCostCode[Description]=Table1[[#This Row],[Equipment Type]],"Not Assigned")</f>
        <v>Not Assigned</v>
      </c>
      <c r="O661" s="72"/>
      <c r="P661" s="72"/>
      <c r="Q661" s="62" t="s">
        <v>9</v>
      </c>
      <c r="R661" s="62"/>
      <c r="S661" s="62" t="s">
        <v>10</v>
      </c>
      <c r="T661" s="62"/>
      <c r="U661" s="62"/>
      <c r="V661" s="62"/>
      <c r="W661" s="72" t="str">
        <f>IF(ISBLANK(Table1[[#This Row],[Connection Type]]),"",INDEX(LookupConnectionType[Description],MATCH(Table1[[#This Row],[Connection Type]],LookupConnectionType[Connection Abbreviation])))</f>
        <v/>
      </c>
      <c r="X661" s="76"/>
      <c r="AA661" s="62"/>
      <c r="AB661" s="62"/>
      <c r="AC661" s="62" t="s">
        <v>518</v>
      </c>
      <c r="AD661" s="62"/>
      <c r="AE661" s="62" t="s">
        <v>529</v>
      </c>
      <c r="AF661" s="77"/>
      <c r="AG661" s="77">
        <v>5</v>
      </c>
      <c r="AH661" s="78">
        <v>0.8</v>
      </c>
      <c r="AI661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61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61" s="79">
        <f>IF(OR(Table1[[#This Row],[Apparent Power (kVA)]]="",Table1[[#This Row],[Elec - Diversity]]=""),"",Table1[[#This Row],[Apparent Power (kVA)]]*Table1[[#This Row],[Elec - Diversity]])</f>
        <v>0.48</v>
      </c>
      <c r="AL661" s="62"/>
      <c r="AM661" s="62"/>
      <c r="AN661" s="62"/>
      <c r="AO661" s="62"/>
      <c r="AP661" s="62"/>
      <c r="AQ661" s="62"/>
      <c r="AR661" s="62"/>
      <c r="AS661" s="62"/>
      <c r="AT661" s="62" t="str" cm="1">
        <f t="array" ref="AT661">IF(ISBLANK(Table1[[#This Row],[Service]]),"N/A",INDEX(LookupService[Consumption Unit],MATCH(Table1[[#This Row],[Service]],LookupService[Service],0),0))</f>
        <v>N/A</v>
      </c>
      <c r="AU661" s="62"/>
      <c r="AV661" s="62"/>
      <c r="AW661" s="80" t="str" cm="1">
        <f t="array" ref="AW661">IF(ISBLANK(Table1[[#This Row],[Service]]),"N/A",INDEX(LookupService[Pressure Unit],MATCH(Table1[[#This Row],[Service]],LookupService[Service],0),0))</f>
        <v>N/A</v>
      </c>
      <c r="AX661" s="81"/>
      <c r="AY661" s="72" t="str">
        <f>IF(OR(Table1[[#This Row],[Flow]]="",Table1[[#This Row],[Mech - Diversity]]=""),"",Table1[[#This Row],[Flow]]*Table1[[#This Row],[Mech - Diversity]])</f>
        <v/>
      </c>
      <c r="AZ661" s="72"/>
      <c r="BA661" s="62"/>
      <c r="BB661" s="62"/>
      <c r="BC661" s="62"/>
      <c r="BD661" s="62"/>
      <c r="BE661" s="62"/>
      <c r="BF661" s="62"/>
      <c r="BG661" s="62"/>
      <c r="BH661" s="77"/>
      <c r="BI661" s="77"/>
      <c r="BJ661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61" s="72" t="s">
        <v>512</v>
      </c>
      <c r="BL661" s="72" t="b">
        <f>IF(ISBLANK(Table1[[#This Row],[Power Source (Control Panel)]]),FALSE,TRUE)</f>
        <v>0</v>
      </c>
    </row>
    <row r="662" spans="1:64" ht="30" customHeight="1" x14ac:dyDescent="0.3">
      <c r="A662" s="80" t="s">
        <v>634</v>
      </c>
      <c r="B662" s="62" t="s">
        <v>553</v>
      </c>
      <c r="C66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62" s="62" t="s">
        <v>509</v>
      </c>
      <c r="E662" s="62"/>
      <c r="F66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6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62" s="74"/>
      <c r="I662" s="75" t="str">
        <f>IF(Table1[[#This Row],[Connection ID]]&lt;&gt;"-",IF(COUNTIF(Table1[Connection ID],Table1[[#This Row],[Connection ID]])&gt;1,"Duplicate Tag",""),"")</f>
        <v/>
      </c>
      <c r="J66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62" s="62"/>
      <c r="M662" s="62" t="s">
        <v>510</v>
      </c>
      <c r="N662" s="72" t="str" cm="1">
        <f t="array" ref="N662">_xlfn._xlws.FILTER(LookupCostCode[Cost Code],LookupCostCode[Description]=Table1[[#This Row],[Equipment Type]],"Not Assigned")</f>
        <v>Not Assigned</v>
      </c>
      <c r="O662" s="72"/>
      <c r="P662" s="72"/>
      <c r="Q662" s="62" t="s">
        <v>9</v>
      </c>
      <c r="R662" s="62"/>
      <c r="S662" s="62" t="s">
        <v>10</v>
      </c>
      <c r="T662" s="62"/>
      <c r="U662" s="62"/>
      <c r="V662" s="62"/>
      <c r="W662" s="72" t="str">
        <f>IF(ISBLANK(Table1[[#This Row],[Connection Type]]),"",INDEX(LookupConnectionType[Description],MATCH(Table1[[#This Row],[Connection Type]],LookupConnectionType[Connection Abbreviation])))</f>
        <v/>
      </c>
      <c r="X662" s="76"/>
      <c r="AA662" s="62"/>
      <c r="AB662" s="62"/>
      <c r="AC662" s="62"/>
      <c r="AD662" s="62"/>
      <c r="AE662" s="62"/>
      <c r="AF662" s="77"/>
      <c r="AG662" s="77"/>
      <c r="AH662" s="78"/>
      <c r="AI66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6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62" s="79" t="str">
        <f>IF(OR(Table1[[#This Row],[Apparent Power (kVA)]]="",Table1[[#This Row],[Elec - Diversity]]=""),"",Table1[[#This Row],[Apparent Power (kVA)]]*Table1[[#This Row],[Elec - Diversity]])</f>
        <v/>
      </c>
      <c r="AL662" s="62"/>
      <c r="AM662" s="62"/>
      <c r="AN662" s="62"/>
      <c r="AO662" s="62"/>
      <c r="AP662" s="62"/>
      <c r="AQ662" s="62"/>
      <c r="AR662" s="62"/>
      <c r="AS662" s="62"/>
      <c r="AT662" s="62" t="str" cm="1">
        <f t="array" ref="AT662">IF(ISBLANK(Table1[[#This Row],[Service]]),"N/A",INDEX(LookupService[Consumption Unit],MATCH(Table1[[#This Row],[Service]],LookupService[Service],0),0))</f>
        <v>N/A</v>
      </c>
      <c r="AU662" s="62"/>
      <c r="AV662" s="62"/>
      <c r="AW662" s="80" t="str" cm="1">
        <f t="array" ref="AW662">IF(ISBLANK(Table1[[#This Row],[Service]]),"N/A",INDEX(LookupService[Pressure Unit],MATCH(Table1[[#This Row],[Service]],LookupService[Service],0),0))</f>
        <v>N/A</v>
      </c>
      <c r="AX662" s="81"/>
      <c r="AY662" s="72" t="str">
        <f>IF(OR(Table1[[#This Row],[Flow]]="",Table1[[#This Row],[Mech - Diversity]]=""),"",Table1[[#This Row],[Flow]]*Table1[[#This Row],[Mech - Diversity]])</f>
        <v/>
      </c>
      <c r="AZ662" s="72"/>
      <c r="BA662" s="62"/>
      <c r="BB662" s="62"/>
      <c r="BC662" s="62"/>
      <c r="BD662" s="62"/>
      <c r="BE662" s="62"/>
      <c r="BF662" s="62"/>
      <c r="BG662" s="62"/>
      <c r="BH662" s="77"/>
      <c r="BI662" s="77"/>
      <c r="BJ66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62" s="72" t="s">
        <v>512</v>
      </c>
      <c r="BL662" s="72" t="b">
        <f>IF(ISBLANK(Table1[[#This Row],[Power Source (Control Panel)]]),FALSE,TRUE)</f>
        <v>0</v>
      </c>
    </row>
    <row r="663" spans="1:64" ht="30" customHeight="1" x14ac:dyDescent="0.3">
      <c r="A663" s="80" t="s">
        <v>634</v>
      </c>
      <c r="B663" s="62" t="s">
        <v>553</v>
      </c>
      <c r="C66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EL-C240</v>
      </c>
      <c r="D663" s="62" t="s">
        <v>516</v>
      </c>
      <c r="E663" s="62" t="s">
        <v>528</v>
      </c>
      <c r="F663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63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63" s="74">
        <v>240</v>
      </c>
      <c r="I663" s="75" t="str">
        <f>IF(Table1[[#This Row],[Connection ID]]&lt;&gt;"-",IF(COUNTIF(Table1[Connection ID],Table1[[#This Row],[Connection ID]])&gt;1,"Duplicate Tag",""),"")</f>
        <v/>
      </c>
      <c r="J66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63" s="62"/>
      <c r="M663" s="62"/>
      <c r="N663" s="72" t="str" cm="1">
        <f t="array" ref="N663">_xlfn._xlws.FILTER(LookupCostCode[Cost Code],LookupCostCode[Description]=Table1[[#This Row],[Equipment Type]],"Not Assigned")</f>
        <v>Not Assigned</v>
      </c>
      <c r="O663" s="72"/>
      <c r="P663" s="72"/>
      <c r="Q663" s="62" t="s">
        <v>9</v>
      </c>
      <c r="R663" s="62"/>
      <c r="S663" s="62" t="s">
        <v>10</v>
      </c>
      <c r="T663" s="62"/>
      <c r="U663" s="62"/>
      <c r="V663" s="62"/>
      <c r="W663" s="72" t="str">
        <f>IF(ISBLANK(Table1[[#This Row],[Connection Type]]),"",INDEX(LookupConnectionType[Description],MATCH(Table1[[#This Row],[Connection Type]],LookupConnectionType[Connection Abbreviation])))</f>
        <v/>
      </c>
      <c r="X663" s="76"/>
      <c r="AA663" s="62"/>
      <c r="AB663" s="62"/>
      <c r="AC663" s="62" t="s">
        <v>518</v>
      </c>
      <c r="AD663" s="62"/>
      <c r="AE663" s="62" t="s">
        <v>529</v>
      </c>
      <c r="AF663" s="77"/>
      <c r="AG663" s="77">
        <v>5</v>
      </c>
      <c r="AH663" s="78">
        <v>0.8</v>
      </c>
      <c r="AI663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63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63" s="79">
        <f>IF(OR(Table1[[#This Row],[Apparent Power (kVA)]]="",Table1[[#This Row],[Elec - Diversity]]=""),"",Table1[[#This Row],[Apparent Power (kVA)]]*Table1[[#This Row],[Elec - Diversity]])</f>
        <v>0.48</v>
      </c>
      <c r="AL663" s="62"/>
      <c r="AM663" s="62"/>
      <c r="AN663" s="62"/>
      <c r="AO663" s="62"/>
      <c r="AP663" s="62"/>
      <c r="AQ663" s="62"/>
      <c r="AR663" s="62"/>
      <c r="AS663" s="62"/>
      <c r="AT663" s="62" t="str" cm="1">
        <f t="array" ref="AT663">IF(ISBLANK(Table1[[#This Row],[Service]]),"N/A",INDEX(LookupService[Consumption Unit],MATCH(Table1[[#This Row],[Service]],LookupService[Service],0),0))</f>
        <v>N/A</v>
      </c>
      <c r="AU663" s="62"/>
      <c r="AV663" s="62"/>
      <c r="AW663" s="80" t="str" cm="1">
        <f t="array" ref="AW663">IF(ISBLANK(Table1[[#This Row],[Service]]),"N/A",INDEX(LookupService[Pressure Unit],MATCH(Table1[[#This Row],[Service]],LookupService[Service],0),0))</f>
        <v>N/A</v>
      </c>
      <c r="AX663" s="81"/>
      <c r="AY663" s="72" t="str">
        <f>IF(OR(Table1[[#This Row],[Flow]]="",Table1[[#This Row],[Mech - Diversity]]=""),"",Table1[[#This Row],[Flow]]*Table1[[#This Row],[Mech - Diversity]])</f>
        <v/>
      </c>
      <c r="AZ663" s="72"/>
      <c r="BA663" s="62"/>
      <c r="BB663" s="62"/>
      <c r="BC663" s="62"/>
      <c r="BD663" s="62"/>
      <c r="BE663" s="62"/>
      <c r="BF663" s="62"/>
      <c r="BG663" s="62"/>
      <c r="BH663" s="77"/>
      <c r="BI663" s="77"/>
      <c r="BJ663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63" s="72" t="s">
        <v>512</v>
      </c>
      <c r="BL663" s="72" t="b">
        <f>IF(ISBLANK(Table1[[#This Row],[Power Source (Control Panel)]]),FALSE,TRUE)</f>
        <v>0</v>
      </c>
    </row>
    <row r="664" spans="1:64" ht="30" customHeight="1" x14ac:dyDescent="0.3">
      <c r="A664" s="80" t="s">
        <v>635</v>
      </c>
      <c r="B664" s="62" t="s">
        <v>553</v>
      </c>
      <c r="C66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64" s="62" t="s">
        <v>509</v>
      </c>
      <c r="E664" s="62"/>
      <c r="F66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6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64" s="74"/>
      <c r="I664" s="75" t="str">
        <f>IF(Table1[[#This Row],[Connection ID]]&lt;&gt;"-",IF(COUNTIF(Table1[Connection ID],Table1[[#This Row],[Connection ID]])&gt;1,"Duplicate Tag",""),"")</f>
        <v/>
      </c>
      <c r="J66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64" s="62"/>
      <c r="M664" s="62" t="s">
        <v>510</v>
      </c>
      <c r="N664" s="72" t="str" cm="1">
        <f t="array" ref="N664">_xlfn._xlws.FILTER(LookupCostCode[Cost Code],LookupCostCode[Description]=Table1[[#This Row],[Equipment Type]],"Not Assigned")</f>
        <v>Not Assigned</v>
      </c>
      <c r="O664" s="72"/>
      <c r="P664" s="72"/>
      <c r="Q664" s="62" t="s">
        <v>9</v>
      </c>
      <c r="R664" s="62"/>
      <c r="S664" s="62" t="s">
        <v>10</v>
      </c>
      <c r="T664" s="62"/>
      <c r="U664" s="62"/>
      <c r="V664" s="62"/>
      <c r="W664" s="72" t="str">
        <f>IF(ISBLANK(Table1[[#This Row],[Connection Type]]),"",INDEX(LookupConnectionType[Description],MATCH(Table1[[#This Row],[Connection Type]],LookupConnectionType[Connection Abbreviation])))</f>
        <v/>
      </c>
      <c r="X664" s="76"/>
      <c r="AA664" s="62"/>
      <c r="AB664" s="62"/>
      <c r="AC664" s="62"/>
      <c r="AD664" s="62"/>
      <c r="AE664" s="62"/>
      <c r="AF664" s="77"/>
      <c r="AG664" s="77"/>
      <c r="AH664" s="78"/>
      <c r="AI66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6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64" s="79" t="str">
        <f>IF(OR(Table1[[#This Row],[Apparent Power (kVA)]]="",Table1[[#This Row],[Elec - Diversity]]=""),"",Table1[[#This Row],[Apparent Power (kVA)]]*Table1[[#This Row],[Elec - Diversity]])</f>
        <v/>
      </c>
      <c r="AL664" s="62"/>
      <c r="AM664" s="62"/>
      <c r="AN664" s="62"/>
      <c r="AO664" s="62"/>
      <c r="AP664" s="62"/>
      <c r="AQ664" s="62"/>
      <c r="AR664" s="62"/>
      <c r="AS664" s="62"/>
      <c r="AT664" s="62" t="str" cm="1">
        <f t="array" ref="AT664">IF(ISBLANK(Table1[[#This Row],[Service]]),"N/A",INDEX(LookupService[Consumption Unit],MATCH(Table1[[#This Row],[Service]],LookupService[Service],0),0))</f>
        <v>N/A</v>
      </c>
      <c r="AU664" s="62"/>
      <c r="AV664" s="62"/>
      <c r="AW664" s="80" t="str" cm="1">
        <f t="array" ref="AW664">IF(ISBLANK(Table1[[#This Row],[Service]]),"N/A",INDEX(LookupService[Pressure Unit],MATCH(Table1[[#This Row],[Service]],LookupService[Service],0),0))</f>
        <v>N/A</v>
      </c>
      <c r="AX664" s="81"/>
      <c r="AY664" s="72" t="str">
        <f>IF(OR(Table1[[#This Row],[Flow]]="",Table1[[#This Row],[Mech - Diversity]]=""),"",Table1[[#This Row],[Flow]]*Table1[[#This Row],[Mech - Diversity]])</f>
        <v/>
      </c>
      <c r="AZ664" s="72"/>
      <c r="BA664" s="62"/>
      <c r="BB664" s="62"/>
      <c r="BC664" s="62"/>
      <c r="BD664" s="62"/>
      <c r="BE664" s="62"/>
      <c r="BF664" s="62"/>
      <c r="BG664" s="62"/>
      <c r="BH664" s="77"/>
      <c r="BI664" s="77"/>
      <c r="BJ66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64" s="72" t="s">
        <v>512</v>
      </c>
      <c r="BL664" s="72" t="b">
        <f>IF(ISBLANK(Table1[[#This Row],[Power Source (Control Panel)]]),FALSE,TRUE)</f>
        <v>0</v>
      </c>
    </row>
    <row r="665" spans="1:64" ht="30" customHeight="1" x14ac:dyDescent="0.3">
      <c r="A665" s="80" t="s">
        <v>635</v>
      </c>
      <c r="B665" s="62" t="s">
        <v>553</v>
      </c>
      <c r="C66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EL-C241</v>
      </c>
      <c r="D665" s="62" t="s">
        <v>516</v>
      </c>
      <c r="E665" s="62" t="s">
        <v>528</v>
      </c>
      <c r="F665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65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65" s="74">
        <v>241</v>
      </c>
      <c r="I665" s="75" t="str">
        <f>IF(Table1[[#This Row],[Connection ID]]&lt;&gt;"-",IF(COUNTIF(Table1[Connection ID],Table1[[#This Row],[Connection ID]])&gt;1,"Duplicate Tag",""),"")</f>
        <v/>
      </c>
      <c r="J66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65" s="62"/>
      <c r="M665" s="62"/>
      <c r="N665" s="72" t="str" cm="1">
        <f t="array" ref="N665">_xlfn._xlws.FILTER(LookupCostCode[Cost Code],LookupCostCode[Description]=Table1[[#This Row],[Equipment Type]],"Not Assigned")</f>
        <v>Not Assigned</v>
      </c>
      <c r="O665" s="72"/>
      <c r="P665" s="72"/>
      <c r="Q665" s="62" t="s">
        <v>9</v>
      </c>
      <c r="R665" s="62"/>
      <c r="S665" s="62" t="s">
        <v>10</v>
      </c>
      <c r="T665" s="62"/>
      <c r="U665" s="62"/>
      <c r="V665" s="62"/>
      <c r="W665" s="72" t="str">
        <f>IF(ISBLANK(Table1[[#This Row],[Connection Type]]),"",INDEX(LookupConnectionType[Description],MATCH(Table1[[#This Row],[Connection Type]],LookupConnectionType[Connection Abbreviation])))</f>
        <v/>
      </c>
      <c r="X665" s="76"/>
      <c r="AA665" s="62"/>
      <c r="AB665" s="62"/>
      <c r="AC665" s="62" t="s">
        <v>518</v>
      </c>
      <c r="AD665" s="62"/>
      <c r="AE665" s="62" t="s">
        <v>529</v>
      </c>
      <c r="AF665" s="77"/>
      <c r="AG665" s="77">
        <v>5</v>
      </c>
      <c r="AH665" s="78">
        <v>0.8</v>
      </c>
      <c r="AI665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65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65" s="79">
        <f>IF(OR(Table1[[#This Row],[Apparent Power (kVA)]]="",Table1[[#This Row],[Elec - Diversity]]=""),"",Table1[[#This Row],[Apparent Power (kVA)]]*Table1[[#This Row],[Elec - Diversity]])</f>
        <v>0.48</v>
      </c>
      <c r="AL665" s="62"/>
      <c r="AM665" s="62"/>
      <c r="AN665" s="62"/>
      <c r="AO665" s="62"/>
      <c r="AP665" s="62"/>
      <c r="AQ665" s="62"/>
      <c r="AR665" s="62"/>
      <c r="AS665" s="62"/>
      <c r="AT665" s="62" t="str" cm="1">
        <f t="array" ref="AT665">IF(ISBLANK(Table1[[#This Row],[Service]]),"N/A",INDEX(LookupService[Consumption Unit],MATCH(Table1[[#This Row],[Service]],LookupService[Service],0),0))</f>
        <v>N/A</v>
      </c>
      <c r="AU665" s="62"/>
      <c r="AV665" s="62"/>
      <c r="AW665" s="80" t="str" cm="1">
        <f t="array" ref="AW665">IF(ISBLANK(Table1[[#This Row],[Service]]),"N/A",INDEX(LookupService[Pressure Unit],MATCH(Table1[[#This Row],[Service]],LookupService[Service],0),0))</f>
        <v>N/A</v>
      </c>
      <c r="AX665" s="81"/>
      <c r="AY665" s="72" t="str">
        <f>IF(OR(Table1[[#This Row],[Flow]]="",Table1[[#This Row],[Mech - Diversity]]=""),"",Table1[[#This Row],[Flow]]*Table1[[#This Row],[Mech - Diversity]])</f>
        <v/>
      </c>
      <c r="AZ665" s="72"/>
      <c r="BA665" s="62"/>
      <c r="BB665" s="62"/>
      <c r="BC665" s="62"/>
      <c r="BD665" s="62"/>
      <c r="BE665" s="62"/>
      <c r="BF665" s="62"/>
      <c r="BG665" s="62"/>
      <c r="BH665" s="77"/>
      <c r="BI665" s="77"/>
      <c r="BJ665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65" s="72" t="s">
        <v>512</v>
      </c>
      <c r="BL665" s="72" t="b">
        <f>IF(ISBLANK(Table1[[#This Row],[Power Source (Control Panel)]]),FALSE,TRUE)</f>
        <v>0</v>
      </c>
    </row>
    <row r="666" spans="1:64" ht="30" customHeight="1" x14ac:dyDescent="0.3">
      <c r="A666" s="80" t="s">
        <v>636</v>
      </c>
      <c r="B666" s="62" t="s">
        <v>553</v>
      </c>
      <c r="C66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66" s="62" t="s">
        <v>509</v>
      </c>
      <c r="E666" s="62"/>
      <c r="F66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6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66" s="74"/>
      <c r="I666" s="75" t="str">
        <f>IF(Table1[[#This Row],[Connection ID]]&lt;&gt;"-",IF(COUNTIF(Table1[Connection ID],Table1[[#This Row],[Connection ID]])&gt;1,"Duplicate Tag",""),"")</f>
        <v/>
      </c>
      <c r="J66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66" s="62"/>
      <c r="M666" s="62" t="s">
        <v>510</v>
      </c>
      <c r="N666" s="72" t="str" cm="1">
        <f t="array" ref="N666">_xlfn._xlws.FILTER(LookupCostCode[Cost Code],LookupCostCode[Description]=Table1[[#This Row],[Equipment Type]],"Not Assigned")</f>
        <v>Not Assigned</v>
      </c>
      <c r="O666" s="72"/>
      <c r="P666" s="72"/>
      <c r="Q666" s="62" t="s">
        <v>9</v>
      </c>
      <c r="R666" s="62"/>
      <c r="S666" s="62" t="s">
        <v>10</v>
      </c>
      <c r="T666" s="62"/>
      <c r="U666" s="62"/>
      <c r="V666" s="62"/>
      <c r="W666" s="72" t="str">
        <f>IF(ISBLANK(Table1[[#This Row],[Connection Type]]),"",INDEX(LookupConnectionType[Description],MATCH(Table1[[#This Row],[Connection Type]],LookupConnectionType[Connection Abbreviation])))</f>
        <v/>
      </c>
      <c r="X666" s="76"/>
      <c r="AA666" s="62"/>
      <c r="AB666" s="62"/>
      <c r="AC666" s="62"/>
      <c r="AD666" s="62"/>
      <c r="AE666" s="62"/>
      <c r="AF666" s="77"/>
      <c r="AG666" s="77"/>
      <c r="AH666" s="78"/>
      <c r="AI66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6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66" s="79" t="str">
        <f>IF(OR(Table1[[#This Row],[Apparent Power (kVA)]]="",Table1[[#This Row],[Elec - Diversity]]=""),"",Table1[[#This Row],[Apparent Power (kVA)]]*Table1[[#This Row],[Elec - Diversity]])</f>
        <v/>
      </c>
      <c r="AL666" s="62"/>
      <c r="AM666" s="62"/>
      <c r="AN666" s="62"/>
      <c r="AO666" s="62"/>
      <c r="AP666" s="62"/>
      <c r="AQ666" s="62"/>
      <c r="AR666" s="62"/>
      <c r="AS666" s="62"/>
      <c r="AT666" s="62" t="str" cm="1">
        <f t="array" ref="AT666">IF(ISBLANK(Table1[[#This Row],[Service]]),"N/A",INDEX(LookupService[Consumption Unit],MATCH(Table1[[#This Row],[Service]],LookupService[Service],0),0))</f>
        <v>N/A</v>
      </c>
      <c r="AU666" s="62"/>
      <c r="AV666" s="62"/>
      <c r="AW666" s="80" t="str" cm="1">
        <f t="array" ref="AW666">IF(ISBLANK(Table1[[#This Row],[Service]]),"N/A",INDEX(LookupService[Pressure Unit],MATCH(Table1[[#This Row],[Service]],LookupService[Service],0),0))</f>
        <v>N/A</v>
      </c>
      <c r="AX666" s="81"/>
      <c r="AY666" s="72" t="str">
        <f>IF(OR(Table1[[#This Row],[Flow]]="",Table1[[#This Row],[Mech - Diversity]]=""),"",Table1[[#This Row],[Flow]]*Table1[[#This Row],[Mech - Diversity]])</f>
        <v/>
      </c>
      <c r="AZ666" s="72"/>
      <c r="BA666" s="62"/>
      <c r="BB666" s="62"/>
      <c r="BC666" s="62"/>
      <c r="BD666" s="62"/>
      <c r="BE666" s="62"/>
      <c r="BF666" s="62"/>
      <c r="BG666" s="62"/>
      <c r="BH666" s="77"/>
      <c r="BI666" s="77"/>
      <c r="BJ66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66" s="72" t="s">
        <v>512</v>
      </c>
      <c r="BL666" s="72" t="b">
        <f>IF(ISBLANK(Table1[[#This Row],[Power Source (Control Panel)]]),FALSE,TRUE)</f>
        <v>0</v>
      </c>
    </row>
    <row r="667" spans="1:64" ht="30" customHeight="1" x14ac:dyDescent="0.3">
      <c r="A667" s="80" t="s">
        <v>636</v>
      </c>
      <c r="B667" s="62" t="s">
        <v>553</v>
      </c>
      <c r="C66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EL-C242</v>
      </c>
      <c r="D667" s="62" t="s">
        <v>516</v>
      </c>
      <c r="E667" s="62" t="s">
        <v>528</v>
      </c>
      <c r="F667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67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67" s="74">
        <v>242</v>
      </c>
      <c r="I667" s="75" t="str">
        <f>IF(Table1[[#This Row],[Connection ID]]&lt;&gt;"-",IF(COUNTIF(Table1[Connection ID],Table1[[#This Row],[Connection ID]])&gt;1,"Duplicate Tag",""),"")</f>
        <v/>
      </c>
      <c r="J66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67" s="62"/>
      <c r="M667" s="62"/>
      <c r="N667" s="72" t="str" cm="1">
        <f t="array" ref="N667">_xlfn._xlws.FILTER(LookupCostCode[Cost Code],LookupCostCode[Description]=Table1[[#This Row],[Equipment Type]],"Not Assigned")</f>
        <v>Not Assigned</v>
      </c>
      <c r="O667" s="72"/>
      <c r="P667" s="72"/>
      <c r="Q667" s="62" t="s">
        <v>9</v>
      </c>
      <c r="R667" s="62"/>
      <c r="S667" s="62" t="s">
        <v>10</v>
      </c>
      <c r="T667" s="62"/>
      <c r="U667" s="62"/>
      <c r="V667" s="62"/>
      <c r="W667" s="72" t="str">
        <f>IF(ISBLANK(Table1[[#This Row],[Connection Type]]),"",INDEX(LookupConnectionType[Description],MATCH(Table1[[#This Row],[Connection Type]],LookupConnectionType[Connection Abbreviation])))</f>
        <v/>
      </c>
      <c r="X667" s="76"/>
      <c r="AA667" s="62"/>
      <c r="AB667" s="62"/>
      <c r="AC667" s="62" t="s">
        <v>518</v>
      </c>
      <c r="AD667" s="62"/>
      <c r="AE667" s="62" t="s">
        <v>529</v>
      </c>
      <c r="AF667" s="77"/>
      <c r="AG667" s="77">
        <v>5</v>
      </c>
      <c r="AH667" s="78">
        <v>0.8</v>
      </c>
      <c r="AI667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67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67" s="79">
        <f>IF(OR(Table1[[#This Row],[Apparent Power (kVA)]]="",Table1[[#This Row],[Elec - Diversity]]=""),"",Table1[[#This Row],[Apparent Power (kVA)]]*Table1[[#This Row],[Elec - Diversity]])</f>
        <v>0.48</v>
      </c>
      <c r="AL667" s="62"/>
      <c r="AM667" s="62"/>
      <c r="AN667" s="62"/>
      <c r="AO667" s="62"/>
      <c r="AP667" s="62"/>
      <c r="AQ667" s="62"/>
      <c r="AR667" s="62"/>
      <c r="AS667" s="62"/>
      <c r="AT667" s="62" t="str" cm="1">
        <f t="array" ref="AT667">IF(ISBLANK(Table1[[#This Row],[Service]]),"N/A",INDEX(LookupService[Consumption Unit],MATCH(Table1[[#This Row],[Service]],LookupService[Service],0),0))</f>
        <v>N/A</v>
      </c>
      <c r="AU667" s="62"/>
      <c r="AV667" s="62"/>
      <c r="AW667" s="80" t="str" cm="1">
        <f t="array" ref="AW667">IF(ISBLANK(Table1[[#This Row],[Service]]),"N/A",INDEX(LookupService[Pressure Unit],MATCH(Table1[[#This Row],[Service]],LookupService[Service],0),0))</f>
        <v>N/A</v>
      </c>
      <c r="AX667" s="81"/>
      <c r="AY667" s="72" t="str">
        <f>IF(OR(Table1[[#This Row],[Flow]]="",Table1[[#This Row],[Mech - Diversity]]=""),"",Table1[[#This Row],[Flow]]*Table1[[#This Row],[Mech - Diversity]])</f>
        <v/>
      </c>
      <c r="AZ667" s="72"/>
      <c r="BA667" s="62"/>
      <c r="BB667" s="62"/>
      <c r="BC667" s="62"/>
      <c r="BD667" s="62"/>
      <c r="BE667" s="62"/>
      <c r="BF667" s="62"/>
      <c r="BG667" s="62"/>
      <c r="BH667" s="77"/>
      <c r="BI667" s="77"/>
      <c r="BJ667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67" s="72" t="s">
        <v>512</v>
      </c>
      <c r="BL667" s="72" t="b">
        <f>IF(ISBLANK(Table1[[#This Row],[Power Source (Control Panel)]]),FALSE,TRUE)</f>
        <v>0</v>
      </c>
    </row>
    <row r="668" spans="1:64" ht="30" customHeight="1" x14ac:dyDescent="0.3">
      <c r="A668" s="80" t="s">
        <v>637</v>
      </c>
      <c r="B668" s="62" t="s">
        <v>553</v>
      </c>
      <c r="C66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68" s="62" t="s">
        <v>509</v>
      </c>
      <c r="E668" s="62"/>
      <c r="F66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6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68" s="74"/>
      <c r="I668" s="75" t="str">
        <f>IF(Table1[[#This Row],[Connection ID]]&lt;&gt;"-",IF(COUNTIF(Table1[Connection ID],Table1[[#This Row],[Connection ID]])&gt;1,"Duplicate Tag",""),"")</f>
        <v/>
      </c>
      <c r="J66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68" s="62"/>
      <c r="M668" s="62" t="s">
        <v>510</v>
      </c>
      <c r="N668" s="72" t="str" cm="1">
        <f t="array" ref="N668">_xlfn._xlws.FILTER(LookupCostCode[Cost Code],LookupCostCode[Description]=Table1[[#This Row],[Equipment Type]],"Not Assigned")</f>
        <v>Not Assigned</v>
      </c>
      <c r="O668" s="72"/>
      <c r="P668" s="72"/>
      <c r="Q668" s="62" t="s">
        <v>9</v>
      </c>
      <c r="R668" s="62"/>
      <c r="S668" s="62" t="s">
        <v>10</v>
      </c>
      <c r="T668" s="62"/>
      <c r="U668" s="62"/>
      <c r="V668" s="62"/>
      <c r="W668" s="72" t="str">
        <f>IF(ISBLANK(Table1[[#This Row],[Connection Type]]),"",INDEX(LookupConnectionType[Description],MATCH(Table1[[#This Row],[Connection Type]],LookupConnectionType[Connection Abbreviation])))</f>
        <v/>
      </c>
      <c r="X668" s="76"/>
      <c r="AA668" s="62"/>
      <c r="AB668" s="62"/>
      <c r="AC668" s="62"/>
      <c r="AD668" s="62"/>
      <c r="AE668" s="62"/>
      <c r="AF668" s="77"/>
      <c r="AG668" s="77"/>
      <c r="AH668" s="78"/>
      <c r="AI66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6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68" s="79" t="str">
        <f>IF(OR(Table1[[#This Row],[Apparent Power (kVA)]]="",Table1[[#This Row],[Elec - Diversity]]=""),"",Table1[[#This Row],[Apparent Power (kVA)]]*Table1[[#This Row],[Elec - Diversity]])</f>
        <v/>
      </c>
      <c r="AL668" s="62"/>
      <c r="AM668" s="62"/>
      <c r="AN668" s="62"/>
      <c r="AO668" s="62"/>
      <c r="AP668" s="62"/>
      <c r="AQ668" s="62"/>
      <c r="AR668" s="62"/>
      <c r="AS668" s="62"/>
      <c r="AT668" s="62" t="str" cm="1">
        <f t="array" ref="AT668">IF(ISBLANK(Table1[[#This Row],[Service]]),"N/A",INDEX(LookupService[Consumption Unit],MATCH(Table1[[#This Row],[Service]],LookupService[Service],0),0))</f>
        <v>N/A</v>
      </c>
      <c r="AU668" s="62"/>
      <c r="AV668" s="62"/>
      <c r="AW668" s="80" t="str" cm="1">
        <f t="array" ref="AW668">IF(ISBLANK(Table1[[#This Row],[Service]]),"N/A",INDEX(LookupService[Pressure Unit],MATCH(Table1[[#This Row],[Service]],LookupService[Service],0),0))</f>
        <v>N/A</v>
      </c>
      <c r="AX668" s="81"/>
      <c r="AY668" s="72" t="str">
        <f>IF(OR(Table1[[#This Row],[Flow]]="",Table1[[#This Row],[Mech - Diversity]]=""),"",Table1[[#This Row],[Flow]]*Table1[[#This Row],[Mech - Diversity]])</f>
        <v/>
      </c>
      <c r="AZ668" s="72"/>
      <c r="BA668" s="62"/>
      <c r="BB668" s="62"/>
      <c r="BC668" s="62"/>
      <c r="BD668" s="62"/>
      <c r="BE668" s="62"/>
      <c r="BF668" s="62"/>
      <c r="BG668" s="62"/>
      <c r="BH668" s="77"/>
      <c r="BI668" s="77"/>
      <c r="BJ66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68" s="72" t="s">
        <v>512</v>
      </c>
      <c r="BL668" s="72" t="b">
        <f>IF(ISBLANK(Table1[[#This Row],[Power Source (Control Panel)]]),FALSE,TRUE)</f>
        <v>0</v>
      </c>
    </row>
    <row r="669" spans="1:64" ht="30" customHeight="1" x14ac:dyDescent="0.3">
      <c r="A669" s="80" t="s">
        <v>637</v>
      </c>
      <c r="B669" s="62" t="s">
        <v>553</v>
      </c>
      <c r="C66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EL-C243</v>
      </c>
      <c r="D669" s="62" t="s">
        <v>516</v>
      </c>
      <c r="E669" s="62" t="s">
        <v>528</v>
      </c>
      <c r="F669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69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69" s="74">
        <v>243</v>
      </c>
      <c r="I669" s="75" t="str">
        <f>IF(Table1[[#This Row],[Connection ID]]&lt;&gt;"-",IF(COUNTIF(Table1[Connection ID],Table1[[#This Row],[Connection ID]])&gt;1,"Duplicate Tag",""),"")</f>
        <v/>
      </c>
      <c r="J66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69" s="62"/>
      <c r="M669" s="62"/>
      <c r="N669" s="72" t="str" cm="1">
        <f t="array" ref="N669">_xlfn._xlws.FILTER(LookupCostCode[Cost Code],LookupCostCode[Description]=Table1[[#This Row],[Equipment Type]],"Not Assigned")</f>
        <v>Not Assigned</v>
      </c>
      <c r="O669" s="72"/>
      <c r="P669" s="72"/>
      <c r="Q669" s="62" t="s">
        <v>9</v>
      </c>
      <c r="R669" s="62"/>
      <c r="S669" s="62" t="s">
        <v>10</v>
      </c>
      <c r="T669" s="62"/>
      <c r="U669" s="62"/>
      <c r="V669" s="62"/>
      <c r="W669" s="72" t="str">
        <f>IF(ISBLANK(Table1[[#This Row],[Connection Type]]),"",INDEX(LookupConnectionType[Description],MATCH(Table1[[#This Row],[Connection Type]],LookupConnectionType[Connection Abbreviation])))</f>
        <v/>
      </c>
      <c r="X669" s="76"/>
      <c r="AA669" s="62"/>
      <c r="AB669" s="62"/>
      <c r="AC669" s="62" t="s">
        <v>518</v>
      </c>
      <c r="AD669" s="62"/>
      <c r="AE669" s="62" t="s">
        <v>529</v>
      </c>
      <c r="AF669" s="77"/>
      <c r="AG669" s="77">
        <v>5</v>
      </c>
      <c r="AH669" s="78">
        <v>0.8</v>
      </c>
      <c r="AI669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69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69" s="79">
        <f>IF(OR(Table1[[#This Row],[Apparent Power (kVA)]]="",Table1[[#This Row],[Elec - Diversity]]=""),"",Table1[[#This Row],[Apparent Power (kVA)]]*Table1[[#This Row],[Elec - Diversity]])</f>
        <v>0.48</v>
      </c>
      <c r="AL669" s="62"/>
      <c r="AM669" s="62"/>
      <c r="AN669" s="62"/>
      <c r="AO669" s="62"/>
      <c r="AP669" s="62"/>
      <c r="AQ669" s="62"/>
      <c r="AR669" s="62"/>
      <c r="AS669" s="62"/>
      <c r="AT669" s="62" t="str" cm="1">
        <f t="array" ref="AT669">IF(ISBLANK(Table1[[#This Row],[Service]]),"N/A",INDEX(LookupService[Consumption Unit],MATCH(Table1[[#This Row],[Service]],LookupService[Service],0),0))</f>
        <v>N/A</v>
      </c>
      <c r="AU669" s="62"/>
      <c r="AV669" s="62"/>
      <c r="AW669" s="80" t="str" cm="1">
        <f t="array" ref="AW669">IF(ISBLANK(Table1[[#This Row],[Service]]),"N/A",INDEX(LookupService[Pressure Unit],MATCH(Table1[[#This Row],[Service]],LookupService[Service],0),0))</f>
        <v>N/A</v>
      </c>
      <c r="AX669" s="81"/>
      <c r="AY669" s="72" t="str">
        <f>IF(OR(Table1[[#This Row],[Flow]]="",Table1[[#This Row],[Mech - Diversity]]=""),"",Table1[[#This Row],[Flow]]*Table1[[#This Row],[Mech - Diversity]])</f>
        <v/>
      </c>
      <c r="AZ669" s="72"/>
      <c r="BA669" s="62"/>
      <c r="BB669" s="62"/>
      <c r="BC669" s="62"/>
      <c r="BD669" s="62"/>
      <c r="BE669" s="62"/>
      <c r="BF669" s="62"/>
      <c r="BG669" s="62"/>
      <c r="BH669" s="77"/>
      <c r="BI669" s="77"/>
      <c r="BJ669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69" s="72" t="s">
        <v>512</v>
      </c>
      <c r="BL669" s="72" t="b">
        <f>IF(ISBLANK(Table1[[#This Row],[Power Source (Control Panel)]]),FALSE,TRUE)</f>
        <v>0</v>
      </c>
    </row>
    <row r="670" spans="1:64" ht="30" customHeight="1" x14ac:dyDescent="0.3">
      <c r="A670" s="80" t="s">
        <v>638</v>
      </c>
      <c r="B670" s="62" t="s">
        <v>553</v>
      </c>
      <c r="C67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70" s="62" t="s">
        <v>509</v>
      </c>
      <c r="E670" s="62"/>
      <c r="F67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7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70" s="74"/>
      <c r="I670" s="75" t="str">
        <f>IF(Table1[[#This Row],[Connection ID]]&lt;&gt;"-",IF(COUNTIF(Table1[Connection ID],Table1[[#This Row],[Connection ID]])&gt;1,"Duplicate Tag",""),"")</f>
        <v/>
      </c>
      <c r="J67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70" s="62"/>
      <c r="M670" s="62" t="s">
        <v>510</v>
      </c>
      <c r="N670" s="72" t="str" cm="1">
        <f t="array" ref="N670">_xlfn._xlws.FILTER(LookupCostCode[Cost Code],LookupCostCode[Description]=Table1[[#This Row],[Equipment Type]],"Not Assigned")</f>
        <v>Not Assigned</v>
      </c>
      <c r="O670" s="72"/>
      <c r="P670" s="72"/>
      <c r="Q670" s="62" t="s">
        <v>9</v>
      </c>
      <c r="R670" s="62"/>
      <c r="S670" s="62" t="s">
        <v>10</v>
      </c>
      <c r="T670" s="62"/>
      <c r="U670" s="62"/>
      <c r="V670" s="62"/>
      <c r="W670" s="72" t="str">
        <f>IF(ISBLANK(Table1[[#This Row],[Connection Type]]),"",INDEX(LookupConnectionType[Description],MATCH(Table1[[#This Row],[Connection Type]],LookupConnectionType[Connection Abbreviation])))</f>
        <v/>
      </c>
      <c r="X670" s="76"/>
      <c r="AA670" s="62"/>
      <c r="AB670" s="62"/>
      <c r="AC670" s="62"/>
      <c r="AD670" s="62"/>
      <c r="AE670" s="62"/>
      <c r="AF670" s="77"/>
      <c r="AG670" s="77"/>
      <c r="AH670" s="78"/>
      <c r="AI67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7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70" s="79" t="str">
        <f>IF(OR(Table1[[#This Row],[Apparent Power (kVA)]]="",Table1[[#This Row],[Elec - Diversity]]=""),"",Table1[[#This Row],[Apparent Power (kVA)]]*Table1[[#This Row],[Elec - Diversity]])</f>
        <v/>
      </c>
      <c r="AL670" s="62"/>
      <c r="AM670" s="62"/>
      <c r="AN670" s="62"/>
      <c r="AO670" s="62"/>
      <c r="AP670" s="62"/>
      <c r="AQ670" s="62"/>
      <c r="AR670" s="62"/>
      <c r="AS670" s="62"/>
      <c r="AT670" s="62" t="str" cm="1">
        <f t="array" ref="AT670">IF(ISBLANK(Table1[[#This Row],[Service]]),"N/A",INDEX(LookupService[Consumption Unit],MATCH(Table1[[#This Row],[Service]],LookupService[Service],0),0))</f>
        <v>N/A</v>
      </c>
      <c r="AU670" s="62"/>
      <c r="AV670" s="62"/>
      <c r="AW670" s="80" t="str" cm="1">
        <f t="array" ref="AW670">IF(ISBLANK(Table1[[#This Row],[Service]]),"N/A",INDEX(LookupService[Pressure Unit],MATCH(Table1[[#This Row],[Service]],LookupService[Service],0),0))</f>
        <v>N/A</v>
      </c>
      <c r="AX670" s="81"/>
      <c r="AY670" s="72" t="str">
        <f>IF(OR(Table1[[#This Row],[Flow]]="",Table1[[#This Row],[Mech - Diversity]]=""),"",Table1[[#This Row],[Flow]]*Table1[[#This Row],[Mech - Diversity]])</f>
        <v/>
      </c>
      <c r="AZ670" s="72"/>
      <c r="BA670" s="62"/>
      <c r="BB670" s="62"/>
      <c r="BC670" s="62"/>
      <c r="BD670" s="62"/>
      <c r="BE670" s="62"/>
      <c r="BF670" s="62"/>
      <c r="BG670" s="62"/>
      <c r="BH670" s="77"/>
      <c r="BI670" s="77"/>
      <c r="BJ67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70" s="72" t="s">
        <v>512</v>
      </c>
      <c r="BL670" s="72" t="b">
        <f>IF(ISBLANK(Table1[[#This Row],[Power Source (Control Panel)]]),FALSE,TRUE)</f>
        <v>0</v>
      </c>
    </row>
    <row r="671" spans="1:64" ht="30" customHeight="1" x14ac:dyDescent="0.3">
      <c r="A671" s="80" t="s">
        <v>638</v>
      </c>
      <c r="B671" s="62" t="s">
        <v>553</v>
      </c>
      <c r="C67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EL-C244</v>
      </c>
      <c r="D671" s="62" t="s">
        <v>516</v>
      </c>
      <c r="E671" s="62" t="s">
        <v>528</v>
      </c>
      <c r="F671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71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71" s="74">
        <v>244</v>
      </c>
      <c r="I671" s="75" t="str">
        <f>IF(Table1[[#This Row],[Connection ID]]&lt;&gt;"-",IF(COUNTIF(Table1[Connection ID],Table1[[#This Row],[Connection ID]])&gt;1,"Duplicate Tag",""),"")</f>
        <v/>
      </c>
      <c r="J67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71" s="62"/>
      <c r="M671" s="62"/>
      <c r="N671" s="72" t="str" cm="1">
        <f t="array" ref="N671">_xlfn._xlws.FILTER(LookupCostCode[Cost Code],LookupCostCode[Description]=Table1[[#This Row],[Equipment Type]],"Not Assigned")</f>
        <v>Not Assigned</v>
      </c>
      <c r="O671" s="72"/>
      <c r="P671" s="72"/>
      <c r="Q671" s="62" t="s">
        <v>9</v>
      </c>
      <c r="R671" s="62"/>
      <c r="S671" s="62" t="s">
        <v>10</v>
      </c>
      <c r="T671" s="62"/>
      <c r="U671" s="62"/>
      <c r="V671" s="62"/>
      <c r="W671" s="72" t="str">
        <f>IF(ISBLANK(Table1[[#This Row],[Connection Type]]),"",INDEX(LookupConnectionType[Description],MATCH(Table1[[#This Row],[Connection Type]],LookupConnectionType[Connection Abbreviation])))</f>
        <v/>
      </c>
      <c r="X671" s="76"/>
      <c r="AA671" s="62"/>
      <c r="AB671" s="62"/>
      <c r="AC671" s="62" t="s">
        <v>518</v>
      </c>
      <c r="AD671" s="62"/>
      <c r="AE671" s="62" t="s">
        <v>529</v>
      </c>
      <c r="AF671" s="77"/>
      <c r="AG671" s="77">
        <v>5</v>
      </c>
      <c r="AH671" s="78">
        <v>0.8</v>
      </c>
      <c r="AI671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71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71" s="79">
        <f>IF(OR(Table1[[#This Row],[Apparent Power (kVA)]]="",Table1[[#This Row],[Elec - Diversity]]=""),"",Table1[[#This Row],[Apparent Power (kVA)]]*Table1[[#This Row],[Elec - Diversity]])</f>
        <v>0.48</v>
      </c>
      <c r="AL671" s="62"/>
      <c r="AM671" s="62"/>
      <c r="AN671" s="62"/>
      <c r="AO671" s="62"/>
      <c r="AP671" s="62"/>
      <c r="AQ671" s="62"/>
      <c r="AR671" s="62"/>
      <c r="AS671" s="62"/>
      <c r="AT671" s="62" t="str" cm="1">
        <f t="array" ref="AT671">IF(ISBLANK(Table1[[#This Row],[Service]]),"N/A",INDEX(LookupService[Consumption Unit],MATCH(Table1[[#This Row],[Service]],LookupService[Service],0),0))</f>
        <v>N/A</v>
      </c>
      <c r="AU671" s="62"/>
      <c r="AV671" s="62"/>
      <c r="AW671" s="80" t="str" cm="1">
        <f t="array" ref="AW671">IF(ISBLANK(Table1[[#This Row],[Service]]),"N/A",INDEX(LookupService[Pressure Unit],MATCH(Table1[[#This Row],[Service]],LookupService[Service],0),0))</f>
        <v>N/A</v>
      </c>
      <c r="AX671" s="81"/>
      <c r="AY671" s="72" t="str">
        <f>IF(OR(Table1[[#This Row],[Flow]]="",Table1[[#This Row],[Mech - Diversity]]=""),"",Table1[[#This Row],[Flow]]*Table1[[#This Row],[Mech - Diversity]])</f>
        <v/>
      </c>
      <c r="AZ671" s="72"/>
      <c r="BA671" s="62"/>
      <c r="BB671" s="62"/>
      <c r="BC671" s="62"/>
      <c r="BD671" s="62"/>
      <c r="BE671" s="62"/>
      <c r="BF671" s="62"/>
      <c r="BG671" s="62"/>
      <c r="BH671" s="77"/>
      <c r="BI671" s="77"/>
      <c r="BJ671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71" s="72" t="s">
        <v>512</v>
      </c>
      <c r="BL671" s="72" t="b">
        <f>IF(ISBLANK(Table1[[#This Row],[Power Source (Control Panel)]]),FALSE,TRUE)</f>
        <v>0</v>
      </c>
    </row>
    <row r="672" spans="1:64" ht="30" customHeight="1" x14ac:dyDescent="0.3">
      <c r="A672" s="80" t="s">
        <v>639</v>
      </c>
      <c r="B672" s="62" t="s">
        <v>553</v>
      </c>
      <c r="C67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72" s="62" t="s">
        <v>509</v>
      </c>
      <c r="E672" s="62"/>
      <c r="F67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7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72" s="74"/>
      <c r="I672" s="75" t="str">
        <f>IF(Table1[[#This Row],[Connection ID]]&lt;&gt;"-",IF(COUNTIF(Table1[Connection ID],Table1[[#This Row],[Connection ID]])&gt;1,"Duplicate Tag",""),"")</f>
        <v/>
      </c>
      <c r="J67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72" s="62"/>
      <c r="M672" s="62" t="s">
        <v>510</v>
      </c>
      <c r="N672" s="72" t="str" cm="1">
        <f t="array" ref="N672">_xlfn._xlws.FILTER(LookupCostCode[Cost Code],LookupCostCode[Description]=Table1[[#This Row],[Equipment Type]],"Not Assigned")</f>
        <v>Not Assigned</v>
      </c>
      <c r="O672" s="72"/>
      <c r="P672" s="72"/>
      <c r="Q672" s="62" t="s">
        <v>9</v>
      </c>
      <c r="R672" s="62"/>
      <c r="S672" s="62" t="s">
        <v>10</v>
      </c>
      <c r="T672" s="62"/>
      <c r="U672" s="62"/>
      <c r="V672" s="62"/>
      <c r="W672" s="72" t="str">
        <f>IF(ISBLANK(Table1[[#This Row],[Connection Type]]),"",INDEX(LookupConnectionType[Description],MATCH(Table1[[#This Row],[Connection Type]],LookupConnectionType[Connection Abbreviation])))</f>
        <v/>
      </c>
      <c r="X672" s="76"/>
      <c r="AA672" s="62"/>
      <c r="AB672" s="62"/>
      <c r="AC672" s="62"/>
      <c r="AD672" s="62"/>
      <c r="AE672" s="62"/>
      <c r="AF672" s="77"/>
      <c r="AG672" s="77"/>
      <c r="AH672" s="78"/>
      <c r="AI67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7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72" s="79" t="str">
        <f>IF(OR(Table1[[#This Row],[Apparent Power (kVA)]]="",Table1[[#This Row],[Elec - Diversity]]=""),"",Table1[[#This Row],[Apparent Power (kVA)]]*Table1[[#This Row],[Elec - Diversity]])</f>
        <v/>
      </c>
      <c r="AL672" s="62"/>
      <c r="AM672" s="62"/>
      <c r="AN672" s="62"/>
      <c r="AO672" s="62"/>
      <c r="AP672" s="62"/>
      <c r="AQ672" s="62"/>
      <c r="AR672" s="62"/>
      <c r="AS672" s="62"/>
      <c r="AT672" s="62" t="str" cm="1">
        <f t="array" ref="AT672">IF(ISBLANK(Table1[[#This Row],[Service]]),"N/A",INDEX(LookupService[Consumption Unit],MATCH(Table1[[#This Row],[Service]],LookupService[Service],0),0))</f>
        <v>N/A</v>
      </c>
      <c r="AU672" s="62"/>
      <c r="AV672" s="62"/>
      <c r="AW672" s="80" t="str" cm="1">
        <f t="array" ref="AW672">IF(ISBLANK(Table1[[#This Row],[Service]]),"N/A",INDEX(LookupService[Pressure Unit],MATCH(Table1[[#This Row],[Service]],LookupService[Service],0),0))</f>
        <v>N/A</v>
      </c>
      <c r="AX672" s="81"/>
      <c r="AY672" s="72" t="str">
        <f>IF(OR(Table1[[#This Row],[Flow]]="",Table1[[#This Row],[Mech - Diversity]]=""),"",Table1[[#This Row],[Flow]]*Table1[[#This Row],[Mech - Diversity]])</f>
        <v/>
      </c>
      <c r="AZ672" s="72"/>
      <c r="BA672" s="62"/>
      <c r="BB672" s="62"/>
      <c r="BC672" s="62"/>
      <c r="BD672" s="62"/>
      <c r="BE672" s="62"/>
      <c r="BF672" s="62"/>
      <c r="BG672" s="62"/>
      <c r="BH672" s="77"/>
      <c r="BI672" s="77"/>
      <c r="BJ67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72" s="72" t="s">
        <v>512</v>
      </c>
      <c r="BL672" s="72" t="b">
        <f>IF(ISBLANK(Table1[[#This Row],[Power Source (Control Panel)]]),FALSE,TRUE)</f>
        <v>0</v>
      </c>
    </row>
    <row r="673" spans="1:64" ht="30" customHeight="1" x14ac:dyDescent="0.3">
      <c r="A673" s="80" t="s">
        <v>639</v>
      </c>
      <c r="B673" s="62" t="s">
        <v>553</v>
      </c>
      <c r="C67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EL-C245</v>
      </c>
      <c r="D673" s="62" t="s">
        <v>516</v>
      </c>
      <c r="E673" s="62" t="s">
        <v>528</v>
      </c>
      <c r="F673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73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73" s="74">
        <v>245</v>
      </c>
      <c r="I673" s="75" t="str">
        <f>IF(Table1[[#This Row],[Connection ID]]&lt;&gt;"-",IF(COUNTIF(Table1[Connection ID],Table1[[#This Row],[Connection ID]])&gt;1,"Duplicate Tag",""),"")</f>
        <v/>
      </c>
      <c r="J67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73" s="62"/>
      <c r="M673" s="62"/>
      <c r="N673" s="72" t="str" cm="1">
        <f t="array" ref="N673">_xlfn._xlws.FILTER(LookupCostCode[Cost Code],LookupCostCode[Description]=Table1[[#This Row],[Equipment Type]],"Not Assigned")</f>
        <v>Not Assigned</v>
      </c>
      <c r="O673" s="72"/>
      <c r="P673" s="72"/>
      <c r="Q673" s="62" t="s">
        <v>9</v>
      </c>
      <c r="R673" s="62"/>
      <c r="S673" s="62" t="s">
        <v>10</v>
      </c>
      <c r="T673" s="62"/>
      <c r="U673" s="62"/>
      <c r="V673" s="62"/>
      <c r="W673" s="72" t="str">
        <f>IF(ISBLANK(Table1[[#This Row],[Connection Type]]),"",INDEX(LookupConnectionType[Description],MATCH(Table1[[#This Row],[Connection Type]],LookupConnectionType[Connection Abbreviation])))</f>
        <v/>
      </c>
      <c r="X673" s="76"/>
      <c r="AA673" s="62"/>
      <c r="AB673" s="62"/>
      <c r="AC673" s="62" t="s">
        <v>518</v>
      </c>
      <c r="AD673" s="62"/>
      <c r="AE673" s="62" t="s">
        <v>529</v>
      </c>
      <c r="AF673" s="77"/>
      <c r="AG673" s="77">
        <v>5</v>
      </c>
      <c r="AH673" s="78">
        <v>0.8</v>
      </c>
      <c r="AI673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73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73" s="79">
        <f>IF(OR(Table1[[#This Row],[Apparent Power (kVA)]]="",Table1[[#This Row],[Elec - Diversity]]=""),"",Table1[[#This Row],[Apparent Power (kVA)]]*Table1[[#This Row],[Elec - Diversity]])</f>
        <v>0.48</v>
      </c>
      <c r="AL673" s="62"/>
      <c r="AM673" s="62"/>
      <c r="AN673" s="62"/>
      <c r="AO673" s="62"/>
      <c r="AP673" s="62"/>
      <c r="AQ673" s="62"/>
      <c r="AR673" s="62"/>
      <c r="AS673" s="62"/>
      <c r="AT673" s="62" t="str" cm="1">
        <f t="array" ref="AT673">IF(ISBLANK(Table1[[#This Row],[Service]]),"N/A",INDEX(LookupService[Consumption Unit],MATCH(Table1[[#This Row],[Service]],LookupService[Service],0),0))</f>
        <v>N/A</v>
      </c>
      <c r="AU673" s="62"/>
      <c r="AV673" s="62"/>
      <c r="AW673" s="80" t="str" cm="1">
        <f t="array" ref="AW673">IF(ISBLANK(Table1[[#This Row],[Service]]),"N/A",INDEX(LookupService[Pressure Unit],MATCH(Table1[[#This Row],[Service]],LookupService[Service],0),0))</f>
        <v>N/A</v>
      </c>
      <c r="AX673" s="81"/>
      <c r="AY673" s="72" t="str">
        <f>IF(OR(Table1[[#This Row],[Flow]]="",Table1[[#This Row],[Mech - Diversity]]=""),"",Table1[[#This Row],[Flow]]*Table1[[#This Row],[Mech - Diversity]])</f>
        <v/>
      </c>
      <c r="AZ673" s="72"/>
      <c r="BA673" s="62"/>
      <c r="BB673" s="62"/>
      <c r="BC673" s="62"/>
      <c r="BD673" s="62"/>
      <c r="BE673" s="62"/>
      <c r="BF673" s="62"/>
      <c r="BG673" s="62"/>
      <c r="BH673" s="77"/>
      <c r="BI673" s="77"/>
      <c r="BJ673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73" s="72" t="s">
        <v>512</v>
      </c>
      <c r="BL673" s="72" t="b">
        <f>IF(ISBLANK(Table1[[#This Row],[Power Source (Control Panel)]]),FALSE,TRUE)</f>
        <v>0</v>
      </c>
    </row>
    <row r="674" spans="1:64" ht="30" customHeight="1" x14ac:dyDescent="0.3">
      <c r="A674" s="80" t="s">
        <v>643</v>
      </c>
      <c r="B674" s="62" t="s">
        <v>553</v>
      </c>
      <c r="C67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74" s="62" t="s">
        <v>509</v>
      </c>
      <c r="E674" s="62"/>
      <c r="F67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7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74" s="74"/>
      <c r="I674" s="75" t="str">
        <f>IF(Table1[[#This Row],[Connection ID]]&lt;&gt;"-",IF(COUNTIF(Table1[Connection ID],Table1[[#This Row],[Connection ID]])&gt;1,"Duplicate Tag",""),"")</f>
        <v/>
      </c>
      <c r="J67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74" s="62"/>
      <c r="M674" s="62" t="s">
        <v>510</v>
      </c>
      <c r="N674" s="72" t="str" cm="1">
        <f t="array" ref="N674">_xlfn._xlws.FILTER(LookupCostCode[Cost Code],LookupCostCode[Description]=Table1[[#This Row],[Equipment Type]],"Not Assigned")</f>
        <v>Not Assigned</v>
      </c>
      <c r="O674" s="72"/>
      <c r="P674" s="72"/>
      <c r="Q674" s="62" t="s">
        <v>9</v>
      </c>
      <c r="R674" s="62"/>
      <c r="S674" s="62" t="s">
        <v>10</v>
      </c>
      <c r="T674" s="62"/>
      <c r="U674" s="62"/>
      <c r="V674" s="62"/>
      <c r="W674" s="72" t="str">
        <f>IF(ISBLANK(Table1[[#This Row],[Connection Type]]),"",INDEX(LookupConnectionType[Description],MATCH(Table1[[#This Row],[Connection Type]],LookupConnectionType[Connection Abbreviation])))</f>
        <v/>
      </c>
      <c r="X674" s="76"/>
      <c r="AA674" s="62"/>
      <c r="AB674" s="62"/>
      <c r="AC674" s="62"/>
      <c r="AD674" s="62"/>
      <c r="AE674" s="62"/>
      <c r="AF674" s="77"/>
      <c r="AG674" s="77"/>
      <c r="AH674" s="78"/>
      <c r="AI67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7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74" s="79" t="str">
        <f>IF(OR(Table1[[#This Row],[Apparent Power (kVA)]]="",Table1[[#This Row],[Elec - Diversity]]=""),"",Table1[[#This Row],[Apparent Power (kVA)]]*Table1[[#This Row],[Elec - Diversity]])</f>
        <v/>
      </c>
      <c r="AL674" s="62"/>
      <c r="AM674" s="62"/>
      <c r="AN674" s="62"/>
      <c r="AO674" s="62"/>
      <c r="AP674" s="62"/>
      <c r="AQ674" s="62"/>
      <c r="AR674" s="62"/>
      <c r="AS674" s="62"/>
      <c r="AT674" s="62" t="str" cm="1">
        <f t="array" ref="AT674">IF(ISBLANK(Table1[[#This Row],[Service]]),"N/A",INDEX(LookupService[Consumption Unit],MATCH(Table1[[#This Row],[Service]],LookupService[Service],0),0))</f>
        <v>N/A</v>
      </c>
      <c r="AU674" s="62"/>
      <c r="AV674" s="62"/>
      <c r="AW674" s="80" t="str" cm="1">
        <f t="array" ref="AW674">IF(ISBLANK(Table1[[#This Row],[Service]]),"N/A",INDEX(LookupService[Pressure Unit],MATCH(Table1[[#This Row],[Service]],LookupService[Service],0),0))</f>
        <v>N/A</v>
      </c>
      <c r="AX674" s="81"/>
      <c r="AY674" s="72" t="str">
        <f>IF(OR(Table1[[#This Row],[Flow]]="",Table1[[#This Row],[Mech - Diversity]]=""),"",Table1[[#This Row],[Flow]]*Table1[[#This Row],[Mech - Diversity]])</f>
        <v/>
      </c>
      <c r="AZ674" s="72"/>
      <c r="BA674" s="62"/>
      <c r="BB674" s="62"/>
      <c r="BC674" s="62"/>
      <c r="BD674" s="62"/>
      <c r="BE674" s="62"/>
      <c r="BF674" s="62"/>
      <c r="BG674" s="62"/>
      <c r="BH674" s="77"/>
      <c r="BI674" s="77"/>
      <c r="BJ67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74" s="72" t="s">
        <v>512</v>
      </c>
      <c r="BL674" s="72" t="b">
        <f>IF(ISBLANK(Table1[[#This Row],[Power Source (Control Panel)]]),FALSE,TRUE)</f>
        <v>0</v>
      </c>
    </row>
    <row r="675" spans="1:64" ht="30" customHeight="1" x14ac:dyDescent="0.3">
      <c r="A675" s="80" t="s">
        <v>643</v>
      </c>
      <c r="B675" s="62" t="s">
        <v>553</v>
      </c>
      <c r="C67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EL-C246</v>
      </c>
      <c r="D675" s="62" t="s">
        <v>516</v>
      </c>
      <c r="E675" s="62" t="s">
        <v>528</v>
      </c>
      <c r="F675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675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675" s="74">
        <v>246</v>
      </c>
      <c r="I675" s="75" t="str">
        <f>IF(Table1[[#This Row],[Connection ID]]&lt;&gt;"-",IF(COUNTIF(Table1[Connection ID],Table1[[#This Row],[Connection ID]])&gt;1,"Duplicate Tag",""),"")</f>
        <v/>
      </c>
      <c r="J67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75" s="62"/>
      <c r="M675" s="62"/>
      <c r="N675" s="72" t="str" cm="1">
        <f t="array" ref="N675">_xlfn._xlws.FILTER(LookupCostCode[Cost Code],LookupCostCode[Description]=Table1[[#This Row],[Equipment Type]],"Not Assigned")</f>
        <v>Not Assigned</v>
      </c>
      <c r="O675" s="72"/>
      <c r="P675" s="72"/>
      <c r="Q675" s="62" t="s">
        <v>9</v>
      </c>
      <c r="R675" s="62"/>
      <c r="S675" s="62" t="s">
        <v>10</v>
      </c>
      <c r="T675" s="62"/>
      <c r="U675" s="62"/>
      <c r="V675" s="62"/>
      <c r="W675" s="72" t="str">
        <f>IF(ISBLANK(Table1[[#This Row],[Connection Type]]),"",INDEX(LookupConnectionType[Description],MATCH(Table1[[#This Row],[Connection Type]],LookupConnectionType[Connection Abbreviation])))</f>
        <v/>
      </c>
      <c r="X675" s="76"/>
      <c r="AA675" s="62"/>
      <c r="AB675" s="62"/>
      <c r="AC675" s="62" t="s">
        <v>518</v>
      </c>
      <c r="AD675" s="62"/>
      <c r="AE675" s="62" t="s">
        <v>529</v>
      </c>
      <c r="AF675" s="77"/>
      <c r="AG675" s="77">
        <v>5</v>
      </c>
      <c r="AH675" s="78">
        <v>0.8</v>
      </c>
      <c r="AI675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675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675" s="79">
        <f>IF(OR(Table1[[#This Row],[Apparent Power (kVA)]]="",Table1[[#This Row],[Elec - Diversity]]=""),"",Table1[[#This Row],[Apparent Power (kVA)]]*Table1[[#This Row],[Elec - Diversity]])</f>
        <v>0.48</v>
      </c>
      <c r="AL675" s="62"/>
      <c r="AM675" s="62"/>
      <c r="AN675" s="62"/>
      <c r="AO675" s="62"/>
      <c r="AP675" s="62"/>
      <c r="AQ675" s="62"/>
      <c r="AR675" s="62"/>
      <c r="AS675" s="62"/>
      <c r="AT675" s="62" t="str" cm="1">
        <f t="array" ref="AT675">IF(ISBLANK(Table1[[#This Row],[Service]]),"N/A",INDEX(LookupService[Consumption Unit],MATCH(Table1[[#This Row],[Service]],LookupService[Service],0),0))</f>
        <v>N/A</v>
      </c>
      <c r="AU675" s="62"/>
      <c r="AV675" s="62"/>
      <c r="AW675" s="80" t="str" cm="1">
        <f t="array" ref="AW675">IF(ISBLANK(Table1[[#This Row],[Service]]),"N/A",INDEX(LookupService[Pressure Unit],MATCH(Table1[[#This Row],[Service]],LookupService[Service],0),0))</f>
        <v>N/A</v>
      </c>
      <c r="AX675" s="81"/>
      <c r="AY675" s="72" t="str">
        <f>IF(OR(Table1[[#This Row],[Flow]]="",Table1[[#This Row],[Mech - Diversity]]=""),"",Table1[[#This Row],[Flow]]*Table1[[#This Row],[Mech - Diversity]])</f>
        <v/>
      </c>
      <c r="AZ675" s="72"/>
      <c r="BA675" s="62"/>
      <c r="BB675" s="62"/>
      <c r="BC675" s="62"/>
      <c r="BD675" s="62"/>
      <c r="BE675" s="62"/>
      <c r="BF675" s="62"/>
      <c r="BG675" s="62"/>
      <c r="BH675" s="77"/>
      <c r="BI675" s="77"/>
      <c r="BJ675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675" s="72" t="s">
        <v>512</v>
      </c>
      <c r="BL675" s="72" t="b">
        <f>IF(ISBLANK(Table1[[#This Row],[Power Source (Control Panel)]]),FALSE,TRUE)</f>
        <v>0</v>
      </c>
    </row>
    <row r="676" spans="1:64" ht="30" customHeight="1" x14ac:dyDescent="0.3">
      <c r="A676" s="62" t="s">
        <v>1039</v>
      </c>
      <c r="B676" s="62" t="s">
        <v>1040</v>
      </c>
      <c r="C67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76" s="62" t="s">
        <v>509</v>
      </c>
      <c r="E676" s="62"/>
      <c r="F67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7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76" s="74"/>
      <c r="I676" s="75" t="str">
        <f>IF(Table1[[#This Row],[Connection ID]]&lt;&gt;"-",IF(COUNTIF(Table1[Connection ID],Table1[[#This Row],[Connection ID]])&gt;1,"Duplicate Tag",""),"")</f>
        <v/>
      </c>
      <c r="J67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76" s="62"/>
      <c r="M676" s="62" t="s">
        <v>7</v>
      </c>
      <c r="N676" s="72" t="str" cm="1">
        <f t="array" ref="N676">_xlfn._xlws.FILTER(LookupCostCode[Cost Code],LookupCostCode[Description]=Table1[[#This Row],[Equipment Type]],"Not Assigned")</f>
        <v>Not Assigned</v>
      </c>
      <c r="O676" s="72" t="s">
        <v>594</v>
      </c>
      <c r="P676" s="72"/>
      <c r="Q676" s="62" t="s">
        <v>9</v>
      </c>
      <c r="R676" s="62"/>
      <c r="S676" s="62" t="s">
        <v>6</v>
      </c>
      <c r="T676" s="62"/>
      <c r="U676" s="62"/>
      <c r="V676" s="62"/>
      <c r="W676" s="72" t="str">
        <f>IF(ISBLANK(Table1[[#This Row],[Connection Type]]),"",INDEX(LookupConnectionType[Description],MATCH(Table1[[#This Row],[Connection Type]],LookupConnectionType[Connection Abbreviation])))</f>
        <v/>
      </c>
      <c r="X676" s="76"/>
      <c r="AA676" s="62"/>
      <c r="AB676" s="62"/>
      <c r="AC676" s="62"/>
      <c r="AD676" s="62"/>
      <c r="AE676" s="62"/>
      <c r="AF676" s="77"/>
      <c r="AG676" s="77"/>
      <c r="AH676" s="78"/>
      <c r="AI67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7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76" s="79" t="str">
        <f>IF(OR(Table1[[#This Row],[Apparent Power (kVA)]]="",Table1[[#This Row],[Elec - Diversity]]=""),"",Table1[[#This Row],[Apparent Power (kVA)]]*Table1[[#This Row],[Elec - Diversity]])</f>
        <v/>
      </c>
      <c r="AL676" s="62" t="s">
        <v>824</v>
      </c>
      <c r="AM676" s="62"/>
      <c r="AN676" s="62"/>
      <c r="AO676" s="62"/>
      <c r="AP676" s="62"/>
      <c r="AQ676" s="62"/>
      <c r="AR676" s="62"/>
      <c r="AS676" s="62"/>
      <c r="AT676" s="62" t="str" cm="1">
        <f t="array" ref="AT676">IF(ISBLANK(Table1[[#This Row],[Service]]),"N/A",INDEX(LookupService[Consumption Unit],MATCH(Table1[[#This Row],[Service]],LookupService[Service],0),0))</f>
        <v>N/A</v>
      </c>
      <c r="AU676" s="62"/>
      <c r="AV676" s="62"/>
      <c r="AW676" s="80" t="str" cm="1">
        <f t="array" ref="AW676">IF(ISBLANK(Table1[[#This Row],[Service]]),"N/A",INDEX(LookupService[Pressure Unit],MATCH(Table1[[#This Row],[Service]],LookupService[Service],0),0))</f>
        <v>N/A</v>
      </c>
      <c r="AX676" s="81"/>
      <c r="AY676" s="72" t="str">
        <f>IF(OR(Table1[[#This Row],[Flow]]="",Table1[[#This Row],[Mech - Diversity]]=""),"",Table1[[#This Row],[Flow]]*Table1[[#This Row],[Mech - Diversity]])</f>
        <v/>
      </c>
      <c r="AZ676" s="72"/>
      <c r="BA676" s="62"/>
      <c r="BB676" s="62"/>
      <c r="BC676" s="62"/>
      <c r="BD676" s="62"/>
      <c r="BE676" s="62"/>
      <c r="BF676" s="62"/>
      <c r="BG676" s="62"/>
      <c r="BH676" s="77"/>
      <c r="BI676" s="77"/>
      <c r="BJ67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76" s="72"/>
      <c r="BL676" s="72" t="b">
        <f>IF(ISBLANK(Table1[[#This Row],[Power Source (Control Panel)]]),FALSE,TRUE)</f>
        <v>1</v>
      </c>
    </row>
    <row r="677" spans="1:64" ht="30" customHeight="1" x14ac:dyDescent="0.3">
      <c r="A677" s="62" t="s">
        <v>1041</v>
      </c>
      <c r="B677" s="62" t="s">
        <v>1040</v>
      </c>
      <c r="C67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77" s="62" t="s">
        <v>509</v>
      </c>
      <c r="E677" s="62"/>
      <c r="F67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7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77" s="74"/>
      <c r="I677" s="75" t="str">
        <f>IF(Table1[[#This Row],[Connection ID]]&lt;&gt;"-",IF(COUNTIF(Table1[Connection ID],Table1[[#This Row],[Connection ID]])&gt;1,"Duplicate Tag",""),"")</f>
        <v/>
      </c>
      <c r="J67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77" s="62"/>
      <c r="M677" s="62" t="s">
        <v>7</v>
      </c>
      <c r="N677" s="72" t="str" cm="1">
        <f t="array" ref="N677">_xlfn._xlws.FILTER(LookupCostCode[Cost Code],LookupCostCode[Description]=Table1[[#This Row],[Equipment Type]],"Not Assigned")</f>
        <v>Not Assigned</v>
      </c>
      <c r="O677" s="72" t="s">
        <v>594</v>
      </c>
      <c r="P677" s="72"/>
      <c r="Q677" s="62" t="s">
        <v>9</v>
      </c>
      <c r="R677" s="62"/>
      <c r="S677" s="62" t="s">
        <v>6</v>
      </c>
      <c r="T677" s="62"/>
      <c r="U677" s="62"/>
      <c r="V677" s="62"/>
      <c r="W677" s="72" t="str">
        <f>IF(ISBLANK(Table1[[#This Row],[Connection Type]]),"",INDEX(LookupConnectionType[Description],MATCH(Table1[[#This Row],[Connection Type]],LookupConnectionType[Connection Abbreviation])))</f>
        <v/>
      </c>
      <c r="X677" s="76"/>
      <c r="AA677" s="62"/>
      <c r="AB677" s="62"/>
      <c r="AC677" s="62"/>
      <c r="AD677" s="62"/>
      <c r="AE677" s="62"/>
      <c r="AF677" s="77"/>
      <c r="AG677" s="77"/>
      <c r="AH677" s="78"/>
      <c r="AI67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7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77" s="79" t="str">
        <f>IF(OR(Table1[[#This Row],[Apparent Power (kVA)]]="",Table1[[#This Row],[Elec - Diversity]]=""),"",Table1[[#This Row],[Apparent Power (kVA)]]*Table1[[#This Row],[Elec - Diversity]])</f>
        <v/>
      </c>
      <c r="AL677" s="62" t="s">
        <v>824</v>
      </c>
      <c r="AM677" s="62"/>
      <c r="AN677" s="62"/>
      <c r="AO677" s="62"/>
      <c r="AP677" s="62"/>
      <c r="AQ677" s="62"/>
      <c r="AR677" s="62"/>
      <c r="AS677" s="62"/>
      <c r="AT677" s="62" t="str" cm="1">
        <f t="array" ref="AT677">IF(ISBLANK(Table1[[#This Row],[Service]]),"N/A",INDEX(LookupService[Consumption Unit],MATCH(Table1[[#This Row],[Service]],LookupService[Service],0),0))</f>
        <v>N/A</v>
      </c>
      <c r="AU677" s="62"/>
      <c r="AV677" s="62"/>
      <c r="AW677" s="80" t="str" cm="1">
        <f t="array" ref="AW677">IF(ISBLANK(Table1[[#This Row],[Service]]),"N/A",INDEX(LookupService[Pressure Unit],MATCH(Table1[[#This Row],[Service]],LookupService[Service],0),0))</f>
        <v>N/A</v>
      </c>
      <c r="AX677" s="81"/>
      <c r="AY677" s="72" t="str">
        <f>IF(OR(Table1[[#This Row],[Flow]]="",Table1[[#This Row],[Mech - Diversity]]=""),"",Table1[[#This Row],[Flow]]*Table1[[#This Row],[Mech - Diversity]])</f>
        <v/>
      </c>
      <c r="AZ677" s="72"/>
      <c r="BA677" s="62"/>
      <c r="BB677" s="62"/>
      <c r="BC677" s="62"/>
      <c r="BD677" s="62"/>
      <c r="BE677" s="62"/>
      <c r="BF677" s="62"/>
      <c r="BG677" s="62"/>
      <c r="BH677" s="77"/>
      <c r="BI677" s="77"/>
      <c r="BJ67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77" s="72"/>
      <c r="BL677" s="72" t="b">
        <f>IF(ISBLANK(Table1[[#This Row],[Power Source (Control Panel)]]),FALSE,TRUE)</f>
        <v>1</v>
      </c>
    </row>
    <row r="678" spans="1:64" ht="30" customHeight="1" x14ac:dyDescent="0.3">
      <c r="A678" s="62" t="s">
        <v>1043</v>
      </c>
      <c r="B678" s="62" t="s">
        <v>1040</v>
      </c>
      <c r="C67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78" s="62" t="s">
        <v>509</v>
      </c>
      <c r="E678" s="62"/>
      <c r="F67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7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78" s="74"/>
      <c r="I678" s="75" t="str">
        <f>IF(Table1[[#This Row],[Connection ID]]&lt;&gt;"-",IF(COUNTIF(Table1[Connection ID],Table1[[#This Row],[Connection ID]])&gt;1,"Duplicate Tag",""),"")</f>
        <v/>
      </c>
      <c r="J67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78" s="62"/>
      <c r="M678" s="62" t="s">
        <v>7</v>
      </c>
      <c r="N678" s="72" t="str" cm="1">
        <f t="array" ref="N678">_xlfn._xlws.FILTER(LookupCostCode[Cost Code],LookupCostCode[Description]=Table1[[#This Row],[Equipment Type]],"Not Assigned")</f>
        <v>Not Assigned</v>
      </c>
      <c r="O678" s="72" t="s">
        <v>594</v>
      </c>
      <c r="P678" s="72"/>
      <c r="Q678" s="62" t="s">
        <v>9</v>
      </c>
      <c r="R678" s="62"/>
      <c r="S678" s="62" t="s">
        <v>6</v>
      </c>
      <c r="T678" s="62"/>
      <c r="U678" s="62"/>
      <c r="V678" s="62"/>
      <c r="W678" s="72" t="str">
        <f>IF(ISBLANK(Table1[[#This Row],[Connection Type]]),"",INDEX(LookupConnectionType[Description],MATCH(Table1[[#This Row],[Connection Type]],LookupConnectionType[Connection Abbreviation])))</f>
        <v/>
      </c>
      <c r="X678" s="76"/>
      <c r="AA678" s="62"/>
      <c r="AB678" s="62"/>
      <c r="AC678" s="62"/>
      <c r="AD678" s="62"/>
      <c r="AE678" s="62"/>
      <c r="AF678" s="77"/>
      <c r="AG678" s="77"/>
      <c r="AH678" s="78"/>
      <c r="AI67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7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78" s="79" t="str">
        <f>IF(OR(Table1[[#This Row],[Apparent Power (kVA)]]="",Table1[[#This Row],[Elec - Diversity]]=""),"",Table1[[#This Row],[Apparent Power (kVA)]]*Table1[[#This Row],[Elec - Diversity]])</f>
        <v/>
      </c>
      <c r="AL678" s="62" t="s">
        <v>824</v>
      </c>
      <c r="AM678" s="62"/>
      <c r="AN678" s="62"/>
      <c r="AO678" s="62"/>
      <c r="AP678" s="62"/>
      <c r="AQ678" s="62"/>
      <c r="AR678" s="62"/>
      <c r="AS678" s="62"/>
      <c r="AT678" s="62" t="str" cm="1">
        <f t="array" ref="AT678">IF(ISBLANK(Table1[[#This Row],[Service]]),"N/A",INDEX(LookupService[Consumption Unit],MATCH(Table1[[#This Row],[Service]],LookupService[Service],0),0))</f>
        <v>N/A</v>
      </c>
      <c r="AU678" s="62"/>
      <c r="AV678" s="62"/>
      <c r="AW678" s="80" t="str" cm="1">
        <f t="array" ref="AW678">IF(ISBLANK(Table1[[#This Row],[Service]]),"N/A",INDEX(LookupService[Pressure Unit],MATCH(Table1[[#This Row],[Service]],LookupService[Service],0),0))</f>
        <v>N/A</v>
      </c>
      <c r="AX678" s="81"/>
      <c r="AY678" s="72" t="str">
        <f>IF(OR(Table1[[#This Row],[Flow]]="",Table1[[#This Row],[Mech - Diversity]]=""),"",Table1[[#This Row],[Flow]]*Table1[[#This Row],[Mech - Diversity]])</f>
        <v/>
      </c>
      <c r="AZ678" s="72"/>
      <c r="BA678" s="62"/>
      <c r="BB678" s="62"/>
      <c r="BC678" s="62"/>
      <c r="BD678" s="62"/>
      <c r="BE678" s="62"/>
      <c r="BF678" s="62"/>
      <c r="BG678" s="62"/>
      <c r="BH678" s="77"/>
      <c r="BI678" s="77"/>
      <c r="BJ67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78" s="72"/>
      <c r="BL678" s="72" t="b">
        <f>IF(ISBLANK(Table1[[#This Row],[Power Source (Control Panel)]]),FALSE,TRUE)</f>
        <v>1</v>
      </c>
    </row>
    <row r="679" spans="1:64" ht="30" customHeight="1" x14ac:dyDescent="0.3">
      <c r="A679" s="62" t="s">
        <v>1044</v>
      </c>
      <c r="B679" s="62" t="s">
        <v>1040</v>
      </c>
      <c r="C67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79" s="62" t="s">
        <v>509</v>
      </c>
      <c r="E679" s="62"/>
      <c r="F67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7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79" s="74"/>
      <c r="I679" s="75" t="str">
        <f>IF(Table1[[#This Row],[Connection ID]]&lt;&gt;"-",IF(COUNTIF(Table1[Connection ID],Table1[[#This Row],[Connection ID]])&gt;1,"Duplicate Tag",""),"")</f>
        <v/>
      </c>
      <c r="J67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79" s="62"/>
      <c r="M679" s="62" t="s">
        <v>7</v>
      </c>
      <c r="N679" s="72" t="str" cm="1">
        <f t="array" ref="N679">_xlfn._xlws.FILTER(LookupCostCode[Cost Code],LookupCostCode[Description]=Table1[[#This Row],[Equipment Type]],"Not Assigned")</f>
        <v>Not Assigned</v>
      </c>
      <c r="O679" s="72" t="s">
        <v>594</v>
      </c>
      <c r="P679" s="72"/>
      <c r="Q679" s="62" t="s">
        <v>9</v>
      </c>
      <c r="R679" s="62"/>
      <c r="S679" s="62" t="s">
        <v>6</v>
      </c>
      <c r="T679" s="62"/>
      <c r="U679" s="62"/>
      <c r="V679" s="62"/>
      <c r="W679" s="72" t="str">
        <f>IF(ISBLANK(Table1[[#This Row],[Connection Type]]),"",INDEX(LookupConnectionType[Description],MATCH(Table1[[#This Row],[Connection Type]],LookupConnectionType[Connection Abbreviation])))</f>
        <v/>
      </c>
      <c r="X679" s="76"/>
      <c r="AA679" s="62"/>
      <c r="AB679" s="62"/>
      <c r="AC679" s="62"/>
      <c r="AD679" s="62"/>
      <c r="AE679" s="62"/>
      <c r="AF679" s="77"/>
      <c r="AG679" s="77"/>
      <c r="AH679" s="78"/>
      <c r="AI67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7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79" s="79" t="str">
        <f>IF(OR(Table1[[#This Row],[Apparent Power (kVA)]]="",Table1[[#This Row],[Elec - Diversity]]=""),"",Table1[[#This Row],[Apparent Power (kVA)]]*Table1[[#This Row],[Elec - Diversity]])</f>
        <v/>
      </c>
      <c r="AL679" s="62" t="s">
        <v>824</v>
      </c>
      <c r="AM679" s="62"/>
      <c r="AN679" s="62"/>
      <c r="AO679" s="62"/>
      <c r="AP679" s="62"/>
      <c r="AQ679" s="62"/>
      <c r="AR679" s="62"/>
      <c r="AS679" s="62"/>
      <c r="AT679" s="62" t="str" cm="1">
        <f t="array" ref="AT679">IF(ISBLANK(Table1[[#This Row],[Service]]),"N/A",INDEX(LookupService[Consumption Unit],MATCH(Table1[[#This Row],[Service]],LookupService[Service],0),0))</f>
        <v>N/A</v>
      </c>
      <c r="AU679" s="62"/>
      <c r="AV679" s="62"/>
      <c r="AW679" s="80" t="str" cm="1">
        <f t="array" ref="AW679">IF(ISBLANK(Table1[[#This Row],[Service]]),"N/A",INDEX(LookupService[Pressure Unit],MATCH(Table1[[#This Row],[Service]],LookupService[Service],0),0))</f>
        <v>N/A</v>
      </c>
      <c r="AX679" s="81"/>
      <c r="AY679" s="72" t="str">
        <f>IF(OR(Table1[[#This Row],[Flow]]="",Table1[[#This Row],[Mech - Diversity]]=""),"",Table1[[#This Row],[Flow]]*Table1[[#This Row],[Mech - Diversity]])</f>
        <v/>
      </c>
      <c r="AZ679" s="72"/>
      <c r="BA679" s="62"/>
      <c r="BB679" s="62"/>
      <c r="BC679" s="62"/>
      <c r="BD679" s="62"/>
      <c r="BE679" s="62"/>
      <c r="BF679" s="62"/>
      <c r="BG679" s="62"/>
      <c r="BH679" s="77"/>
      <c r="BI679" s="77"/>
      <c r="BJ67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79" s="72"/>
      <c r="BL679" s="72" t="b">
        <f>IF(ISBLANK(Table1[[#This Row],[Power Source (Control Panel)]]),FALSE,TRUE)</f>
        <v>1</v>
      </c>
    </row>
    <row r="680" spans="1:64" ht="30" customHeight="1" x14ac:dyDescent="0.3">
      <c r="A680" s="62" t="s">
        <v>1045</v>
      </c>
      <c r="B680" s="62" t="s">
        <v>1040</v>
      </c>
      <c r="C68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80" s="62" t="s">
        <v>509</v>
      </c>
      <c r="E680" s="62"/>
      <c r="F68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8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80" s="74"/>
      <c r="I680" s="75" t="str">
        <f>IF(Table1[[#This Row],[Connection ID]]&lt;&gt;"-",IF(COUNTIF(Table1[Connection ID],Table1[[#This Row],[Connection ID]])&gt;1,"Duplicate Tag",""),"")</f>
        <v/>
      </c>
      <c r="J68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80" s="62"/>
      <c r="M680" s="62" t="s">
        <v>7</v>
      </c>
      <c r="N680" s="72" t="str" cm="1">
        <f t="array" ref="N680">_xlfn._xlws.FILTER(LookupCostCode[Cost Code],LookupCostCode[Description]=Table1[[#This Row],[Equipment Type]],"Not Assigned")</f>
        <v>Not Assigned</v>
      </c>
      <c r="O680" s="72" t="s">
        <v>594</v>
      </c>
      <c r="P680" s="72"/>
      <c r="Q680" s="62" t="s">
        <v>9</v>
      </c>
      <c r="R680" s="62"/>
      <c r="S680" s="62" t="s">
        <v>6</v>
      </c>
      <c r="T680" s="62"/>
      <c r="U680" s="62"/>
      <c r="V680" s="62"/>
      <c r="W680" s="72" t="str">
        <f>IF(ISBLANK(Table1[[#This Row],[Connection Type]]),"",INDEX(LookupConnectionType[Description],MATCH(Table1[[#This Row],[Connection Type]],LookupConnectionType[Connection Abbreviation])))</f>
        <v/>
      </c>
      <c r="X680" s="76"/>
      <c r="AA680" s="62"/>
      <c r="AB680" s="62"/>
      <c r="AC680" s="62"/>
      <c r="AD680" s="62"/>
      <c r="AE680" s="62"/>
      <c r="AF680" s="77"/>
      <c r="AG680" s="77"/>
      <c r="AH680" s="78"/>
      <c r="AI68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8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80" s="79" t="str">
        <f>IF(OR(Table1[[#This Row],[Apparent Power (kVA)]]="",Table1[[#This Row],[Elec - Diversity]]=""),"",Table1[[#This Row],[Apparent Power (kVA)]]*Table1[[#This Row],[Elec - Diversity]])</f>
        <v/>
      </c>
      <c r="AL680" s="62" t="s">
        <v>824</v>
      </c>
      <c r="AM680" s="62"/>
      <c r="AN680" s="62"/>
      <c r="AO680" s="62"/>
      <c r="AP680" s="62"/>
      <c r="AQ680" s="62"/>
      <c r="AR680" s="62"/>
      <c r="AS680" s="62"/>
      <c r="AT680" s="62" t="str" cm="1">
        <f t="array" ref="AT680">IF(ISBLANK(Table1[[#This Row],[Service]]),"N/A",INDEX(LookupService[Consumption Unit],MATCH(Table1[[#This Row],[Service]],LookupService[Service],0),0))</f>
        <v>N/A</v>
      </c>
      <c r="AU680" s="62"/>
      <c r="AV680" s="62"/>
      <c r="AW680" s="80" t="str" cm="1">
        <f t="array" ref="AW680">IF(ISBLANK(Table1[[#This Row],[Service]]),"N/A",INDEX(LookupService[Pressure Unit],MATCH(Table1[[#This Row],[Service]],LookupService[Service],0),0))</f>
        <v>N/A</v>
      </c>
      <c r="AX680" s="81"/>
      <c r="AY680" s="72" t="str">
        <f>IF(OR(Table1[[#This Row],[Flow]]="",Table1[[#This Row],[Mech - Diversity]]=""),"",Table1[[#This Row],[Flow]]*Table1[[#This Row],[Mech - Diversity]])</f>
        <v/>
      </c>
      <c r="AZ680" s="72"/>
      <c r="BA680" s="62"/>
      <c r="BB680" s="62"/>
      <c r="BC680" s="62"/>
      <c r="BD680" s="62"/>
      <c r="BE680" s="62"/>
      <c r="BF680" s="62"/>
      <c r="BG680" s="62"/>
      <c r="BH680" s="77"/>
      <c r="BI680" s="77"/>
      <c r="BJ68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80" s="72"/>
      <c r="BL680" s="72" t="b">
        <f>IF(ISBLANK(Table1[[#This Row],[Power Source (Control Panel)]]),FALSE,TRUE)</f>
        <v>1</v>
      </c>
    </row>
    <row r="681" spans="1:64" ht="30" customHeight="1" x14ac:dyDescent="0.3">
      <c r="A681" s="62" t="s">
        <v>1046</v>
      </c>
      <c r="B681" s="62" t="s">
        <v>1040</v>
      </c>
      <c r="C68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81" s="62" t="s">
        <v>509</v>
      </c>
      <c r="E681" s="62"/>
      <c r="F68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8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81" s="74"/>
      <c r="I681" s="75" t="str">
        <f>IF(Table1[[#This Row],[Connection ID]]&lt;&gt;"-",IF(COUNTIF(Table1[Connection ID],Table1[[#This Row],[Connection ID]])&gt;1,"Duplicate Tag",""),"")</f>
        <v/>
      </c>
      <c r="J68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81" s="62"/>
      <c r="M681" s="62" t="s">
        <v>7</v>
      </c>
      <c r="N681" s="72" t="str" cm="1">
        <f t="array" ref="N681">_xlfn._xlws.FILTER(LookupCostCode[Cost Code],LookupCostCode[Description]=Table1[[#This Row],[Equipment Type]],"Not Assigned")</f>
        <v>Not Assigned</v>
      </c>
      <c r="O681" s="72" t="s">
        <v>594</v>
      </c>
      <c r="P681" s="72"/>
      <c r="Q681" s="62" t="s">
        <v>9</v>
      </c>
      <c r="R681" s="62"/>
      <c r="S681" s="62" t="s">
        <v>6</v>
      </c>
      <c r="T681" s="62"/>
      <c r="U681" s="62"/>
      <c r="V681" s="62"/>
      <c r="W681" s="72" t="str">
        <f>IF(ISBLANK(Table1[[#This Row],[Connection Type]]),"",INDEX(LookupConnectionType[Description],MATCH(Table1[[#This Row],[Connection Type]],LookupConnectionType[Connection Abbreviation])))</f>
        <v/>
      </c>
      <c r="X681" s="76"/>
      <c r="AA681" s="62"/>
      <c r="AB681" s="62"/>
      <c r="AC681" s="62"/>
      <c r="AD681" s="62"/>
      <c r="AE681" s="62"/>
      <c r="AF681" s="77"/>
      <c r="AG681" s="77"/>
      <c r="AH681" s="78"/>
      <c r="AI68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8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81" s="79" t="str">
        <f>IF(OR(Table1[[#This Row],[Apparent Power (kVA)]]="",Table1[[#This Row],[Elec - Diversity]]=""),"",Table1[[#This Row],[Apparent Power (kVA)]]*Table1[[#This Row],[Elec - Diversity]])</f>
        <v/>
      </c>
      <c r="AL681" s="62" t="s">
        <v>824</v>
      </c>
      <c r="AM681" s="62"/>
      <c r="AN681" s="62"/>
      <c r="AO681" s="62"/>
      <c r="AP681" s="62"/>
      <c r="AQ681" s="62"/>
      <c r="AR681" s="62"/>
      <c r="AS681" s="62"/>
      <c r="AT681" s="62" t="str" cm="1">
        <f t="array" ref="AT681">IF(ISBLANK(Table1[[#This Row],[Service]]),"N/A",INDEX(LookupService[Consumption Unit],MATCH(Table1[[#This Row],[Service]],LookupService[Service],0),0))</f>
        <v>N/A</v>
      </c>
      <c r="AU681" s="62"/>
      <c r="AV681" s="62"/>
      <c r="AW681" s="80" t="str" cm="1">
        <f t="array" ref="AW681">IF(ISBLANK(Table1[[#This Row],[Service]]),"N/A",INDEX(LookupService[Pressure Unit],MATCH(Table1[[#This Row],[Service]],LookupService[Service],0),0))</f>
        <v>N/A</v>
      </c>
      <c r="AX681" s="81"/>
      <c r="AY681" s="72" t="str">
        <f>IF(OR(Table1[[#This Row],[Flow]]="",Table1[[#This Row],[Mech - Diversity]]=""),"",Table1[[#This Row],[Flow]]*Table1[[#This Row],[Mech - Diversity]])</f>
        <v/>
      </c>
      <c r="AZ681" s="72"/>
      <c r="BA681" s="62"/>
      <c r="BB681" s="62"/>
      <c r="BC681" s="62"/>
      <c r="BD681" s="62"/>
      <c r="BE681" s="62"/>
      <c r="BF681" s="62"/>
      <c r="BG681" s="62"/>
      <c r="BH681" s="77"/>
      <c r="BI681" s="77"/>
      <c r="BJ68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81" s="72"/>
      <c r="BL681" s="72" t="b">
        <f>IF(ISBLANK(Table1[[#This Row],[Power Source (Control Panel)]]),FALSE,TRUE)</f>
        <v>1</v>
      </c>
    </row>
    <row r="682" spans="1:64" ht="30" customHeight="1" x14ac:dyDescent="0.3">
      <c r="A682" s="62" t="s">
        <v>1048</v>
      </c>
      <c r="B682" s="62" t="s">
        <v>1040</v>
      </c>
      <c r="C68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82" s="62" t="s">
        <v>509</v>
      </c>
      <c r="E682" s="62"/>
      <c r="F68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8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82" s="74"/>
      <c r="I682" s="75" t="str">
        <f>IF(Table1[[#This Row],[Connection ID]]&lt;&gt;"-",IF(COUNTIF(Table1[Connection ID],Table1[[#This Row],[Connection ID]])&gt;1,"Duplicate Tag",""),"")</f>
        <v/>
      </c>
      <c r="J68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82" s="62"/>
      <c r="M682" s="62" t="s">
        <v>7</v>
      </c>
      <c r="N682" s="72" t="str" cm="1">
        <f t="array" ref="N682">_xlfn._xlws.FILTER(LookupCostCode[Cost Code],LookupCostCode[Description]=Table1[[#This Row],[Equipment Type]],"Not Assigned")</f>
        <v>Not Assigned</v>
      </c>
      <c r="O682" s="72" t="s">
        <v>594</v>
      </c>
      <c r="P682" s="72"/>
      <c r="Q682" s="62" t="s">
        <v>9</v>
      </c>
      <c r="R682" s="62"/>
      <c r="S682" s="62" t="s">
        <v>6</v>
      </c>
      <c r="T682" s="62"/>
      <c r="U682" s="62"/>
      <c r="V682" s="62"/>
      <c r="W682" s="72" t="str">
        <f>IF(ISBLANK(Table1[[#This Row],[Connection Type]]),"",INDEX(LookupConnectionType[Description],MATCH(Table1[[#This Row],[Connection Type]],LookupConnectionType[Connection Abbreviation])))</f>
        <v/>
      </c>
      <c r="X682" s="76"/>
      <c r="AA682" s="62"/>
      <c r="AB682" s="62"/>
      <c r="AC682" s="62"/>
      <c r="AD682" s="62"/>
      <c r="AE682" s="62"/>
      <c r="AF682" s="77"/>
      <c r="AG682" s="77"/>
      <c r="AH682" s="78"/>
      <c r="AI68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8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82" s="79" t="str">
        <f>IF(OR(Table1[[#This Row],[Apparent Power (kVA)]]="",Table1[[#This Row],[Elec - Diversity]]=""),"",Table1[[#This Row],[Apparent Power (kVA)]]*Table1[[#This Row],[Elec - Diversity]])</f>
        <v/>
      </c>
      <c r="AL682" s="62" t="s">
        <v>824</v>
      </c>
      <c r="AM682" s="62"/>
      <c r="AN682" s="62"/>
      <c r="AO682" s="62"/>
      <c r="AP682" s="62"/>
      <c r="AQ682" s="62"/>
      <c r="AR682" s="62"/>
      <c r="AS682" s="62"/>
      <c r="AT682" s="62" t="str" cm="1">
        <f t="array" ref="AT682">IF(ISBLANK(Table1[[#This Row],[Service]]),"N/A",INDEX(LookupService[Consumption Unit],MATCH(Table1[[#This Row],[Service]],LookupService[Service],0),0))</f>
        <v>N/A</v>
      </c>
      <c r="AU682" s="62"/>
      <c r="AV682" s="62"/>
      <c r="AW682" s="80" t="str" cm="1">
        <f t="array" ref="AW682">IF(ISBLANK(Table1[[#This Row],[Service]]),"N/A",INDEX(LookupService[Pressure Unit],MATCH(Table1[[#This Row],[Service]],LookupService[Service],0),0))</f>
        <v>N/A</v>
      </c>
      <c r="AX682" s="81"/>
      <c r="AY682" s="72" t="str">
        <f>IF(OR(Table1[[#This Row],[Flow]]="",Table1[[#This Row],[Mech - Diversity]]=""),"",Table1[[#This Row],[Flow]]*Table1[[#This Row],[Mech - Diversity]])</f>
        <v/>
      </c>
      <c r="AZ682" s="72"/>
      <c r="BA682" s="62"/>
      <c r="BB682" s="62"/>
      <c r="BC682" s="62"/>
      <c r="BD682" s="62"/>
      <c r="BE682" s="62"/>
      <c r="BF682" s="62"/>
      <c r="BG682" s="62"/>
      <c r="BH682" s="77"/>
      <c r="BI682" s="77"/>
      <c r="BJ68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82" s="72"/>
      <c r="BL682" s="72" t="b">
        <f>IF(ISBLANK(Table1[[#This Row],[Power Source (Control Panel)]]),FALSE,TRUE)</f>
        <v>1</v>
      </c>
    </row>
    <row r="683" spans="1:64" ht="30" customHeight="1" x14ac:dyDescent="0.3">
      <c r="A683" s="62" t="s">
        <v>1049</v>
      </c>
      <c r="B683" s="62" t="s">
        <v>1040</v>
      </c>
      <c r="C68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83" s="62" t="s">
        <v>509</v>
      </c>
      <c r="E683" s="62"/>
      <c r="F68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8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83" s="74"/>
      <c r="I683" s="75" t="str">
        <f>IF(Table1[[#This Row],[Connection ID]]&lt;&gt;"-",IF(COUNTIF(Table1[Connection ID],Table1[[#This Row],[Connection ID]])&gt;1,"Duplicate Tag",""),"")</f>
        <v/>
      </c>
      <c r="J68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83" s="62"/>
      <c r="M683" s="62" t="s">
        <v>7</v>
      </c>
      <c r="N683" s="72" t="str" cm="1">
        <f t="array" ref="N683">_xlfn._xlws.FILTER(LookupCostCode[Cost Code],LookupCostCode[Description]=Table1[[#This Row],[Equipment Type]],"Not Assigned")</f>
        <v>Not Assigned</v>
      </c>
      <c r="O683" s="72" t="s">
        <v>594</v>
      </c>
      <c r="P683" s="72"/>
      <c r="Q683" s="62" t="s">
        <v>9</v>
      </c>
      <c r="R683" s="62"/>
      <c r="S683" s="62" t="s">
        <v>6</v>
      </c>
      <c r="T683" s="62"/>
      <c r="U683" s="62"/>
      <c r="V683" s="62"/>
      <c r="W683" s="72" t="str">
        <f>IF(ISBLANK(Table1[[#This Row],[Connection Type]]),"",INDEX(LookupConnectionType[Description],MATCH(Table1[[#This Row],[Connection Type]],LookupConnectionType[Connection Abbreviation])))</f>
        <v/>
      </c>
      <c r="X683" s="76"/>
      <c r="AA683" s="62"/>
      <c r="AB683" s="62"/>
      <c r="AC683" s="62"/>
      <c r="AD683" s="62"/>
      <c r="AE683" s="62"/>
      <c r="AF683" s="77"/>
      <c r="AG683" s="77"/>
      <c r="AH683" s="78"/>
      <c r="AI68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8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83" s="79" t="str">
        <f>IF(OR(Table1[[#This Row],[Apparent Power (kVA)]]="",Table1[[#This Row],[Elec - Diversity]]=""),"",Table1[[#This Row],[Apparent Power (kVA)]]*Table1[[#This Row],[Elec - Diversity]])</f>
        <v/>
      </c>
      <c r="AL683" s="62" t="s">
        <v>824</v>
      </c>
      <c r="AM683" s="62"/>
      <c r="AN683" s="62"/>
      <c r="AO683" s="62"/>
      <c r="AP683" s="62"/>
      <c r="AQ683" s="62"/>
      <c r="AR683" s="62"/>
      <c r="AS683" s="62"/>
      <c r="AT683" s="62" t="str" cm="1">
        <f t="array" ref="AT683">IF(ISBLANK(Table1[[#This Row],[Service]]),"N/A",INDEX(LookupService[Consumption Unit],MATCH(Table1[[#This Row],[Service]],LookupService[Service],0),0))</f>
        <v>N/A</v>
      </c>
      <c r="AU683" s="62"/>
      <c r="AV683" s="62"/>
      <c r="AW683" s="80" t="str" cm="1">
        <f t="array" ref="AW683">IF(ISBLANK(Table1[[#This Row],[Service]]),"N/A",INDEX(LookupService[Pressure Unit],MATCH(Table1[[#This Row],[Service]],LookupService[Service],0),0))</f>
        <v>N/A</v>
      </c>
      <c r="AX683" s="81"/>
      <c r="AY683" s="72" t="str">
        <f>IF(OR(Table1[[#This Row],[Flow]]="",Table1[[#This Row],[Mech - Diversity]]=""),"",Table1[[#This Row],[Flow]]*Table1[[#This Row],[Mech - Diversity]])</f>
        <v/>
      </c>
      <c r="AZ683" s="72"/>
      <c r="BA683" s="62"/>
      <c r="BB683" s="62"/>
      <c r="BC683" s="62"/>
      <c r="BD683" s="62"/>
      <c r="BE683" s="62"/>
      <c r="BF683" s="62"/>
      <c r="BG683" s="62"/>
      <c r="BH683" s="77"/>
      <c r="BI683" s="77"/>
      <c r="BJ68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83" s="72"/>
      <c r="BL683" s="72" t="b">
        <f>IF(ISBLANK(Table1[[#This Row],[Power Source (Control Panel)]]),FALSE,TRUE)</f>
        <v>1</v>
      </c>
    </row>
    <row r="684" spans="1:64" ht="30" customHeight="1" x14ac:dyDescent="0.3">
      <c r="A684" s="62" t="s">
        <v>1050</v>
      </c>
      <c r="B684" s="62" t="s">
        <v>1040</v>
      </c>
      <c r="C68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84" s="62" t="s">
        <v>509</v>
      </c>
      <c r="E684" s="62"/>
      <c r="F68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8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84" s="74"/>
      <c r="I684" s="75" t="str">
        <f>IF(Table1[[#This Row],[Connection ID]]&lt;&gt;"-",IF(COUNTIF(Table1[Connection ID],Table1[[#This Row],[Connection ID]])&gt;1,"Duplicate Tag",""),"")</f>
        <v/>
      </c>
      <c r="J68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84" s="62"/>
      <c r="M684" s="62" t="s">
        <v>7</v>
      </c>
      <c r="N684" s="72" t="str" cm="1">
        <f t="array" ref="N684">_xlfn._xlws.FILTER(LookupCostCode[Cost Code],LookupCostCode[Description]=Table1[[#This Row],[Equipment Type]],"Not Assigned")</f>
        <v>Not Assigned</v>
      </c>
      <c r="O684" s="72" t="s">
        <v>594</v>
      </c>
      <c r="P684" s="72"/>
      <c r="Q684" s="62" t="s">
        <v>9</v>
      </c>
      <c r="R684" s="62"/>
      <c r="S684" s="62" t="s">
        <v>6</v>
      </c>
      <c r="T684" s="62"/>
      <c r="U684" s="62"/>
      <c r="V684" s="62"/>
      <c r="W684" s="72" t="str">
        <f>IF(ISBLANK(Table1[[#This Row],[Connection Type]]),"",INDEX(LookupConnectionType[Description],MATCH(Table1[[#This Row],[Connection Type]],LookupConnectionType[Connection Abbreviation])))</f>
        <v/>
      </c>
      <c r="X684" s="76"/>
      <c r="AA684" s="62"/>
      <c r="AB684" s="62"/>
      <c r="AC684" s="62"/>
      <c r="AD684" s="62"/>
      <c r="AE684" s="62"/>
      <c r="AF684" s="77"/>
      <c r="AG684" s="77"/>
      <c r="AH684" s="78"/>
      <c r="AI68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8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84" s="79" t="str">
        <f>IF(OR(Table1[[#This Row],[Apparent Power (kVA)]]="",Table1[[#This Row],[Elec - Diversity]]=""),"",Table1[[#This Row],[Apparent Power (kVA)]]*Table1[[#This Row],[Elec - Diversity]])</f>
        <v/>
      </c>
      <c r="AL684" s="62" t="s">
        <v>824</v>
      </c>
      <c r="AM684" s="62"/>
      <c r="AN684" s="62"/>
      <c r="AO684" s="62"/>
      <c r="AP684" s="62"/>
      <c r="AQ684" s="62"/>
      <c r="AR684" s="62"/>
      <c r="AS684" s="62"/>
      <c r="AT684" s="62" t="str" cm="1">
        <f t="array" ref="AT684">IF(ISBLANK(Table1[[#This Row],[Service]]),"N/A",INDEX(LookupService[Consumption Unit],MATCH(Table1[[#This Row],[Service]],LookupService[Service],0),0))</f>
        <v>N/A</v>
      </c>
      <c r="AU684" s="62"/>
      <c r="AV684" s="62"/>
      <c r="AW684" s="80" t="str" cm="1">
        <f t="array" ref="AW684">IF(ISBLANK(Table1[[#This Row],[Service]]),"N/A",INDEX(LookupService[Pressure Unit],MATCH(Table1[[#This Row],[Service]],LookupService[Service],0),0))</f>
        <v>N/A</v>
      </c>
      <c r="AX684" s="81"/>
      <c r="AY684" s="72" t="str">
        <f>IF(OR(Table1[[#This Row],[Flow]]="",Table1[[#This Row],[Mech - Diversity]]=""),"",Table1[[#This Row],[Flow]]*Table1[[#This Row],[Mech - Diversity]])</f>
        <v/>
      </c>
      <c r="AZ684" s="72"/>
      <c r="BA684" s="62"/>
      <c r="BB684" s="62"/>
      <c r="BC684" s="62"/>
      <c r="BD684" s="62"/>
      <c r="BE684" s="62"/>
      <c r="BF684" s="62"/>
      <c r="BG684" s="62"/>
      <c r="BH684" s="77"/>
      <c r="BI684" s="77"/>
      <c r="BJ68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84" s="72"/>
      <c r="BL684" s="72" t="b">
        <f>IF(ISBLANK(Table1[[#This Row],[Power Source (Control Panel)]]),FALSE,TRUE)</f>
        <v>1</v>
      </c>
    </row>
    <row r="685" spans="1:64" ht="30" customHeight="1" x14ac:dyDescent="0.3">
      <c r="A685" s="62" t="s">
        <v>1051</v>
      </c>
      <c r="B685" s="62" t="s">
        <v>1040</v>
      </c>
      <c r="C68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85" s="62" t="s">
        <v>509</v>
      </c>
      <c r="E685" s="62"/>
      <c r="F68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8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85" s="74"/>
      <c r="I685" s="75" t="str">
        <f>IF(Table1[[#This Row],[Connection ID]]&lt;&gt;"-",IF(COUNTIF(Table1[Connection ID],Table1[[#This Row],[Connection ID]])&gt;1,"Duplicate Tag",""),"")</f>
        <v/>
      </c>
      <c r="J68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85" s="62"/>
      <c r="M685" s="62" t="s">
        <v>7</v>
      </c>
      <c r="N685" s="72" t="str" cm="1">
        <f t="array" ref="N685">_xlfn._xlws.FILTER(LookupCostCode[Cost Code],LookupCostCode[Description]=Table1[[#This Row],[Equipment Type]],"Not Assigned")</f>
        <v>Not Assigned</v>
      </c>
      <c r="O685" s="72" t="s">
        <v>594</v>
      </c>
      <c r="P685" s="72"/>
      <c r="Q685" s="62" t="s">
        <v>9</v>
      </c>
      <c r="R685" s="62"/>
      <c r="S685" s="62" t="s">
        <v>6</v>
      </c>
      <c r="T685" s="62"/>
      <c r="U685" s="62"/>
      <c r="V685" s="62"/>
      <c r="W685" s="72" t="str">
        <f>IF(ISBLANK(Table1[[#This Row],[Connection Type]]),"",INDEX(LookupConnectionType[Description],MATCH(Table1[[#This Row],[Connection Type]],LookupConnectionType[Connection Abbreviation])))</f>
        <v/>
      </c>
      <c r="X685" s="76"/>
      <c r="AA685" s="62"/>
      <c r="AB685" s="62"/>
      <c r="AC685" s="62"/>
      <c r="AD685" s="62"/>
      <c r="AE685" s="62"/>
      <c r="AF685" s="77"/>
      <c r="AG685" s="77"/>
      <c r="AH685" s="78"/>
      <c r="AI68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8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85" s="79" t="str">
        <f>IF(OR(Table1[[#This Row],[Apparent Power (kVA)]]="",Table1[[#This Row],[Elec - Diversity]]=""),"",Table1[[#This Row],[Apparent Power (kVA)]]*Table1[[#This Row],[Elec - Diversity]])</f>
        <v/>
      </c>
      <c r="AL685" s="62" t="s">
        <v>824</v>
      </c>
      <c r="AM685" s="62"/>
      <c r="AN685" s="62"/>
      <c r="AO685" s="62"/>
      <c r="AP685" s="62"/>
      <c r="AQ685" s="62"/>
      <c r="AR685" s="62"/>
      <c r="AS685" s="62"/>
      <c r="AT685" s="62" t="str" cm="1">
        <f t="array" ref="AT685">IF(ISBLANK(Table1[[#This Row],[Service]]),"N/A",INDEX(LookupService[Consumption Unit],MATCH(Table1[[#This Row],[Service]],LookupService[Service],0),0))</f>
        <v>N/A</v>
      </c>
      <c r="AU685" s="62"/>
      <c r="AV685" s="62"/>
      <c r="AW685" s="80" t="str" cm="1">
        <f t="array" ref="AW685">IF(ISBLANK(Table1[[#This Row],[Service]]),"N/A",INDEX(LookupService[Pressure Unit],MATCH(Table1[[#This Row],[Service]],LookupService[Service],0),0))</f>
        <v>N/A</v>
      </c>
      <c r="AX685" s="81"/>
      <c r="AY685" s="72" t="str">
        <f>IF(OR(Table1[[#This Row],[Flow]]="",Table1[[#This Row],[Mech - Diversity]]=""),"",Table1[[#This Row],[Flow]]*Table1[[#This Row],[Mech - Diversity]])</f>
        <v/>
      </c>
      <c r="AZ685" s="72"/>
      <c r="BA685" s="62"/>
      <c r="BB685" s="62"/>
      <c r="BC685" s="62"/>
      <c r="BD685" s="62"/>
      <c r="BE685" s="62"/>
      <c r="BF685" s="62"/>
      <c r="BG685" s="62"/>
      <c r="BH685" s="77"/>
      <c r="BI685" s="77"/>
      <c r="BJ68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85" s="72"/>
      <c r="BL685" s="72" t="b">
        <f>IF(ISBLANK(Table1[[#This Row],[Power Source (Control Panel)]]),FALSE,TRUE)</f>
        <v>1</v>
      </c>
    </row>
    <row r="686" spans="1:64" ht="30" customHeight="1" x14ac:dyDescent="0.3">
      <c r="A686" s="62" t="s">
        <v>1053</v>
      </c>
      <c r="B686" s="62" t="s">
        <v>1040</v>
      </c>
      <c r="C68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86" s="62" t="s">
        <v>509</v>
      </c>
      <c r="E686" s="62"/>
      <c r="F68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8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86" s="74"/>
      <c r="I686" s="75" t="str">
        <f>IF(Table1[[#This Row],[Connection ID]]&lt;&gt;"-",IF(COUNTIF(Table1[Connection ID],Table1[[#This Row],[Connection ID]])&gt;1,"Duplicate Tag",""),"")</f>
        <v/>
      </c>
      <c r="J68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86" s="62"/>
      <c r="M686" s="62" t="s">
        <v>7</v>
      </c>
      <c r="N686" s="72" t="str" cm="1">
        <f t="array" ref="N686">_xlfn._xlws.FILTER(LookupCostCode[Cost Code],LookupCostCode[Description]=Table1[[#This Row],[Equipment Type]],"Not Assigned")</f>
        <v>Not Assigned</v>
      </c>
      <c r="O686" s="72" t="s">
        <v>594</v>
      </c>
      <c r="P686" s="72"/>
      <c r="Q686" s="62" t="s">
        <v>9</v>
      </c>
      <c r="R686" s="62"/>
      <c r="S686" s="62" t="s">
        <v>6</v>
      </c>
      <c r="T686" s="62"/>
      <c r="U686" s="62"/>
      <c r="V686" s="62"/>
      <c r="W686" s="72" t="str">
        <f>IF(ISBLANK(Table1[[#This Row],[Connection Type]]),"",INDEX(LookupConnectionType[Description],MATCH(Table1[[#This Row],[Connection Type]],LookupConnectionType[Connection Abbreviation])))</f>
        <v/>
      </c>
      <c r="X686" s="76"/>
      <c r="AA686" s="62"/>
      <c r="AB686" s="62"/>
      <c r="AC686" s="62"/>
      <c r="AD686" s="62"/>
      <c r="AE686" s="62"/>
      <c r="AF686" s="77"/>
      <c r="AG686" s="77"/>
      <c r="AH686" s="78"/>
      <c r="AI68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8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86" s="79" t="str">
        <f>IF(OR(Table1[[#This Row],[Apparent Power (kVA)]]="",Table1[[#This Row],[Elec - Diversity]]=""),"",Table1[[#This Row],[Apparent Power (kVA)]]*Table1[[#This Row],[Elec - Diversity]])</f>
        <v/>
      </c>
      <c r="AL686" s="62" t="s">
        <v>824</v>
      </c>
      <c r="AM686" s="62"/>
      <c r="AN686" s="62"/>
      <c r="AO686" s="62"/>
      <c r="AP686" s="62"/>
      <c r="AQ686" s="62"/>
      <c r="AR686" s="62"/>
      <c r="AS686" s="62"/>
      <c r="AT686" s="62" t="str" cm="1">
        <f t="array" ref="AT686">IF(ISBLANK(Table1[[#This Row],[Service]]),"N/A",INDEX(LookupService[Consumption Unit],MATCH(Table1[[#This Row],[Service]],LookupService[Service],0),0))</f>
        <v>N/A</v>
      </c>
      <c r="AU686" s="62"/>
      <c r="AV686" s="62"/>
      <c r="AW686" s="80" t="str" cm="1">
        <f t="array" ref="AW686">IF(ISBLANK(Table1[[#This Row],[Service]]),"N/A",INDEX(LookupService[Pressure Unit],MATCH(Table1[[#This Row],[Service]],LookupService[Service],0),0))</f>
        <v>N/A</v>
      </c>
      <c r="AX686" s="81"/>
      <c r="AY686" s="72" t="str">
        <f>IF(OR(Table1[[#This Row],[Flow]]="",Table1[[#This Row],[Mech - Diversity]]=""),"",Table1[[#This Row],[Flow]]*Table1[[#This Row],[Mech - Diversity]])</f>
        <v/>
      </c>
      <c r="AZ686" s="72"/>
      <c r="BA686" s="62"/>
      <c r="BB686" s="62"/>
      <c r="BC686" s="62"/>
      <c r="BD686" s="62"/>
      <c r="BE686" s="62"/>
      <c r="BF686" s="62"/>
      <c r="BG686" s="62"/>
      <c r="BH686" s="77"/>
      <c r="BI686" s="77"/>
      <c r="BJ68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86" s="72"/>
      <c r="BL686" s="72" t="b">
        <f>IF(ISBLANK(Table1[[#This Row],[Power Source (Control Panel)]]),FALSE,TRUE)</f>
        <v>1</v>
      </c>
    </row>
    <row r="687" spans="1:64" ht="30" customHeight="1" x14ac:dyDescent="0.3">
      <c r="A687" s="62" t="s">
        <v>1054</v>
      </c>
      <c r="B687" s="62" t="s">
        <v>1040</v>
      </c>
      <c r="C68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87" s="62" t="s">
        <v>509</v>
      </c>
      <c r="E687" s="62"/>
      <c r="F68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8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87" s="74"/>
      <c r="I687" s="75" t="str">
        <f>IF(Table1[[#This Row],[Connection ID]]&lt;&gt;"-",IF(COUNTIF(Table1[Connection ID],Table1[[#This Row],[Connection ID]])&gt;1,"Duplicate Tag",""),"")</f>
        <v/>
      </c>
      <c r="J68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87" s="62"/>
      <c r="M687" s="62" t="s">
        <v>7</v>
      </c>
      <c r="N687" s="72" t="str" cm="1">
        <f t="array" ref="N687">_xlfn._xlws.FILTER(LookupCostCode[Cost Code],LookupCostCode[Description]=Table1[[#This Row],[Equipment Type]],"Not Assigned")</f>
        <v>Not Assigned</v>
      </c>
      <c r="O687" s="72" t="s">
        <v>594</v>
      </c>
      <c r="P687" s="72"/>
      <c r="Q687" s="62" t="s">
        <v>9</v>
      </c>
      <c r="R687" s="62"/>
      <c r="S687" s="62" t="s">
        <v>6</v>
      </c>
      <c r="T687" s="62"/>
      <c r="U687" s="62"/>
      <c r="V687" s="62"/>
      <c r="W687" s="72" t="str">
        <f>IF(ISBLANK(Table1[[#This Row],[Connection Type]]),"",INDEX(LookupConnectionType[Description],MATCH(Table1[[#This Row],[Connection Type]],LookupConnectionType[Connection Abbreviation])))</f>
        <v/>
      </c>
      <c r="X687" s="76"/>
      <c r="AA687" s="62"/>
      <c r="AB687" s="62"/>
      <c r="AC687" s="62"/>
      <c r="AD687" s="62"/>
      <c r="AE687" s="62"/>
      <c r="AF687" s="77"/>
      <c r="AG687" s="77"/>
      <c r="AH687" s="78"/>
      <c r="AI68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8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87" s="79" t="str">
        <f>IF(OR(Table1[[#This Row],[Apparent Power (kVA)]]="",Table1[[#This Row],[Elec - Diversity]]=""),"",Table1[[#This Row],[Apparent Power (kVA)]]*Table1[[#This Row],[Elec - Diversity]])</f>
        <v/>
      </c>
      <c r="AL687" s="62" t="s">
        <v>824</v>
      </c>
      <c r="AM687" s="62"/>
      <c r="AN687" s="62"/>
      <c r="AO687" s="62"/>
      <c r="AP687" s="62"/>
      <c r="AQ687" s="62"/>
      <c r="AR687" s="62"/>
      <c r="AS687" s="62"/>
      <c r="AT687" s="62" t="str" cm="1">
        <f t="array" ref="AT687">IF(ISBLANK(Table1[[#This Row],[Service]]),"N/A",INDEX(LookupService[Consumption Unit],MATCH(Table1[[#This Row],[Service]],LookupService[Service],0),0))</f>
        <v>N/A</v>
      </c>
      <c r="AU687" s="62"/>
      <c r="AV687" s="62"/>
      <c r="AW687" s="80" t="str" cm="1">
        <f t="array" ref="AW687">IF(ISBLANK(Table1[[#This Row],[Service]]),"N/A",INDEX(LookupService[Pressure Unit],MATCH(Table1[[#This Row],[Service]],LookupService[Service],0),0))</f>
        <v>N/A</v>
      </c>
      <c r="AX687" s="81"/>
      <c r="AY687" s="72" t="str">
        <f>IF(OR(Table1[[#This Row],[Flow]]="",Table1[[#This Row],[Mech - Diversity]]=""),"",Table1[[#This Row],[Flow]]*Table1[[#This Row],[Mech - Diversity]])</f>
        <v/>
      </c>
      <c r="AZ687" s="72"/>
      <c r="BA687" s="62"/>
      <c r="BB687" s="62"/>
      <c r="BC687" s="62"/>
      <c r="BD687" s="62"/>
      <c r="BE687" s="62"/>
      <c r="BF687" s="62"/>
      <c r="BG687" s="62"/>
      <c r="BH687" s="77"/>
      <c r="BI687" s="77"/>
      <c r="BJ68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87" s="72"/>
      <c r="BL687" s="72" t="b">
        <f>IF(ISBLANK(Table1[[#This Row],[Power Source (Control Panel)]]),FALSE,TRUE)</f>
        <v>1</v>
      </c>
    </row>
    <row r="688" spans="1:64" ht="30" customHeight="1" x14ac:dyDescent="0.3">
      <c r="A688" s="62" t="s">
        <v>1055</v>
      </c>
      <c r="B688" s="62" t="s">
        <v>1040</v>
      </c>
      <c r="C68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88" s="62" t="s">
        <v>509</v>
      </c>
      <c r="E688" s="62"/>
      <c r="F68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8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88" s="74"/>
      <c r="I688" s="75" t="str">
        <f>IF(Table1[[#This Row],[Connection ID]]&lt;&gt;"-",IF(COUNTIF(Table1[Connection ID],Table1[[#This Row],[Connection ID]])&gt;1,"Duplicate Tag",""),"")</f>
        <v/>
      </c>
      <c r="J68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88" s="62"/>
      <c r="M688" s="62" t="s">
        <v>751</v>
      </c>
      <c r="N688" s="72" t="str" cm="1">
        <f t="array" ref="N688">_xlfn._xlws.FILTER(LookupCostCode[Cost Code],LookupCostCode[Description]=Table1[[#This Row],[Equipment Type]],"Not Assigned")</f>
        <v>Not Assigned</v>
      </c>
      <c r="O688" s="72" t="s">
        <v>594</v>
      </c>
      <c r="P688" s="72"/>
      <c r="Q688" s="62" t="s">
        <v>9</v>
      </c>
      <c r="R688" s="62"/>
      <c r="S688" s="62" t="s">
        <v>10</v>
      </c>
      <c r="T688" s="62"/>
      <c r="U688" s="62"/>
      <c r="V688" s="62"/>
      <c r="W688" s="72" t="str">
        <f>IF(ISBLANK(Table1[[#This Row],[Connection Type]]),"",INDEX(LookupConnectionType[Description],MATCH(Table1[[#This Row],[Connection Type]],LookupConnectionType[Connection Abbreviation])))</f>
        <v/>
      </c>
      <c r="X688" s="76"/>
      <c r="AA688" s="62"/>
      <c r="AB688" s="62"/>
      <c r="AC688" s="62"/>
      <c r="AD688" s="62"/>
      <c r="AE688" s="62"/>
      <c r="AF688" s="77"/>
      <c r="AG688" s="77"/>
      <c r="AH688" s="78"/>
      <c r="AI68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8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88" s="79" t="str">
        <f>IF(OR(Table1[[#This Row],[Apparent Power (kVA)]]="",Table1[[#This Row],[Elec - Diversity]]=""),"",Table1[[#This Row],[Apparent Power (kVA)]]*Table1[[#This Row],[Elec - Diversity]])</f>
        <v/>
      </c>
      <c r="AL688" s="62" t="s">
        <v>837</v>
      </c>
      <c r="AM688" s="62"/>
      <c r="AN688" s="62"/>
      <c r="AO688" s="62"/>
      <c r="AP688" s="62"/>
      <c r="AQ688" s="62"/>
      <c r="AR688" s="62"/>
      <c r="AS688" s="62"/>
      <c r="AT688" s="62" t="str" cm="1">
        <f t="array" ref="AT688">IF(ISBLANK(Table1[[#This Row],[Service]]),"N/A",INDEX(LookupService[Consumption Unit],MATCH(Table1[[#This Row],[Service]],LookupService[Service],0),0))</f>
        <v>N/A</v>
      </c>
      <c r="AU688" s="62"/>
      <c r="AV688" s="62"/>
      <c r="AW688" s="80" t="str" cm="1">
        <f t="array" ref="AW688">IF(ISBLANK(Table1[[#This Row],[Service]]),"N/A",INDEX(LookupService[Pressure Unit],MATCH(Table1[[#This Row],[Service]],LookupService[Service],0),0))</f>
        <v>N/A</v>
      </c>
      <c r="AX688" s="81"/>
      <c r="AY688" s="72" t="str">
        <f>IF(OR(Table1[[#This Row],[Flow]]="",Table1[[#This Row],[Mech - Diversity]]=""),"",Table1[[#This Row],[Flow]]*Table1[[#This Row],[Mech - Diversity]])</f>
        <v/>
      </c>
      <c r="AZ688" s="72"/>
      <c r="BA688" s="62"/>
      <c r="BB688" s="62"/>
      <c r="BC688" s="62"/>
      <c r="BD688" s="62"/>
      <c r="BE688" s="62"/>
      <c r="BF688" s="62"/>
      <c r="BG688" s="62"/>
      <c r="BH688" s="77"/>
      <c r="BI688" s="77"/>
      <c r="BJ68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88" s="72"/>
      <c r="BL688" s="72" t="b">
        <f>IF(ISBLANK(Table1[[#This Row],[Power Source (Control Panel)]]),FALSE,TRUE)</f>
        <v>1</v>
      </c>
    </row>
    <row r="689" spans="1:64" ht="30" customHeight="1" x14ac:dyDescent="0.3">
      <c r="A689" s="62" t="s">
        <v>1057</v>
      </c>
      <c r="B689" s="62" t="s">
        <v>1040</v>
      </c>
      <c r="C68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89" s="62" t="s">
        <v>509</v>
      </c>
      <c r="E689" s="62"/>
      <c r="F68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8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89" s="74"/>
      <c r="I689" s="75" t="str">
        <f>IF(Table1[[#This Row],[Connection ID]]&lt;&gt;"-",IF(COUNTIF(Table1[Connection ID],Table1[[#This Row],[Connection ID]])&gt;1,"Duplicate Tag",""),"")</f>
        <v/>
      </c>
      <c r="J68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89" s="62"/>
      <c r="M689" s="62" t="s">
        <v>751</v>
      </c>
      <c r="N689" s="72" t="str" cm="1">
        <f t="array" ref="N689">_xlfn._xlws.FILTER(LookupCostCode[Cost Code],LookupCostCode[Description]=Table1[[#This Row],[Equipment Type]],"Not Assigned")</f>
        <v>Not Assigned</v>
      </c>
      <c r="O689" s="72" t="s">
        <v>594</v>
      </c>
      <c r="P689" s="72"/>
      <c r="Q689" s="62" t="s">
        <v>9</v>
      </c>
      <c r="R689" s="62"/>
      <c r="S689" s="62" t="s">
        <v>10</v>
      </c>
      <c r="T689" s="62"/>
      <c r="U689" s="62"/>
      <c r="V689" s="62"/>
      <c r="W689" s="72" t="str">
        <f>IF(ISBLANK(Table1[[#This Row],[Connection Type]]),"",INDEX(LookupConnectionType[Description],MATCH(Table1[[#This Row],[Connection Type]],LookupConnectionType[Connection Abbreviation])))</f>
        <v/>
      </c>
      <c r="X689" s="76"/>
      <c r="AA689" s="62"/>
      <c r="AB689" s="62"/>
      <c r="AC689" s="62"/>
      <c r="AD689" s="62"/>
      <c r="AE689" s="62"/>
      <c r="AF689" s="77"/>
      <c r="AG689" s="77"/>
      <c r="AH689" s="78"/>
      <c r="AI68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8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89" s="79" t="str">
        <f>IF(OR(Table1[[#This Row],[Apparent Power (kVA)]]="",Table1[[#This Row],[Elec - Diversity]]=""),"",Table1[[#This Row],[Apparent Power (kVA)]]*Table1[[#This Row],[Elec - Diversity]])</f>
        <v/>
      </c>
      <c r="AL689" s="62" t="s">
        <v>837</v>
      </c>
      <c r="AM689" s="62"/>
      <c r="AN689" s="62"/>
      <c r="AO689" s="62"/>
      <c r="AP689" s="62"/>
      <c r="AQ689" s="62"/>
      <c r="AR689" s="62"/>
      <c r="AS689" s="62"/>
      <c r="AT689" s="62" t="str" cm="1">
        <f t="array" ref="AT689">IF(ISBLANK(Table1[[#This Row],[Service]]),"N/A",INDEX(LookupService[Consumption Unit],MATCH(Table1[[#This Row],[Service]],LookupService[Service],0),0))</f>
        <v>N/A</v>
      </c>
      <c r="AU689" s="62"/>
      <c r="AV689" s="62"/>
      <c r="AW689" s="80" t="str" cm="1">
        <f t="array" ref="AW689">IF(ISBLANK(Table1[[#This Row],[Service]]),"N/A",INDEX(LookupService[Pressure Unit],MATCH(Table1[[#This Row],[Service]],LookupService[Service],0),0))</f>
        <v>N/A</v>
      </c>
      <c r="AX689" s="81"/>
      <c r="AY689" s="72" t="str">
        <f>IF(OR(Table1[[#This Row],[Flow]]="",Table1[[#This Row],[Mech - Diversity]]=""),"",Table1[[#This Row],[Flow]]*Table1[[#This Row],[Mech - Diversity]])</f>
        <v/>
      </c>
      <c r="AZ689" s="72"/>
      <c r="BA689" s="62"/>
      <c r="BB689" s="62"/>
      <c r="BC689" s="62"/>
      <c r="BD689" s="62"/>
      <c r="BE689" s="62"/>
      <c r="BF689" s="62"/>
      <c r="BG689" s="62"/>
      <c r="BH689" s="77"/>
      <c r="BI689" s="77"/>
      <c r="BJ68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89" s="72"/>
      <c r="BL689" s="72" t="b">
        <f>IF(ISBLANK(Table1[[#This Row],[Power Source (Control Panel)]]),FALSE,TRUE)</f>
        <v>1</v>
      </c>
    </row>
    <row r="690" spans="1:64" ht="30" customHeight="1" x14ac:dyDescent="0.3">
      <c r="A690" s="62" t="s">
        <v>1058</v>
      </c>
      <c r="B690" s="62" t="s">
        <v>1040</v>
      </c>
      <c r="C69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90" s="62" t="s">
        <v>509</v>
      </c>
      <c r="E690" s="62"/>
      <c r="F69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9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90" s="74"/>
      <c r="I690" s="75" t="str">
        <f>IF(Table1[[#This Row],[Connection ID]]&lt;&gt;"-",IF(COUNTIF(Table1[Connection ID],Table1[[#This Row],[Connection ID]])&gt;1,"Duplicate Tag",""),"")</f>
        <v/>
      </c>
      <c r="J69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90" s="62"/>
      <c r="M690" s="62" t="s">
        <v>751</v>
      </c>
      <c r="N690" s="72" t="str" cm="1">
        <f t="array" ref="N690">_xlfn._xlws.FILTER(LookupCostCode[Cost Code],LookupCostCode[Description]=Table1[[#This Row],[Equipment Type]],"Not Assigned")</f>
        <v>Not Assigned</v>
      </c>
      <c r="O690" s="72" t="s">
        <v>594</v>
      </c>
      <c r="P690" s="72"/>
      <c r="Q690" s="62" t="s">
        <v>9</v>
      </c>
      <c r="R690" s="62"/>
      <c r="S690" s="62" t="s">
        <v>10</v>
      </c>
      <c r="T690" s="62"/>
      <c r="U690" s="62"/>
      <c r="V690" s="62"/>
      <c r="W690" s="72" t="str">
        <f>IF(ISBLANK(Table1[[#This Row],[Connection Type]]),"",INDEX(LookupConnectionType[Description],MATCH(Table1[[#This Row],[Connection Type]],LookupConnectionType[Connection Abbreviation])))</f>
        <v/>
      </c>
      <c r="X690" s="76"/>
      <c r="AA690" s="62"/>
      <c r="AB690" s="62"/>
      <c r="AC690" s="62"/>
      <c r="AD690" s="62"/>
      <c r="AE690" s="62"/>
      <c r="AF690" s="77"/>
      <c r="AG690" s="77"/>
      <c r="AH690" s="78"/>
      <c r="AI69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9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90" s="79" t="str">
        <f>IF(OR(Table1[[#This Row],[Apparent Power (kVA)]]="",Table1[[#This Row],[Elec - Diversity]]=""),"",Table1[[#This Row],[Apparent Power (kVA)]]*Table1[[#This Row],[Elec - Diversity]])</f>
        <v/>
      </c>
      <c r="AL690" s="62" t="s">
        <v>837</v>
      </c>
      <c r="AM690" s="62"/>
      <c r="AN690" s="62"/>
      <c r="AO690" s="62"/>
      <c r="AP690" s="62"/>
      <c r="AQ690" s="62"/>
      <c r="AR690" s="62"/>
      <c r="AS690" s="62"/>
      <c r="AT690" s="62" t="str" cm="1">
        <f t="array" ref="AT690">IF(ISBLANK(Table1[[#This Row],[Service]]),"N/A",INDEX(LookupService[Consumption Unit],MATCH(Table1[[#This Row],[Service]],LookupService[Service],0),0))</f>
        <v>N/A</v>
      </c>
      <c r="AU690" s="62"/>
      <c r="AV690" s="62"/>
      <c r="AW690" s="80" t="str" cm="1">
        <f t="array" ref="AW690">IF(ISBLANK(Table1[[#This Row],[Service]]),"N/A",INDEX(LookupService[Pressure Unit],MATCH(Table1[[#This Row],[Service]],LookupService[Service],0),0))</f>
        <v>N/A</v>
      </c>
      <c r="AX690" s="81"/>
      <c r="AY690" s="72" t="str">
        <f>IF(OR(Table1[[#This Row],[Flow]]="",Table1[[#This Row],[Mech - Diversity]]=""),"",Table1[[#This Row],[Flow]]*Table1[[#This Row],[Mech - Diversity]])</f>
        <v/>
      </c>
      <c r="AZ690" s="72"/>
      <c r="BA690" s="62"/>
      <c r="BB690" s="62"/>
      <c r="BC690" s="62"/>
      <c r="BD690" s="62"/>
      <c r="BE690" s="62"/>
      <c r="BF690" s="62"/>
      <c r="BG690" s="62"/>
      <c r="BH690" s="77"/>
      <c r="BI690" s="77"/>
      <c r="BJ69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90" s="72"/>
      <c r="BL690" s="72" t="b">
        <f>IF(ISBLANK(Table1[[#This Row],[Power Source (Control Panel)]]),FALSE,TRUE)</f>
        <v>1</v>
      </c>
    </row>
    <row r="691" spans="1:64" ht="30" customHeight="1" x14ac:dyDescent="0.3">
      <c r="A691" s="62" t="s">
        <v>1060</v>
      </c>
      <c r="B691" s="62" t="s">
        <v>1040</v>
      </c>
      <c r="C69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91" s="62" t="s">
        <v>509</v>
      </c>
      <c r="E691" s="62"/>
      <c r="F69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9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91" s="74"/>
      <c r="I691" s="75" t="str">
        <f>IF(Table1[[#This Row],[Connection ID]]&lt;&gt;"-",IF(COUNTIF(Table1[Connection ID],Table1[[#This Row],[Connection ID]])&gt;1,"Duplicate Tag",""),"")</f>
        <v/>
      </c>
      <c r="J69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91" s="62"/>
      <c r="M691" s="62" t="s">
        <v>751</v>
      </c>
      <c r="N691" s="72" t="str" cm="1">
        <f t="array" ref="N691">_xlfn._xlws.FILTER(LookupCostCode[Cost Code],LookupCostCode[Description]=Table1[[#This Row],[Equipment Type]],"Not Assigned")</f>
        <v>Not Assigned</v>
      </c>
      <c r="O691" s="72" t="s">
        <v>594</v>
      </c>
      <c r="P691" s="72"/>
      <c r="Q691" s="62" t="s">
        <v>9</v>
      </c>
      <c r="R691" s="62"/>
      <c r="S691" s="62" t="s">
        <v>10</v>
      </c>
      <c r="T691" s="62"/>
      <c r="U691" s="62"/>
      <c r="V691" s="62"/>
      <c r="W691" s="72" t="str">
        <f>IF(ISBLANK(Table1[[#This Row],[Connection Type]]),"",INDEX(LookupConnectionType[Description],MATCH(Table1[[#This Row],[Connection Type]],LookupConnectionType[Connection Abbreviation])))</f>
        <v/>
      </c>
      <c r="X691" s="76"/>
      <c r="AA691" s="62"/>
      <c r="AB691" s="62"/>
      <c r="AC691" s="62"/>
      <c r="AD691" s="62"/>
      <c r="AE691" s="62"/>
      <c r="AF691" s="77"/>
      <c r="AG691" s="77"/>
      <c r="AH691" s="78"/>
      <c r="AI69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9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91" s="79" t="str">
        <f>IF(OR(Table1[[#This Row],[Apparent Power (kVA)]]="",Table1[[#This Row],[Elec - Diversity]]=""),"",Table1[[#This Row],[Apparent Power (kVA)]]*Table1[[#This Row],[Elec - Diversity]])</f>
        <v/>
      </c>
      <c r="AL691" s="62" t="s">
        <v>837</v>
      </c>
      <c r="AM691" s="62"/>
      <c r="AN691" s="62"/>
      <c r="AO691" s="62"/>
      <c r="AP691" s="62"/>
      <c r="AQ691" s="62"/>
      <c r="AR691" s="62"/>
      <c r="AS691" s="62"/>
      <c r="AT691" s="62" t="str" cm="1">
        <f t="array" ref="AT691">IF(ISBLANK(Table1[[#This Row],[Service]]),"N/A",INDEX(LookupService[Consumption Unit],MATCH(Table1[[#This Row],[Service]],LookupService[Service],0),0))</f>
        <v>N/A</v>
      </c>
      <c r="AU691" s="62"/>
      <c r="AV691" s="62"/>
      <c r="AW691" s="80" t="str" cm="1">
        <f t="array" ref="AW691">IF(ISBLANK(Table1[[#This Row],[Service]]),"N/A",INDEX(LookupService[Pressure Unit],MATCH(Table1[[#This Row],[Service]],LookupService[Service],0),0))</f>
        <v>N/A</v>
      </c>
      <c r="AX691" s="81"/>
      <c r="AY691" s="72" t="str">
        <f>IF(OR(Table1[[#This Row],[Flow]]="",Table1[[#This Row],[Mech - Diversity]]=""),"",Table1[[#This Row],[Flow]]*Table1[[#This Row],[Mech - Diversity]])</f>
        <v/>
      </c>
      <c r="AZ691" s="72"/>
      <c r="BA691" s="62"/>
      <c r="BB691" s="62"/>
      <c r="BC691" s="62"/>
      <c r="BD691" s="62"/>
      <c r="BE691" s="62"/>
      <c r="BF691" s="62"/>
      <c r="BG691" s="62"/>
      <c r="BH691" s="77"/>
      <c r="BI691" s="77"/>
      <c r="BJ69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91" s="72"/>
      <c r="BL691" s="72" t="b">
        <f>IF(ISBLANK(Table1[[#This Row],[Power Source (Control Panel)]]),FALSE,TRUE)</f>
        <v>1</v>
      </c>
    </row>
    <row r="692" spans="1:64" ht="30" customHeight="1" x14ac:dyDescent="0.3">
      <c r="A692" s="62" t="s">
        <v>1061</v>
      </c>
      <c r="B692" s="62" t="s">
        <v>1040</v>
      </c>
      <c r="C69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92" s="62" t="s">
        <v>509</v>
      </c>
      <c r="E692" s="62"/>
      <c r="F69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9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92" s="74"/>
      <c r="I692" s="75" t="str">
        <f>IF(Table1[[#This Row],[Connection ID]]&lt;&gt;"-",IF(COUNTIF(Table1[Connection ID],Table1[[#This Row],[Connection ID]])&gt;1,"Duplicate Tag",""),"")</f>
        <v/>
      </c>
      <c r="J69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92" s="62"/>
      <c r="M692" s="62" t="s">
        <v>751</v>
      </c>
      <c r="N692" s="72" t="str" cm="1">
        <f t="array" ref="N692">_xlfn._xlws.FILTER(LookupCostCode[Cost Code],LookupCostCode[Description]=Table1[[#This Row],[Equipment Type]],"Not Assigned")</f>
        <v>Not Assigned</v>
      </c>
      <c r="O692" s="72" t="s">
        <v>594</v>
      </c>
      <c r="P692" s="72"/>
      <c r="Q692" s="62" t="s">
        <v>9</v>
      </c>
      <c r="R692" s="62"/>
      <c r="S692" s="62" t="s">
        <v>10</v>
      </c>
      <c r="T692" s="62"/>
      <c r="U692" s="62"/>
      <c r="V692" s="62"/>
      <c r="W692" s="72" t="str">
        <f>IF(ISBLANK(Table1[[#This Row],[Connection Type]]),"",INDEX(LookupConnectionType[Description],MATCH(Table1[[#This Row],[Connection Type]],LookupConnectionType[Connection Abbreviation])))</f>
        <v/>
      </c>
      <c r="X692" s="76"/>
      <c r="AA692" s="62"/>
      <c r="AB692" s="62"/>
      <c r="AC692" s="62"/>
      <c r="AD692" s="62"/>
      <c r="AE692" s="62"/>
      <c r="AF692" s="77"/>
      <c r="AG692" s="77"/>
      <c r="AH692" s="78"/>
      <c r="AI69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9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92" s="79" t="str">
        <f>IF(OR(Table1[[#This Row],[Apparent Power (kVA)]]="",Table1[[#This Row],[Elec - Diversity]]=""),"",Table1[[#This Row],[Apparent Power (kVA)]]*Table1[[#This Row],[Elec - Diversity]])</f>
        <v/>
      </c>
      <c r="AL692" s="62" t="s">
        <v>837</v>
      </c>
      <c r="AM692" s="62"/>
      <c r="AN692" s="62"/>
      <c r="AO692" s="62"/>
      <c r="AP692" s="62"/>
      <c r="AQ692" s="62"/>
      <c r="AR692" s="62"/>
      <c r="AS692" s="62"/>
      <c r="AT692" s="62" t="str" cm="1">
        <f t="array" ref="AT692">IF(ISBLANK(Table1[[#This Row],[Service]]),"N/A",INDEX(LookupService[Consumption Unit],MATCH(Table1[[#This Row],[Service]],LookupService[Service],0),0))</f>
        <v>N/A</v>
      </c>
      <c r="AU692" s="62"/>
      <c r="AV692" s="62"/>
      <c r="AW692" s="80" t="str" cm="1">
        <f t="array" ref="AW692">IF(ISBLANK(Table1[[#This Row],[Service]]),"N/A",INDEX(LookupService[Pressure Unit],MATCH(Table1[[#This Row],[Service]],LookupService[Service],0),0))</f>
        <v>N/A</v>
      </c>
      <c r="AX692" s="81"/>
      <c r="AY692" s="72" t="str">
        <f>IF(OR(Table1[[#This Row],[Flow]]="",Table1[[#This Row],[Mech - Diversity]]=""),"",Table1[[#This Row],[Flow]]*Table1[[#This Row],[Mech - Diversity]])</f>
        <v/>
      </c>
      <c r="AZ692" s="72"/>
      <c r="BA692" s="62"/>
      <c r="BB692" s="62"/>
      <c r="BC692" s="62"/>
      <c r="BD692" s="62"/>
      <c r="BE692" s="62"/>
      <c r="BF692" s="62"/>
      <c r="BG692" s="62"/>
      <c r="BH692" s="77"/>
      <c r="BI692" s="77"/>
      <c r="BJ69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92" s="72"/>
      <c r="BL692" s="72" t="b">
        <f>IF(ISBLANK(Table1[[#This Row],[Power Source (Control Panel)]]),FALSE,TRUE)</f>
        <v>1</v>
      </c>
    </row>
    <row r="693" spans="1:64" ht="30" customHeight="1" x14ac:dyDescent="0.3">
      <c r="A693" s="62" t="s">
        <v>1062</v>
      </c>
      <c r="B693" s="62" t="s">
        <v>1040</v>
      </c>
      <c r="C69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93" s="62" t="s">
        <v>509</v>
      </c>
      <c r="E693" s="62"/>
      <c r="F69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9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93" s="74"/>
      <c r="I693" s="75" t="str">
        <f>IF(Table1[[#This Row],[Connection ID]]&lt;&gt;"-",IF(COUNTIF(Table1[Connection ID],Table1[[#This Row],[Connection ID]])&gt;1,"Duplicate Tag",""),"")</f>
        <v/>
      </c>
      <c r="J69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93" s="62"/>
      <c r="M693" s="62" t="s">
        <v>751</v>
      </c>
      <c r="N693" s="72" t="str" cm="1">
        <f t="array" ref="N693">_xlfn._xlws.FILTER(LookupCostCode[Cost Code],LookupCostCode[Description]=Table1[[#This Row],[Equipment Type]],"Not Assigned")</f>
        <v>Not Assigned</v>
      </c>
      <c r="O693" s="72" t="s">
        <v>594</v>
      </c>
      <c r="P693" s="72"/>
      <c r="Q693" s="62" t="s">
        <v>9</v>
      </c>
      <c r="R693" s="62"/>
      <c r="S693" s="62" t="s">
        <v>10</v>
      </c>
      <c r="T693" s="62"/>
      <c r="U693" s="62"/>
      <c r="V693" s="62"/>
      <c r="W693" s="72" t="str">
        <f>IF(ISBLANK(Table1[[#This Row],[Connection Type]]),"",INDEX(LookupConnectionType[Description],MATCH(Table1[[#This Row],[Connection Type]],LookupConnectionType[Connection Abbreviation])))</f>
        <v/>
      </c>
      <c r="X693" s="76"/>
      <c r="AA693" s="62"/>
      <c r="AB693" s="62"/>
      <c r="AC693" s="62"/>
      <c r="AD693" s="62"/>
      <c r="AE693" s="62"/>
      <c r="AF693" s="77"/>
      <c r="AG693" s="77"/>
      <c r="AH693" s="78"/>
      <c r="AI69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9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93" s="79" t="str">
        <f>IF(OR(Table1[[#This Row],[Apparent Power (kVA)]]="",Table1[[#This Row],[Elec - Diversity]]=""),"",Table1[[#This Row],[Apparent Power (kVA)]]*Table1[[#This Row],[Elec - Diversity]])</f>
        <v/>
      </c>
      <c r="AL693" s="62" t="s">
        <v>837</v>
      </c>
      <c r="AM693" s="62"/>
      <c r="AN693" s="62"/>
      <c r="AO693" s="62"/>
      <c r="AP693" s="62"/>
      <c r="AQ693" s="62"/>
      <c r="AR693" s="62"/>
      <c r="AS693" s="62"/>
      <c r="AT693" s="62" t="str" cm="1">
        <f t="array" ref="AT693">IF(ISBLANK(Table1[[#This Row],[Service]]),"N/A",INDEX(LookupService[Consumption Unit],MATCH(Table1[[#This Row],[Service]],LookupService[Service],0),0))</f>
        <v>N/A</v>
      </c>
      <c r="AU693" s="62"/>
      <c r="AV693" s="62"/>
      <c r="AW693" s="80" t="str" cm="1">
        <f t="array" ref="AW693">IF(ISBLANK(Table1[[#This Row],[Service]]),"N/A",INDEX(LookupService[Pressure Unit],MATCH(Table1[[#This Row],[Service]],LookupService[Service],0),0))</f>
        <v>N/A</v>
      </c>
      <c r="AX693" s="81"/>
      <c r="AY693" s="72" t="str">
        <f>IF(OR(Table1[[#This Row],[Flow]]="",Table1[[#This Row],[Mech - Diversity]]=""),"",Table1[[#This Row],[Flow]]*Table1[[#This Row],[Mech - Diversity]])</f>
        <v/>
      </c>
      <c r="AZ693" s="72"/>
      <c r="BA693" s="62"/>
      <c r="BB693" s="62"/>
      <c r="BC693" s="62"/>
      <c r="BD693" s="62"/>
      <c r="BE693" s="62"/>
      <c r="BF693" s="62"/>
      <c r="BG693" s="62"/>
      <c r="BH693" s="77"/>
      <c r="BI693" s="77"/>
      <c r="BJ69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93" s="72"/>
      <c r="BL693" s="72" t="b">
        <f>IF(ISBLANK(Table1[[#This Row],[Power Source (Control Panel)]]),FALSE,TRUE)</f>
        <v>1</v>
      </c>
    </row>
    <row r="694" spans="1:64" ht="30" customHeight="1" x14ac:dyDescent="0.3">
      <c r="A694" s="62" t="s">
        <v>1063</v>
      </c>
      <c r="B694" s="62" t="s">
        <v>1040</v>
      </c>
      <c r="C69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94" s="62" t="s">
        <v>509</v>
      </c>
      <c r="E694" s="62"/>
      <c r="F69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9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94" s="74"/>
      <c r="I694" s="75" t="str">
        <f>IF(Table1[[#This Row],[Connection ID]]&lt;&gt;"-",IF(COUNTIF(Table1[Connection ID],Table1[[#This Row],[Connection ID]])&gt;1,"Duplicate Tag",""),"")</f>
        <v/>
      </c>
      <c r="J69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94" s="62"/>
      <c r="M694" s="62" t="s">
        <v>751</v>
      </c>
      <c r="N694" s="72" t="str" cm="1">
        <f t="array" ref="N694">_xlfn._xlws.FILTER(LookupCostCode[Cost Code],LookupCostCode[Description]=Table1[[#This Row],[Equipment Type]],"Not Assigned")</f>
        <v>Not Assigned</v>
      </c>
      <c r="O694" s="72" t="s">
        <v>594</v>
      </c>
      <c r="P694" s="72"/>
      <c r="Q694" s="62" t="s">
        <v>9</v>
      </c>
      <c r="R694" s="62"/>
      <c r="S694" s="62" t="s">
        <v>10</v>
      </c>
      <c r="T694" s="62"/>
      <c r="U694" s="62"/>
      <c r="V694" s="62"/>
      <c r="W694" s="72" t="str">
        <f>IF(ISBLANK(Table1[[#This Row],[Connection Type]]),"",INDEX(LookupConnectionType[Description],MATCH(Table1[[#This Row],[Connection Type]],LookupConnectionType[Connection Abbreviation])))</f>
        <v/>
      </c>
      <c r="X694" s="76"/>
      <c r="AA694" s="62"/>
      <c r="AB694" s="62"/>
      <c r="AC694" s="62"/>
      <c r="AD694" s="62"/>
      <c r="AE694" s="62"/>
      <c r="AF694" s="77"/>
      <c r="AG694" s="77"/>
      <c r="AH694" s="78"/>
      <c r="AI69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9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94" s="79" t="str">
        <f>IF(OR(Table1[[#This Row],[Apparent Power (kVA)]]="",Table1[[#This Row],[Elec - Diversity]]=""),"",Table1[[#This Row],[Apparent Power (kVA)]]*Table1[[#This Row],[Elec - Diversity]])</f>
        <v/>
      </c>
      <c r="AL694" s="62" t="s">
        <v>837</v>
      </c>
      <c r="AM694" s="62"/>
      <c r="AN694" s="62"/>
      <c r="AO694" s="62"/>
      <c r="AP694" s="62"/>
      <c r="AQ694" s="62"/>
      <c r="AR694" s="62"/>
      <c r="AS694" s="62"/>
      <c r="AT694" s="62" t="str" cm="1">
        <f t="array" ref="AT694">IF(ISBLANK(Table1[[#This Row],[Service]]),"N/A",INDEX(LookupService[Consumption Unit],MATCH(Table1[[#This Row],[Service]],LookupService[Service],0),0))</f>
        <v>N/A</v>
      </c>
      <c r="AU694" s="62"/>
      <c r="AV694" s="62"/>
      <c r="AW694" s="80" t="str" cm="1">
        <f t="array" ref="AW694">IF(ISBLANK(Table1[[#This Row],[Service]]),"N/A",INDEX(LookupService[Pressure Unit],MATCH(Table1[[#This Row],[Service]],LookupService[Service],0),0))</f>
        <v>N/A</v>
      </c>
      <c r="AX694" s="81"/>
      <c r="AY694" s="72" t="str">
        <f>IF(OR(Table1[[#This Row],[Flow]]="",Table1[[#This Row],[Mech - Diversity]]=""),"",Table1[[#This Row],[Flow]]*Table1[[#This Row],[Mech - Diversity]])</f>
        <v/>
      </c>
      <c r="AZ694" s="72"/>
      <c r="BA694" s="62"/>
      <c r="BB694" s="62"/>
      <c r="BC694" s="62"/>
      <c r="BD694" s="62"/>
      <c r="BE694" s="62"/>
      <c r="BF694" s="62"/>
      <c r="BG694" s="62"/>
      <c r="BH694" s="77"/>
      <c r="BI694" s="77"/>
      <c r="BJ69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94" s="72"/>
      <c r="BL694" s="72" t="b">
        <f>IF(ISBLANK(Table1[[#This Row],[Power Source (Control Panel)]]),FALSE,TRUE)</f>
        <v>1</v>
      </c>
    </row>
    <row r="695" spans="1:64" ht="30" customHeight="1" x14ac:dyDescent="0.3">
      <c r="A695" s="62" t="s">
        <v>1064</v>
      </c>
      <c r="B695" s="62" t="s">
        <v>1040</v>
      </c>
      <c r="C69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95" s="62" t="s">
        <v>509</v>
      </c>
      <c r="E695" s="62"/>
      <c r="F69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9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95" s="74"/>
      <c r="I695" s="75" t="str">
        <f>IF(Table1[[#This Row],[Connection ID]]&lt;&gt;"-",IF(COUNTIF(Table1[Connection ID],Table1[[#This Row],[Connection ID]])&gt;1,"Duplicate Tag",""),"")</f>
        <v/>
      </c>
      <c r="J69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95" s="62"/>
      <c r="M695" s="62" t="s">
        <v>751</v>
      </c>
      <c r="N695" s="72" t="str" cm="1">
        <f t="array" ref="N695">_xlfn._xlws.FILTER(LookupCostCode[Cost Code],LookupCostCode[Description]=Table1[[#This Row],[Equipment Type]],"Not Assigned")</f>
        <v>Not Assigned</v>
      </c>
      <c r="O695" s="72" t="s">
        <v>594</v>
      </c>
      <c r="P695" s="72"/>
      <c r="Q695" s="62" t="s">
        <v>9</v>
      </c>
      <c r="R695" s="62"/>
      <c r="S695" s="62" t="s">
        <v>10</v>
      </c>
      <c r="T695" s="62"/>
      <c r="U695" s="62"/>
      <c r="V695" s="62"/>
      <c r="W695" s="72" t="str">
        <f>IF(ISBLANK(Table1[[#This Row],[Connection Type]]),"",INDEX(LookupConnectionType[Description],MATCH(Table1[[#This Row],[Connection Type]],LookupConnectionType[Connection Abbreviation])))</f>
        <v/>
      </c>
      <c r="X695" s="76"/>
      <c r="AA695" s="62"/>
      <c r="AB695" s="62"/>
      <c r="AC695" s="62"/>
      <c r="AD695" s="62"/>
      <c r="AE695" s="62"/>
      <c r="AF695" s="77"/>
      <c r="AG695" s="77"/>
      <c r="AH695" s="78"/>
      <c r="AI69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9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95" s="79" t="str">
        <f>IF(OR(Table1[[#This Row],[Apparent Power (kVA)]]="",Table1[[#This Row],[Elec - Diversity]]=""),"",Table1[[#This Row],[Apparent Power (kVA)]]*Table1[[#This Row],[Elec - Diversity]])</f>
        <v/>
      </c>
      <c r="AL695" s="62" t="s">
        <v>837</v>
      </c>
      <c r="AM695" s="62"/>
      <c r="AN695" s="62"/>
      <c r="AO695" s="62"/>
      <c r="AP695" s="62"/>
      <c r="AQ695" s="62"/>
      <c r="AR695" s="62"/>
      <c r="AS695" s="62"/>
      <c r="AT695" s="62" t="str" cm="1">
        <f t="array" ref="AT695">IF(ISBLANK(Table1[[#This Row],[Service]]),"N/A",INDEX(LookupService[Consumption Unit],MATCH(Table1[[#This Row],[Service]],LookupService[Service],0),0))</f>
        <v>N/A</v>
      </c>
      <c r="AU695" s="62"/>
      <c r="AV695" s="62"/>
      <c r="AW695" s="80" t="str" cm="1">
        <f t="array" ref="AW695">IF(ISBLANK(Table1[[#This Row],[Service]]),"N/A",INDEX(LookupService[Pressure Unit],MATCH(Table1[[#This Row],[Service]],LookupService[Service],0),0))</f>
        <v>N/A</v>
      </c>
      <c r="AX695" s="81"/>
      <c r="AY695" s="72" t="str">
        <f>IF(OR(Table1[[#This Row],[Flow]]="",Table1[[#This Row],[Mech - Diversity]]=""),"",Table1[[#This Row],[Flow]]*Table1[[#This Row],[Mech - Diversity]])</f>
        <v/>
      </c>
      <c r="AZ695" s="72"/>
      <c r="BA695" s="62"/>
      <c r="BB695" s="62"/>
      <c r="BC695" s="62"/>
      <c r="BD695" s="62"/>
      <c r="BE695" s="62"/>
      <c r="BF695" s="62"/>
      <c r="BG695" s="62"/>
      <c r="BH695" s="77"/>
      <c r="BI695" s="77"/>
      <c r="BJ69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95" s="72"/>
      <c r="BL695" s="72" t="b">
        <f>IF(ISBLANK(Table1[[#This Row],[Power Source (Control Panel)]]),FALSE,TRUE)</f>
        <v>1</v>
      </c>
    </row>
    <row r="696" spans="1:64" ht="30" customHeight="1" x14ac:dyDescent="0.3">
      <c r="A696" s="62" t="s">
        <v>1065</v>
      </c>
      <c r="B696" s="62" t="s">
        <v>1040</v>
      </c>
      <c r="C69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96" s="62" t="s">
        <v>509</v>
      </c>
      <c r="E696" s="62"/>
      <c r="F69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9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96" s="74"/>
      <c r="I696" s="75" t="str">
        <f>IF(Table1[[#This Row],[Connection ID]]&lt;&gt;"-",IF(COUNTIF(Table1[Connection ID],Table1[[#This Row],[Connection ID]])&gt;1,"Duplicate Tag",""),"")</f>
        <v/>
      </c>
      <c r="J69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96" s="62"/>
      <c r="M696" s="62" t="s">
        <v>751</v>
      </c>
      <c r="N696" s="72" t="str" cm="1">
        <f t="array" ref="N696">_xlfn._xlws.FILTER(LookupCostCode[Cost Code],LookupCostCode[Description]=Table1[[#This Row],[Equipment Type]],"Not Assigned")</f>
        <v>Not Assigned</v>
      </c>
      <c r="O696" s="72" t="s">
        <v>594</v>
      </c>
      <c r="P696" s="72"/>
      <c r="Q696" s="62" t="s">
        <v>9</v>
      </c>
      <c r="R696" s="62"/>
      <c r="S696" s="62" t="s">
        <v>10</v>
      </c>
      <c r="T696" s="62"/>
      <c r="U696" s="62"/>
      <c r="V696" s="62"/>
      <c r="W696" s="72" t="str">
        <f>IF(ISBLANK(Table1[[#This Row],[Connection Type]]),"",INDEX(LookupConnectionType[Description],MATCH(Table1[[#This Row],[Connection Type]],LookupConnectionType[Connection Abbreviation])))</f>
        <v/>
      </c>
      <c r="X696" s="76"/>
      <c r="AA696" s="62"/>
      <c r="AB696" s="62"/>
      <c r="AC696" s="62"/>
      <c r="AD696" s="62"/>
      <c r="AE696" s="62"/>
      <c r="AF696" s="77"/>
      <c r="AG696" s="77"/>
      <c r="AH696" s="78"/>
      <c r="AI69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9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96" s="79" t="str">
        <f>IF(OR(Table1[[#This Row],[Apparent Power (kVA)]]="",Table1[[#This Row],[Elec - Diversity]]=""),"",Table1[[#This Row],[Apparent Power (kVA)]]*Table1[[#This Row],[Elec - Diversity]])</f>
        <v/>
      </c>
      <c r="AL696" s="62" t="s">
        <v>837</v>
      </c>
      <c r="AM696" s="62"/>
      <c r="AN696" s="62"/>
      <c r="AO696" s="62"/>
      <c r="AP696" s="62"/>
      <c r="AQ696" s="62"/>
      <c r="AR696" s="62"/>
      <c r="AS696" s="62"/>
      <c r="AT696" s="62" t="str" cm="1">
        <f t="array" ref="AT696">IF(ISBLANK(Table1[[#This Row],[Service]]),"N/A",INDEX(LookupService[Consumption Unit],MATCH(Table1[[#This Row],[Service]],LookupService[Service],0),0))</f>
        <v>N/A</v>
      </c>
      <c r="AU696" s="62"/>
      <c r="AV696" s="62"/>
      <c r="AW696" s="80" t="str" cm="1">
        <f t="array" ref="AW696">IF(ISBLANK(Table1[[#This Row],[Service]]),"N/A",INDEX(LookupService[Pressure Unit],MATCH(Table1[[#This Row],[Service]],LookupService[Service],0),0))</f>
        <v>N/A</v>
      </c>
      <c r="AX696" s="81"/>
      <c r="AY696" s="72" t="str">
        <f>IF(OR(Table1[[#This Row],[Flow]]="",Table1[[#This Row],[Mech - Diversity]]=""),"",Table1[[#This Row],[Flow]]*Table1[[#This Row],[Mech - Diversity]])</f>
        <v/>
      </c>
      <c r="AZ696" s="72"/>
      <c r="BA696" s="62"/>
      <c r="BB696" s="62"/>
      <c r="BC696" s="62"/>
      <c r="BD696" s="62"/>
      <c r="BE696" s="62"/>
      <c r="BF696" s="62"/>
      <c r="BG696" s="62"/>
      <c r="BH696" s="77"/>
      <c r="BI696" s="77"/>
      <c r="BJ69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96" s="72"/>
      <c r="BL696" s="72" t="b">
        <f>IF(ISBLANK(Table1[[#This Row],[Power Source (Control Panel)]]),FALSE,TRUE)</f>
        <v>1</v>
      </c>
    </row>
    <row r="697" spans="1:64" ht="30" customHeight="1" x14ac:dyDescent="0.3">
      <c r="A697" s="62" t="s">
        <v>1066</v>
      </c>
      <c r="B697" s="62" t="s">
        <v>1040</v>
      </c>
      <c r="C69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97" s="62" t="s">
        <v>509</v>
      </c>
      <c r="E697" s="62"/>
      <c r="F69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9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97" s="74"/>
      <c r="I697" s="75" t="str">
        <f>IF(Table1[[#This Row],[Connection ID]]&lt;&gt;"-",IF(COUNTIF(Table1[Connection ID],Table1[[#This Row],[Connection ID]])&gt;1,"Duplicate Tag",""),"")</f>
        <v/>
      </c>
      <c r="J69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97" s="62"/>
      <c r="M697" s="62" t="s">
        <v>751</v>
      </c>
      <c r="N697" s="72" t="str" cm="1">
        <f t="array" ref="N697">_xlfn._xlws.FILTER(LookupCostCode[Cost Code],LookupCostCode[Description]=Table1[[#This Row],[Equipment Type]],"Not Assigned")</f>
        <v>Not Assigned</v>
      </c>
      <c r="O697" s="72" t="s">
        <v>594</v>
      </c>
      <c r="P697" s="72"/>
      <c r="Q697" s="62" t="s">
        <v>9</v>
      </c>
      <c r="R697" s="62"/>
      <c r="S697" s="62" t="s">
        <v>10</v>
      </c>
      <c r="T697" s="62"/>
      <c r="U697" s="62"/>
      <c r="V697" s="62"/>
      <c r="W697" s="72" t="str">
        <f>IF(ISBLANK(Table1[[#This Row],[Connection Type]]),"",INDEX(LookupConnectionType[Description],MATCH(Table1[[#This Row],[Connection Type]],LookupConnectionType[Connection Abbreviation])))</f>
        <v/>
      </c>
      <c r="X697" s="76"/>
      <c r="AA697" s="62"/>
      <c r="AB697" s="62"/>
      <c r="AC697" s="62"/>
      <c r="AD697" s="62"/>
      <c r="AE697" s="62"/>
      <c r="AF697" s="77"/>
      <c r="AG697" s="77"/>
      <c r="AH697" s="78"/>
      <c r="AI69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9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97" s="79" t="str">
        <f>IF(OR(Table1[[#This Row],[Apparent Power (kVA)]]="",Table1[[#This Row],[Elec - Diversity]]=""),"",Table1[[#This Row],[Apparent Power (kVA)]]*Table1[[#This Row],[Elec - Diversity]])</f>
        <v/>
      </c>
      <c r="AL697" s="62" t="s">
        <v>837</v>
      </c>
      <c r="AM697" s="62"/>
      <c r="AN697" s="62"/>
      <c r="AO697" s="62"/>
      <c r="AP697" s="62"/>
      <c r="AQ697" s="62"/>
      <c r="AR697" s="62"/>
      <c r="AS697" s="62"/>
      <c r="AT697" s="62" t="str" cm="1">
        <f t="array" ref="AT697">IF(ISBLANK(Table1[[#This Row],[Service]]),"N/A",INDEX(LookupService[Consumption Unit],MATCH(Table1[[#This Row],[Service]],LookupService[Service],0),0))</f>
        <v>N/A</v>
      </c>
      <c r="AU697" s="62"/>
      <c r="AV697" s="62"/>
      <c r="AW697" s="80" t="str" cm="1">
        <f t="array" ref="AW697">IF(ISBLANK(Table1[[#This Row],[Service]]),"N/A",INDEX(LookupService[Pressure Unit],MATCH(Table1[[#This Row],[Service]],LookupService[Service],0),0))</f>
        <v>N/A</v>
      </c>
      <c r="AX697" s="81"/>
      <c r="AY697" s="72" t="str">
        <f>IF(OR(Table1[[#This Row],[Flow]]="",Table1[[#This Row],[Mech - Diversity]]=""),"",Table1[[#This Row],[Flow]]*Table1[[#This Row],[Mech - Diversity]])</f>
        <v/>
      </c>
      <c r="AZ697" s="72"/>
      <c r="BA697" s="62"/>
      <c r="BB697" s="62"/>
      <c r="BC697" s="62"/>
      <c r="BD697" s="62"/>
      <c r="BE697" s="62"/>
      <c r="BF697" s="62"/>
      <c r="BG697" s="62"/>
      <c r="BH697" s="77"/>
      <c r="BI697" s="77"/>
      <c r="BJ69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97" s="72"/>
      <c r="BL697" s="72" t="b">
        <f>IF(ISBLANK(Table1[[#This Row],[Power Source (Control Panel)]]),FALSE,TRUE)</f>
        <v>1</v>
      </c>
    </row>
    <row r="698" spans="1:64" ht="30" customHeight="1" x14ac:dyDescent="0.3">
      <c r="A698" s="62" t="s">
        <v>1067</v>
      </c>
      <c r="B698" s="62" t="s">
        <v>1040</v>
      </c>
      <c r="C69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98" s="62" t="s">
        <v>509</v>
      </c>
      <c r="E698" s="62"/>
      <c r="F69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9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98" s="74"/>
      <c r="I698" s="75" t="str">
        <f>IF(Table1[[#This Row],[Connection ID]]&lt;&gt;"-",IF(COUNTIF(Table1[Connection ID],Table1[[#This Row],[Connection ID]])&gt;1,"Duplicate Tag",""),"")</f>
        <v/>
      </c>
      <c r="J69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98" s="62"/>
      <c r="M698" s="62" t="s">
        <v>751</v>
      </c>
      <c r="N698" s="72" t="str" cm="1">
        <f t="array" ref="N698">_xlfn._xlws.FILTER(LookupCostCode[Cost Code],LookupCostCode[Description]=Table1[[#This Row],[Equipment Type]],"Not Assigned")</f>
        <v>Not Assigned</v>
      </c>
      <c r="O698" s="72" t="s">
        <v>594</v>
      </c>
      <c r="P698" s="72"/>
      <c r="Q698" s="62" t="s">
        <v>9</v>
      </c>
      <c r="R698" s="62"/>
      <c r="S698" s="62" t="s">
        <v>10</v>
      </c>
      <c r="T698" s="62"/>
      <c r="U698" s="62"/>
      <c r="V698" s="62"/>
      <c r="W698" s="72" t="str">
        <f>IF(ISBLANK(Table1[[#This Row],[Connection Type]]),"",INDEX(LookupConnectionType[Description],MATCH(Table1[[#This Row],[Connection Type]],LookupConnectionType[Connection Abbreviation])))</f>
        <v/>
      </c>
      <c r="X698" s="76"/>
      <c r="AA698" s="62"/>
      <c r="AB698" s="62"/>
      <c r="AC698" s="62"/>
      <c r="AD698" s="62"/>
      <c r="AE698" s="62"/>
      <c r="AF698" s="77"/>
      <c r="AG698" s="77"/>
      <c r="AH698" s="78"/>
      <c r="AI69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9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98" s="79" t="str">
        <f>IF(OR(Table1[[#This Row],[Apparent Power (kVA)]]="",Table1[[#This Row],[Elec - Diversity]]=""),"",Table1[[#This Row],[Apparent Power (kVA)]]*Table1[[#This Row],[Elec - Diversity]])</f>
        <v/>
      </c>
      <c r="AL698" s="62" t="s">
        <v>837</v>
      </c>
      <c r="AM698" s="62"/>
      <c r="AN698" s="62"/>
      <c r="AO698" s="62"/>
      <c r="AP698" s="62"/>
      <c r="AQ698" s="62"/>
      <c r="AR698" s="62"/>
      <c r="AS698" s="62"/>
      <c r="AT698" s="62" t="str" cm="1">
        <f t="array" ref="AT698">IF(ISBLANK(Table1[[#This Row],[Service]]),"N/A",INDEX(LookupService[Consumption Unit],MATCH(Table1[[#This Row],[Service]],LookupService[Service],0),0))</f>
        <v>N/A</v>
      </c>
      <c r="AU698" s="62"/>
      <c r="AV698" s="62"/>
      <c r="AW698" s="80" t="str" cm="1">
        <f t="array" ref="AW698">IF(ISBLANK(Table1[[#This Row],[Service]]),"N/A",INDEX(LookupService[Pressure Unit],MATCH(Table1[[#This Row],[Service]],LookupService[Service],0),0))</f>
        <v>N/A</v>
      </c>
      <c r="AX698" s="81"/>
      <c r="AY698" s="72" t="str">
        <f>IF(OR(Table1[[#This Row],[Flow]]="",Table1[[#This Row],[Mech - Diversity]]=""),"",Table1[[#This Row],[Flow]]*Table1[[#This Row],[Mech - Diversity]])</f>
        <v/>
      </c>
      <c r="AZ698" s="72"/>
      <c r="BA698" s="62"/>
      <c r="BB698" s="62"/>
      <c r="BC698" s="62"/>
      <c r="BD698" s="62"/>
      <c r="BE698" s="62"/>
      <c r="BF698" s="62"/>
      <c r="BG698" s="62"/>
      <c r="BH698" s="77"/>
      <c r="BI698" s="77"/>
      <c r="BJ69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98" s="72"/>
      <c r="BL698" s="72" t="b">
        <f>IF(ISBLANK(Table1[[#This Row],[Power Source (Control Panel)]]),FALSE,TRUE)</f>
        <v>1</v>
      </c>
    </row>
    <row r="699" spans="1:64" ht="30" customHeight="1" x14ac:dyDescent="0.3">
      <c r="A699" s="62" t="s">
        <v>1068</v>
      </c>
      <c r="B699" s="62" t="s">
        <v>1040</v>
      </c>
      <c r="C69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699" s="62" t="s">
        <v>509</v>
      </c>
      <c r="E699" s="62"/>
      <c r="F69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69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699" s="74"/>
      <c r="I699" s="75" t="str">
        <f>IF(Table1[[#This Row],[Connection ID]]&lt;&gt;"-",IF(COUNTIF(Table1[Connection ID],Table1[[#This Row],[Connection ID]])&gt;1,"Duplicate Tag",""),"")</f>
        <v/>
      </c>
      <c r="J69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699" s="62"/>
      <c r="M699" s="62" t="s">
        <v>751</v>
      </c>
      <c r="N699" s="72" t="str" cm="1">
        <f t="array" ref="N699">_xlfn._xlws.FILTER(LookupCostCode[Cost Code],LookupCostCode[Description]=Table1[[#This Row],[Equipment Type]],"Not Assigned")</f>
        <v>Not Assigned</v>
      </c>
      <c r="O699" s="72" t="s">
        <v>594</v>
      </c>
      <c r="P699" s="72"/>
      <c r="Q699" s="62" t="s">
        <v>9</v>
      </c>
      <c r="R699" s="62"/>
      <c r="S699" s="62" t="s">
        <v>10</v>
      </c>
      <c r="T699" s="62"/>
      <c r="U699" s="62"/>
      <c r="V699" s="62"/>
      <c r="W699" s="72" t="str">
        <f>IF(ISBLANK(Table1[[#This Row],[Connection Type]]),"",INDEX(LookupConnectionType[Description],MATCH(Table1[[#This Row],[Connection Type]],LookupConnectionType[Connection Abbreviation])))</f>
        <v/>
      </c>
      <c r="X699" s="76"/>
      <c r="AA699" s="62"/>
      <c r="AB699" s="62"/>
      <c r="AC699" s="62"/>
      <c r="AD699" s="62"/>
      <c r="AE699" s="62"/>
      <c r="AF699" s="77"/>
      <c r="AG699" s="77"/>
      <c r="AH699" s="78"/>
      <c r="AI69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69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699" s="79" t="str">
        <f>IF(OR(Table1[[#This Row],[Apparent Power (kVA)]]="",Table1[[#This Row],[Elec - Diversity]]=""),"",Table1[[#This Row],[Apparent Power (kVA)]]*Table1[[#This Row],[Elec - Diversity]])</f>
        <v/>
      </c>
      <c r="AL699" s="62" t="s">
        <v>837</v>
      </c>
      <c r="AM699" s="62"/>
      <c r="AN699" s="62"/>
      <c r="AO699" s="62"/>
      <c r="AP699" s="62"/>
      <c r="AQ699" s="62"/>
      <c r="AR699" s="62"/>
      <c r="AS699" s="62"/>
      <c r="AT699" s="62" t="str" cm="1">
        <f t="array" ref="AT699">IF(ISBLANK(Table1[[#This Row],[Service]]),"N/A",INDEX(LookupService[Consumption Unit],MATCH(Table1[[#This Row],[Service]],LookupService[Service],0),0))</f>
        <v>N/A</v>
      </c>
      <c r="AU699" s="62"/>
      <c r="AV699" s="62"/>
      <c r="AW699" s="80" t="str" cm="1">
        <f t="array" ref="AW699">IF(ISBLANK(Table1[[#This Row],[Service]]),"N/A",INDEX(LookupService[Pressure Unit],MATCH(Table1[[#This Row],[Service]],LookupService[Service],0),0))</f>
        <v>N/A</v>
      </c>
      <c r="AX699" s="81"/>
      <c r="AY699" s="72" t="str">
        <f>IF(OR(Table1[[#This Row],[Flow]]="",Table1[[#This Row],[Mech - Diversity]]=""),"",Table1[[#This Row],[Flow]]*Table1[[#This Row],[Mech - Diversity]])</f>
        <v/>
      </c>
      <c r="AZ699" s="72"/>
      <c r="BA699" s="62"/>
      <c r="BB699" s="62"/>
      <c r="BC699" s="62"/>
      <c r="BD699" s="62"/>
      <c r="BE699" s="62"/>
      <c r="BF699" s="62"/>
      <c r="BG699" s="62"/>
      <c r="BH699" s="77"/>
      <c r="BI699" s="77"/>
      <c r="BJ69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699" s="72"/>
      <c r="BL699" s="72" t="b">
        <f>IF(ISBLANK(Table1[[#This Row],[Power Source (Control Panel)]]),FALSE,TRUE)</f>
        <v>1</v>
      </c>
    </row>
    <row r="700" spans="1:64" ht="30" customHeight="1" x14ac:dyDescent="0.3">
      <c r="A700" s="62" t="s">
        <v>1069</v>
      </c>
      <c r="B700" s="62" t="s">
        <v>1070</v>
      </c>
      <c r="C70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EL-C138</v>
      </c>
      <c r="D700" s="62" t="s">
        <v>516</v>
      </c>
      <c r="E700" s="62" t="s">
        <v>528</v>
      </c>
      <c r="F700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700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700" s="74">
        <v>138</v>
      </c>
      <c r="I700" s="75" t="str">
        <f>IF(Table1[[#This Row],[Connection ID]]&lt;&gt;"-",IF(COUNTIF(Table1[Connection ID],Table1[[#This Row],[Connection ID]])&gt;1,"Duplicate Tag",""),"")</f>
        <v/>
      </c>
      <c r="J70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00" s="62"/>
      <c r="M700" s="62"/>
      <c r="N700" s="72" t="str" cm="1">
        <f t="array" ref="N700">_xlfn._xlws.FILTER(LookupCostCode[Cost Code],LookupCostCode[Description]=Table1[[#This Row],[Equipment Type]],"Not Assigned")</f>
        <v>Not Assigned</v>
      </c>
      <c r="O700" s="72"/>
      <c r="P700" s="72"/>
      <c r="Q700" s="62" t="s">
        <v>9</v>
      </c>
      <c r="R700" s="62"/>
      <c r="S700" s="62" t="s">
        <v>6</v>
      </c>
      <c r="T700" s="62"/>
      <c r="U700" s="62"/>
      <c r="V700" s="62"/>
      <c r="W700" s="72" t="str">
        <f>IF(ISBLANK(Table1[[#This Row],[Connection Type]]),"",INDEX(LookupConnectionType[Description],MATCH(Table1[[#This Row],[Connection Type]],LookupConnectionType[Connection Abbreviation])))</f>
        <v/>
      </c>
      <c r="X700" s="76"/>
      <c r="AA700" s="62"/>
      <c r="AB700" s="62"/>
      <c r="AC700" s="62" t="s">
        <v>518</v>
      </c>
      <c r="AD700" s="62"/>
      <c r="AE700" s="62" t="s">
        <v>529</v>
      </c>
      <c r="AF700" s="77"/>
      <c r="AG700" s="77">
        <v>5</v>
      </c>
      <c r="AH700" s="78">
        <v>0.8</v>
      </c>
      <c r="AI700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700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700" s="79">
        <f>IF(OR(Table1[[#This Row],[Apparent Power (kVA)]]="",Table1[[#This Row],[Elec - Diversity]]=""),"",Table1[[#This Row],[Apparent Power (kVA)]]*Table1[[#This Row],[Elec - Diversity]])</f>
        <v>0.48</v>
      </c>
      <c r="AL700" s="62"/>
      <c r="AM700" s="62"/>
      <c r="AN700" s="62"/>
      <c r="AO700" s="62"/>
      <c r="AP700" s="62"/>
      <c r="AQ700" s="62"/>
      <c r="AR700" s="62"/>
      <c r="AS700" s="62"/>
      <c r="AT700" s="62" t="str" cm="1">
        <f t="array" ref="AT700">IF(ISBLANK(Table1[[#This Row],[Service]]),"N/A",INDEX(LookupService[Consumption Unit],MATCH(Table1[[#This Row],[Service]],LookupService[Service],0),0))</f>
        <v>N/A</v>
      </c>
      <c r="AU700" s="62"/>
      <c r="AV700" s="62"/>
      <c r="AW700" s="80" t="str" cm="1">
        <f t="array" ref="AW700">IF(ISBLANK(Table1[[#This Row],[Service]]),"N/A",INDEX(LookupService[Pressure Unit],MATCH(Table1[[#This Row],[Service]],LookupService[Service],0),0))</f>
        <v>N/A</v>
      </c>
      <c r="AX700" s="81"/>
      <c r="AY700" s="72" t="str">
        <f>IF(OR(Table1[[#This Row],[Flow]]="",Table1[[#This Row],[Mech - Diversity]]=""),"",Table1[[#This Row],[Flow]]*Table1[[#This Row],[Mech - Diversity]])</f>
        <v/>
      </c>
      <c r="AZ700" s="72"/>
      <c r="BA700" s="62"/>
      <c r="BB700" s="62"/>
      <c r="BC700" s="62"/>
      <c r="BD700" s="62"/>
      <c r="BE700" s="62"/>
      <c r="BF700" s="62"/>
      <c r="BG700" s="62"/>
      <c r="BH700" s="77"/>
      <c r="BI700" s="77"/>
      <c r="BJ700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700" s="72" t="s">
        <v>512</v>
      </c>
      <c r="BL700" s="72" t="b">
        <f>IF(ISBLANK(Table1[[#This Row],[Power Source (Control Panel)]]),FALSE,TRUE)</f>
        <v>0</v>
      </c>
    </row>
    <row r="701" spans="1:64" ht="30" customHeight="1" x14ac:dyDescent="0.3">
      <c r="A701" s="62" t="s">
        <v>1069</v>
      </c>
      <c r="B701" s="62" t="s">
        <v>1070</v>
      </c>
      <c r="C70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01" s="62" t="s">
        <v>509</v>
      </c>
      <c r="E701" s="62"/>
      <c r="F70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0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01" s="74"/>
      <c r="I701" s="75" t="str">
        <f>IF(Table1[[#This Row],[Connection ID]]&lt;&gt;"-",IF(COUNTIF(Table1[Connection ID],Table1[[#This Row],[Connection ID]])&gt;1,"Duplicate Tag",""),"")</f>
        <v/>
      </c>
      <c r="J70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01" s="62"/>
      <c r="M701" s="62" t="s">
        <v>7</v>
      </c>
      <c r="N701" s="72" t="str" cm="1">
        <f t="array" ref="N701">_xlfn._xlws.FILTER(LookupCostCode[Cost Code],LookupCostCode[Description]=Table1[[#This Row],[Equipment Type]],"Not Assigned")</f>
        <v>Not Assigned</v>
      </c>
      <c r="O701" s="72" t="s">
        <v>545</v>
      </c>
      <c r="P701" s="72"/>
      <c r="Q701" s="62" t="s">
        <v>9</v>
      </c>
      <c r="R701" s="62"/>
      <c r="S701" s="62" t="s">
        <v>6</v>
      </c>
      <c r="T701" s="62"/>
      <c r="U701" s="62"/>
      <c r="V701" s="62"/>
      <c r="W701" s="72" t="str">
        <f>IF(ISBLANK(Table1[[#This Row],[Connection Type]]),"",INDEX(LookupConnectionType[Description],MATCH(Table1[[#This Row],[Connection Type]],LookupConnectionType[Connection Abbreviation])))</f>
        <v/>
      </c>
      <c r="X701" s="76"/>
      <c r="AA701" s="62"/>
      <c r="AB701" s="62"/>
      <c r="AC701" s="62"/>
      <c r="AD701" s="62"/>
      <c r="AE701" s="62"/>
      <c r="AF701" s="77"/>
      <c r="AG701" s="77"/>
      <c r="AH701" s="78"/>
      <c r="AI70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0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01" s="79" t="str">
        <f>IF(OR(Table1[[#This Row],[Apparent Power (kVA)]]="",Table1[[#This Row],[Elec - Diversity]]=""),"",Table1[[#This Row],[Apparent Power (kVA)]]*Table1[[#This Row],[Elec - Diversity]])</f>
        <v/>
      </c>
      <c r="AL701" s="62"/>
      <c r="AM701" s="62"/>
      <c r="AN701" s="62"/>
      <c r="AO701" s="62"/>
      <c r="AP701" s="62"/>
      <c r="AQ701" s="62"/>
      <c r="AR701" s="62"/>
      <c r="AS701" s="62"/>
      <c r="AT701" s="62" t="str" cm="1">
        <f t="array" ref="AT701">IF(ISBLANK(Table1[[#This Row],[Service]]),"N/A",INDEX(LookupService[Consumption Unit],MATCH(Table1[[#This Row],[Service]],LookupService[Service],0),0))</f>
        <v>N/A</v>
      </c>
      <c r="AU701" s="62"/>
      <c r="AV701" s="62"/>
      <c r="AW701" s="80" t="str" cm="1">
        <f t="array" ref="AW701">IF(ISBLANK(Table1[[#This Row],[Service]]),"N/A",INDEX(LookupService[Pressure Unit],MATCH(Table1[[#This Row],[Service]],LookupService[Service],0),0))</f>
        <v>N/A</v>
      </c>
      <c r="AX701" s="81"/>
      <c r="AY701" s="72" t="str">
        <f>IF(OR(Table1[[#This Row],[Flow]]="",Table1[[#This Row],[Mech - Diversity]]=""),"",Table1[[#This Row],[Flow]]*Table1[[#This Row],[Mech - Diversity]])</f>
        <v/>
      </c>
      <c r="AZ701" s="72"/>
      <c r="BA701" s="62"/>
      <c r="BB701" s="62"/>
      <c r="BC701" s="62"/>
      <c r="BD701" s="62"/>
      <c r="BE701" s="62"/>
      <c r="BF701" s="62"/>
      <c r="BG701" s="62"/>
      <c r="BH701" s="77"/>
      <c r="BI701" s="77"/>
      <c r="BJ70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01" s="72"/>
      <c r="BL701" s="72" t="b">
        <f>IF(ISBLANK(Table1[[#This Row],[Power Source (Control Panel)]]),FALSE,TRUE)</f>
        <v>0</v>
      </c>
    </row>
    <row r="702" spans="1:64" ht="30" customHeight="1" x14ac:dyDescent="0.3">
      <c r="A702" s="62" t="s">
        <v>1071</v>
      </c>
      <c r="B702" s="62" t="s">
        <v>1070</v>
      </c>
      <c r="C70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EL-C139</v>
      </c>
      <c r="D702" s="62" t="s">
        <v>516</v>
      </c>
      <c r="E702" s="62" t="s">
        <v>528</v>
      </c>
      <c r="F702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702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702" s="74">
        <v>139</v>
      </c>
      <c r="I702" s="75" t="str">
        <f>IF(Table1[[#This Row],[Connection ID]]&lt;&gt;"-",IF(COUNTIF(Table1[Connection ID],Table1[[#This Row],[Connection ID]])&gt;1,"Duplicate Tag",""),"")</f>
        <v/>
      </c>
      <c r="J70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02" s="62"/>
      <c r="M702" s="62"/>
      <c r="N702" s="72" t="str" cm="1">
        <f t="array" ref="N702">_xlfn._xlws.FILTER(LookupCostCode[Cost Code],LookupCostCode[Description]=Table1[[#This Row],[Equipment Type]],"Not Assigned")</f>
        <v>Not Assigned</v>
      </c>
      <c r="O702" s="72"/>
      <c r="P702" s="72"/>
      <c r="Q702" s="62" t="s">
        <v>9</v>
      </c>
      <c r="R702" s="62"/>
      <c r="S702" s="62" t="s">
        <v>6</v>
      </c>
      <c r="T702" s="62"/>
      <c r="U702" s="62"/>
      <c r="V702" s="62"/>
      <c r="W702" s="72" t="str">
        <f>IF(ISBLANK(Table1[[#This Row],[Connection Type]]),"",INDEX(LookupConnectionType[Description],MATCH(Table1[[#This Row],[Connection Type]],LookupConnectionType[Connection Abbreviation])))</f>
        <v/>
      </c>
      <c r="X702" s="76"/>
      <c r="AA702" s="62"/>
      <c r="AB702" s="62"/>
      <c r="AC702" s="62" t="s">
        <v>518</v>
      </c>
      <c r="AD702" s="62"/>
      <c r="AE702" s="62" t="s">
        <v>529</v>
      </c>
      <c r="AF702" s="77"/>
      <c r="AG702" s="77">
        <v>5</v>
      </c>
      <c r="AH702" s="78">
        <v>0.8</v>
      </c>
      <c r="AI702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702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702" s="79">
        <f>IF(OR(Table1[[#This Row],[Apparent Power (kVA)]]="",Table1[[#This Row],[Elec - Diversity]]=""),"",Table1[[#This Row],[Apparent Power (kVA)]]*Table1[[#This Row],[Elec - Diversity]])</f>
        <v>0.48</v>
      </c>
      <c r="AL702" s="62"/>
      <c r="AM702" s="62"/>
      <c r="AN702" s="62"/>
      <c r="AO702" s="62"/>
      <c r="AP702" s="62"/>
      <c r="AQ702" s="62"/>
      <c r="AR702" s="62"/>
      <c r="AS702" s="62"/>
      <c r="AT702" s="62" t="str" cm="1">
        <f t="array" ref="AT702">IF(ISBLANK(Table1[[#This Row],[Service]]),"N/A",INDEX(LookupService[Consumption Unit],MATCH(Table1[[#This Row],[Service]],LookupService[Service],0),0))</f>
        <v>N/A</v>
      </c>
      <c r="AU702" s="62"/>
      <c r="AV702" s="62"/>
      <c r="AW702" s="80" t="str" cm="1">
        <f t="array" ref="AW702">IF(ISBLANK(Table1[[#This Row],[Service]]),"N/A",INDEX(LookupService[Pressure Unit],MATCH(Table1[[#This Row],[Service]],LookupService[Service],0),0))</f>
        <v>N/A</v>
      </c>
      <c r="AX702" s="81"/>
      <c r="AY702" s="72" t="str">
        <f>IF(OR(Table1[[#This Row],[Flow]]="",Table1[[#This Row],[Mech - Diversity]]=""),"",Table1[[#This Row],[Flow]]*Table1[[#This Row],[Mech - Diversity]])</f>
        <v/>
      </c>
      <c r="AZ702" s="72"/>
      <c r="BA702" s="62"/>
      <c r="BB702" s="62"/>
      <c r="BC702" s="62"/>
      <c r="BD702" s="62"/>
      <c r="BE702" s="62"/>
      <c r="BF702" s="62"/>
      <c r="BG702" s="62"/>
      <c r="BH702" s="77"/>
      <c r="BI702" s="77"/>
      <c r="BJ702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702" s="72" t="s">
        <v>512</v>
      </c>
      <c r="BL702" s="72" t="b">
        <f>IF(ISBLANK(Table1[[#This Row],[Power Source (Control Panel)]]),FALSE,TRUE)</f>
        <v>0</v>
      </c>
    </row>
    <row r="703" spans="1:64" ht="30" customHeight="1" x14ac:dyDescent="0.3">
      <c r="A703" s="62" t="s">
        <v>1071</v>
      </c>
      <c r="B703" s="62" t="s">
        <v>1070</v>
      </c>
      <c r="C70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03" s="62" t="s">
        <v>509</v>
      </c>
      <c r="E703" s="62"/>
      <c r="F70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0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03" s="74"/>
      <c r="I703" s="75" t="str">
        <f>IF(Table1[[#This Row],[Connection ID]]&lt;&gt;"-",IF(COUNTIF(Table1[Connection ID],Table1[[#This Row],[Connection ID]])&gt;1,"Duplicate Tag",""),"")</f>
        <v/>
      </c>
      <c r="J70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03" s="62"/>
      <c r="M703" s="62" t="s">
        <v>7</v>
      </c>
      <c r="N703" s="72" t="str" cm="1">
        <f t="array" ref="N703">_xlfn._xlws.FILTER(LookupCostCode[Cost Code],LookupCostCode[Description]=Table1[[#This Row],[Equipment Type]],"Not Assigned")</f>
        <v>Not Assigned</v>
      </c>
      <c r="O703" s="72" t="s">
        <v>545</v>
      </c>
      <c r="P703" s="72"/>
      <c r="Q703" s="62" t="s">
        <v>9</v>
      </c>
      <c r="R703" s="62"/>
      <c r="S703" s="62" t="s">
        <v>6</v>
      </c>
      <c r="T703" s="62"/>
      <c r="U703" s="62"/>
      <c r="V703" s="62"/>
      <c r="W703" s="72" t="str">
        <f>IF(ISBLANK(Table1[[#This Row],[Connection Type]]),"",INDEX(LookupConnectionType[Description],MATCH(Table1[[#This Row],[Connection Type]],LookupConnectionType[Connection Abbreviation])))</f>
        <v/>
      </c>
      <c r="X703" s="76"/>
      <c r="AA703" s="62"/>
      <c r="AB703" s="62"/>
      <c r="AC703" s="62"/>
      <c r="AD703" s="62"/>
      <c r="AE703" s="62"/>
      <c r="AF703" s="77"/>
      <c r="AG703" s="77"/>
      <c r="AH703" s="78"/>
      <c r="AI70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0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03" s="79" t="str">
        <f>IF(OR(Table1[[#This Row],[Apparent Power (kVA)]]="",Table1[[#This Row],[Elec - Diversity]]=""),"",Table1[[#This Row],[Apparent Power (kVA)]]*Table1[[#This Row],[Elec - Diversity]])</f>
        <v/>
      </c>
      <c r="AL703" s="62"/>
      <c r="AM703" s="62"/>
      <c r="AN703" s="62"/>
      <c r="AO703" s="62"/>
      <c r="AP703" s="62"/>
      <c r="AQ703" s="62"/>
      <c r="AR703" s="62"/>
      <c r="AS703" s="62"/>
      <c r="AT703" s="62" t="str" cm="1">
        <f t="array" ref="AT703">IF(ISBLANK(Table1[[#This Row],[Service]]),"N/A",INDEX(LookupService[Consumption Unit],MATCH(Table1[[#This Row],[Service]],LookupService[Service],0),0))</f>
        <v>N/A</v>
      </c>
      <c r="AU703" s="62"/>
      <c r="AV703" s="62"/>
      <c r="AW703" s="80" t="str" cm="1">
        <f t="array" ref="AW703">IF(ISBLANK(Table1[[#This Row],[Service]]),"N/A",INDEX(LookupService[Pressure Unit],MATCH(Table1[[#This Row],[Service]],LookupService[Service],0),0))</f>
        <v>N/A</v>
      </c>
      <c r="AX703" s="81"/>
      <c r="AY703" s="72" t="str">
        <f>IF(OR(Table1[[#This Row],[Flow]]="",Table1[[#This Row],[Mech - Diversity]]=""),"",Table1[[#This Row],[Flow]]*Table1[[#This Row],[Mech - Diversity]])</f>
        <v/>
      </c>
      <c r="AZ703" s="72"/>
      <c r="BA703" s="62"/>
      <c r="BB703" s="62"/>
      <c r="BC703" s="62"/>
      <c r="BD703" s="62"/>
      <c r="BE703" s="62"/>
      <c r="BF703" s="62"/>
      <c r="BG703" s="62"/>
      <c r="BH703" s="77"/>
      <c r="BI703" s="77"/>
      <c r="BJ70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03" s="72"/>
      <c r="BL703" s="72" t="b">
        <f>IF(ISBLANK(Table1[[#This Row],[Power Source (Control Panel)]]),FALSE,TRUE)</f>
        <v>0</v>
      </c>
    </row>
    <row r="704" spans="1:64" ht="30" customHeight="1" x14ac:dyDescent="0.3">
      <c r="A704" s="62" t="s">
        <v>1072</v>
      </c>
      <c r="B704" s="62" t="s">
        <v>1070</v>
      </c>
      <c r="C70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EL-C140</v>
      </c>
      <c r="D704" s="62" t="s">
        <v>516</v>
      </c>
      <c r="E704" s="62" t="s">
        <v>528</v>
      </c>
      <c r="F704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704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704" s="74">
        <v>140</v>
      </c>
      <c r="I704" s="75" t="str">
        <f>IF(Table1[[#This Row],[Connection ID]]&lt;&gt;"-",IF(COUNTIF(Table1[Connection ID],Table1[[#This Row],[Connection ID]])&gt;1,"Duplicate Tag",""),"")</f>
        <v/>
      </c>
      <c r="J70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04" s="62"/>
      <c r="M704" s="62"/>
      <c r="N704" s="72" t="str" cm="1">
        <f t="array" ref="N704">_xlfn._xlws.FILTER(LookupCostCode[Cost Code],LookupCostCode[Description]=Table1[[#This Row],[Equipment Type]],"Not Assigned")</f>
        <v>Not Assigned</v>
      </c>
      <c r="O704" s="72"/>
      <c r="P704" s="72"/>
      <c r="Q704" s="62" t="s">
        <v>9</v>
      </c>
      <c r="R704" s="62"/>
      <c r="S704" s="62" t="s">
        <v>6</v>
      </c>
      <c r="T704" s="62"/>
      <c r="U704" s="62"/>
      <c r="V704" s="62"/>
      <c r="W704" s="72" t="str">
        <f>IF(ISBLANK(Table1[[#This Row],[Connection Type]]),"",INDEX(LookupConnectionType[Description],MATCH(Table1[[#This Row],[Connection Type]],LookupConnectionType[Connection Abbreviation])))</f>
        <v/>
      </c>
      <c r="X704" s="76"/>
      <c r="AA704" s="62"/>
      <c r="AB704" s="62"/>
      <c r="AC704" s="62" t="s">
        <v>518</v>
      </c>
      <c r="AD704" s="62"/>
      <c r="AE704" s="62" t="s">
        <v>529</v>
      </c>
      <c r="AF704" s="77"/>
      <c r="AG704" s="77">
        <v>5</v>
      </c>
      <c r="AH704" s="78">
        <v>0.8</v>
      </c>
      <c r="AI704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704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704" s="79">
        <f>IF(OR(Table1[[#This Row],[Apparent Power (kVA)]]="",Table1[[#This Row],[Elec - Diversity]]=""),"",Table1[[#This Row],[Apparent Power (kVA)]]*Table1[[#This Row],[Elec - Diversity]])</f>
        <v>0.48</v>
      </c>
      <c r="AL704" s="62"/>
      <c r="AM704" s="62"/>
      <c r="AN704" s="62"/>
      <c r="AO704" s="62"/>
      <c r="AP704" s="62"/>
      <c r="AQ704" s="62"/>
      <c r="AR704" s="62"/>
      <c r="AS704" s="62"/>
      <c r="AT704" s="62" t="str" cm="1">
        <f t="array" ref="AT704">IF(ISBLANK(Table1[[#This Row],[Service]]),"N/A",INDEX(LookupService[Consumption Unit],MATCH(Table1[[#This Row],[Service]],LookupService[Service],0),0))</f>
        <v>N/A</v>
      </c>
      <c r="AU704" s="62"/>
      <c r="AV704" s="62"/>
      <c r="AW704" s="80" t="str" cm="1">
        <f t="array" ref="AW704">IF(ISBLANK(Table1[[#This Row],[Service]]),"N/A",INDEX(LookupService[Pressure Unit],MATCH(Table1[[#This Row],[Service]],LookupService[Service],0),0))</f>
        <v>N/A</v>
      </c>
      <c r="AX704" s="81"/>
      <c r="AY704" s="72" t="str">
        <f>IF(OR(Table1[[#This Row],[Flow]]="",Table1[[#This Row],[Mech - Diversity]]=""),"",Table1[[#This Row],[Flow]]*Table1[[#This Row],[Mech - Diversity]])</f>
        <v/>
      </c>
      <c r="AZ704" s="72"/>
      <c r="BA704" s="62"/>
      <c r="BB704" s="62"/>
      <c r="BC704" s="62"/>
      <c r="BD704" s="62"/>
      <c r="BE704" s="62"/>
      <c r="BF704" s="62"/>
      <c r="BG704" s="62"/>
      <c r="BH704" s="77"/>
      <c r="BI704" s="77"/>
      <c r="BJ704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704" s="72" t="s">
        <v>512</v>
      </c>
      <c r="BL704" s="72" t="b">
        <f>IF(ISBLANK(Table1[[#This Row],[Power Source (Control Panel)]]),FALSE,TRUE)</f>
        <v>0</v>
      </c>
    </row>
    <row r="705" spans="1:64" ht="30" customHeight="1" x14ac:dyDescent="0.3">
      <c r="A705" s="62" t="s">
        <v>1072</v>
      </c>
      <c r="B705" s="62" t="s">
        <v>1070</v>
      </c>
      <c r="C70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05" s="62" t="s">
        <v>509</v>
      </c>
      <c r="E705" s="62"/>
      <c r="F70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0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05" s="74"/>
      <c r="I705" s="75" t="str">
        <f>IF(Table1[[#This Row],[Connection ID]]&lt;&gt;"-",IF(COUNTIF(Table1[Connection ID],Table1[[#This Row],[Connection ID]])&gt;1,"Duplicate Tag",""),"")</f>
        <v/>
      </c>
      <c r="J70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05" s="62"/>
      <c r="M705" s="62" t="s">
        <v>7</v>
      </c>
      <c r="N705" s="72" t="str" cm="1">
        <f t="array" ref="N705">_xlfn._xlws.FILTER(LookupCostCode[Cost Code],LookupCostCode[Description]=Table1[[#This Row],[Equipment Type]],"Not Assigned")</f>
        <v>Not Assigned</v>
      </c>
      <c r="O705" s="72" t="s">
        <v>545</v>
      </c>
      <c r="P705" s="72"/>
      <c r="Q705" s="62" t="s">
        <v>9</v>
      </c>
      <c r="R705" s="62"/>
      <c r="S705" s="62" t="s">
        <v>6</v>
      </c>
      <c r="T705" s="62"/>
      <c r="U705" s="62"/>
      <c r="V705" s="62"/>
      <c r="W705" s="72" t="str">
        <f>IF(ISBLANK(Table1[[#This Row],[Connection Type]]),"",INDEX(LookupConnectionType[Description],MATCH(Table1[[#This Row],[Connection Type]],LookupConnectionType[Connection Abbreviation])))</f>
        <v/>
      </c>
      <c r="X705" s="76"/>
      <c r="AA705" s="62"/>
      <c r="AB705" s="62"/>
      <c r="AC705" s="62"/>
      <c r="AD705" s="62"/>
      <c r="AE705" s="62"/>
      <c r="AF705" s="77"/>
      <c r="AG705" s="77"/>
      <c r="AH705" s="78"/>
      <c r="AI70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0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05" s="79" t="str">
        <f>IF(OR(Table1[[#This Row],[Apparent Power (kVA)]]="",Table1[[#This Row],[Elec - Diversity]]=""),"",Table1[[#This Row],[Apparent Power (kVA)]]*Table1[[#This Row],[Elec - Diversity]])</f>
        <v/>
      </c>
      <c r="AL705" s="62"/>
      <c r="AM705" s="62"/>
      <c r="AN705" s="62"/>
      <c r="AO705" s="62"/>
      <c r="AP705" s="62"/>
      <c r="AQ705" s="62"/>
      <c r="AR705" s="62"/>
      <c r="AS705" s="62"/>
      <c r="AT705" s="62" t="str" cm="1">
        <f t="array" ref="AT705">IF(ISBLANK(Table1[[#This Row],[Service]]),"N/A",INDEX(LookupService[Consumption Unit],MATCH(Table1[[#This Row],[Service]],LookupService[Service],0),0))</f>
        <v>N/A</v>
      </c>
      <c r="AU705" s="62"/>
      <c r="AV705" s="62"/>
      <c r="AW705" s="80" t="str" cm="1">
        <f t="array" ref="AW705">IF(ISBLANK(Table1[[#This Row],[Service]]),"N/A",INDEX(LookupService[Pressure Unit],MATCH(Table1[[#This Row],[Service]],LookupService[Service],0),0))</f>
        <v>N/A</v>
      </c>
      <c r="AX705" s="81"/>
      <c r="AY705" s="72" t="str">
        <f>IF(OR(Table1[[#This Row],[Flow]]="",Table1[[#This Row],[Mech - Diversity]]=""),"",Table1[[#This Row],[Flow]]*Table1[[#This Row],[Mech - Diversity]])</f>
        <v/>
      </c>
      <c r="AZ705" s="72"/>
      <c r="BA705" s="62"/>
      <c r="BB705" s="62"/>
      <c r="BC705" s="62"/>
      <c r="BD705" s="62"/>
      <c r="BE705" s="62"/>
      <c r="BF705" s="62"/>
      <c r="BG705" s="62"/>
      <c r="BH705" s="77"/>
      <c r="BI705" s="77"/>
      <c r="BJ70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05" s="72"/>
      <c r="BL705" s="72" t="b">
        <f>IF(ISBLANK(Table1[[#This Row],[Power Source (Control Panel)]]),FALSE,TRUE)</f>
        <v>0</v>
      </c>
    </row>
    <row r="706" spans="1:64" ht="30" customHeight="1" x14ac:dyDescent="0.3">
      <c r="A706" s="62" t="s">
        <v>1073</v>
      </c>
      <c r="B706" s="62" t="s">
        <v>1070</v>
      </c>
      <c r="C70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EL-C141</v>
      </c>
      <c r="D706" s="62" t="s">
        <v>516</v>
      </c>
      <c r="E706" s="62" t="s">
        <v>528</v>
      </c>
      <c r="F70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70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706" s="74">
        <v>141</v>
      </c>
      <c r="I706" s="75" t="str">
        <f>IF(Table1[[#This Row],[Connection ID]]&lt;&gt;"-",IF(COUNTIF(Table1[Connection ID],Table1[[#This Row],[Connection ID]])&gt;1,"Duplicate Tag",""),"")</f>
        <v/>
      </c>
      <c r="J70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06" s="62"/>
      <c r="M706" s="62"/>
      <c r="N706" s="72" t="str" cm="1">
        <f t="array" ref="N706">_xlfn._xlws.FILTER(LookupCostCode[Cost Code],LookupCostCode[Description]=Table1[[#This Row],[Equipment Type]],"Not Assigned")</f>
        <v>Not Assigned</v>
      </c>
      <c r="O706" s="72"/>
      <c r="P706" s="72"/>
      <c r="Q706" s="62" t="s">
        <v>9</v>
      </c>
      <c r="R706" s="62"/>
      <c r="S706" s="62" t="s">
        <v>6</v>
      </c>
      <c r="T706" s="62"/>
      <c r="U706" s="62"/>
      <c r="V706" s="62"/>
      <c r="W706" s="72" t="str">
        <f>IF(ISBLANK(Table1[[#This Row],[Connection Type]]),"",INDEX(LookupConnectionType[Description],MATCH(Table1[[#This Row],[Connection Type]],LookupConnectionType[Connection Abbreviation])))</f>
        <v/>
      </c>
      <c r="X706" s="76"/>
      <c r="AA706" s="62"/>
      <c r="AB706" s="62"/>
      <c r="AC706" s="62" t="s">
        <v>518</v>
      </c>
      <c r="AD706" s="62"/>
      <c r="AE706" s="62" t="s">
        <v>529</v>
      </c>
      <c r="AF706" s="77"/>
      <c r="AG706" s="77">
        <v>5</v>
      </c>
      <c r="AH706" s="78">
        <v>0.8</v>
      </c>
      <c r="AI70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706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706" s="79">
        <f>IF(OR(Table1[[#This Row],[Apparent Power (kVA)]]="",Table1[[#This Row],[Elec - Diversity]]=""),"",Table1[[#This Row],[Apparent Power (kVA)]]*Table1[[#This Row],[Elec - Diversity]])</f>
        <v>0.48</v>
      </c>
      <c r="AL706" s="62"/>
      <c r="AM706" s="62"/>
      <c r="AN706" s="62"/>
      <c r="AO706" s="62"/>
      <c r="AP706" s="62"/>
      <c r="AQ706" s="62"/>
      <c r="AR706" s="62"/>
      <c r="AS706" s="62"/>
      <c r="AT706" s="62" t="str" cm="1">
        <f t="array" ref="AT706">IF(ISBLANK(Table1[[#This Row],[Service]]),"N/A",INDEX(LookupService[Consumption Unit],MATCH(Table1[[#This Row],[Service]],LookupService[Service],0),0))</f>
        <v>N/A</v>
      </c>
      <c r="AU706" s="62"/>
      <c r="AV706" s="62"/>
      <c r="AW706" s="80" t="str" cm="1">
        <f t="array" ref="AW706">IF(ISBLANK(Table1[[#This Row],[Service]]),"N/A",INDEX(LookupService[Pressure Unit],MATCH(Table1[[#This Row],[Service]],LookupService[Service],0),0))</f>
        <v>N/A</v>
      </c>
      <c r="AX706" s="81"/>
      <c r="AY706" s="72" t="str">
        <f>IF(OR(Table1[[#This Row],[Flow]]="",Table1[[#This Row],[Mech - Diversity]]=""),"",Table1[[#This Row],[Flow]]*Table1[[#This Row],[Mech - Diversity]])</f>
        <v/>
      </c>
      <c r="AZ706" s="72"/>
      <c r="BA706" s="62"/>
      <c r="BB706" s="62"/>
      <c r="BC706" s="62"/>
      <c r="BD706" s="62"/>
      <c r="BE706" s="62"/>
      <c r="BF706" s="62"/>
      <c r="BG706" s="62"/>
      <c r="BH706" s="77"/>
      <c r="BI706" s="77"/>
      <c r="BJ70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706" s="72" t="s">
        <v>512</v>
      </c>
      <c r="BL706" s="72" t="b">
        <f>IF(ISBLANK(Table1[[#This Row],[Power Source (Control Panel)]]),FALSE,TRUE)</f>
        <v>0</v>
      </c>
    </row>
    <row r="707" spans="1:64" ht="30" customHeight="1" x14ac:dyDescent="0.3">
      <c r="A707" s="62" t="s">
        <v>1073</v>
      </c>
      <c r="B707" s="62" t="s">
        <v>1070</v>
      </c>
      <c r="C70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07" s="62" t="s">
        <v>509</v>
      </c>
      <c r="E707" s="62"/>
      <c r="F70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0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07" s="74"/>
      <c r="I707" s="75" t="str">
        <f>IF(Table1[[#This Row],[Connection ID]]&lt;&gt;"-",IF(COUNTIF(Table1[Connection ID],Table1[[#This Row],[Connection ID]])&gt;1,"Duplicate Tag",""),"")</f>
        <v/>
      </c>
      <c r="J70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07" s="62"/>
      <c r="M707" s="62" t="s">
        <v>7</v>
      </c>
      <c r="N707" s="72" t="str" cm="1">
        <f t="array" ref="N707">_xlfn._xlws.FILTER(LookupCostCode[Cost Code],LookupCostCode[Description]=Table1[[#This Row],[Equipment Type]],"Not Assigned")</f>
        <v>Not Assigned</v>
      </c>
      <c r="O707" s="72" t="s">
        <v>545</v>
      </c>
      <c r="P707" s="72"/>
      <c r="Q707" s="62" t="s">
        <v>9</v>
      </c>
      <c r="R707" s="62"/>
      <c r="S707" s="62" t="s">
        <v>6</v>
      </c>
      <c r="T707" s="62"/>
      <c r="U707" s="62"/>
      <c r="V707" s="62"/>
      <c r="W707" s="72" t="str">
        <f>IF(ISBLANK(Table1[[#This Row],[Connection Type]]),"",INDEX(LookupConnectionType[Description],MATCH(Table1[[#This Row],[Connection Type]],LookupConnectionType[Connection Abbreviation])))</f>
        <v/>
      </c>
      <c r="X707" s="76"/>
      <c r="AA707" s="62"/>
      <c r="AB707" s="62"/>
      <c r="AC707" s="62"/>
      <c r="AD707" s="62"/>
      <c r="AE707" s="62"/>
      <c r="AF707" s="77"/>
      <c r="AG707" s="77"/>
      <c r="AH707" s="78"/>
      <c r="AI70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0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07" s="79" t="str">
        <f>IF(OR(Table1[[#This Row],[Apparent Power (kVA)]]="",Table1[[#This Row],[Elec - Diversity]]=""),"",Table1[[#This Row],[Apparent Power (kVA)]]*Table1[[#This Row],[Elec - Diversity]])</f>
        <v/>
      </c>
      <c r="AL707" s="62"/>
      <c r="AM707" s="62"/>
      <c r="AN707" s="62"/>
      <c r="AO707" s="62"/>
      <c r="AP707" s="62"/>
      <c r="AQ707" s="62"/>
      <c r="AR707" s="62"/>
      <c r="AS707" s="62"/>
      <c r="AT707" s="62" t="str" cm="1">
        <f t="array" ref="AT707">IF(ISBLANK(Table1[[#This Row],[Service]]),"N/A",INDEX(LookupService[Consumption Unit],MATCH(Table1[[#This Row],[Service]],LookupService[Service],0),0))</f>
        <v>N/A</v>
      </c>
      <c r="AU707" s="62"/>
      <c r="AV707" s="62"/>
      <c r="AW707" s="80" t="str" cm="1">
        <f t="array" ref="AW707">IF(ISBLANK(Table1[[#This Row],[Service]]),"N/A",INDEX(LookupService[Pressure Unit],MATCH(Table1[[#This Row],[Service]],LookupService[Service],0),0))</f>
        <v>N/A</v>
      </c>
      <c r="AX707" s="81"/>
      <c r="AY707" s="72" t="str">
        <f>IF(OR(Table1[[#This Row],[Flow]]="",Table1[[#This Row],[Mech - Diversity]]=""),"",Table1[[#This Row],[Flow]]*Table1[[#This Row],[Mech - Diversity]])</f>
        <v/>
      </c>
      <c r="AZ707" s="72"/>
      <c r="BA707" s="62"/>
      <c r="BB707" s="62"/>
      <c r="BC707" s="62"/>
      <c r="BD707" s="62"/>
      <c r="BE707" s="62"/>
      <c r="BF707" s="62"/>
      <c r="BG707" s="62"/>
      <c r="BH707" s="77"/>
      <c r="BI707" s="77"/>
      <c r="BJ70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07" s="72"/>
      <c r="BL707" s="72" t="b">
        <f>IF(ISBLANK(Table1[[#This Row],[Power Source (Control Panel)]]),FALSE,TRUE)</f>
        <v>0</v>
      </c>
    </row>
    <row r="708" spans="1:64" ht="30" customHeight="1" x14ac:dyDescent="0.3">
      <c r="A708" s="62" t="s">
        <v>1074</v>
      </c>
      <c r="B708" s="62" t="s">
        <v>1070</v>
      </c>
      <c r="C70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EL-C142</v>
      </c>
      <c r="D708" s="62" t="s">
        <v>516</v>
      </c>
      <c r="E708" s="62" t="s">
        <v>528</v>
      </c>
      <c r="F708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708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708" s="74">
        <v>142</v>
      </c>
      <c r="I708" s="75" t="str">
        <f>IF(Table1[[#This Row],[Connection ID]]&lt;&gt;"-",IF(COUNTIF(Table1[Connection ID],Table1[[#This Row],[Connection ID]])&gt;1,"Duplicate Tag",""),"")</f>
        <v/>
      </c>
      <c r="J70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08" s="62"/>
      <c r="M708" s="62"/>
      <c r="N708" s="72" t="str" cm="1">
        <f t="array" ref="N708">_xlfn._xlws.FILTER(LookupCostCode[Cost Code],LookupCostCode[Description]=Table1[[#This Row],[Equipment Type]],"Not Assigned")</f>
        <v>Not Assigned</v>
      </c>
      <c r="O708" s="72"/>
      <c r="P708" s="72"/>
      <c r="Q708" s="62" t="s">
        <v>9</v>
      </c>
      <c r="R708" s="62"/>
      <c r="S708" s="62" t="s">
        <v>6</v>
      </c>
      <c r="T708" s="62"/>
      <c r="U708" s="62"/>
      <c r="V708" s="62"/>
      <c r="W708" s="72" t="str">
        <f>IF(ISBLANK(Table1[[#This Row],[Connection Type]]),"",INDEX(LookupConnectionType[Description],MATCH(Table1[[#This Row],[Connection Type]],LookupConnectionType[Connection Abbreviation])))</f>
        <v/>
      </c>
      <c r="X708" s="76"/>
      <c r="AA708" s="62"/>
      <c r="AB708" s="62"/>
      <c r="AC708" s="62" t="s">
        <v>518</v>
      </c>
      <c r="AD708" s="62"/>
      <c r="AE708" s="62" t="s">
        <v>529</v>
      </c>
      <c r="AF708" s="77"/>
      <c r="AG708" s="77">
        <v>5</v>
      </c>
      <c r="AH708" s="78">
        <v>0.8</v>
      </c>
      <c r="AI708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708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708" s="79">
        <f>IF(OR(Table1[[#This Row],[Apparent Power (kVA)]]="",Table1[[#This Row],[Elec - Diversity]]=""),"",Table1[[#This Row],[Apparent Power (kVA)]]*Table1[[#This Row],[Elec - Diversity]])</f>
        <v>0.48</v>
      </c>
      <c r="AL708" s="62"/>
      <c r="AM708" s="62"/>
      <c r="AN708" s="62"/>
      <c r="AO708" s="62"/>
      <c r="AP708" s="62"/>
      <c r="AQ708" s="62"/>
      <c r="AR708" s="62"/>
      <c r="AS708" s="62"/>
      <c r="AT708" s="62" t="str" cm="1">
        <f t="array" ref="AT708">IF(ISBLANK(Table1[[#This Row],[Service]]),"N/A",INDEX(LookupService[Consumption Unit],MATCH(Table1[[#This Row],[Service]],LookupService[Service],0),0))</f>
        <v>N/A</v>
      </c>
      <c r="AU708" s="62"/>
      <c r="AV708" s="62"/>
      <c r="AW708" s="80" t="str" cm="1">
        <f t="array" ref="AW708">IF(ISBLANK(Table1[[#This Row],[Service]]),"N/A",INDEX(LookupService[Pressure Unit],MATCH(Table1[[#This Row],[Service]],LookupService[Service],0),0))</f>
        <v>N/A</v>
      </c>
      <c r="AX708" s="81"/>
      <c r="AY708" s="72" t="str">
        <f>IF(OR(Table1[[#This Row],[Flow]]="",Table1[[#This Row],[Mech - Diversity]]=""),"",Table1[[#This Row],[Flow]]*Table1[[#This Row],[Mech - Diversity]])</f>
        <v/>
      </c>
      <c r="AZ708" s="72"/>
      <c r="BA708" s="62"/>
      <c r="BB708" s="62"/>
      <c r="BC708" s="62"/>
      <c r="BD708" s="62"/>
      <c r="BE708" s="62"/>
      <c r="BF708" s="62"/>
      <c r="BG708" s="62"/>
      <c r="BH708" s="77"/>
      <c r="BI708" s="77"/>
      <c r="BJ708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708" s="72" t="s">
        <v>512</v>
      </c>
      <c r="BL708" s="72" t="b">
        <f>IF(ISBLANK(Table1[[#This Row],[Power Source (Control Panel)]]),FALSE,TRUE)</f>
        <v>0</v>
      </c>
    </row>
    <row r="709" spans="1:64" ht="30" customHeight="1" x14ac:dyDescent="0.3">
      <c r="A709" s="62" t="s">
        <v>1074</v>
      </c>
      <c r="B709" s="62" t="s">
        <v>1070</v>
      </c>
      <c r="C70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09" s="62" t="s">
        <v>509</v>
      </c>
      <c r="E709" s="62"/>
      <c r="F70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0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09" s="74"/>
      <c r="I709" s="75" t="str">
        <f>IF(Table1[[#This Row],[Connection ID]]&lt;&gt;"-",IF(COUNTIF(Table1[Connection ID],Table1[[#This Row],[Connection ID]])&gt;1,"Duplicate Tag",""),"")</f>
        <v/>
      </c>
      <c r="J70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09" s="62"/>
      <c r="M709" s="62" t="s">
        <v>7</v>
      </c>
      <c r="N709" s="72" t="str" cm="1">
        <f t="array" ref="N709">_xlfn._xlws.FILTER(LookupCostCode[Cost Code],LookupCostCode[Description]=Table1[[#This Row],[Equipment Type]],"Not Assigned")</f>
        <v>Not Assigned</v>
      </c>
      <c r="O709" s="72" t="s">
        <v>545</v>
      </c>
      <c r="P709" s="72"/>
      <c r="Q709" s="62" t="s">
        <v>9</v>
      </c>
      <c r="R709" s="62"/>
      <c r="S709" s="62" t="s">
        <v>6</v>
      </c>
      <c r="T709" s="62"/>
      <c r="U709" s="62"/>
      <c r="V709" s="62"/>
      <c r="W709" s="72" t="str">
        <f>IF(ISBLANK(Table1[[#This Row],[Connection Type]]),"",INDEX(LookupConnectionType[Description],MATCH(Table1[[#This Row],[Connection Type]],LookupConnectionType[Connection Abbreviation])))</f>
        <v/>
      </c>
      <c r="X709" s="76"/>
      <c r="AA709" s="62"/>
      <c r="AB709" s="62"/>
      <c r="AC709" s="62"/>
      <c r="AD709" s="62"/>
      <c r="AE709" s="62"/>
      <c r="AF709" s="77"/>
      <c r="AG709" s="77"/>
      <c r="AH709" s="78"/>
      <c r="AI70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0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09" s="79" t="str">
        <f>IF(OR(Table1[[#This Row],[Apparent Power (kVA)]]="",Table1[[#This Row],[Elec - Diversity]]=""),"",Table1[[#This Row],[Apparent Power (kVA)]]*Table1[[#This Row],[Elec - Diversity]])</f>
        <v/>
      </c>
      <c r="AL709" s="62"/>
      <c r="AM709" s="62"/>
      <c r="AN709" s="62"/>
      <c r="AO709" s="62"/>
      <c r="AP709" s="62"/>
      <c r="AQ709" s="62"/>
      <c r="AR709" s="62"/>
      <c r="AS709" s="62"/>
      <c r="AT709" s="62" t="str" cm="1">
        <f t="array" ref="AT709">IF(ISBLANK(Table1[[#This Row],[Service]]),"N/A",INDEX(LookupService[Consumption Unit],MATCH(Table1[[#This Row],[Service]],LookupService[Service],0),0))</f>
        <v>N/A</v>
      </c>
      <c r="AU709" s="62"/>
      <c r="AV709" s="62"/>
      <c r="AW709" s="80" t="str" cm="1">
        <f t="array" ref="AW709">IF(ISBLANK(Table1[[#This Row],[Service]]),"N/A",INDEX(LookupService[Pressure Unit],MATCH(Table1[[#This Row],[Service]],LookupService[Service],0),0))</f>
        <v>N/A</v>
      </c>
      <c r="AX709" s="81"/>
      <c r="AY709" s="72" t="str">
        <f>IF(OR(Table1[[#This Row],[Flow]]="",Table1[[#This Row],[Mech - Diversity]]=""),"",Table1[[#This Row],[Flow]]*Table1[[#This Row],[Mech - Diversity]])</f>
        <v/>
      </c>
      <c r="AZ709" s="72"/>
      <c r="BA709" s="62"/>
      <c r="BB709" s="62"/>
      <c r="BC709" s="62"/>
      <c r="BD709" s="62"/>
      <c r="BE709" s="62"/>
      <c r="BF709" s="62"/>
      <c r="BG709" s="62"/>
      <c r="BH709" s="77"/>
      <c r="BI709" s="77"/>
      <c r="BJ70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09" s="72"/>
      <c r="BL709" s="72" t="b">
        <f>IF(ISBLANK(Table1[[#This Row],[Power Source (Control Panel)]]),FALSE,TRUE)</f>
        <v>0</v>
      </c>
    </row>
    <row r="710" spans="1:64" ht="30" customHeight="1" x14ac:dyDescent="0.3">
      <c r="A710" s="62" t="s">
        <v>1075</v>
      </c>
      <c r="B710" s="62" t="s">
        <v>1070</v>
      </c>
      <c r="C710" s="72"/>
      <c r="D710" s="62" t="s">
        <v>516</v>
      </c>
      <c r="E710" s="62" t="s">
        <v>528</v>
      </c>
      <c r="F710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710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710" s="74">
        <v>270</v>
      </c>
      <c r="I710" s="75" t="str">
        <f>IF(Table1[[#This Row],[Connection ID]]&lt;&gt;"-",IF(COUNTIF(Table1[Connection ID],Table1[[#This Row],[Connection ID]])&gt;1,"Duplicate Tag",""),"")</f>
        <v/>
      </c>
      <c r="J71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10" s="62"/>
      <c r="M710" s="62"/>
      <c r="N710" s="72" t="str" cm="1">
        <f t="array" ref="N710">_xlfn._xlws.FILTER(LookupCostCode[Cost Code],LookupCostCode[Description]=Table1[[#This Row],[Equipment Type]],"Not Assigned")</f>
        <v>Not Assigned</v>
      </c>
      <c r="O710" s="72"/>
      <c r="P710" s="72"/>
      <c r="Q710" s="62" t="s">
        <v>9</v>
      </c>
      <c r="R710" s="62"/>
      <c r="S710" s="62" t="s">
        <v>6</v>
      </c>
      <c r="T710" s="62"/>
      <c r="U710" s="62"/>
      <c r="V710" s="62"/>
      <c r="W710" s="72" t="str">
        <f>IF(ISBLANK(Table1[[#This Row],[Connection Type]]),"",INDEX(LookupConnectionType[Description],MATCH(Table1[[#This Row],[Connection Type]],LookupConnectionType[Connection Abbreviation])))</f>
        <v/>
      </c>
      <c r="X710" s="76"/>
      <c r="AA710" s="62"/>
      <c r="AB710" s="62"/>
      <c r="AC710" s="62" t="s">
        <v>518</v>
      </c>
      <c r="AD710" s="62"/>
      <c r="AE710" s="62" t="s">
        <v>529</v>
      </c>
      <c r="AF710" s="77"/>
      <c r="AG710" s="77">
        <v>5</v>
      </c>
      <c r="AH710" s="78">
        <v>0.8</v>
      </c>
      <c r="AI710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710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710" s="79">
        <f>IF(OR(Table1[[#This Row],[Apparent Power (kVA)]]="",Table1[[#This Row],[Elec - Diversity]]=""),"",Table1[[#This Row],[Apparent Power (kVA)]]*Table1[[#This Row],[Elec - Diversity]])</f>
        <v>0.48</v>
      </c>
      <c r="AL710" s="62"/>
      <c r="AM710" s="62"/>
      <c r="AN710" s="62"/>
      <c r="AO710" s="62"/>
      <c r="AP710" s="62"/>
      <c r="AQ710" s="62"/>
      <c r="AR710" s="62"/>
      <c r="AS710" s="62"/>
      <c r="AT710" s="62" t="str" cm="1">
        <f t="array" ref="AT710">IF(ISBLANK(Table1[[#This Row],[Service]]),"N/A",INDEX(LookupService[Consumption Unit],MATCH(Table1[[#This Row],[Service]],LookupService[Service],0),0))</f>
        <v>N/A</v>
      </c>
      <c r="AU710" s="62"/>
      <c r="AV710" s="62"/>
      <c r="AW710" s="80" t="str" cm="1">
        <f t="array" ref="AW710">IF(ISBLANK(Table1[[#This Row],[Service]]),"N/A",INDEX(LookupService[Pressure Unit],MATCH(Table1[[#This Row],[Service]],LookupService[Service],0),0))</f>
        <v>N/A</v>
      </c>
      <c r="AX710" s="81"/>
      <c r="AY710" s="72" t="str">
        <f>IF(OR(Table1[[#This Row],[Flow]]="",Table1[[#This Row],[Mech - Diversity]]=""),"",Table1[[#This Row],[Flow]]*Table1[[#This Row],[Mech - Diversity]])</f>
        <v/>
      </c>
      <c r="AZ710" s="72"/>
      <c r="BA710" s="62"/>
      <c r="BB710" s="62"/>
      <c r="BC710" s="62"/>
      <c r="BD710" s="62"/>
      <c r="BE710" s="62"/>
      <c r="BF710" s="62"/>
      <c r="BG710" s="62"/>
      <c r="BH710" s="77"/>
      <c r="BI710" s="77"/>
      <c r="BJ710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710" s="72" t="s">
        <v>512</v>
      </c>
      <c r="BL710" s="72" t="b">
        <f>IF(ISBLANK(Table1[[#This Row],[Power Source (Control Panel)]]),FALSE,TRUE)</f>
        <v>0</v>
      </c>
    </row>
    <row r="711" spans="1:64" ht="30" customHeight="1" x14ac:dyDescent="0.3">
      <c r="A711" s="62" t="s">
        <v>1075</v>
      </c>
      <c r="B711" s="62" t="s">
        <v>1070</v>
      </c>
      <c r="C71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11" s="62" t="s">
        <v>509</v>
      </c>
      <c r="E711" s="62"/>
      <c r="F71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1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11" s="74"/>
      <c r="I711" s="75" t="str">
        <f>IF(Table1[[#This Row],[Connection ID]]&lt;&gt;"-",IF(COUNTIF(Table1[Connection ID],Table1[[#This Row],[Connection ID]])&gt;1,"Duplicate Tag",""),"")</f>
        <v/>
      </c>
      <c r="J71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11" s="62"/>
      <c r="M711" s="62" t="s">
        <v>7</v>
      </c>
      <c r="N711" s="72" t="str" cm="1">
        <f t="array" ref="N711">_xlfn._xlws.FILTER(LookupCostCode[Cost Code],LookupCostCode[Description]=Table1[[#This Row],[Equipment Type]],"Not Assigned")</f>
        <v>Not Assigned</v>
      </c>
      <c r="O711" s="72" t="s">
        <v>545</v>
      </c>
      <c r="P711" s="72"/>
      <c r="Q711" s="62" t="s">
        <v>9</v>
      </c>
      <c r="R711" s="62"/>
      <c r="S711" s="62" t="s">
        <v>6</v>
      </c>
      <c r="T711" s="62"/>
      <c r="U711" s="62"/>
      <c r="V711" s="62"/>
      <c r="W711" s="72" t="str">
        <f>IF(ISBLANK(Table1[[#This Row],[Connection Type]]),"",INDEX(LookupConnectionType[Description],MATCH(Table1[[#This Row],[Connection Type]],LookupConnectionType[Connection Abbreviation])))</f>
        <v/>
      </c>
      <c r="X711" s="76"/>
      <c r="AA711" s="62"/>
      <c r="AB711" s="62"/>
      <c r="AC711" s="62"/>
      <c r="AD711" s="62"/>
      <c r="AE711" s="62"/>
      <c r="AF711" s="77"/>
      <c r="AG711" s="77"/>
      <c r="AH711" s="78"/>
      <c r="AI711" s="79"/>
      <c r="AJ711" s="79"/>
      <c r="AK711" s="79"/>
      <c r="AL711" s="62"/>
      <c r="AM711" s="62"/>
      <c r="AN711" s="62"/>
      <c r="AO711" s="62"/>
      <c r="AP711" s="62"/>
      <c r="AQ711" s="62"/>
      <c r="AR711" s="62"/>
      <c r="AS711" s="62"/>
      <c r="AT711" s="62" t="str" cm="1">
        <f t="array" ref="AT711">IF(ISBLANK(Table1[[#This Row],[Service]]),"N/A",INDEX(LookupService[Consumption Unit],MATCH(Table1[[#This Row],[Service]],LookupService[Service],0),0))</f>
        <v>N/A</v>
      </c>
      <c r="AU711" s="62"/>
      <c r="AV711" s="62"/>
      <c r="AW711" s="80" t="str" cm="1">
        <f t="array" ref="AW711">IF(ISBLANK(Table1[[#This Row],[Service]]),"N/A",INDEX(LookupService[Pressure Unit],MATCH(Table1[[#This Row],[Service]],LookupService[Service],0),0))</f>
        <v>N/A</v>
      </c>
      <c r="AX711" s="81"/>
      <c r="AY711" s="72" t="str">
        <f>IF(OR(Table1[[#This Row],[Flow]]="",Table1[[#This Row],[Mech - Diversity]]=""),"",Table1[[#This Row],[Flow]]*Table1[[#This Row],[Mech - Diversity]])</f>
        <v/>
      </c>
      <c r="AZ711" s="72"/>
      <c r="BA711" s="62"/>
      <c r="BB711" s="62"/>
      <c r="BC711" s="62"/>
      <c r="BD711" s="62"/>
      <c r="BE711" s="62"/>
      <c r="BF711" s="62"/>
      <c r="BG711" s="62"/>
      <c r="BH711" s="77"/>
      <c r="BI711" s="77"/>
      <c r="BJ71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11" s="72"/>
      <c r="BL711" s="72" t="b">
        <f>IF(ISBLANK(Table1[[#This Row],[Power Source (Control Panel)]]),FALSE,TRUE)</f>
        <v>0</v>
      </c>
    </row>
    <row r="712" spans="1:64" ht="30" customHeight="1" x14ac:dyDescent="0.3">
      <c r="A712" s="62" t="s">
        <v>1076</v>
      </c>
      <c r="B712" s="62" t="s">
        <v>1070</v>
      </c>
      <c r="C71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12" s="62" t="s">
        <v>509</v>
      </c>
      <c r="E712" s="62"/>
      <c r="F71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1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12" s="74"/>
      <c r="I712" s="75" t="str">
        <f>IF(Table1[[#This Row],[Connection ID]]&lt;&gt;"-",IF(COUNTIF(Table1[Connection ID],Table1[[#This Row],[Connection ID]])&gt;1,"Duplicate Tag",""),"")</f>
        <v/>
      </c>
      <c r="J71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12" s="62"/>
      <c r="M712" s="62" t="s">
        <v>7</v>
      </c>
      <c r="N712" s="72" t="str" cm="1">
        <f t="array" ref="N712">_xlfn._xlws.FILTER(LookupCostCode[Cost Code],LookupCostCode[Description]=Table1[[#This Row],[Equipment Type]],"Not Assigned")</f>
        <v>Not Assigned</v>
      </c>
      <c r="O712" s="72" t="s">
        <v>545</v>
      </c>
      <c r="P712" s="72"/>
      <c r="Q712" s="62" t="s">
        <v>9</v>
      </c>
      <c r="R712" s="62"/>
      <c r="S712" s="62" t="s">
        <v>6</v>
      </c>
      <c r="T712" s="62"/>
      <c r="U712" s="62"/>
      <c r="V712" s="62"/>
      <c r="W712" s="72" t="str">
        <f>IF(ISBLANK(Table1[[#This Row],[Connection Type]]),"",INDEX(LookupConnectionType[Description],MATCH(Table1[[#This Row],[Connection Type]],LookupConnectionType[Connection Abbreviation])))</f>
        <v/>
      </c>
      <c r="X712" s="76"/>
      <c r="AA712" s="62"/>
      <c r="AB712" s="62"/>
      <c r="AC712" s="62"/>
      <c r="AD712" s="62"/>
      <c r="AE712" s="62"/>
      <c r="AF712" s="77"/>
      <c r="AG712" s="77"/>
      <c r="AH712" s="78"/>
      <c r="AI712" s="79"/>
      <c r="AJ712" s="79"/>
      <c r="AK712" s="79"/>
      <c r="AL712" s="62"/>
      <c r="AM712" s="62"/>
      <c r="AN712" s="62"/>
      <c r="AO712" s="62"/>
      <c r="AP712" s="62"/>
      <c r="AQ712" s="62"/>
      <c r="AR712" s="62"/>
      <c r="AS712" s="62"/>
      <c r="AT712" s="62" t="str" cm="1">
        <f t="array" ref="AT712">IF(ISBLANK(Table1[[#This Row],[Service]]),"N/A",INDEX(LookupService[Consumption Unit],MATCH(Table1[[#This Row],[Service]],LookupService[Service],0),0))</f>
        <v>N/A</v>
      </c>
      <c r="AU712" s="62"/>
      <c r="AV712" s="62"/>
      <c r="AW712" s="80" t="str" cm="1">
        <f t="array" ref="AW712">IF(ISBLANK(Table1[[#This Row],[Service]]),"N/A",INDEX(LookupService[Pressure Unit],MATCH(Table1[[#This Row],[Service]],LookupService[Service],0),0))</f>
        <v>N/A</v>
      </c>
      <c r="AX712" s="81"/>
      <c r="AY712" s="72" t="str">
        <f>IF(OR(Table1[[#This Row],[Flow]]="",Table1[[#This Row],[Mech - Diversity]]=""),"",Table1[[#This Row],[Flow]]*Table1[[#This Row],[Mech - Diversity]])</f>
        <v/>
      </c>
      <c r="AZ712" s="72"/>
      <c r="BA712" s="62"/>
      <c r="BB712" s="62"/>
      <c r="BC712" s="62"/>
      <c r="BD712" s="62"/>
      <c r="BE712" s="62"/>
      <c r="BF712" s="62"/>
      <c r="BG712" s="62"/>
      <c r="BH712" s="77"/>
      <c r="BI712" s="77"/>
      <c r="BJ71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12" s="72"/>
      <c r="BL712" s="72" t="b">
        <f>IF(ISBLANK(Table1[[#This Row],[Power Source (Control Panel)]]),FALSE,TRUE)</f>
        <v>0</v>
      </c>
    </row>
    <row r="713" spans="1:64" ht="30" customHeight="1" x14ac:dyDescent="0.3">
      <c r="A713" s="62" t="s">
        <v>1077</v>
      </c>
      <c r="B713" s="62" t="s">
        <v>1070</v>
      </c>
      <c r="C71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13" s="62" t="s">
        <v>509</v>
      </c>
      <c r="E713" s="62"/>
      <c r="F71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1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13" s="74"/>
      <c r="I713" s="75" t="str">
        <f>IF(Table1[[#This Row],[Connection ID]]&lt;&gt;"-",IF(COUNTIF(Table1[Connection ID],Table1[[#This Row],[Connection ID]])&gt;1,"Duplicate Tag",""),"")</f>
        <v/>
      </c>
      <c r="J71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13" s="62"/>
      <c r="M713" s="62" t="s">
        <v>7</v>
      </c>
      <c r="N713" s="72" t="str" cm="1">
        <f t="array" ref="N713">_xlfn._xlws.FILTER(LookupCostCode[Cost Code],LookupCostCode[Description]=Table1[[#This Row],[Equipment Type]],"Not Assigned")</f>
        <v>Not Assigned</v>
      </c>
      <c r="O713" s="72" t="s">
        <v>545</v>
      </c>
      <c r="P713" s="72"/>
      <c r="Q713" s="62" t="s">
        <v>9</v>
      </c>
      <c r="R713" s="62"/>
      <c r="S713" s="62" t="s">
        <v>6</v>
      </c>
      <c r="T713" s="62"/>
      <c r="U713" s="62"/>
      <c r="V713" s="62"/>
      <c r="W713" s="72" t="str">
        <f>IF(ISBLANK(Table1[[#This Row],[Connection Type]]),"",INDEX(LookupConnectionType[Description],MATCH(Table1[[#This Row],[Connection Type]],LookupConnectionType[Connection Abbreviation])))</f>
        <v/>
      </c>
      <c r="X713" s="76"/>
      <c r="AA713" s="62"/>
      <c r="AB713" s="62"/>
      <c r="AC713" s="62"/>
      <c r="AD713" s="62"/>
      <c r="AE713" s="62"/>
      <c r="AF713" s="77"/>
      <c r="AG713" s="77"/>
      <c r="AH713" s="78"/>
      <c r="AI713" s="79"/>
      <c r="AJ713" s="79"/>
      <c r="AK713" s="79"/>
      <c r="AL713" s="62"/>
      <c r="AM713" s="62"/>
      <c r="AN713" s="62"/>
      <c r="AO713" s="62"/>
      <c r="AP713" s="62"/>
      <c r="AQ713" s="62"/>
      <c r="AR713" s="62"/>
      <c r="AS713" s="62"/>
      <c r="AT713" s="62" t="str" cm="1">
        <f t="array" ref="AT713">IF(ISBLANK(Table1[[#This Row],[Service]]),"N/A",INDEX(LookupService[Consumption Unit],MATCH(Table1[[#This Row],[Service]],LookupService[Service],0),0))</f>
        <v>N/A</v>
      </c>
      <c r="AU713" s="62"/>
      <c r="AV713" s="62"/>
      <c r="AW713" s="80" t="str" cm="1">
        <f t="array" ref="AW713">IF(ISBLANK(Table1[[#This Row],[Service]]),"N/A",INDEX(LookupService[Pressure Unit],MATCH(Table1[[#This Row],[Service]],LookupService[Service],0),0))</f>
        <v>N/A</v>
      </c>
      <c r="AX713" s="81"/>
      <c r="AY713" s="72" t="str">
        <f>IF(OR(Table1[[#This Row],[Flow]]="",Table1[[#This Row],[Mech - Diversity]]=""),"",Table1[[#This Row],[Flow]]*Table1[[#This Row],[Mech - Diversity]])</f>
        <v/>
      </c>
      <c r="AZ713" s="72"/>
      <c r="BA713" s="62"/>
      <c r="BB713" s="62"/>
      <c r="BC713" s="62"/>
      <c r="BD713" s="62"/>
      <c r="BE713" s="62"/>
      <c r="BF713" s="62"/>
      <c r="BG713" s="62"/>
      <c r="BH713" s="77"/>
      <c r="BI713" s="77"/>
      <c r="BJ71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13" s="72"/>
      <c r="BL713" s="72" t="b">
        <f>IF(ISBLANK(Table1[[#This Row],[Power Source (Control Panel)]]),FALSE,TRUE)</f>
        <v>0</v>
      </c>
    </row>
    <row r="714" spans="1:64" ht="30" customHeight="1" x14ac:dyDescent="0.3">
      <c r="A714" s="62" t="s">
        <v>1078</v>
      </c>
      <c r="B714" s="62" t="s">
        <v>1070</v>
      </c>
      <c r="C71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14" s="62" t="s">
        <v>509</v>
      </c>
      <c r="E714" s="62"/>
      <c r="F71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1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14" s="74"/>
      <c r="I714" s="75" t="str">
        <f>IF(Table1[[#This Row],[Connection ID]]&lt;&gt;"-",IF(COUNTIF(Table1[Connection ID],Table1[[#This Row],[Connection ID]])&gt;1,"Duplicate Tag",""),"")</f>
        <v/>
      </c>
      <c r="J71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14" s="62"/>
      <c r="M714" s="62" t="s">
        <v>7</v>
      </c>
      <c r="N714" s="72" t="str" cm="1">
        <f t="array" ref="N714">_xlfn._xlws.FILTER(LookupCostCode[Cost Code],LookupCostCode[Description]=Table1[[#This Row],[Equipment Type]],"Not Assigned")</f>
        <v>Not Assigned</v>
      </c>
      <c r="O714" s="72" t="s">
        <v>545</v>
      </c>
      <c r="P714" s="72"/>
      <c r="Q714" s="62" t="s">
        <v>9</v>
      </c>
      <c r="R714" s="62"/>
      <c r="S714" s="62" t="s">
        <v>6</v>
      </c>
      <c r="T714" s="62"/>
      <c r="U714" s="62"/>
      <c r="V714" s="62"/>
      <c r="W714" s="72" t="str">
        <f>IF(ISBLANK(Table1[[#This Row],[Connection Type]]),"",INDEX(LookupConnectionType[Description],MATCH(Table1[[#This Row],[Connection Type]],LookupConnectionType[Connection Abbreviation])))</f>
        <v/>
      </c>
      <c r="X714" s="76"/>
      <c r="AA714" s="62"/>
      <c r="AB714" s="62"/>
      <c r="AC714" s="62"/>
      <c r="AD714" s="62"/>
      <c r="AE714" s="62"/>
      <c r="AF714" s="77"/>
      <c r="AG714" s="77"/>
      <c r="AH714" s="78"/>
      <c r="AI714" s="79"/>
      <c r="AJ714" s="79"/>
      <c r="AK714" s="79"/>
      <c r="AL714" s="62"/>
      <c r="AM714" s="62"/>
      <c r="AN714" s="62"/>
      <c r="AO714" s="62"/>
      <c r="AP714" s="62"/>
      <c r="AQ714" s="62"/>
      <c r="AR714" s="62"/>
      <c r="AS714" s="62"/>
      <c r="AT714" s="62" t="str" cm="1">
        <f t="array" ref="AT714">IF(ISBLANK(Table1[[#This Row],[Service]]),"N/A",INDEX(LookupService[Consumption Unit],MATCH(Table1[[#This Row],[Service]],LookupService[Service],0),0))</f>
        <v>N/A</v>
      </c>
      <c r="AU714" s="62"/>
      <c r="AV714" s="62"/>
      <c r="AW714" s="80" t="str" cm="1">
        <f t="array" ref="AW714">IF(ISBLANK(Table1[[#This Row],[Service]]),"N/A",INDEX(LookupService[Pressure Unit],MATCH(Table1[[#This Row],[Service]],LookupService[Service],0),0))</f>
        <v>N/A</v>
      </c>
      <c r="AX714" s="81"/>
      <c r="AY714" s="72" t="str">
        <f>IF(OR(Table1[[#This Row],[Flow]]="",Table1[[#This Row],[Mech - Diversity]]=""),"",Table1[[#This Row],[Flow]]*Table1[[#This Row],[Mech - Diversity]])</f>
        <v/>
      </c>
      <c r="AZ714" s="72"/>
      <c r="BA714" s="62"/>
      <c r="BB714" s="62"/>
      <c r="BC714" s="62"/>
      <c r="BD714" s="62"/>
      <c r="BE714" s="62"/>
      <c r="BF714" s="62"/>
      <c r="BG714" s="62"/>
      <c r="BH714" s="77"/>
      <c r="BI714" s="77"/>
      <c r="BJ71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14" s="72"/>
      <c r="BL714" s="72" t="b">
        <f>IF(ISBLANK(Table1[[#This Row],[Power Source (Control Panel)]]),FALSE,TRUE)</f>
        <v>0</v>
      </c>
    </row>
    <row r="715" spans="1:64" ht="30" customHeight="1" x14ac:dyDescent="0.3">
      <c r="A715" s="62" t="s">
        <v>1079</v>
      </c>
      <c r="B715" s="62" t="s">
        <v>1080</v>
      </c>
      <c r="C71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CA-C074</v>
      </c>
      <c r="D715" s="62" t="s">
        <v>516</v>
      </c>
      <c r="E715" s="62" t="s">
        <v>517</v>
      </c>
      <c r="F715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715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715" s="74">
        <v>74</v>
      </c>
      <c r="I715" s="75" t="str">
        <f>IF(Table1[[#This Row],[Connection ID]]&lt;&gt;"-",IF(COUNTIF(Table1[Connection ID],Table1[[#This Row],[Connection ID]])&gt;1,"Duplicate Tag",""),"")</f>
        <v/>
      </c>
      <c r="J71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15" s="62"/>
      <c r="M715" s="62" t="s">
        <v>7</v>
      </c>
      <c r="N715" s="72" t="str" cm="1">
        <f t="array" ref="N715">_xlfn._xlws.FILTER(LookupCostCode[Cost Code],LookupCostCode[Description]=Table1[[#This Row],[Equipment Type]],"Not Assigned")</f>
        <v>Not Assigned</v>
      </c>
      <c r="O715" s="72" t="s">
        <v>1032</v>
      </c>
      <c r="P715" s="72"/>
      <c r="Q715" s="62" t="s">
        <v>9</v>
      </c>
      <c r="R715" s="62"/>
      <c r="S715" s="62" t="s">
        <v>6</v>
      </c>
      <c r="T715" s="62"/>
      <c r="U715" s="62"/>
      <c r="V715" s="62"/>
      <c r="W715" s="72" t="str">
        <f>IF(ISBLANK(Table1[[#This Row],[Connection Type]]),"",INDEX(LookupConnectionType[Description],MATCH(Table1[[#This Row],[Connection Type]],LookupConnectionType[Connection Abbreviation])))</f>
        <v/>
      </c>
      <c r="X715" s="76"/>
      <c r="AA715" s="62"/>
      <c r="AB715" s="62"/>
      <c r="AC715" s="62" t="s">
        <v>518</v>
      </c>
      <c r="AD715" s="62"/>
      <c r="AE715" s="62"/>
      <c r="AF715" s="77"/>
      <c r="AG715" s="77"/>
      <c r="AH715" s="78"/>
      <c r="AI71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1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15" s="79" t="str">
        <f>IF(OR(Table1[[#This Row],[Apparent Power (kVA)]]="",Table1[[#This Row],[Elec - Diversity]]=""),"",Table1[[#This Row],[Apparent Power (kVA)]]*Table1[[#This Row],[Elec - Diversity]])</f>
        <v/>
      </c>
      <c r="AL715" s="62"/>
      <c r="AM715" s="62"/>
      <c r="AN715" s="62"/>
      <c r="AO715" s="62"/>
      <c r="AP715" s="62"/>
      <c r="AQ715" s="62"/>
      <c r="AR715" s="62"/>
      <c r="AS715" s="62">
        <v>5</v>
      </c>
      <c r="AT715" s="62" t="str" cm="1">
        <f t="array" ref="AT715">IF(ISBLANK(Table1[[#This Row],[Service]]),"N/A",INDEX(LookupService[Consumption Unit],MATCH(Table1[[#This Row],[Service]],LookupService[Service],0),0))</f>
        <v>SCFM</v>
      </c>
      <c r="AU715" s="62"/>
      <c r="AV715" s="62">
        <v>90</v>
      </c>
      <c r="AW715" s="80" t="str" cm="1">
        <f t="array" ref="AW715">IF(ISBLANK(Table1[[#This Row],[Service]]),"N/A",INDEX(LookupService[Pressure Unit],MATCH(Table1[[#This Row],[Service]],LookupService[Service],0),0))</f>
        <v>PSI</v>
      </c>
      <c r="AX715" s="81">
        <v>0.75</v>
      </c>
      <c r="AY715" s="72">
        <f>IF(OR(Table1[[#This Row],[Flow]]="",Table1[[#This Row],[Mech - Diversity]]=""),"",Table1[[#This Row],[Flow]]*Table1[[#This Row],[Mech - Diversity]])</f>
        <v>3.75</v>
      </c>
      <c r="AZ715" s="72"/>
      <c r="BA715" s="62" t="s">
        <v>519</v>
      </c>
      <c r="BB715" s="62" t="s">
        <v>796</v>
      </c>
      <c r="BC715" s="62"/>
      <c r="BD715" s="62"/>
      <c r="BE715" s="62"/>
      <c r="BF715" s="62"/>
      <c r="BG715" s="62"/>
      <c r="BH715" s="77"/>
      <c r="BI715" s="77"/>
      <c r="BJ715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715" s="72"/>
      <c r="BL715" s="72" t="b">
        <f>IF(ISBLANK(Table1[[#This Row],[Power Source (Control Panel)]]),FALSE,TRUE)</f>
        <v>0</v>
      </c>
    </row>
    <row r="716" spans="1:64" ht="30" customHeight="1" x14ac:dyDescent="0.3">
      <c r="A716" s="62" t="s">
        <v>1079</v>
      </c>
      <c r="B716" s="62" t="s">
        <v>1080</v>
      </c>
      <c r="C71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EL-C143</v>
      </c>
      <c r="D716" s="62" t="s">
        <v>516</v>
      </c>
      <c r="E716" s="62" t="s">
        <v>528</v>
      </c>
      <c r="F71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71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716" s="74">
        <v>143</v>
      </c>
      <c r="I716" s="75" t="str">
        <f>IF(Table1[[#This Row],[Connection ID]]&lt;&gt;"-",IF(COUNTIF(Table1[Connection ID],Table1[[#This Row],[Connection ID]])&gt;1,"Duplicate Tag",""),"")</f>
        <v/>
      </c>
      <c r="J71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16" s="62"/>
      <c r="M716" s="62" t="s">
        <v>7</v>
      </c>
      <c r="N716" s="72" t="str" cm="1">
        <f t="array" ref="N716">_xlfn._xlws.FILTER(LookupCostCode[Cost Code],LookupCostCode[Description]=Table1[[#This Row],[Equipment Type]],"Not Assigned")</f>
        <v>Not Assigned</v>
      </c>
      <c r="O716" s="72" t="s">
        <v>1032</v>
      </c>
      <c r="P716" s="72"/>
      <c r="Q716" s="62" t="s">
        <v>9</v>
      </c>
      <c r="R716" s="62"/>
      <c r="S716" s="62" t="s">
        <v>6</v>
      </c>
      <c r="T716" s="62"/>
      <c r="U716" s="62"/>
      <c r="V716" s="62"/>
      <c r="W716" s="72" t="str">
        <f>IF(ISBLANK(Table1[[#This Row],[Connection Type]]),"",INDEX(LookupConnectionType[Description],MATCH(Table1[[#This Row],[Connection Type]],LookupConnectionType[Connection Abbreviation])))</f>
        <v/>
      </c>
      <c r="X716" s="76"/>
      <c r="AA716" s="62"/>
      <c r="AB716" s="62"/>
      <c r="AC716" s="62" t="s">
        <v>518</v>
      </c>
      <c r="AD716" s="62"/>
      <c r="AE716" s="62" t="s">
        <v>529</v>
      </c>
      <c r="AF716" s="77"/>
      <c r="AG716" s="77">
        <v>10.5</v>
      </c>
      <c r="AH716" s="78">
        <v>0.8</v>
      </c>
      <c r="AI71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1.26</v>
      </c>
      <c r="AJ716" s="79">
        <f>IF(OR(Table1[[#This Row],[Apparent Load (FLA)]]="",Table1[[#This Row],[Apparent Load (FLA)]]=0,Table1[[#This Row],[Elec - Diversity]]=""),"",Table1[[#This Row],[Apparent Load (FLA)]]*Table1[[#This Row],[Elec - Diversity]])</f>
        <v>8.4</v>
      </c>
      <c r="AK716" s="79">
        <f>IF(OR(Table1[[#This Row],[Apparent Power (kVA)]]="",Table1[[#This Row],[Elec - Diversity]]=""),"",Table1[[#This Row],[Apparent Power (kVA)]]*Table1[[#This Row],[Elec - Diversity]])</f>
        <v>1.008</v>
      </c>
      <c r="AL716" s="62"/>
      <c r="AM716" s="62"/>
      <c r="AN716" s="62"/>
      <c r="AO716" s="62"/>
      <c r="AP716" s="62"/>
      <c r="AQ716" s="62"/>
      <c r="AR716" s="62"/>
      <c r="AS716" s="62"/>
      <c r="AT716" s="62" t="str" cm="1">
        <f t="array" ref="AT716">IF(ISBLANK(Table1[[#This Row],[Service]]),"N/A",INDEX(LookupService[Consumption Unit],MATCH(Table1[[#This Row],[Service]],LookupService[Service],0),0))</f>
        <v>N/A</v>
      </c>
      <c r="AU716" s="62"/>
      <c r="AV716" s="62"/>
      <c r="AW716" s="80" t="str" cm="1">
        <f t="array" ref="AW716">IF(ISBLANK(Table1[[#This Row],[Service]]),"N/A",INDEX(LookupService[Pressure Unit],MATCH(Table1[[#This Row],[Service]],LookupService[Service],0),0))</f>
        <v>N/A</v>
      </c>
      <c r="AX716" s="81"/>
      <c r="AY716" s="72" t="str">
        <f>IF(OR(Table1[[#This Row],[Flow]]="",Table1[[#This Row],[Mech - Diversity]]=""),"",Table1[[#This Row],[Flow]]*Table1[[#This Row],[Mech - Diversity]])</f>
        <v/>
      </c>
      <c r="AZ716" s="72"/>
      <c r="BA716" s="62"/>
      <c r="BB716" s="62"/>
      <c r="BC716" s="62"/>
      <c r="BD716" s="62"/>
      <c r="BE716" s="62"/>
      <c r="BF716" s="62"/>
      <c r="BG716" s="62"/>
      <c r="BH716" s="77"/>
      <c r="BI716" s="77"/>
      <c r="BJ71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716" s="72"/>
      <c r="BL716" s="72" t="b">
        <f>IF(ISBLANK(Table1[[#This Row],[Power Source (Control Panel)]]),FALSE,TRUE)</f>
        <v>0</v>
      </c>
    </row>
    <row r="717" spans="1:64" ht="30" customHeight="1" x14ac:dyDescent="0.3">
      <c r="A717" s="62" t="s">
        <v>1079</v>
      </c>
      <c r="B717" s="62" t="s">
        <v>1080</v>
      </c>
      <c r="C71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TD-C124</v>
      </c>
      <c r="D717" s="62" t="s">
        <v>516</v>
      </c>
      <c r="E717" s="62" t="s">
        <v>794</v>
      </c>
      <c r="F717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717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717" s="74">
        <v>124</v>
      </c>
      <c r="I717" s="75" t="str">
        <f>IF(Table1[[#This Row],[Connection ID]]&lt;&gt;"-",IF(COUNTIF(Table1[Connection ID],Table1[[#This Row],[Connection ID]])&gt;1,"Duplicate Tag",""),"")</f>
        <v/>
      </c>
      <c r="J71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17" s="62"/>
      <c r="M717" s="62" t="s">
        <v>7</v>
      </c>
      <c r="N717" s="72" t="str" cm="1">
        <f t="array" ref="N717">_xlfn._xlws.FILTER(LookupCostCode[Cost Code],LookupCostCode[Description]=Table1[[#This Row],[Equipment Type]],"Not Assigned")</f>
        <v>Not Assigned</v>
      </c>
      <c r="O717" s="72" t="s">
        <v>1032</v>
      </c>
      <c r="P717" s="72"/>
      <c r="Q717" s="62" t="s">
        <v>9</v>
      </c>
      <c r="R717" s="62"/>
      <c r="S717" s="62" t="s">
        <v>6</v>
      </c>
      <c r="T717" s="62"/>
      <c r="U717" s="62"/>
      <c r="V717" s="62"/>
      <c r="W717" s="72" t="str">
        <f>IF(ISBLANK(Table1[[#This Row],[Connection Type]]),"",INDEX(LookupConnectionType[Description],MATCH(Table1[[#This Row],[Connection Type]],LookupConnectionType[Connection Abbreviation])))</f>
        <v/>
      </c>
      <c r="X717" s="76"/>
      <c r="AA717" s="62"/>
      <c r="AB717" s="62"/>
      <c r="AC717" s="62"/>
      <c r="AD717" s="62"/>
      <c r="AE717" s="62"/>
      <c r="AF717" s="77"/>
      <c r="AG717" s="77"/>
      <c r="AH717" s="78"/>
      <c r="AI71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1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17" s="79" t="str">
        <f>IF(OR(Table1[[#This Row],[Apparent Power (kVA)]]="",Table1[[#This Row],[Elec - Diversity]]=""),"",Table1[[#This Row],[Apparent Power (kVA)]]*Table1[[#This Row],[Elec - Diversity]])</f>
        <v/>
      </c>
      <c r="AL717" s="62"/>
      <c r="AM717" s="62"/>
      <c r="AN717" s="62"/>
      <c r="AO717" s="62"/>
      <c r="AP717" s="62"/>
      <c r="AQ717" s="62"/>
      <c r="AR717" s="62"/>
      <c r="AS717" s="62"/>
      <c r="AT717" s="62" t="str" cm="1">
        <f t="array" ref="AT717">IF(ISBLANK(Table1[[#This Row],[Service]]),"N/A",INDEX(LookupService[Consumption Unit],MATCH(Table1[[#This Row],[Service]],LookupService[Service],0),0))</f>
        <v>N/A</v>
      </c>
      <c r="AU717" s="62"/>
      <c r="AV717" s="62"/>
      <c r="AW717" s="80" t="str" cm="1">
        <f t="array" ref="AW717">IF(ISBLANK(Table1[[#This Row],[Service]]),"N/A",INDEX(LookupService[Pressure Unit],MATCH(Table1[[#This Row],[Service]],LookupService[Service],0),0))</f>
        <v>N/A</v>
      </c>
      <c r="AX717" s="81"/>
      <c r="AY717" s="72" t="str">
        <f>IF(OR(Table1[[#This Row],[Flow]]="",Table1[[#This Row],[Mech - Diversity]]=""),"",Table1[[#This Row],[Flow]]*Table1[[#This Row],[Mech - Diversity]])</f>
        <v/>
      </c>
      <c r="AZ717" s="72"/>
      <c r="BA717" s="62"/>
      <c r="BB717" s="62"/>
      <c r="BC717" s="62"/>
      <c r="BD717" s="62"/>
      <c r="BE717" s="62"/>
      <c r="BF717" s="62"/>
      <c r="BG717" s="62"/>
      <c r="BH717" s="77"/>
      <c r="BI717" s="77"/>
      <c r="BJ717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717" s="72"/>
      <c r="BL717" s="72" t="b">
        <f>IF(ISBLANK(Table1[[#This Row],[Power Source (Control Panel)]]),FALSE,TRUE)</f>
        <v>0</v>
      </c>
    </row>
    <row r="718" spans="1:64" ht="30" customHeight="1" x14ac:dyDescent="0.3">
      <c r="A718" s="62" t="s">
        <v>1079</v>
      </c>
      <c r="B718" s="62" t="s">
        <v>1080</v>
      </c>
      <c r="C71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18" s="62" t="s">
        <v>509</v>
      </c>
      <c r="E718" s="62"/>
      <c r="F71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1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18" s="74"/>
      <c r="I718" s="75" t="str">
        <f>IF(Table1[[#This Row],[Connection ID]]&lt;&gt;"-",IF(COUNTIF(Table1[Connection ID],Table1[[#This Row],[Connection ID]])&gt;1,"Duplicate Tag",""),"")</f>
        <v/>
      </c>
      <c r="J71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18" s="62"/>
      <c r="M718" s="62" t="s">
        <v>7</v>
      </c>
      <c r="N718" s="72" t="str" cm="1">
        <f t="array" ref="N718">_xlfn._xlws.FILTER(LookupCostCode[Cost Code],LookupCostCode[Description]=Table1[[#This Row],[Equipment Type]],"Not Assigned")</f>
        <v>Not Assigned</v>
      </c>
      <c r="O718" s="72" t="s">
        <v>1032</v>
      </c>
      <c r="P718" s="72"/>
      <c r="Q718" s="62" t="s">
        <v>9</v>
      </c>
      <c r="R718" s="62"/>
      <c r="S718" s="62" t="s">
        <v>6</v>
      </c>
      <c r="T718" s="62"/>
      <c r="U718" s="62"/>
      <c r="V718" s="62"/>
      <c r="W718" s="72" t="str">
        <f>IF(ISBLANK(Table1[[#This Row],[Connection Type]]),"",INDEX(LookupConnectionType[Description],MATCH(Table1[[#This Row],[Connection Type]],LookupConnectionType[Connection Abbreviation])))</f>
        <v/>
      </c>
      <c r="X718" s="76"/>
      <c r="AA718" s="62"/>
      <c r="AB718" s="62"/>
      <c r="AC718" s="62"/>
      <c r="AD718" s="62"/>
      <c r="AE718" s="62"/>
      <c r="AF718" s="77"/>
      <c r="AG718" s="77"/>
      <c r="AH718" s="78"/>
      <c r="AI71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1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18" s="79" t="str">
        <f>IF(OR(Table1[[#This Row],[Apparent Power (kVA)]]="",Table1[[#This Row],[Elec - Diversity]]=""),"",Table1[[#This Row],[Apparent Power (kVA)]]*Table1[[#This Row],[Elec - Diversity]])</f>
        <v/>
      </c>
      <c r="AL718" s="62"/>
      <c r="AM718" s="62"/>
      <c r="AN718" s="62"/>
      <c r="AO718" s="62"/>
      <c r="AP718" s="62"/>
      <c r="AQ718" s="62"/>
      <c r="AR718" s="62"/>
      <c r="AS718" s="62"/>
      <c r="AT718" s="62" t="str" cm="1">
        <f t="array" ref="AT718">IF(ISBLANK(Table1[[#This Row],[Service]]),"N/A",INDEX(LookupService[Consumption Unit],MATCH(Table1[[#This Row],[Service]],LookupService[Service],0),0))</f>
        <v>N/A</v>
      </c>
      <c r="AU718" s="62"/>
      <c r="AV718" s="62"/>
      <c r="AW718" s="80" t="str" cm="1">
        <f t="array" ref="AW718">IF(ISBLANK(Table1[[#This Row],[Service]]),"N/A",INDEX(LookupService[Pressure Unit],MATCH(Table1[[#This Row],[Service]],LookupService[Service],0),0))</f>
        <v>N/A</v>
      </c>
      <c r="AX718" s="81"/>
      <c r="AY718" s="72" t="str">
        <f>IF(OR(Table1[[#This Row],[Flow]]="",Table1[[#This Row],[Mech - Diversity]]=""),"",Table1[[#This Row],[Flow]]*Table1[[#This Row],[Mech - Diversity]])</f>
        <v/>
      </c>
      <c r="AZ718" s="72"/>
      <c r="BA718" s="62"/>
      <c r="BB718" s="62"/>
      <c r="BC718" s="62"/>
      <c r="BD718" s="62"/>
      <c r="BE718" s="62"/>
      <c r="BF718" s="62"/>
      <c r="BG718" s="62"/>
      <c r="BH718" s="77"/>
      <c r="BI718" s="77"/>
      <c r="BJ71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18" s="72"/>
      <c r="BL718" s="72" t="b">
        <f>IF(ISBLANK(Table1[[#This Row],[Power Source (Control Panel)]]),FALSE,TRUE)</f>
        <v>0</v>
      </c>
    </row>
    <row r="719" spans="1:64" ht="30" customHeight="1" x14ac:dyDescent="0.3">
      <c r="A719" s="62" t="s">
        <v>1081</v>
      </c>
      <c r="B719" s="62" t="s">
        <v>1080</v>
      </c>
      <c r="C71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CA-C075</v>
      </c>
      <c r="D719" s="62" t="s">
        <v>516</v>
      </c>
      <c r="E719" s="62" t="s">
        <v>517</v>
      </c>
      <c r="F719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719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719" s="74">
        <v>75</v>
      </c>
      <c r="I719" s="75" t="str">
        <f>IF(Table1[[#This Row],[Connection ID]]&lt;&gt;"-",IF(COUNTIF(Table1[Connection ID],Table1[[#This Row],[Connection ID]])&gt;1,"Duplicate Tag",""),"")</f>
        <v/>
      </c>
      <c r="J71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19" s="62"/>
      <c r="M719" s="62" t="s">
        <v>7</v>
      </c>
      <c r="N719" s="72" t="str" cm="1">
        <f t="array" ref="N719">_xlfn._xlws.FILTER(LookupCostCode[Cost Code],LookupCostCode[Description]=Table1[[#This Row],[Equipment Type]],"Not Assigned")</f>
        <v>Not Assigned</v>
      </c>
      <c r="O719" s="72" t="s">
        <v>1032</v>
      </c>
      <c r="P719" s="72"/>
      <c r="Q719" s="62" t="s">
        <v>9</v>
      </c>
      <c r="R719" s="62"/>
      <c r="S719" s="62" t="s">
        <v>6</v>
      </c>
      <c r="T719" s="62"/>
      <c r="U719" s="62"/>
      <c r="V719" s="62"/>
      <c r="W719" s="72" t="str">
        <f>IF(ISBLANK(Table1[[#This Row],[Connection Type]]),"",INDEX(LookupConnectionType[Description],MATCH(Table1[[#This Row],[Connection Type]],LookupConnectionType[Connection Abbreviation])))</f>
        <v/>
      </c>
      <c r="X719" s="76"/>
      <c r="AA719" s="62"/>
      <c r="AB719" s="62"/>
      <c r="AC719" s="62" t="s">
        <v>518</v>
      </c>
      <c r="AD719" s="62"/>
      <c r="AE719" s="62"/>
      <c r="AF719" s="77"/>
      <c r="AG719" s="77"/>
      <c r="AH719" s="78"/>
      <c r="AI71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1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19" s="79" t="str">
        <f>IF(OR(Table1[[#This Row],[Apparent Power (kVA)]]="",Table1[[#This Row],[Elec - Diversity]]=""),"",Table1[[#This Row],[Apparent Power (kVA)]]*Table1[[#This Row],[Elec - Diversity]])</f>
        <v/>
      </c>
      <c r="AL719" s="62"/>
      <c r="AM719" s="62"/>
      <c r="AN719" s="62"/>
      <c r="AO719" s="62"/>
      <c r="AP719" s="62"/>
      <c r="AQ719" s="62"/>
      <c r="AR719" s="62"/>
      <c r="AS719" s="62">
        <v>5</v>
      </c>
      <c r="AT719" s="62" t="str" cm="1">
        <f t="array" ref="AT719">IF(ISBLANK(Table1[[#This Row],[Service]]),"N/A",INDEX(LookupService[Consumption Unit],MATCH(Table1[[#This Row],[Service]],LookupService[Service],0),0))</f>
        <v>SCFM</v>
      </c>
      <c r="AU719" s="62"/>
      <c r="AV719" s="62">
        <v>90</v>
      </c>
      <c r="AW719" s="80" t="str" cm="1">
        <f t="array" ref="AW719">IF(ISBLANK(Table1[[#This Row],[Service]]),"N/A",INDEX(LookupService[Pressure Unit],MATCH(Table1[[#This Row],[Service]],LookupService[Service],0),0))</f>
        <v>PSI</v>
      </c>
      <c r="AX719" s="81">
        <v>0.75</v>
      </c>
      <c r="AY719" s="72">
        <f>IF(OR(Table1[[#This Row],[Flow]]="",Table1[[#This Row],[Mech - Diversity]]=""),"",Table1[[#This Row],[Flow]]*Table1[[#This Row],[Mech - Diversity]])</f>
        <v>3.75</v>
      </c>
      <c r="AZ719" s="72"/>
      <c r="BA719" s="62" t="s">
        <v>519</v>
      </c>
      <c r="BB719" s="62" t="s">
        <v>796</v>
      </c>
      <c r="BC719" s="62"/>
      <c r="BD719" s="62"/>
      <c r="BE719" s="62"/>
      <c r="BF719" s="62"/>
      <c r="BG719" s="62"/>
      <c r="BH719" s="77"/>
      <c r="BI719" s="77"/>
      <c r="BJ719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719" s="72"/>
      <c r="BL719" s="72" t="b">
        <f>IF(ISBLANK(Table1[[#This Row],[Power Source (Control Panel)]]),FALSE,TRUE)</f>
        <v>0</v>
      </c>
    </row>
    <row r="720" spans="1:64" ht="30" customHeight="1" x14ac:dyDescent="0.3">
      <c r="A720" s="62" t="s">
        <v>1081</v>
      </c>
      <c r="B720" s="62" t="s">
        <v>1080</v>
      </c>
      <c r="C72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EL-C144</v>
      </c>
      <c r="D720" s="62" t="s">
        <v>516</v>
      </c>
      <c r="E720" s="62" t="s">
        <v>528</v>
      </c>
      <c r="F720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720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720" s="74">
        <v>144</v>
      </c>
      <c r="I720" s="75" t="str">
        <f>IF(Table1[[#This Row],[Connection ID]]&lt;&gt;"-",IF(COUNTIF(Table1[Connection ID],Table1[[#This Row],[Connection ID]])&gt;1,"Duplicate Tag",""),"")</f>
        <v/>
      </c>
      <c r="J72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20" s="62"/>
      <c r="M720" s="62" t="s">
        <v>7</v>
      </c>
      <c r="N720" s="72" t="str" cm="1">
        <f t="array" ref="N720">_xlfn._xlws.FILTER(LookupCostCode[Cost Code],LookupCostCode[Description]=Table1[[#This Row],[Equipment Type]],"Not Assigned")</f>
        <v>Not Assigned</v>
      </c>
      <c r="O720" s="72" t="s">
        <v>1032</v>
      </c>
      <c r="P720" s="72"/>
      <c r="Q720" s="62" t="s">
        <v>9</v>
      </c>
      <c r="R720" s="62"/>
      <c r="S720" s="62" t="s">
        <v>6</v>
      </c>
      <c r="T720" s="62"/>
      <c r="U720" s="62"/>
      <c r="V720" s="62"/>
      <c r="W720" s="72" t="str">
        <f>IF(ISBLANK(Table1[[#This Row],[Connection Type]]),"",INDEX(LookupConnectionType[Description],MATCH(Table1[[#This Row],[Connection Type]],LookupConnectionType[Connection Abbreviation])))</f>
        <v/>
      </c>
      <c r="X720" s="76"/>
      <c r="AA720" s="62"/>
      <c r="AB720" s="62"/>
      <c r="AC720" s="62" t="s">
        <v>518</v>
      </c>
      <c r="AD720" s="62"/>
      <c r="AE720" s="62" t="s">
        <v>529</v>
      </c>
      <c r="AF720" s="77"/>
      <c r="AG720" s="77">
        <v>10.5</v>
      </c>
      <c r="AH720" s="78">
        <v>0.8</v>
      </c>
      <c r="AI720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1.26</v>
      </c>
      <c r="AJ720" s="79">
        <f>IF(OR(Table1[[#This Row],[Apparent Load (FLA)]]="",Table1[[#This Row],[Apparent Load (FLA)]]=0,Table1[[#This Row],[Elec - Diversity]]=""),"",Table1[[#This Row],[Apparent Load (FLA)]]*Table1[[#This Row],[Elec - Diversity]])</f>
        <v>8.4</v>
      </c>
      <c r="AK720" s="79">
        <f>IF(OR(Table1[[#This Row],[Apparent Power (kVA)]]="",Table1[[#This Row],[Elec - Diversity]]=""),"",Table1[[#This Row],[Apparent Power (kVA)]]*Table1[[#This Row],[Elec - Diversity]])</f>
        <v>1.008</v>
      </c>
      <c r="AL720" s="62"/>
      <c r="AM720" s="62"/>
      <c r="AN720" s="62"/>
      <c r="AO720" s="62"/>
      <c r="AP720" s="62"/>
      <c r="AQ720" s="62"/>
      <c r="AR720" s="62"/>
      <c r="AS720" s="62"/>
      <c r="AT720" s="62" t="str" cm="1">
        <f t="array" ref="AT720">IF(ISBLANK(Table1[[#This Row],[Service]]),"N/A",INDEX(LookupService[Consumption Unit],MATCH(Table1[[#This Row],[Service]],LookupService[Service],0),0))</f>
        <v>N/A</v>
      </c>
      <c r="AU720" s="62"/>
      <c r="AV720" s="62"/>
      <c r="AW720" s="80" t="str" cm="1">
        <f t="array" ref="AW720">IF(ISBLANK(Table1[[#This Row],[Service]]),"N/A",INDEX(LookupService[Pressure Unit],MATCH(Table1[[#This Row],[Service]],LookupService[Service],0),0))</f>
        <v>N/A</v>
      </c>
      <c r="AX720" s="81"/>
      <c r="AY720" s="72" t="str">
        <f>IF(OR(Table1[[#This Row],[Flow]]="",Table1[[#This Row],[Mech - Diversity]]=""),"",Table1[[#This Row],[Flow]]*Table1[[#This Row],[Mech - Diversity]])</f>
        <v/>
      </c>
      <c r="AZ720" s="72"/>
      <c r="BA720" s="62"/>
      <c r="BB720" s="62"/>
      <c r="BC720" s="62"/>
      <c r="BD720" s="62"/>
      <c r="BE720" s="62"/>
      <c r="BF720" s="62"/>
      <c r="BG720" s="62"/>
      <c r="BH720" s="77"/>
      <c r="BI720" s="77"/>
      <c r="BJ720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720" s="72"/>
      <c r="BL720" s="72" t="b">
        <f>IF(ISBLANK(Table1[[#This Row],[Power Source (Control Panel)]]),FALSE,TRUE)</f>
        <v>0</v>
      </c>
    </row>
    <row r="721" spans="1:64" ht="30" customHeight="1" x14ac:dyDescent="0.3">
      <c r="A721" s="62" t="s">
        <v>1081</v>
      </c>
      <c r="B721" s="62" t="s">
        <v>1080</v>
      </c>
      <c r="C72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TD-C125</v>
      </c>
      <c r="D721" s="62" t="s">
        <v>516</v>
      </c>
      <c r="E721" s="62" t="s">
        <v>794</v>
      </c>
      <c r="F721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721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721" s="74">
        <v>125</v>
      </c>
      <c r="I721" s="75" t="str">
        <f>IF(Table1[[#This Row],[Connection ID]]&lt;&gt;"-",IF(COUNTIF(Table1[Connection ID],Table1[[#This Row],[Connection ID]])&gt;1,"Duplicate Tag",""),"")</f>
        <v/>
      </c>
      <c r="J72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21" s="62"/>
      <c r="M721" s="62" t="s">
        <v>7</v>
      </c>
      <c r="N721" s="72" t="str" cm="1">
        <f t="array" ref="N721">_xlfn._xlws.FILTER(LookupCostCode[Cost Code],LookupCostCode[Description]=Table1[[#This Row],[Equipment Type]],"Not Assigned")</f>
        <v>Not Assigned</v>
      </c>
      <c r="O721" s="72" t="s">
        <v>1032</v>
      </c>
      <c r="P721" s="72"/>
      <c r="Q721" s="62" t="s">
        <v>9</v>
      </c>
      <c r="R721" s="62"/>
      <c r="S721" s="62" t="s">
        <v>6</v>
      </c>
      <c r="T721" s="62"/>
      <c r="U721" s="62"/>
      <c r="V721" s="62"/>
      <c r="W721" s="72" t="str">
        <f>IF(ISBLANK(Table1[[#This Row],[Connection Type]]),"",INDEX(LookupConnectionType[Description],MATCH(Table1[[#This Row],[Connection Type]],LookupConnectionType[Connection Abbreviation])))</f>
        <v/>
      </c>
      <c r="X721" s="76"/>
      <c r="AA721" s="62"/>
      <c r="AB721" s="62"/>
      <c r="AC721" s="62"/>
      <c r="AD721" s="62"/>
      <c r="AE721" s="62"/>
      <c r="AF721" s="77"/>
      <c r="AG721" s="77"/>
      <c r="AH721" s="78"/>
      <c r="AI72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2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21" s="79" t="str">
        <f>IF(OR(Table1[[#This Row],[Apparent Power (kVA)]]="",Table1[[#This Row],[Elec - Diversity]]=""),"",Table1[[#This Row],[Apparent Power (kVA)]]*Table1[[#This Row],[Elec - Diversity]])</f>
        <v/>
      </c>
      <c r="AL721" s="62"/>
      <c r="AM721" s="62"/>
      <c r="AN721" s="62"/>
      <c r="AO721" s="62"/>
      <c r="AP721" s="62"/>
      <c r="AQ721" s="62"/>
      <c r="AR721" s="62"/>
      <c r="AS721" s="62"/>
      <c r="AT721" s="62" t="str" cm="1">
        <f t="array" ref="AT721">IF(ISBLANK(Table1[[#This Row],[Service]]),"N/A",INDEX(LookupService[Consumption Unit],MATCH(Table1[[#This Row],[Service]],LookupService[Service],0),0))</f>
        <v>N/A</v>
      </c>
      <c r="AU721" s="62"/>
      <c r="AV721" s="62"/>
      <c r="AW721" s="80" t="str" cm="1">
        <f t="array" ref="AW721">IF(ISBLANK(Table1[[#This Row],[Service]]),"N/A",INDEX(LookupService[Pressure Unit],MATCH(Table1[[#This Row],[Service]],LookupService[Service],0),0))</f>
        <v>N/A</v>
      </c>
      <c r="AX721" s="81"/>
      <c r="AY721" s="72" t="str">
        <f>IF(OR(Table1[[#This Row],[Flow]]="",Table1[[#This Row],[Mech - Diversity]]=""),"",Table1[[#This Row],[Flow]]*Table1[[#This Row],[Mech - Diversity]])</f>
        <v/>
      </c>
      <c r="AZ721" s="72"/>
      <c r="BA721" s="62"/>
      <c r="BB721" s="62"/>
      <c r="BC721" s="62"/>
      <c r="BD721" s="62"/>
      <c r="BE721" s="62"/>
      <c r="BF721" s="62"/>
      <c r="BG721" s="62"/>
      <c r="BH721" s="77"/>
      <c r="BI721" s="77"/>
      <c r="BJ721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721" s="72"/>
      <c r="BL721" s="72" t="b">
        <f>IF(ISBLANK(Table1[[#This Row],[Power Source (Control Panel)]]),FALSE,TRUE)</f>
        <v>0</v>
      </c>
    </row>
    <row r="722" spans="1:64" ht="30" customHeight="1" x14ac:dyDescent="0.3">
      <c r="A722" s="62" t="s">
        <v>1081</v>
      </c>
      <c r="B722" s="62" t="s">
        <v>1080</v>
      </c>
      <c r="C72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22" s="62" t="s">
        <v>509</v>
      </c>
      <c r="E722" s="62"/>
      <c r="F72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2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22" s="74"/>
      <c r="I722" s="75" t="str">
        <f>IF(Table1[[#This Row],[Connection ID]]&lt;&gt;"-",IF(COUNTIF(Table1[Connection ID],Table1[[#This Row],[Connection ID]])&gt;1,"Duplicate Tag",""),"")</f>
        <v/>
      </c>
      <c r="J72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22" s="62"/>
      <c r="M722" s="62" t="s">
        <v>7</v>
      </c>
      <c r="N722" s="72" t="str" cm="1">
        <f t="array" ref="N722">_xlfn._xlws.FILTER(LookupCostCode[Cost Code],LookupCostCode[Description]=Table1[[#This Row],[Equipment Type]],"Not Assigned")</f>
        <v>Not Assigned</v>
      </c>
      <c r="O722" s="72" t="s">
        <v>1032</v>
      </c>
      <c r="P722" s="72"/>
      <c r="Q722" s="62" t="s">
        <v>9</v>
      </c>
      <c r="R722" s="62"/>
      <c r="S722" s="62" t="s">
        <v>6</v>
      </c>
      <c r="T722" s="62"/>
      <c r="U722" s="62"/>
      <c r="V722" s="62"/>
      <c r="W722" s="72" t="str">
        <f>IF(ISBLANK(Table1[[#This Row],[Connection Type]]),"",INDEX(LookupConnectionType[Description],MATCH(Table1[[#This Row],[Connection Type]],LookupConnectionType[Connection Abbreviation])))</f>
        <v/>
      </c>
      <c r="X722" s="76"/>
      <c r="AA722" s="62"/>
      <c r="AB722" s="62"/>
      <c r="AC722" s="62"/>
      <c r="AD722" s="62"/>
      <c r="AE722" s="62"/>
      <c r="AF722" s="77"/>
      <c r="AG722" s="77"/>
      <c r="AH722" s="78"/>
      <c r="AI72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2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22" s="79" t="str">
        <f>IF(OR(Table1[[#This Row],[Apparent Power (kVA)]]="",Table1[[#This Row],[Elec - Diversity]]=""),"",Table1[[#This Row],[Apparent Power (kVA)]]*Table1[[#This Row],[Elec - Diversity]])</f>
        <v/>
      </c>
      <c r="AL722" s="62"/>
      <c r="AM722" s="62"/>
      <c r="AN722" s="62"/>
      <c r="AO722" s="62"/>
      <c r="AP722" s="62"/>
      <c r="AQ722" s="62"/>
      <c r="AR722" s="62"/>
      <c r="AS722" s="62"/>
      <c r="AT722" s="62" t="str" cm="1">
        <f t="array" ref="AT722">IF(ISBLANK(Table1[[#This Row],[Service]]),"N/A",INDEX(LookupService[Consumption Unit],MATCH(Table1[[#This Row],[Service]],LookupService[Service],0),0))</f>
        <v>N/A</v>
      </c>
      <c r="AU722" s="62"/>
      <c r="AV722" s="62"/>
      <c r="AW722" s="80" t="str" cm="1">
        <f t="array" ref="AW722">IF(ISBLANK(Table1[[#This Row],[Service]]),"N/A",INDEX(LookupService[Pressure Unit],MATCH(Table1[[#This Row],[Service]],LookupService[Service],0),0))</f>
        <v>N/A</v>
      </c>
      <c r="AX722" s="81"/>
      <c r="AY722" s="72" t="str">
        <f>IF(OR(Table1[[#This Row],[Flow]]="",Table1[[#This Row],[Mech - Diversity]]=""),"",Table1[[#This Row],[Flow]]*Table1[[#This Row],[Mech - Diversity]])</f>
        <v/>
      </c>
      <c r="AZ722" s="72"/>
      <c r="BA722" s="62"/>
      <c r="BB722" s="62"/>
      <c r="BC722" s="62"/>
      <c r="BD722" s="62"/>
      <c r="BE722" s="62"/>
      <c r="BF722" s="62"/>
      <c r="BG722" s="62"/>
      <c r="BH722" s="77"/>
      <c r="BI722" s="77"/>
      <c r="BJ72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22" s="72"/>
      <c r="BL722" s="72" t="b">
        <f>IF(ISBLANK(Table1[[#This Row],[Power Source (Control Panel)]]),FALSE,TRUE)</f>
        <v>0</v>
      </c>
    </row>
    <row r="723" spans="1:64" ht="30" customHeight="1" x14ac:dyDescent="0.3">
      <c r="A723" s="62" t="s">
        <v>1082</v>
      </c>
      <c r="B723" s="62" t="s">
        <v>1070</v>
      </c>
      <c r="C72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EL-C145</v>
      </c>
      <c r="D723" s="62" t="s">
        <v>516</v>
      </c>
      <c r="E723" s="62" t="s">
        <v>528</v>
      </c>
      <c r="F723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723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723" s="74">
        <v>145</v>
      </c>
      <c r="I723" s="75" t="str">
        <f>IF(Table1[[#This Row],[Connection ID]]&lt;&gt;"-",IF(COUNTIF(Table1[Connection ID],Table1[[#This Row],[Connection ID]])&gt;1,"Duplicate Tag",""),"")</f>
        <v/>
      </c>
      <c r="J72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23" s="62"/>
      <c r="M723" s="62"/>
      <c r="N723" s="72" t="str" cm="1">
        <f t="array" ref="N723">_xlfn._xlws.FILTER(LookupCostCode[Cost Code],LookupCostCode[Description]=Table1[[#This Row],[Equipment Type]],"Not Assigned")</f>
        <v>Not Assigned</v>
      </c>
      <c r="O723" s="72"/>
      <c r="P723" s="72"/>
      <c r="Q723" s="62" t="s">
        <v>9</v>
      </c>
      <c r="R723" s="62"/>
      <c r="S723" s="62" t="s">
        <v>10</v>
      </c>
      <c r="T723" s="62"/>
      <c r="U723" s="62"/>
      <c r="V723" s="62"/>
      <c r="W723" s="72" t="str">
        <f>IF(ISBLANK(Table1[[#This Row],[Connection Type]]),"",INDEX(LookupConnectionType[Description],MATCH(Table1[[#This Row],[Connection Type]],LookupConnectionType[Connection Abbreviation])))</f>
        <v/>
      </c>
      <c r="X723" s="76"/>
      <c r="AA723" s="62"/>
      <c r="AB723" s="62"/>
      <c r="AC723" s="62" t="s">
        <v>518</v>
      </c>
      <c r="AD723" s="62"/>
      <c r="AE723" s="62" t="s">
        <v>529</v>
      </c>
      <c r="AF723" s="77"/>
      <c r="AG723" s="77">
        <v>5</v>
      </c>
      <c r="AH723" s="78">
        <v>0.8</v>
      </c>
      <c r="AI723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723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723" s="79">
        <f>IF(OR(Table1[[#This Row],[Apparent Power (kVA)]]="",Table1[[#This Row],[Elec - Diversity]]=""),"",Table1[[#This Row],[Apparent Power (kVA)]]*Table1[[#This Row],[Elec - Diversity]])</f>
        <v>0.48</v>
      </c>
      <c r="AL723" s="62"/>
      <c r="AM723" s="62"/>
      <c r="AN723" s="62"/>
      <c r="AO723" s="62"/>
      <c r="AP723" s="62"/>
      <c r="AQ723" s="62"/>
      <c r="AR723" s="62"/>
      <c r="AS723" s="62"/>
      <c r="AT723" s="62" t="str" cm="1">
        <f t="array" ref="AT723">IF(ISBLANK(Table1[[#This Row],[Service]]),"N/A",INDEX(LookupService[Consumption Unit],MATCH(Table1[[#This Row],[Service]],LookupService[Service],0),0))</f>
        <v>N/A</v>
      </c>
      <c r="AU723" s="62"/>
      <c r="AV723" s="62"/>
      <c r="AW723" s="80" t="str" cm="1">
        <f t="array" ref="AW723">IF(ISBLANK(Table1[[#This Row],[Service]]),"N/A",INDEX(LookupService[Pressure Unit],MATCH(Table1[[#This Row],[Service]],LookupService[Service],0),0))</f>
        <v>N/A</v>
      </c>
      <c r="AX723" s="81"/>
      <c r="AY723" s="72" t="str">
        <f>IF(OR(Table1[[#This Row],[Flow]]="",Table1[[#This Row],[Mech - Diversity]]=""),"",Table1[[#This Row],[Flow]]*Table1[[#This Row],[Mech - Diversity]])</f>
        <v/>
      </c>
      <c r="AZ723" s="72"/>
      <c r="BA723" s="62"/>
      <c r="BB723" s="62"/>
      <c r="BC723" s="62"/>
      <c r="BD723" s="62"/>
      <c r="BE723" s="62"/>
      <c r="BF723" s="62"/>
      <c r="BG723" s="62"/>
      <c r="BH723" s="77"/>
      <c r="BI723" s="77"/>
      <c r="BJ723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723" s="72" t="s">
        <v>512</v>
      </c>
      <c r="BL723" s="72" t="b">
        <f>IF(ISBLANK(Table1[[#This Row],[Power Source (Control Panel)]]),FALSE,TRUE)</f>
        <v>0</v>
      </c>
    </row>
    <row r="724" spans="1:64" ht="30" customHeight="1" x14ac:dyDescent="0.3">
      <c r="A724" s="62" t="s">
        <v>1082</v>
      </c>
      <c r="B724" s="62" t="s">
        <v>1070</v>
      </c>
      <c r="C72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24" s="62" t="s">
        <v>509</v>
      </c>
      <c r="E724" s="62"/>
      <c r="F72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2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24" s="74"/>
      <c r="I724" s="75" t="str">
        <f>IF(Table1[[#This Row],[Connection ID]]&lt;&gt;"-",IF(COUNTIF(Table1[Connection ID],Table1[[#This Row],[Connection ID]])&gt;1,"Duplicate Tag",""),"")</f>
        <v/>
      </c>
      <c r="J72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24" s="62"/>
      <c r="M724" s="62" t="s">
        <v>751</v>
      </c>
      <c r="N724" s="72" t="str" cm="1">
        <f t="array" ref="N724">_xlfn._xlws.FILTER(LookupCostCode[Cost Code],LookupCostCode[Description]=Table1[[#This Row],[Equipment Type]],"Not Assigned")</f>
        <v>Not Assigned</v>
      </c>
      <c r="O724" s="72" t="s">
        <v>545</v>
      </c>
      <c r="P724" s="72"/>
      <c r="Q724" s="62" t="s">
        <v>9</v>
      </c>
      <c r="R724" s="62"/>
      <c r="S724" s="62" t="s">
        <v>10</v>
      </c>
      <c r="T724" s="62"/>
      <c r="U724" s="62"/>
      <c r="V724" s="62"/>
      <c r="W724" s="72" t="str">
        <f>IF(ISBLANK(Table1[[#This Row],[Connection Type]]),"",INDEX(LookupConnectionType[Description],MATCH(Table1[[#This Row],[Connection Type]],LookupConnectionType[Connection Abbreviation])))</f>
        <v/>
      </c>
      <c r="X724" s="76"/>
      <c r="Z724" s="41" t="s">
        <v>591</v>
      </c>
      <c r="AA724" s="62"/>
      <c r="AB724" s="62"/>
      <c r="AC724" s="62"/>
      <c r="AD724" s="62"/>
      <c r="AE724" s="62"/>
      <c r="AF724" s="77"/>
      <c r="AG724" s="77"/>
      <c r="AH724" s="78"/>
      <c r="AI72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2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24" s="79" t="str">
        <f>IF(OR(Table1[[#This Row],[Apparent Power (kVA)]]="",Table1[[#This Row],[Elec - Diversity]]=""),"",Table1[[#This Row],[Apparent Power (kVA)]]*Table1[[#This Row],[Elec - Diversity]])</f>
        <v/>
      </c>
      <c r="AL724" s="62"/>
      <c r="AM724" s="62"/>
      <c r="AN724" s="62"/>
      <c r="AO724" s="62"/>
      <c r="AP724" s="62"/>
      <c r="AQ724" s="62"/>
      <c r="AR724" s="62"/>
      <c r="AS724" s="62"/>
      <c r="AT724" s="62" t="str" cm="1">
        <f t="array" ref="AT724">IF(ISBLANK(Table1[[#This Row],[Service]]),"N/A",INDEX(LookupService[Consumption Unit],MATCH(Table1[[#This Row],[Service]],LookupService[Service],0),0))</f>
        <v>N/A</v>
      </c>
      <c r="AU724" s="62"/>
      <c r="AV724" s="62"/>
      <c r="AW724" s="80" t="str" cm="1">
        <f t="array" ref="AW724">IF(ISBLANK(Table1[[#This Row],[Service]]),"N/A",INDEX(LookupService[Pressure Unit],MATCH(Table1[[#This Row],[Service]],LookupService[Service],0),0))</f>
        <v>N/A</v>
      </c>
      <c r="AX724" s="81"/>
      <c r="AY724" s="72" t="str">
        <f>IF(OR(Table1[[#This Row],[Flow]]="",Table1[[#This Row],[Mech - Diversity]]=""),"",Table1[[#This Row],[Flow]]*Table1[[#This Row],[Mech - Diversity]])</f>
        <v/>
      </c>
      <c r="AZ724" s="72"/>
      <c r="BA724" s="62"/>
      <c r="BB724" s="62"/>
      <c r="BC724" s="62"/>
      <c r="BD724" s="62"/>
      <c r="BE724" s="62"/>
      <c r="BF724" s="62"/>
      <c r="BG724" s="62"/>
      <c r="BH724" s="77"/>
      <c r="BI724" s="77"/>
      <c r="BJ72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24" s="72"/>
      <c r="BL724" s="72" t="b">
        <f>IF(ISBLANK(Table1[[#This Row],[Power Source (Control Panel)]]),FALSE,TRUE)</f>
        <v>0</v>
      </c>
    </row>
    <row r="725" spans="1:64" ht="30" customHeight="1" x14ac:dyDescent="0.3">
      <c r="A725" s="62" t="s">
        <v>1083</v>
      </c>
      <c r="B725" s="62" t="s">
        <v>1070</v>
      </c>
      <c r="C72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EL-C146</v>
      </c>
      <c r="D725" s="62" t="s">
        <v>516</v>
      </c>
      <c r="E725" s="62" t="s">
        <v>528</v>
      </c>
      <c r="F725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725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725" s="74">
        <v>146</v>
      </c>
      <c r="I725" s="75" t="str">
        <f>IF(Table1[[#This Row],[Connection ID]]&lt;&gt;"-",IF(COUNTIF(Table1[Connection ID],Table1[[#This Row],[Connection ID]])&gt;1,"Duplicate Tag",""),"")</f>
        <v/>
      </c>
      <c r="J72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25" s="62"/>
      <c r="M725" s="62"/>
      <c r="N725" s="72" t="str" cm="1">
        <f t="array" ref="N725">_xlfn._xlws.FILTER(LookupCostCode[Cost Code],LookupCostCode[Description]=Table1[[#This Row],[Equipment Type]],"Not Assigned")</f>
        <v>Not Assigned</v>
      </c>
      <c r="O725" s="72"/>
      <c r="P725" s="72"/>
      <c r="Q725" s="62" t="s">
        <v>9</v>
      </c>
      <c r="R725" s="62"/>
      <c r="S725" s="62" t="s">
        <v>10</v>
      </c>
      <c r="T725" s="62"/>
      <c r="U725" s="62"/>
      <c r="V725" s="62"/>
      <c r="W725" s="72" t="str">
        <f>IF(ISBLANK(Table1[[#This Row],[Connection Type]]),"",INDEX(LookupConnectionType[Description],MATCH(Table1[[#This Row],[Connection Type]],LookupConnectionType[Connection Abbreviation])))</f>
        <v/>
      </c>
      <c r="X725" s="76"/>
      <c r="AA725" s="62"/>
      <c r="AB725" s="62"/>
      <c r="AC725" s="62" t="s">
        <v>518</v>
      </c>
      <c r="AD725" s="62"/>
      <c r="AE725" s="62" t="s">
        <v>529</v>
      </c>
      <c r="AF725" s="77"/>
      <c r="AG725" s="77">
        <v>5</v>
      </c>
      <c r="AH725" s="78">
        <v>0.8</v>
      </c>
      <c r="AI725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725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725" s="79">
        <f>IF(OR(Table1[[#This Row],[Apparent Power (kVA)]]="",Table1[[#This Row],[Elec - Diversity]]=""),"",Table1[[#This Row],[Apparent Power (kVA)]]*Table1[[#This Row],[Elec - Diversity]])</f>
        <v>0.48</v>
      </c>
      <c r="AL725" s="62"/>
      <c r="AM725" s="62"/>
      <c r="AN725" s="62"/>
      <c r="AO725" s="62"/>
      <c r="AP725" s="62"/>
      <c r="AQ725" s="62"/>
      <c r="AR725" s="62"/>
      <c r="AS725" s="62"/>
      <c r="AT725" s="62" t="str" cm="1">
        <f t="array" ref="AT725">IF(ISBLANK(Table1[[#This Row],[Service]]),"N/A",INDEX(LookupService[Consumption Unit],MATCH(Table1[[#This Row],[Service]],LookupService[Service],0),0))</f>
        <v>N/A</v>
      </c>
      <c r="AU725" s="62"/>
      <c r="AV725" s="62"/>
      <c r="AW725" s="80" t="str" cm="1">
        <f t="array" ref="AW725">IF(ISBLANK(Table1[[#This Row],[Service]]),"N/A",INDEX(LookupService[Pressure Unit],MATCH(Table1[[#This Row],[Service]],LookupService[Service],0),0))</f>
        <v>N/A</v>
      </c>
      <c r="AX725" s="81"/>
      <c r="AY725" s="72" t="str">
        <f>IF(OR(Table1[[#This Row],[Flow]]="",Table1[[#This Row],[Mech - Diversity]]=""),"",Table1[[#This Row],[Flow]]*Table1[[#This Row],[Mech - Diversity]])</f>
        <v/>
      </c>
      <c r="AZ725" s="72"/>
      <c r="BA725" s="62"/>
      <c r="BB725" s="62"/>
      <c r="BC725" s="62"/>
      <c r="BD725" s="62"/>
      <c r="BE725" s="62"/>
      <c r="BF725" s="62"/>
      <c r="BG725" s="62"/>
      <c r="BH725" s="77"/>
      <c r="BI725" s="77"/>
      <c r="BJ725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725" s="72" t="s">
        <v>512</v>
      </c>
      <c r="BL725" s="72" t="b">
        <f>IF(ISBLANK(Table1[[#This Row],[Power Source (Control Panel)]]),FALSE,TRUE)</f>
        <v>0</v>
      </c>
    </row>
    <row r="726" spans="1:64" ht="30" customHeight="1" x14ac:dyDescent="0.3">
      <c r="A726" s="62" t="s">
        <v>1083</v>
      </c>
      <c r="B726" s="62" t="s">
        <v>1070</v>
      </c>
      <c r="C72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26" s="62" t="s">
        <v>509</v>
      </c>
      <c r="E726" s="62"/>
      <c r="F72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2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26" s="74"/>
      <c r="I726" s="75" t="str">
        <f>IF(Table1[[#This Row],[Connection ID]]&lt;&gt;"-",IF(COUNTIF(Table1[Connection ID],Table1[[#This Row],[Connection ID]])&gt;1,"Duplicate Tag",""),"")</f>
        <v/>
      </c>
      <c r="J72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26" s="62"/>
      <c r="M726" s="62" t="s">
        <v>751</v>
      </c>
      <c r="N726" s="72" t="str" cm="1">
        <f t="array" ref="N726">_xlfn._xlws.FILTER(LookupCostCode[Cost Code],LookupCostCode[Description]=Table1[[#This Row],[Equipment Type]],"Not Assigned")</f>
        <v>Not Assigned</v>
      </c>
      <c r="O726" s="72" t="s">
        <v>545</v>
      </c>
      <c r="P726" s="72"/>
      <c r="Q726" s="62" t="s">
        <v>9</v>
      </c>
      <c r="R726" s="62"/>
      <c r="S726" s="62" t="s">
        <v>10</v>
      </c>
      <c r="T726" s="62"/>
      <c r="U726" s="62"/>
      <c r="V726" s="62"/>
      <c r="W726" s="72" t="str">
        <f>IF(ISBLANK(Table1[[#This Row],[Connection Type]]),"",INDEX(LookupConnectionType[Description],MATCH(Table1[[#This Row],[Connection Type]],LookupConnectionType[Connection Abbreviation])))</f>
        <v/>
      </c>
      <c r="X726" s="76"/>
      <c r="Z726" s="41" t="s">
        <v>591</v>
      </c>
      <c r="AA726" s="62"/>
      <c r="AB726" s="62"/>
      <c r="AC726" s="62"/>
      <c r="AD726" s="62"/>
      <c r="AE726" s="62"/>
      <c r="AF726" s="77"/>
      <c r="AG726" s="77"/>
      <c r="AH726" s="78"/>
      <c r="AI72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2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26" s="79" t="str">
        <f>IF(OR(Table1[[#This Row],[Apparent Power (kVA)]]="",Table1[[#This Row],[Elec - Diversity]]=""),"",Table1[[#This Row],[Apparent Power (kVA)]]*Table1[[#This Row],[Elec - Diversity]])</f>
        <v/>
      </c>
      <c r="AL726" s="62"/>
      <c r="AM726" s="62"/>
      <c r="AN726" s="62"/>
      <c r="AO726" s="62"/>
      <c r="AP726" s="62"/>
      <c r="AQ726" s="62"/>
      <c r="AR726" s="62"/>
      <c r="AS726" s="62"/>
      <c r="AT726" s="62" t="str" cm="1">
        <f t="array" ref="AT726">IF(ISBLANK(Table1[[#This Row],[Service]]),"N/A",INDEX(LookupService[Consumption Unit],MATCH(Table1[[#This Row],[Service]],LookupService[Service],0),0))</f>
        <v>N/A</v>
      </c>
      <c r="AU726" s="62"/>
      <c r="AV726" s="62"/>
      <c r="AW726" s="80" t="str" cm="1">
        <f t="array" ref="AW726">IF(ISBLANK(Table1[[#This Row],[Service]]),"N/A",INDEX(LookupService[Pressure Unit],MATCH(Table1[[#This Row],[Service]],LookupService[Service],0),0))</f>
        <v>N/A</v>
      </c>
      <c r="AX726" s="81"/>
      <c r="AY726" s="72" t="str">
        <f>IF(OR(Table1[[#This Row],[Flow]]="",Table1[[#This Row],[Mech - Diversity]]=""),"",Table1[[#This Row],[Flow]]*Table1[[#This Row],[Mech - Diversity]])</f>
        <v/>
      </c>
      <c r="AZ726" s="72"/>
      <c r="BA726" s="62"/>
      <c r="BB726" s="62"/>
      <c r="BC726" s="62"/>
      <c r="BD726" s="62"/>
      <c r="BE726" s="62"/>
      <c r="BF726" s="62"/>
      <c r="BG726" s="62"/>
      <c r="BH726" s="77"/>
      <c r="BI726" s="77"/>
      <c r="BJ72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26" s="72"/>
      <c r="BL726" s="72" t="b">
        <f>IF(ISBLANK(Table1[[#This Row],[Power Source (Control Panel)]]),FALSE,TRUE)</f>
        <v>0</v>
      </c>
    </row>
    <row r="727" spans="1:64" ht="30" customHeight="1" x14ac:dyDescent="0.3">
      <c r="A727" s="62" t="s">
        <v>1084</v>
      </c>
      <c r="B727" s="62" t="s">
        <v>1070</v>
      </c>
      <c r="C72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EL-C147</v>
      </c>
      <c r="D727" s="62" t="s">
        <v>516</v>
      </c>
      <c r="E727" s="62" t="s">
        <v>528</v>
      </c>
      <c r="F727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727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727" s="74">
        <v>147</v>
      </c>
      <c r="I727" s="75" t="str">
        <f>IF(Table1[[#This Row],[Connection ID]]&lt;&gt;"-",IF(COUNTIF(Table1[Connection ID],Table1[[#This Row],[Connection ID]])&gt;1,"Duplicate Tag",""),"")</f>
        <v/>
      </c>
      <c r="J72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27" s="62"/>
      <c r="M727" s="62"/>
      <c r="N727" s="72" t="str" cm="1">
        <f t="array" ref="N727">_xlfn._xlws.FILTER(LookupCostCode[Cost Code],LookupCostCode[Description]=Table1[[#This Row],[Equipment Type]],"Not Assigned")</f>
        <v>Not Assigned</v>
      </c>
      <c r="O727" s="72"/>
      <c r="P727" s="72"/>
      <c r="Q727" s="62" t="s">
        <v>9</v>
      </c>
      <c r="R727" s="62"/>
      <c r="S727" s="62" t="s">
        <v>10</v>
      </c>
      <c r="T727" s="62"/>
      <c r="U727" s="62"/>
      <c r="V727" s="62"/>
      <c r="W727" s="72" t="str">
        <f>IF(ISBLANK(Table1[[#This Row],[Connection Type]]),"",INDEX(LookupConnectionType[Description],MATCH(Table1[[#This Row],[Connection Type]],LookupConnectionType[Connection Abbreviation])))</f>
        <v/>
      </c>
      <c r="X727" s="76"/>
      <c r="AA727" s="62"/>
      <c r="AB727" s="62"/>
      <c r="AC727" s="62" t="s">
        <v>518</v>
      </c>
      <c r="AD727" s="62"/>
      <c r="AE727" s="62" t="s">
        <v>529</v>
      </c>
      <c r="AF727" s="77"/>
      <c r="AG727" s="77">
        <v>5</v>
      </c>
      <c r="AH727" s="78">
        <v>0.8</v>
      </c>
      <c r="AI727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727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727" s="79">
        <f>IF(OR(Table1[[#This Row],[Apparent Power (kVA)]]="",Table1[[#This Row],[Elec - Diversity]]=""),"",Table1[[#This Row],[Apparent Power (kVA)]]*Table1[[#This Row],[Elec - Diversity]])</f>
        <v>0.48</v>
      </c>
      <c r="AL727" s="62"/>
      <c r="AM727" s="62"/>
      <c r="AN727" s="62"/>
      <c r="AO727" s="62"/>
      <c r="AP727" s="62"/>
      <c r="AQ727" s="62"/>
      <c r="AR727" s="62"/>
      <c r="AS727" s="62"/>
      <c r="AT727" s="62" t="str" cm="1">
        <f t="array" ref="AT727">IF(ISBLANK(Table1[[#This Row],[Service]]),"N/A",INDEX(LookupService[Consumption Unit],MATCH(Table1[[#This Row],[Service]],LookupService[Service],0),0))</f>
        <v>N/A</v>
      </c>
      <c r="AU727" s="62"/>
      <c r="AV727" s="62"/>
      <c r="AW727" s="80" t="str" cm="1">
        <f t="array" ref="AW727">IF(ISBLANK(Table1[[#This Row],[Service]]),"N/A",INDEX(LookupService[Pressure Unit],MATCH(Table1[[#This Row],[Service]],LookupService[Service],0),0))</f>
        <v>N/A</v>
      </c>
      <c r="AX727" s="81"/>
      <c r="AY727" s="72" t="str">
        <f>IF(OR(Table1[[#This Row],[Flow]]="",Table1[[#This Row],[Mech - Diversity]]=""),"",Table1[[#This Row],[Flow]]*Table1[[#This Row],[Mech - Diversity]])</f>
        <v/>
      </c>
      <c r="AZ727" s="72"/>
      <c r="BA727" s="62"/>
      <c r="BB727" s="62"/>
      <c r="BC727" s="62"/>
      <c r="BD727" s="62"/>
      <c r="BE727" s="62"/>
      <c r="BF727" s="62"/>
      <c r="BG727" s="62"/>
      <c r="BH727" s="77"/>
      <c r="BI727" s="77"/>
      <c r="BJ727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727" s="72" t="s">
        <v>512</v>
      </c>
      <c r="BL727" s="72" t="b">
        <f>IF(ISBLANK(Table1[[#This Row],[Power Source (Control Panel)]]),FALSE,TRUE)</f>
        <v>0</v>
      </c>
    </row>
    <row r="728" spans="1:64" ht="30" customHeight="1" x14ac:dyDescent="0.3">
      <c r="A728" s="62" t="s">
        <v>1084</v>
      </c>
      <c r="B728" s="62" t="s">
        <v>1070</v>
      </c>
      <c r="C72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28" s="62" t="s">
        <v>509</v>
      </c>
      <c r="E728" s="62"/>
      <c r="F72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2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28" s="74"/>
      <c r="I728" s="75" t="str">
        <f>IF(Table1[[#This Row],[Connection ID]]&lt;&gt;"-",IF(COUNTIF(Table1[Connection ID],Table1[[#This Row],[Connection ID]])&gt;1,"Duplicate Tag",""),"")</f>
        <v/>
      </c>
      <c r="J72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28" s="62"/>
      <c r="M728" s="62" t="s">
        <v>751</v>
      </c>
      <c r="N728" s="72" t="str" cm="1">
        <f t="array" ref="N728">_xlfn._xlws.FILTER(LookupCostCode[Cost Code],LookupCostCode[Description]=Table1[[#This Row],[Equipment Type]],"Not Assigned")</f>
        <v>Not Assigned</v>
      </c>
      <c r="O728" s="72" t="s">
        <v>545</v>
      </c>
      <c r="P728" s="72"/>
      <c r="Q728" s="62" t="s">
        <v>9</v>
      </c>
      <c r="R728" s="62"/>
      <c r="S728" s="62" t="s">
        <v>10</v>
      </c>
      <c r="T728" s="62"/>
      <c r="U728" s="62"/>
      <c r="V728" s="62"/>
      <c r="W728" s="72" t="str">
        <f>IF(ISBLANK(Table1[[#This Row],[Connection Type]]),"",INDEX(LookupConnectionType[Description],MATCH(Table1[[#This Row],[Connection Type]],LookupConnectionType[Connection Abbreviation])))</f>
        <v/>
      </c>
      <c r="X728" s="76"/>
      <c r="Z728" s="41" t="s">
        <v>591</v>
      </c>
      <c r="AA728" s="62"/>
      <c r="AB728" s="62"/>
      <c r="AC728" s="62"/>
      <c r="AD728" s="62"/>
      <c r="AE728" s="62"/>
      <c r="AF728" s="77"/>
      <c r="AG728" s="77"/>
      <c r="AH728" s="78"/>
      <c r="AI72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2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28" s="79" t="str">
        <f>IF(OR(Table1[[#This Row],[Apparent Power (kVA)]]="",Table1[[#This Row],[Elec - Diversity]]=""),"",Table1[[#This Row],[Apparent Power (kVA)]]*Table1[[#This Row],[Elec - Diversity]])</f>
        <v/>
      </c>
      <c r="AL728" s="62"/>
      <c r="AM728" s="62"/>
      <c r="AN728" s="62"/>
      <c r="AO728" s="62"/>
      <c r="AP728" s="62"/>
      <c r="AQ728" s="62"/>
      <c r="AR728" s="62"/>
      <c r="AS728" s="62"/>
      <c r="AT728" s="62" t="str" cm="1">
        <f t="array" ref="AT728">IF(ISBLANK(Table1[[#This Row],[Service]]),"N/A",INDEX(LookupService[Consumption Unit],MATCH(Table1[[#This Row],[Service]],LookupService[Service],0),0))</f>
        <v>N/A</v>
      </c>
      <c r="AU728" s="62"/>
      <c r="AV728" s="62"/>
      <c r="AW728" s="80" t="str" cm="1">
        <f t="array" ref="AW728">IF(ISBLANK(Table1[[#This Row],[Service]]),"N/A",INDEX(LookupService[Pressure Unit],MATCH(Table1[[#This Row],[Service]],LookupService[Service],0),0))</f>
        <v>N/A</v>
      </c>
      <c r="AX728" s="81"/>
      <c r="AY728" s="72" t="str">
        <f>IF(OR(Table1[[#This Row],[Flow]]="",Table1[[#This Row],[Mech - Diversity]]=""),"",Table1[[#This Row],[Flow]]*Table1[[#This Row],[Mech - Diversity]])</f>
        <v/>
      </c>
      <c r="AZ728" s="72"/>
      <c r="BA728" s="62"/>
      <c r="BB728" s="62"/>
      <c r="BC728" s="62"/>
      <c r="BD728" s="62"/>
      <c r="BE728" s="62"/>
      <c r="BF728" s="62"/>
      <c r="BG728" s="62"/>
      <c r="BH728" s="77"/>
      <c r="BI728" s="77"/>
      <c r="BJ72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28" s="72"/>
      <c r="BL728" s="72" t="b">
        <f>IF(ISBLANK(Table1[[#This Row],[Power Source (Control Panel)]]),FALSE,TRUE)</f>
        <v>0</v>
      </c>
    </row>
    <row r="729" spans="1:64" ht="30" customHeight="1" x14ac:dyDescent="0.3">
      <c r="A729" s="62" t="s">
        <v>1085</v>
      </c>
      <c r="B729" s="62" t="s">
        <v>1070</v>
      </c>
      <c r="C72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EL-C148</v>
      </c>
      <c r="D729" s="62" t="s">
        <v>516</v>
      </c>
      <c r="E729" s="62" t="s">
        <v>528</v>
      </c>
      <c r="F729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729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729" s="74">
        <v>148</v>
      </c>
      <c r="I729" s="75" t="str">
        <f>IF(Table1[[#This Row],[Connection ID]]&lt;&gt;"-",IF(COUNTIF(Table1[Connection ID],Table1[[#This Row],[Connection ID]])&gt;1,"Duplicate Tag",""),"")</f>
        <v/>
      </c>
      <c r="J72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29" s="62"/>
      <c r="M729" s="62"/>
      <c r="N729" s="72" t="str" cm="1">
        <f t="array" ref="N729">_xlfn._xlws.FILTER(LookupCostCode[Cost Code],LookupCostCode[Description]=Table1[[#This Row],[Equipment Type]],"Not Assigned")</f>
        <v>Not Assigned</v>
      </c>
      <c r="O729" s="72"/>
      <c r="P729" s="72"/>
      <c r="Q729" s="62" t="s">
        <v>9</v>
      </c>
      <c r="R729" s="62"/>
      <c r="S729" s="62" t="s">
        <v>10</v>
      </c>
      <c r="T729" s="62"/>
      <c r="U729" s="62"/>
      <c r="V729" s="62"/>
      <c r="W729" s="72" t="str">
        <f>IF(ISBLANK(Table1[[#This Row],[Connection Type]]),"",INDEX(LookupConnectionType[Description],MATCH(Table1[[#This Row],[Connection Type]],LookupConnectionType[Connection Abbreviation])))</f>
        <v/>
      </c>
      <c r="X729" s="76"/>
      <c r="AA729" s="62"/>
      <c r="AB729" s="62"/>
      <c r="AC729" s="62" t="s">
        <v>518</v>
      </c>
      <c r="AD729" s="62"/>
      <c r="AE729" s="62" t="s">
        <v>529</v>
      </c>
      <c r="AF729" s="77"/>
      <c r="AG729" s="77">
        <v>5</v>
      </c>
      <c r="AH729" s="78">
        <v>0.8</v>
      </c>
      <c r="AI729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729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729" s="79">
        <f>IF(OR(Table1[[#This Row],[Apparent Power (kVA)]]="",Table1[[#This Row],[Elec - Diversity]]=""),"",Table1[[#This Row],[Apparent Power (kVA)]]*Table1[[#This Row],[Elec - Diversity]])</f>
        <v>0.48</v>
      </c>
      <c r="AL729" s="62"/>
      <c r="AM729" s="62"/>
      <c r="AN729" s="62"/>
      <c r="AO729" s="62"/>
      <c r="AP729" s="62"/>
      <c r="AQ729" s="62"/>
      <c r="AR729" s="62"/>
      <c r="AS729" s="62"/>
      <c r="AT729" s="62" t="str" cm="1">
        <f t="array" ref="AT729">IF(ISBLANK(Table1[[#This Row],[Service]]),"N/A",INDEX(LookupService[Consumption Unit],MATCH(Table1[[#This Row],[Service]],LookupService[Service],0),0))</f>
        <v>N/A</v>
      </c>
      <c r="AU729" s="62"/>
      <c r="AV729" s="62"/>
      <c r="AW729" s="80" t="str" cm="1">
        <f t="array" ref="AW729">IF(ISBLANK(Table1[[#This Row],[Service]]),"N/A",INDEX(LookupService[Pressure Unit],MATCH(Table1[[#This Row],[Service]],LookupService[Service],0),0))</f>
        <v>N/A</v>
      </c>
      <c r="AX729" s="81"/>
      <c r="AY729" s="72" t="str">
        <f>IF(OR(Table1[[#This Row],[Flow]]="",Table1[[#This Row],[Mech - Diversity]]=""),"",Table1[[#This Row],[Flow]]*Table1[[#This Row],[Mech - Diversity]])</f>
        <v/>
      </c>
      <c r="AZ729" s="72"/>
      <c r="BA729" s="62"/>
      <c r="BB729" s="62"/>
      <c r="BC729" s="62"/>
      <c r="BD729" s="62"/>
      <c r="BE729" s="62"/>
      <c r="BF729" s="62"/>
      <c r="BG729" s="62"/>
      <c r="BH729" s="77"/>
      <c r="BI729" s="77"/>
      <c r="BJ729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729" s="72" t="s">
        <v>512</v>
      </c>
      <c r="BL729" s="72" t="b">
        <f>IF(ISBLANK(Table1[[#This Row],[Power Source (Control Panel)]]),FALSE,TRUE)</f>
        <v>0</v>
      </c>
    </row>
    <row r="730" spans="1:64" ht="30" customHeight="1" x14ac:dyDescent="0.3">
      <c r="A730" s="62" t="s">
        <v>1085</v>
      </c>
      <c r="B730" s="62" t="s">
        <v>1070</v>
      </c>
      <c r="C73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30" s="62" t="s">
        <v>509</v>
      </c>
      <c r="E730" s="62"/>
      <c r="F73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3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30" s="74"/>
      <c r="I730" s="75" t="str">
        <f>IF(Table1[[#This Row],[Connection ID]]&lt;&gt;"-",IF(COUNTIF(Table1[Connection ID],Table1[[#This Row],[Connection ID]])&gt;1,"Duplicate Tag",""),"")</f>
        <v/>
      </c>
      <c r="J73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30" s="62"/>
      <c r="M730" s="62" t="s">
        <v>751</v>
      </c>
      <c r="N730" s="72" t="str" cm="1">
        <f t="array" ref="N730">_xlfn._xlws.FILTER(LookupCostCode[Cost Code],LookupCostCode[Description]=Table1[[#This Row],[Equipment Type]],"Not Assigned")</f>
        <v>Not Assigned</v>
      </c>
      <c r="O730" s="72" t="s">
        <v>545</v>
      </c>
      <c r="P730" s="72"/>
      <c r="Q730" s="62" t="s">
        <v>9</v>
      </c>
      <c r="R730" s="62"/>
      <c r="S730" s="62" t="s">
        <v>10</v>
      </c>
      <c r="T730" s="62"/>
      <c r="U730" s="62"/>
      <c r="V730" s="62"/>
      <c r="W730" s="72" t="str">
        <f>IF(ISBLANK(Table1[[#This Row],[Connection Type]]),"",INDEX(LookupConnectionType[Description],MATCH(Table1[[#This Row],[Connection Type]],LookupConnectionType[Connection Abbreviation])))</f>
        <v/>
      </c>
      <c r="X730" s="76"/>
      <c r="Z730" s="41" t="s">
        <v>591</v>
      </c>
      <c r="AA730" s="62"/>
      <c r="AB730" s="62"/>
      <c r="AC730" s="62"/>
      <c r="AD730" s="62"/>
      <c r="AE730" s="62"/>
      <c r="AF730" s="77"/>
      <c r="AG730" s="77"/>
      <c r="AH730" s="78"/>
      <c r="AI73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3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30" s="79" t="str">
        <f>IF(OR(Table1[[#This Row],[Apparent Power (kVA)]]="",Table1[[#This Row],[Elec - Diversity]]=""),"",Table1[[#This Row],[Apparent Power (kVA)]]*Table1[[#This Row],[Elec - Diversity]])</f>
        <v/>
      </c>
      <c r="AL730" s="62"/>
      <c r="AM730" s="62"/>
      <c r="AN730" s="62"/>
      <c r="AO730" s="62"/>
      <c r="AP730" s="62"/>
      <c r="AQ730" s="62"/>
      <c r="AR730" s="62"/>
      <c r="AS730" s="62"/>
      <c r="AT730" s="62" t="str" cm="1">
        <f t="array" ref="AT730">IF(ISBLANK(Table1[[#This Row],[Service]]),"N/A",INDEX(LookupService[Consumption Unit],MATCH(Table1[[#This Row],[Service]],LookupService[Service],0),0))</f>
        <v>N/A</v>
      </c>
      <c r="AU730" s="62"/>
      <c r="AV730" s="62"/>
      <c r="AW730" s="80" t="str" cm="1">
        <f t="array" ref="AW730">IF(ISBLANK(Table1[[#This Row],[Service]]),"N/A",INDEX(LookupService[Pressure Unit],MATCH(Table1[[#This Row],[Service]],LookupService[Service],0),0))</f>
        <v>N/A</v>
      </c>
      <c r="AX730" s="81"/>
      <c r="AY730" s="72" t="str">
        <f>IF(OR(Table1[[#This Row],[Flow]]="",Table1[[#This Row],[Mech - Diversity]]=""),"",Table1[[#This Row],[Flow]]*Table1[[#This Row],[Mech - Diversity]])</f>
        <v/>
      </c>
      <c r="AZ730" s="72"/>
      <c r="BA730" s="62"/>
      <c r="BB730" s="62"/>
      <c r="BC730" s="62"/>
      <c r="BD730" s="62"/>
      <c r="BE730" s="62"/>
      <c r="BF730" s="62"/>
      <c r="BG730" s="62"/>
      <c r="BH730" s="77"/>
      <c r="BI730" s="77"/>
      <c r="BJ73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30" s="72"/>
      <c r="BL730" s="72" t="b">
        <f>IF(ISBLANK(Table1[[#This Row],[Power Source (Control Panel)]]),FALSE,TRUE)</f>
        <v>0</v>
      </c>
    </row>
    <row r="731" spans="1:64" ht="30" customHeight="1" x14ac:dyDescent="0.3">
      <c r="A731" s="62" t="s">
        <v>1086</v>
      </c>
      <c r="B731" s="62" t="s">
        <v>1070</v>
      </c>
      <c r="C73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EL-C149</v>
      </c>
      <c r="D731" s="62" t="s">
        <v>516</v>
      </c>
      <c r="E731" s="62" t="s">
        <v>528</v>
      </c>
      <c r="F731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731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731" s="74">
        <v>149</v>
      </c>
      <c r="I731" s="75" t="str">
        <f>IF(Table1[[#This Row],[Connection ID]]&lt;&gt;"-",IF(COUNTIF(Table1[Connection ID],Table1[[#This Row],[Connection ID]])&gt;1,"Duplicate Tag",""),"")</f>
        <v/>
      </c>
      <c r="J73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31" s="62"/>
      <c r="M731" s="62"/>
      <c r="N731" s="72" t="str" cm="1">
        <f t="array" ref="N731">_xlfn._xlws.FILTER(LookupCostCode[Cost Code],LookupCostCode[Description]=Table1[[#This Row],[Equipment Type]],"Not Assigned")</f>
        <v>Not Assigned</v>
      </c>
      <c r="O731" s="72"/>
      <c r="P731" s="72"/>
      <c r="Q731" s="62" t="s">
        <v>9</v>
      </c>
      <c r="R731" s="62"/>
      <c r="S731" s="62" t="s">
        <v>10</v>
      </c>
      <c r="T731" s="62"/>
      <c r="U731" s="62"/>
      <c r="V731" s="62"/>
      <c r="W731" s="72" t="str">
        <f>IF(ISBLANK(Table1[[#This Row],[Connection Type]]),"",INDEX(LookupConnectionType[Description],MATCH(Table1[[#This Row],[Connection Type]],LookupConnectionType[Connection Abbreviation])))</f>
        <v/>
      </c>
      <c r="X731" s="76"/>
      <c r="AA731" s="62"/>
      <c r="AB731" s="62"/>
      <c r="AC731" s="62" t="s">
        <v>518</v>
      </c>
      <c r="AD731" s="62"/>
      <c r="AE731" s="62" t="s">
        <v>529</v>
      </c>
      <c r="AF731" s="77"/>
      <c r="AG731" s="77">
        <v>5</v>
      </c>
      <c r="AH731" s="78">
        <v>0.8</v>
      </c>
      <c r="AI731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731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731" s="79">
        <f>IF(OR(Table1[[#This Row],[Apparent Power (kVA)]]="",Table1[[#This Row],[Elec - Diversity]]=""),"",Table1[[#This Row],[Apparent Power (kVA)]]*Table1[[#This Row],[Elec - Diversity]])</f>
        <v>0.48</v>
      </c>
      <c r="AL731" s="62"/>
      <c r="AM731" s="62"/>
      <c r="AN731" s="62"/>
      <c r="AO731" s="62"/>
      <c r="AP731" s="62"/>
      <c r="AQ731" s="62"/>
      <c r="AR731" s="62"/>
      <c r="AS731" s="62"/>
      <c r="AT731" s="62" t="str" cm="1">
        <f t="array" ref="AT731">IF(ISBLANK(Table1[[#This Row],[Service]]),"N/A",INDEX(LookupService[Consumption Unit],MATCH(Table1[[#This Row],[Service]],LookupService[Service],0),0))</f>
        <v>N/A</v>
      </c>
      <c r="AU731" s="62"/>
      <c r="AV731" s="62"/>
      <c r="AW731" s="80" t="str" cm="1">
        <f t="array" ref="AW731">IF(ISBLANK(Table1[[#This Row],[Service]]),"N/A",INDEX(LookupService[Pressure Unit],MATCH(Table1[[#This Row],[Service]],LookupService[Service],0),0))</f>
        <v>N/A</v>
      </c>
      <c r="AX731" s="81"/>
      <c r="AY731" s="72" t="str">
        <f>IF(OR(Table1[[#This Row],[Flow]]="",Table1[[#This Row],[Mech - Diversity]]=""),"",Table1[[#This Row],[Flow]]*Table1[[#This Row],[Mech - Diversity]])</f>
        <v/>
      </c>
      <c r="AZ731" s="72"/>
      <c r="BA731" s="62"/>
      <c r="BB731" s="62"/>
      <c r="BC731" s="62"/>
      <c r="BD731" s="62"/>
      <c r="BE731" s="62"/>
      <c r="BF731" s="62"/>
      <c r="BG731" s="62"/>
      <c r="BH731" s="77"/>
      <c r="BI731" s="77"/>
      <c r="BJ731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731" s="72" t="s">
        <v>512</v>
      </c>
      <c r="BL731" s="72" t="b">
        <f>IF(ISBLANK(Table1[[#This Row],[Power Source (Control Panel)]]),FALSE,TRUE)</f>
        <v>0</v>
      </c>
    </row>
    <row r="732" spans="1:64" ht="30" customHeight="1" x14ac:dyDescent="0.3">
      <c r="A732" s="62" t="s">
        <v>1086</v>
      </c>
      <c r="B732" s="62" t="s">
        <v>1070</v>
      </c>
      <c r="C73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32" s="62" t="s">
        <v>509</v>
      </c>
      <c r="E732" s="62"/>
      <c r="F73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3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32" s="74"/>
      <c r="I732" s="75" t="str">
        <f>IF(Table1[[#This Row],[Connection ID]]&lt;&gt;"-",IF(COUNTIF(Table1[Connection ID],Table1[[#This Row],[Connection ID]])&gt;1,"Duplicate Tag",""),"")</f>
        <v/>
      </c>
      <c r="J73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32" s="62"/>
      <c r="M732" s="62" t="s">
        <v>751</v>
      </c>
      <c r="N732" s="72" t="str" cm="1">
        <f t="array" ref="N732">_xlfn._xlws.FILTER(LookupCostCode[Cost Code],LookupCostCode[Description]=Table1[[#This Row],[Equipment Type]],"Not Assigned")</f>
        <v>Not Assigned</v>
      </c>
      <c r="O732" s="72" t="s">
        <v>545</v>
      </c>
      <c r="P732" s="72"/>
      <c r="Q732" s="62" t="s">
        <v>9</v>
      </c>
      <c r="R732" s="62"/>
      <c r="S732" s="62" t="s">
        <v>10</v>
      </c>
      <c r="T732" s="62"/>
      <c r="U732" s="62"/>
      <c r="V732" s="62"/>
      <c r="W732" s="72" t="str">
        <f>IF(ISBLANK(Table1[[#This Row],[Connection Type]]),"",INDEX(LookupConnectionType[Description],MATCH(Table1[[#This Row],[Connection Type]],LookupConnectionType[Connection Abbreviation])))</f>
        <v/>
      </c>
      <c r="X732" s="76"/>
      <c r="Z732" s="41" t="s">
        <v>591</v>
      </c>
      <c r="AA732" s="62"/>
      <c r="AB732" s="62"/>
      <c r="AC732" s="62"/>
      <c r="AD732" s="62"/>
      <c r="AE732" s="62"/>
      <c r="AF732" s="77"/>
      <c r="AG732" s="77"/>
      <c r="AH732" s="78"/>
      <c r="AI73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3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32" s="79" t="str">
        <f>IF(OR(Table1[[#This Row],[Apparent Power (kVA)]]="",Table1[[#This Row],[Elec - Diversity]]=""),"",Table1[[#This Row],[Apparent Power (kVA)]]*Table1[[#This Row],[Elec - Diversity]])</f>
        <v/>
      </c>
      <c r="AL732" s="62"/>
      <c r="AM732" s="62"/>
      <c r="AN732" s="62"/>
      <c r="AO732" s="62"/>
      <c r="AP732" s="62"/>
      <c r="AQ732" s="62"/>
      <c r="AR732" s="62"/>
      <c r="AS732" s="62"/>
      <c r="AT732" s="62" t="str" cm="1">
        <f t="array" ref="AT732">IF(ISBLANK(Table1[[#This Row],[Service]]),"N/A",INDEX(LookupService[Consumption Unit],MATCH(Table1[[#This Row],[Service]],LookupService[Service],0),0))</f>
        <v>N/A</v>
      </c>
      <c r="AU732" s="62"/>
      <c r="AV732" s="62"/>
      <c r="AW732" s="80" t="str" cm="1">
        <f t="array" ref="AW732">IF(ISBLANK(Table1[[#This Row],[Service]]),"N/A",INDEX(LookupService[Pressure Unit],MATCH(Table1[[#This Row],[Service]],LookupService[Service],0),0))</f>
        <v>N/A</v>
      </c>
      <c r="AX732" s="81"/>
      <c r="AY732" s="72" t="str">
        <f>IF(OR(Table1[[#This Row],[Flow]]="",Table1[[#This Row],[Mech - Diversity]]=""),"",Table1[[#This Row],[Flow]]*Table1[[#This Row],[Mech - Diversity]])</f>
        <v/>
      </c>
      <c r="AZ732" s="72"/>
      <c r="BA732" s="62"/>
      <c r="BB732" s="62"/>
      <c r="BC732" s="62"/>
      <c r="BD732" s="62"/>
      <c r="BE732" s="62"/>
      <c r="BF732" s="62"/>
      <c r="BG732" s="62"/>
      <c r="BH732" s="77"/>
      <c r="BI732" s="77"/>
      <c r="BJ73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32" s="72"/>
      <c r="BL732" s="72" t="b">
        <f>IF(ISBLANK(Table1[[#This Row],[Power Source (Control Panel)]]),FALSE,TRUE)</f>
        <v>0</v>
      </c>
    </row>
    <row r="733" spans="1:64" ht="30" customHeight="1" x14ac:dyDescent="0.3">
      <c r="A733" s="62" t="s">
        <v>1087</v>
      </c>
      <c r="B733" s="62" t="s">
        <v>1070</v>
      </c>
      <c r="C73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EL-C271</v>
      </c>
      <c r="D733" s="62" t="s">
        <v>516</v>
      </c>
      <c r="E733" s="62" t="s">
        <v>528</v>
      </c>
      <c r="F733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733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733" s="74">
        <v>271</v>
      </c>
      <c r="I733" s="75" t="str">
        <f>IF(Table1[[#This Row],[Connection ID]]&lt;&gt;"-",IF(COUNTIF(Table1[Connection ID],Table1[[#This Row],[Connection ID]])&gt;1,"Duplicate Tag",""),"")</f>
        <v/>
      </c>
      <c r="J73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33" s="62"/>
      <c r="M733" s="62"/>
      <c r="N733" s="72" t="str" cm="1">
        <f t="array" ref="N733">_xlfn._xlws.FILTER(LookupCostCode[Cost Code],LookupCostCode[Description]=Table1[[#This Row],[Equipment Type]],"Not Assigned")</f>
        <v>Not Assigned</v>
      </c>
      <c r="O733" s="72"/>
      <c r="P733" s="72"/>
      <c r="Q733" s="62" t="s">
        <v>9</v>
      </c>
      <c r="R733" s="62"/>
      <c r="S733" s="62" t="s">
        <v>10</v>
      </c>
      <c r="T733" s="62"/>
      <c r="U733" s="62"/>
      <c r="V733" s="62"/>
      <c r="W733" s="72" t="str">
        <f>IF(ISBLANK(Table1[[#This Row],[Connection Type]]),"",INDEX(LookupConnectionType[Description],MATCH(Table1[[#This Row],[Connection Type]],LookupConnectionType[Connection Abbreviation])))</f>
        <v/>
      </c>
      <c r="X733" s="76"/>
      <c r="AA733" s="62"/>
      <c r="AB733" s="62"/>
      <c r="AC733" s="62" t="s">
        <v>518</v>
      </c>
      <c r="AD733" s="62"/>
      <c r="AE733" s="62" t="s">
        <v>529</v>
      </c>
      <c r="AF733" s="77"/>
      <c r="AG733" s="77">
        <v>5</v>
      </c>
      <c r="AH733" s="78">
        <v>0.8</v>
      </c>
      <c r="AI733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733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733" s="79">
        <f>IF(OR(Table1[[#This Row],[Apparent Power (kVA)]]="",Table1[[#This Row],[Elec - Diversity]]=""),"",Table1[[#This Row],[Apparent Power (kVA)]]*Table1[[#This Row],[Elec - Diversity]])</f>
        <v>0.48</v>
      </c>
      <c r="AL733" s="62"/>
      <c r="AM733" s="62"/>
      <c r="AN733" s="62"/>
      <c r="AO733" s="62"/>
      <c r="AP733" s="62"/>
      <c r="AQ733" s="62"/>
      <c r="AR733" s="62"/>
      <c r="AS733" s="62"/>
      <c r="AT733" s="62" t="str" cm="1">
        <f t="array" ref="AT733">IF(ISBLANK(Table1[[#This Row],[Service]]),"N/A",INDEX(LookupService[Consumption Unit],MATCH(Table1[[#This Row],[Service]],LookupService[Service],0),0))</f>
        <v>N/A</v>
      </c>
      <c r="AU733" s="62"/>
      <c r="AV733" s="62"/>
      <c r="AW733" s="80" t="str" cm="1">
        <f t="array" ref="AW733">IF(ISBLANK(Table1[[#This Row],[Service]]),"N/A",INDEX(LookupService[Pressure Unit],MATCH(Table1[[#This Row],[Service]],LookupService[Service],0),0))</f>
        <v>N/A</v>
      </c>
      <c r="AX733" s="81"/>
      <c r="AY733" s="72" t="str">
        <f>IF(OR(Table1[[#This Row],[Flow]]="",Table1[[#This Row],[Mech - Diversity]]=""),"",Table1[[#This Row],[Flow]]*Table1[[#This Row],[Mech - Diversity]])</f>
        <v/>
      </c>
      <c r="AZ733" s="72"/>
      <c r="BA733" s="62"/>
      <c r="BB733" s="62"/>
      <c r="BC733" s="62"/>
      <c r="BD733" s="62"/>
      <c r="BE733" s="62"/>
      <c r="BF733" s="62"/>
      <c r="BG733" s="62"/>
      <c r="BH733" s="77"/>
      <c r="BI733" s="77"/>
      <c r="BJ733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733" s="72" t="s">
        <v>512</v>
      </c>
      <c r="BL733" s="72" t="b">
        <f>IF(ISBLANK(Table1[[#This Row],[Power Source (Control Panel)]]),FALSE,TRUE)</f>
        <v>0</v>
      </c>
    </row>
    <row r="734" spans="1:64" ht="30" customHeight="1" x14ac:dyDescent="0.3">
      <c r="A734" s="62" t="s">
        <v>1087</v>
      </c>
      <c r="B734" s="62" t="s">
        <v>1070</v>
      </c>
      <c r="C73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34" s="62" t="s">
        <v>509</v>
      </c>
      <c r="E734" s="62"/>
      <c r="F73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3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34" s="74"/>
      <c r="I734" s="75" t="str">
        <f>IF(Table1[[#This Row],[Connection ID]]&lt;&gt;"-",IF(COUNTIF(Table1[Connection ID],Table1[[#This Row],[Connection ID]])&gt;1,"Duplicate Tag",""),"")</f>
        <v/>
      </c>
      <c r="J73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34" s="62"/>
      <c r="M734" s="62" t="s">
        <v>751</v>
      </c>
      <c r="N734" s="72" t="str" cm="1">
        <f t="array" ref="N734">_xlfn._xlws.FILTER(LookupCostCode[Cost Code],LookupCostCode[Description]=Table1[[#This Row],[Equipment Type]],"Not Assigned")</f>
        <v>Not Assigned</v>
      </c>
      <c r="O734" s="72" t="s">
        <v>545</v>
      </c>
      <c r="P734" s="72"/>
      <c r="Q734" s="62" t="s">
        <v>9</v>
      </c>
      <c r="R734" s="62"/>
      <c r="S734" s="62" t="s">
        <v>10</v>
      </c>
      <c r="T734" s="62"/>
      <c r="U734" s="62"/>
      <c r="V734" s="62"/>
      <c r="W734" s="72" t="str">
        <f>IF(ISBLANK(Table1[[#This Row],[Connection Type]]),"",INDEX(LookupConnectionType[Description],MATCH(Table1[[#This Row],[Connection Type]],LookupConnectionType[Connection Abbreviation])))</f>
        <v/>
      </c>
      <c r="X734" s="76"/>
      <c r="AA734" s="62"/>
      <c r="AB734" s="62"/>
      <c r="AC734" s="62"/>
      <c r="AD734" s="62"/>
      <c r="AE734" s="62"/>
      <c r="AF734" s="77"/>
      <c r="AG734" s="77"/>
      <c r="AH734" s="78"/>
      <c r="AI734" s="79"/>
      <c r="AJ734" s="79"/>
      <c r="AK734" s="79"/>
      <c r="AL734" s="62"/>
      <c r="AM734" s="62"/>
      <c r="AN734" s="62"/>
      <c r="AO734" s="62"/>
      <c r="AP734" s="62"/>
      <c r="AQ734" s="62"/>
      <c r="AR734" s="62"/>
      <c r="AS734" s="62"/>
      <c r="AT734" s="62" t="str" cm="1">
        <f t="array" ref="AT734">IF(ISBLANK(Table1[[#This Row],[Service]]),"N/A",INDEX(LookupService[Consumption Unit],MATCH(Table1[[#This Row],[Service]],LookupService[Service],0),0))</f>
        <v>N/A</v>
      </c>
      <c r="AU734" s="62"/>
      <c r="AV734" s="62"/>
      <c r="AW734" s="80" t="str" cm="1">
        <f t="array" ref="AW734">IF(ISBLANK(Table1[[#This Row],[Service]]),"N/A",INDEX(LookupService[Pressure Unit],MATCH(Table1[[#This Row],[Service]],LookupService[Service],0),0))</f>
        <v>N/A</v>
      </c>
      <c r="AX734" s="81"/>
      <c r="AY734" s="72" t="str">
        <f>IF(OR(Table1[[#This Row],[Flow]]="",Table1[[#This Row],[Mech - Diversity]]=""),"",Table1[[#This Row],[Flow]]*Table1[[#This Row],[Mech - Diversity]])</f>
        <v/>
      </c>
      <c r="AZ734" s="72"/>
      <c r="BA734" s="62"/>
      <c r="BB734" s="62"/>
      <c r="BC734" s="62"/>
      <c r="BD734" s="62"/>
      <c r="BE734" s="62"/>
      <c r="BF734" s="62"/>
      <c r="BG734" s="62"/>
      <c r="BH734" s="77"/>
      <c r="BI734" s="77"/>
      <c r="BJ73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34" s="72"/>
      <c r="BL734" s="72" t="b">
        <f>IF(ISBLANK(Table1[[#This Row],[Power Source (Control Panel)]]),FALSE,TRUE)</f>
        <v>0</v>
      </c>
    </row>
    <row r="735" spans="1:64" ht="30" customHeight="1" x14ac:dyDescent="0.3">
      <c r="A735" s="62" t="s">
        <v>1088</v>
      </c>
      <c r="B735" s="62" t="s">
        <v>1070</v>
      </c>
      <c r="C73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35" s="62" t="s">
        <v>509</v>
      </c>
      <c r="E735" s="62"/>
      <c r="F73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3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35" s="74"/>
      <c r="I735" s="75" t="str">
        <f>IF(Table1[[#This Row],[Connection ID]]&lt;&gt;"-",IF(COUNTIF(Table1[Connection ID],Table1[[#This Row],[Connection ID]])&gt;1,"Duplicate Tag",""),"")</f>
        <v/>
      </c>
      <c r="J73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35" s="62"/>
      <c r="M735" s="62" t="s">
        <v>751</v>
      </c>
      <c r="N735" s="72" t="str" cm="1">
        <f t="array" ref="N735">_xlfn._xlws.FILTER(LookupCostCode[Cost Code],LookupCostCode[Description]=Table1[[#This Row],[Equipment Type]],"Not Assigned")</f>
        <v>Not Assigned</v>
      </c>
      <c r="O735" s="72" t="s">
        <v>545</v>
      </c>
      <c r="P735" s="72"/>
      <c r="Q735" s="62" t="s">
        <v>9</v>
      </c>
      <c r="R735" s="62"/>
      <c r="S735" s="62" t="s">
        <v>10</v>
      </c>
      <c r="T735" s="62"/>
      <c r="U735" s="62"/>
      <c r="V735" s="62"/>
      <c r="W735" s="72" t="str">
        <f>IF(ISBLANK(Table1[[#This Row],[Connection Type]]),"",INDEX(LookupConnectionType[Description],MATCH(Table1[[#This Row],[Connection Type]],LookupConnectionType[Connection Abbreviation])))</f>
        <v/>
      </c>
      <c r="X735" s="76"/>
      <c r="AA735" s="62"/>
      <c r="AB735" s="62"/>
      <c r="AC735" s="62"/>
      <c r="AD735" s="62"/>
      <c r="AE735" s="62"/>
      <c r="AF735" s="77"/>
      <c r="AG735" s="77"/>
      <c r="AH735" s="78"/>
      <c r="AI735" s="79"/>
      <c r="AJ735" s="79"/>
      <c r="AK735" s="79"/>
      <c r="AL735" s="62"/>
      <c r="AM735" s="62"/>
      <c r="AN735" s="62"/>
      <c r="AO735" s="62"/>
      <c r="AP735" s="62"/>
      <c r="AQ735" s="62"/>
      <c r="AR735" s="62"/>
      <c r="AS735" s="62"/>
      <c r="AT735" s="62" t="str" cm="1">
        <f t="array" ref="AT735">IF(ISBLANK(Table1[[#This Row],[Service]]),"N/A",INDEX(LookupService[Consumption Unit],MATCH(Table1[[#This Row],[Service]],LookupService[Service],0),0))</f>
        <v>N/A</v>
      </c>
      <c r="AU735" s="62"/>
      <c r="AV735" s="62"/>
      <c r="AW735" s="80" t="str" cm="1">
        <f t="array" ref="AW735">IF(ISBLANK(Table1[[#This Row],[Service]]),"N/A",INDEX(LookupService[Pressure Unit],MATCH(Table1[[#This Row],[Service]],LookupService[Service],0),0))</f>
        <v>N/A</v>
      </c>
      <c r="AX735" s="81"/>
      <c r="AY735" s="72" t="str">
        <f>IF(OR(Table1[[#This Row],[Flow]]="",Table1[[#This Row],[Mech - Diversity]]=""),"",Table1[[#This Row],[Flow]]*Table1[[#This Row],[Mech - Diversity]])</f>
        <v/>
      </c>
      <c r="AZ735" s="72"/>
      <c r="BA735" s="62"/>
      <c r="BB735" s="62"/>
      <c r="BC735" s="62"/>
      <c r="BD735" s="62"/>
      <c r="BE735" s="62"/>
      <c r="BF735" s="62"/>
      <c r="BG735" s="62"/>
      <c r="BH735" s="77"/>
      <c r="BI735" s="77"/>
      <c r="BJ73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35" s="72"/>
      <c r="BL735" s="72" t="b">
        <f>IF(ISBLANK(Table1[[#This Row],[Power Source (Control Panel)]]),FALSE,TRUE)</f>
        <v>0</v>
      </c>
    </row>
    <row r="736" spans="1:64" ht="30" customHeight="1" x14ac:dyDescent="0.3">
      <c r="A736" s="62" t="s">
        <v>1089</v>
      </c>
      <c r="B736" s="62" t="s">
        <v>1070</v>
      </c>
      <c r="C73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36" s="62" t="s">
        <v>509</v>
      </c>
      <c r="E736" s="62"/>
      <c r="F73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3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36" s="74"/>
      <c r="I736" s="75" t="str">
        <f>IF(Table1[[#This Row],[Connection ID]]&lt;&gt;"-",IF(COUNTIF(Table1[Connection ID],Table1[[#This Row],[Connection ID]])&gt;1,"Duplicate Tag",""),"")</f>
        <v/>
      </c>
      <c r="J73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36" s="62"/>
      <c r="M736" s="62" t="s">
        <v>751</v>
      </c>
      <c r="N736" s="72" t="str" cm="1">
        <f t="array" ref="N736">_xlfn._xlws.FILTER(LookupCostCode[Cost Code],LookupCostCode[Description]=Table1[[#This Row],[Equipment Type]],"Not Assigned")</f>
        <v>Not Assigned</v>
      </c>
      <c r="O736" s="72" t="s">
        <v>545</v>
      </c>
      <c r="P736" s="72"/>
      <c r="Q736" s="62" t="s">
        <v>9</v>
      </c>
      <c r="R736" s="62"/>
      <c r="S736" s="62" t="s">
        <v>10</v>
      </c>
      <c r="T736" s="62"/>
      <c r="U736" s="62"/>
      <c r="V736" s="62"/>
      <c r="W736" s="72" t="str">
        <f>IF(ISBLANK(Table1[[#This Row],[Connection Type]]),"",INDEX(LookupConnectionType[Description],MATCH(Table1[[#This Row],[Connection Type]],LookupConnectionType[Connection Abbreviation])))</f>
        <v/>
      </c>
      <c r="X736" s="76"/>
      <c r="AA736" s="62"/>
      <c r="AB736" s="62"/>
      <c r="AC736" s="62"/>
      <c r="AD736" s="62"/>
      <c r="AE736" s="62"/>
      <c r="AF736" s="77"/>
      <c r="AG736" s="77"/>
      <c r="AH736" s="78"/>
      <c r="AI736" s="79"/>
      <c r="AJ736" s="79"/>
      <c r="AK736" s="79"/>
      <c r="AL736" s="62"/>
      <c r="AM736" s="62"/>
      <c r="AN736" s="62"/>
      <c r="AO736" s="62"/>
      <c r="AP736" s="62"/>
      <c r="AQ736" s="62"/>
      <c r="AR736" s="62"/>
      <c r="AS736" s="62"/>
      <c r="AT736" s="62" t="str" cm="1">
        <f t="array" ref="AT736">IF(ISBLANK(Table1[[#This Row],[Service]]),"N/A",INDEX(LookupService[Consumption Unit],MATCH(Table1[[#This Row],[Service]],LookupService[Service],0),0))</f>
        <v>N/A</v>
      </c>
      <c r="AU736" s="62"/>
      <c r="AV736" s="62"/>
      <c r="AW736" s="80" t="str" cm="1">
        <f t="array" ref="AW736">IF(ISBLANK(Table1[[#This Row],[Service]]),"N/A",INDEX(LookupService[Pressure Unit],MATCH(Table1[[#This Row],[Service]],LookupService[Service],0),0))</f>
        <v>N/A</v>
      </c>
      <c r="AX736" s="81"/>
      <c r="AY736" s="72" t="str">
        <f>IF(OR(Table1[[#This Row],[Flow]]="",Table1[[#This Row],[Mech - Diversity]]=""),"",Table1[[#This Row],[Flow]]*Table1[[#This Row],[Mech - Diversity]])</f>
        <v/>
      </c>
      <c r="AZ736" s="72"/>
      <c r="BA736" s="62"/>
      <c r="BB736" s="62"/>
      <c r="BC736" s="62"/>
      <c r="BD736" s="62"/>
      <c r="BE736" s="62"/>
      <c r="BF736" s="62"/>
      <c r="BG736" s="62"/>
      <c r="BH736" s="77"/>
      <c r="BI736" s="77"/>
      <c r="BJ73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36" s="72"/>
      <c r="BL736" s="72" t="b">
        <f>IF(ISBLANK(Table1[[#This Row],[Power Source (Control Panel)]]),FALSE,TRUE)</f>
        <v>0</v>
      </c>
    </row>
    <row r="737" spans="1:64" ht="30" customHeight="1" x14ac:dyDescent="0.3">
      <c r="A737" s="62" t="s">
        <v>1090</v>
      </c>
      <c r="B737" s="62" t="s">
        <v>1070</v>
      </c>
      <c r="C73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37" s="62" t="s">
        <v>509</v>
      </c>
      <c r="E737" s="62"/>
      <c r="F73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3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37" s="74"/>
      <c r="I737" s="75" t="str">
        <f>IF(Table1[[#This Row],[Connection ID]]&lt;&gt;"-",IF(COUNTIF(Table1[Connection ID],Table1[[#This Row],[Connection ID]])&gt;1,"Duplicate Tag",""),"")</f>
        <v/>
      </c>
      <c r="J73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37" s="62"/>
      <c r="M737" s="62" t="s">
        <v>751</v>
      </c>
      <c r="N737" s="72" t="str" cm="1">
        <f t="array" ref="N737">_xlfn._xlws.FILTER(LookupCostCode[Cost Code],LookupCostCode[Description]=Table1[[#This Row],[Equipment Type]],"Not Assigned")</f>
        <v>Not Assigned</v>
      </c>
      <c r="O737" s="72" t="s">
        <v>545</v>
      </c>
      <c r="P737" s="72"/>
      <c r="Q737" s="62" t="s">
        <v>9</v>
      </c>
      <c r="R737" s="62"/>
      <c r="S737" s="62" t="s">
        <v>10</v>
      </c>
      <c r="T737" s="62"/>
      <c r="U737" s="62"/>
      <c r="V737" s="62"/>
      <c r="W737" s="72" t="str">
        <f>IF(ISBLANK(Table1[[#This Row],[Connection Type]]),"",INDEX(LookupConnectionType[Description],MATCH(Table1[[#This Row],[Connection Type]],LookupConnectionType[Connection Abbreviation])))</f>
        <v/>
      </c>
      <c r="X737" s="76"/>
      <c r="AA737" s="62"/>
      <c r="AB737" s="62"/>
      <c r="AC737" s="62"/>
      <c r="AD737" s="62"/>
      <c r="AE737" s="62"/>
      <c r="AF737" s="77"/>
      <c r="AG737" s="77"/>
      <c r="AH737" s="78"/>
      <c r="AI737" s="79"/>
      <c r="AJ737" s="79"/>
      <c r="AK737" s="79"/>
      <c r="AL737" s="62"/>
      <c r="AM737" s="62"/>
      <c r="AN737" s="62"/>
      <c r="AO737" s="62"/>
      <c r="AP737" s="62"/>
      <c r="AQ737" s="62"/>
      <c r="AR737" s="62"/>
      <c r="AS737" s="62"/>
      <c r="AT737" s="62" t="str" cm="1">
        <f t="array" ref="AT737">IF(ISBLANK(Table1[[#This Row],[Service]]),"N/A",INDEX(LookupService[Consumption Unit],MATCH(Table1[[#This Row],[Service]],LookupService[Service],0),0))</f>
        <v>N/A</v>
      </c>
      <c r="AU737" s="62"/>
      <c r="AV737" s="62"/>
      <c r="AW737" s="80" t="str" cm="1">
        <f t="array" ref="AW737">IF(ISBLANK(Table1[[#This Row],[Service]]),"N/A",INDEX(LookupService[Pressure Unit],MATCH(Table1[[#This Row],[Service]],LookupService[Service],0),0))</f>
        <v>N/A</v>
      </c>
      <c r="AX737" s="81"/>
      <c r="AY737" s="72" t="str">
        <f>IF(OR(Table1[[#This Row],[Flow]]="",Table1[[#This Row],[Mech - Diversity]]=""),"",Table1[[#This Row],[Flow]]*Table1[[#This Row],[Mech - Diversity]])</f>
        <v/>
      </c>
      <c r="AZ737" s="72"/>
      <c r="BA737" s="62"/>
      <c r="BB737" s="62"/>
      <c r="BC737" s="62"/>
      <c r="BD737" s="62"/>
      <c r="BE737" s="62"/>
      <c r="BF737" s="62"/>
      <c r="BG737" s="62"/>
      <c r="BH737" s="77"/>
      <c r="BI737" s="77"/>
      <c r="BJ73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37" s="72"/>
      <c r="BL737" s="72" t="b">
        <f>IF(ISBLANK(Table1[[#This Row],[Power Source (Control Panel)]]),FALSE,TRUE)</f>
        <v>0</v>
      </c>
    </row>
    <row r="738" spans="1:64" ht="30" customHeight="1" x14ac:dyDescent="0.3">
      <c r="A738" s="62" t="s">
        <v>1091</v>
      </c>
      <c r="B738" s="62" t="s">
        <v>1080</v>
      </c>
      <c r="C73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CA-C076</v>
      </c>
      <c r="D738" s="62" t="s">
        <v>516</v>
      </c>
      <c r="E738" s="62" t="s">
        <v>517</v>
      </c>
      <c r="F738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738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738" s="74">
        <v>76</v>
      </c>
      <c r="I738" s="75" t="str">
        <f>IF(Table1[[#This Row],[Connection ID]]&lt;&gt;"-",IF(COUNTIF(Table1[Connection ID],Table1[[#This Row],[Connection ID]])&gt;1,"Duplicate Tag",""),"")</f>
        <v/>
      </c>
      <c r="J73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38" s="62"/>
      <c r="M738" s="62" t="s">
        <v>751</v>
      </c>
      <c r="N738" s="72" t="str" cm="1">
        <f t="array" ref="N738">_xlfn._xlws.FILTER(LookupCostCode[Cost Code],LookupCostCode[Description]=Table1[[#This Row],[Equipment Type]],"Not Assigned")</f>
        <v>Not Assigned</v>
      </c>
      <c r="O738" s="72" t="s">
        <v>1032</v>
      </c>
      <c r="P738" s="72"/>
      <c r="Q738" s="62" t="s">
        <v>9</v>
      </c>
      <c r="R738" s="62"/>
      <c r="S738" s="62" t="s">
        <v>10</v>
      </c>
      <c r="T738" s="62"/>
      <c r="U738" s="62"/>
      <c r="V738" s="62"/>
      <c r="W738" s="72" t="str">
        <f>IF(ISBLANK(Table1[[#This Row],[Connection Type]]),"",INDEX(LookupConnectionType[Description],MATCH(Table1[[#This Row],[Connection Type]],LookupConnectionType[Connection Abbreviation])))</f>
        <v/>
      </c>
      <c r="X738" s="76"/>
      <c r="AA738" s="62"/>
      <c r="AB738" s="62"/>
      <c r="AC738" s="62" t="s">
        <v>518</v>
      </c>
      <c r="AD738" s="62"/>
      <c r="AE738" s="62"/>
      <c r="AF738" s="77"/>
      <c r="AG738" s="77"/>
      <c r="AH738" s="78"/>
      <c r="AI73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3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38" s="79" t="str">
        <f>IF(OR(Table1[[#This Row],[Apparent Power (kVA)]]="",Table1[[#This Row],[Elec - Diversity]]=""),"",Table1[[#This Row],[Apparent Power (kVA)]]*Table1[[#This Row],[Elec - Diversity]])</f>
        <v/>
      </c>
      <c r="AL738" s="62"/>
      <c r="AM738" s="62"/>
      <c r="AN738" s="62"/>
      <c r="AO738" s="62"/>
      <c r="AP738" s="62"/>
      <c r="AQ738" s="62"/>
      <c r="AR738" s="62"/>
      <c r="AS738" s="62">
        <v>5</v>
      </c>
      <c r="AT738" s="62" t="str" cm="1">
        <f t="array" ref="AT738">IF(ISBLANK(Table1[[#This Row],[Service]]),"N/A",INDEX(LookupService[Consumption Unit],MATCH(Table1[[#This Row],[Service]],LookupService[Service],0),0))</f>
        <v>SCFM</v>
      </c>
      <c r="AU738" s="62"/>
      <c r="AV738" s="62">
        <v>90</v>
      </c>
      <c r="AW738" s="80" t="str" cm="1">
        <f t="array" ref="AW738">IF(ISBLANK(Table1[[#This Row],[Service]]),"N/A",INDEX(LookupService[Pressure Unit],MATCH(Table1[[#This Row],[Service]],LookupService[Service],0),0))</f>
        <v>PSI</v>
      </c>
      <c r="AX738" s="81">
        <v>0.75</v>
      </c>
      <c r="AY738" s="72">
        <f>IF(OR(Table1[[#This Row],[Flow]]="",Table1[[#This Row],[Mech - Diversity]]=""),"",Table1[[#This Row],[Flow]]*Table1[[#This Row],[Mech - Diversity]])</f>
        <v>3.75</v>
      </c>
      <c r="AZ738" s="72"/>
      <c r="BA738" s="62" t="s">
        <v>519</v>
      </c>
      <c r="BB738" s="62" t="s">
        <v>796</v>
      </c>
      <c r="BC738" s="62"/>
      <c r="BD738" s="62"/>
      <c r="BE738" s="62"/>
      <c r="BF738" s="62"/>
      <c r="BG738" s="62"/>
      <c r="BH738" s="77"/>
      <c r="BI738" s="77"/>
      <c r="BJ738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738" s="72"/>
      <c r="BL738" s="72" t="b">
        <f>IF(ISBLANK(Table1[[#This Row],[Power Source (Control Panel)]]),FALSE,TRUE)</f>
        <v>0</v>
      </c>
    </row>
    <row r="739" spans="1:64" ht="30" customHeight="1" x14ac:dyDescent="0.3">
      <c r="A739" s="62" t="s">
        <v>1091</v>
      </c>
      <c r="B739" s="62" t="s">
        <v>1080</v>
      </c>
      <c r="C73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EL-C150</v>
      </c>
      <c r="D739" s="62" t="s">
        <v>516</v>
      </c>
      <c r="E739" s="62" t="s">
        <v>528</v>
      </c>
      <c r="F739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739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739" s="74">
        <v>150</v>
      </c>
      <c r="I739" s="75" t="str">
        <f>IF(Table1[[#This Row],[Connection ID]]&lt;&gt;"-",IF(COUNTIF(Table1[Connection ID],Table1[[#This Row],[Connection ID]])&gt;1,"Duplicate Tag",""),"")</f>
        <v/>
      </c>
      <c r="J73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39" s="62"/>
      <c r="M739" s="62" t="s">
        <v>751</v>
      </c>
      <c r="N739" s="72" t="str" cm="1">
        <f t="array" ref="N739">_xlfn._xlws.FILTER(LookupCostCode[Cost Code],LookupCostCode[Description]=Table1[[#This Row],[Equipment Type]],"Not Assigned")</f>
        <v>Not Assigned</v>
      </c>
      <c r="O739" s="72" t="s">
        <v>1032</v>
      </c>
      <c r="P739" s="72"/>
      <c r="Q739" s="62" t="s">
        <v>9</v>
      </c>
      <c r="R739" s="62"/>
      <c r="S739" s="62" t="s">
        <v>10</v>
      </c>
      <c r="T739" s="62"/>
      <c r="U739" s="62"/>
      <c r="V739" s="62"/>
      <c r="W739" s="72" t="str">
        <f>IF(ISBLANK(Table1[[#This Row],[Connection Type]]),"",INDEX(LookupConnectionType[Description],MATCH(Table1[[#This Row],[Connection Type]],LookupConnectionType[Connection Abbreviation])))</f>
        <v/>
      </c>
      <c r="X739" s="76"/>
      <c r="AA739" s="62"/>
      <c r="AB739" s="62"/>
      <c r="AC739" s="62" t="s">
        <v>518</v>
      </c>
      <c r="AD739" s="62"/>
      <c r="AE739" s="62" t="s">
        <v>529</v>
      </c>
      <c r="AF739" s="77"/>
      <c r="AG739" s="77">
        <v>10.5</v>
      </c>
      <c r="AH739" s="78">
        <v>0.8</v>
      </c>
      <c r="AI739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1.26</v>
      </c>
      <c r="AJ739" s="79">
        <f>IF(OR(Table1[[#This Row],[Apparent Load (FLA)]]="",Table1[[#This Row],[Apparent Load (FLA)]]=0,Table1[[#This Row],[Elec - Diversity]]=""),"",Table1[[#This Row],[Apparent Load (FLA)]]*Table1[[#This Row],[Elec - Diversity]])</f>
        <v>8.4</v>
      </c>
      <c r="AK739" s="79">
        <f>IF(OR(Table1[[#This Row],[Apparent Power (kVA)]]="",Table1[[#This Row],[Elec - Diversity]]=""),"",Table1[[#This Row],[Apparent Power (kVA)]]*Table1[[#This Row],[Elec - Diversity]])</f>
        <v>1.008</v>
      </c>
      <c r="AL739" s="62"/>
      <c r="AM739" s="62"/>
      <c r="AN739" s="62"/>
      <c r="AO739" s="62"/>
      <c r="AP739" s="62"/>
      <c r="AQ739" s="62"/>
      <c r="AR739" s="62"/>
      <c r="AS739" s="62"/>
      <c r="AT739" s="62" t="str" cm="1">
        <f t="array" ref="AT739">IF(ISBLANK(Table1[[#This Row],[Service]]),"N/A",INDEX(LookupService[Consumption Unit],MATCH(Table1[[#This Row],[Service]],LookupService[Service],0),0))</f>
        <v>N/A</v>
      </c>
      <c r="AU739" s="62"/>
      <c r="AV739" s="62"/>
      <c r="AW739" s="80" t="str" cm="1">
        <f t="array" ref="AW739">IF(ISBLANK(Table1[[#This Row],[Service]]),"N/A",INDEX(LookupService[Pressure Unit],MATCH(Table1[[#This Row],[Service]],LookupService[Service],0),0))</f>
        <v>N/A</v>
      </c>
      <c r="AX739" s="81"/>
      <c r="AY739" s="72" t="str">
        <f>IF(OR(Table1[[#This Row],[Flow]]="",Table1[[#This Row],[Mech - Diversity]]=""),"",Table1[[#This Row],[Flow]]*Table1[[#This Row],[Mech - Diversity]])</f>
        <v/>
      </c>
      <c r="AZ739" s="72"/>
      <c r="BA739" s="62"/>
      <c r="BB739" s="62"/>
      <c r="BC739" s="62"/>
      <c r="BD739" s="62"/>
      <c r="BE739" s="62"/>
      <c r="BF739" s="62"/>
      <c r="BG739" s="62"/>
      <c r="BH739" s="77"/>
      <c r="BI739" s="77"/>
      <c r="BJ739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739" s="72"/>
      <c r="BL739" s="72" t="b">
        <f>IF(ISBLANK(Table1[[#This Row],[Power Source (Control Panel)]]),FALSE,TRUE)</f>
        <v>0</v>
      </c>
    </row>
    <row r="740" spans="1:64" ht="30" customHeight="1" x14ac:dyDescent="0.3">
      <c r="A740" s="62" t="s">
        <v>1091</v>
      </c>
      <c r="B740" s="62" t="s">
        <v>1080</v>
      </c>
      <c r="C74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TD-C126</v>
      </c>
      <c r="D740" s="62" t="s">
        <v>516</v>
      </c>
      <c r="E740" s="62" t="s">
        <v>794</v>
      </c>
      <c r="F740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740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740" s="74">
        <v>126</v>
      </c>
      <c r="I740" s="75" t="str">
        <f>IF(Table1[[#This Row],[Connection ID]]&lt;&gt;"-",IF(COUNTIF(Table1[Connection ID],Table1[[#This Row],[Connection ID]])&gt;1,"Duplicate Tag",""),"")</f>
        <v/>
      </c>
      <c r="J74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40" s="62"/>
      <c r="M740" s="62" t="s">
        <v>751</v>
      </c>
      <c r="N740" s="72" t="str" cm="1">
        <f t="array" ref="N740">_xlfn._xlws.FILTER(LookupCostCode[Cost Code],LookupCostCode[Description]=Table1[[#This Row],[Equipment Type]],"Not Assigned")</f>
        <v>Not Assigned</v>
      </c>
      <c r="O740" s="72" t="s">
        <v>1032</v>
      </c>
      <c r="P740" s="72"/>
      <c r="Q740" s="62" t="s">
        <v>9</v>
      </c>
      <c r="R740" s="62"/>
      <c r="S740" s="62" t="s">
        <v>10</v>
      </c>
      <c r="T740" s="62"/>
      <c r="U740" s="62"/>
      <c r="V740" s="62"/>
      <c r="W740" s="72" t="str">
        <f>IF(ISBLANK(Table1[[#This Row],[Connection Type]]),"",INDEX(LookupConnectionType[Description],MATCH(Table1[[#This Row],[Connection Type]],LookupConnectionType[Connection Abbreviation])))</f>
        <v/>
      </c>
      <c r="X740" s="76"/>
      <c r="Z740" s="41" t="s">
        <v>1092</v>
      </c>
      <c r="AA740" s="62"/>
      <c r="AB740" s="62"/>
      <c r="AC740" s="62"/>
      <c r="AD740" s="62"/>
      <c r="AE740" s="62"/>
      <c r="AF740" s="77"/>
      <c r="AG740" s="77"/>
      <c r="AH740" s="78"/>
      <c r="AI74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4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40" s="79" t="str">
        <f>IF(OR(Table1[[#This Row],[Apparent Power (kVA)]]="",Table1[[#This Row],[Elec - Diversity]]=""),"",Table1[[#This Row],[Apparent Power (kVA)]]*Table1[[#This Row],[Elec - Diversity]])</f>
        <v/>
      </c>
      <c r="AL740" s="62"/>
      <c r="AM740" s="62"/>
      <c r="AN740" s="62"/>
      <c r="AO740" s="62"/>
      <c r="AP740" s="62"/>
      <c r="AQ740" s="62"/>
      <c r="AR740" s="62"/>
      <c r="AS740" s="62"/>
      <c r="AT740" s="62" t="str" cm="1">
        <f t="array" ref="AT740">IF(ISBLANK(Table1[[#This Row],[Service]]),"N/A",INDEX(LookupService[Consumption Unit],MATCH(Table1[[#This Row],[Service]],LookupService[Service],0),0))</f>
        <v>N/A</v>
      </c>
      <c r="AU740" s="62"/>
      <c r="AV740" s="62"/>
      <c r="AW740" s="80" t="str" cm="1">
        <f t="array" ref="AW740">IF(ISBLANK(Table1[[#This Row],[Service]]),"N/A",INDEX(LookupService[Pressure Unit],MATCH(Table1[[#This Row],[Service]],LookupService[Service],0),0))</f>
        <v>N/A</v>
      </c>
      <c r="AX740" s="81"/>
      <c r="AY740" s="72" t="str">
        <f>IF(OR(Table1[[#This Row],[Flow]]="",Table1[[#This Row],[Mech - Diversity]]=""),"",Table1[[#This Row],[Flow]]*Table1[[#This Row],[Mech - Diversity]])</f>
        <v/>
      </c>
      <c r="AZ740" s="72"/>
      <c r="BA740" s="62"/>
      <c r="BB740" s="62"/>
      <c r="BC740" s="62"/>
      <c r="BD740" s="62"/>
      <c r="BE740" s="62"/>
      <c r="BF740" s="62"/>
      <c r="BG740" s="62"/>
      <c r="BH740" s="77"/>
      <c r="BI740" s="77"/>
      <c r="BJ740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740" s="72"/>
      <c r="BL740" s="72" t="b">
        <f>IF(ISBLANK(Table1[[#This Row],[Power Source (Control Panel)]]),FALSE,TRUE)</f>
        <v>0</v>
      </c>
    </row>
    <row r="741" spans="1:64" ht="30" customHeight="1" x14ac:dyDescent="0.3">
      <c r="A741" s="62" t="s">
        <v>1091</v>
      </c>
      <c r="B741" s="62" t="s">
        <v>1080</v>
      </c>
      <c r="C74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41" s="62" t="s">
        <v>509</v>
      </c>
      <c r="E741" s="62"/>
      <c r="F74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4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41" s="74"/>
      <c r="I741" s="75" t="str">
        <f>IF(Table1[[#This Row],[Connection ID]]&lt;&gt;"-",IF(COUNTIF(Table1[Connection ID],Table1[[#This Row],[Connection ID]])&gt;1,"Duplicate Tag",""),"")</f>
        <v/>
      </c>
      <c r="J74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41" s="62"/>
      <c r="M741" s="62" t="s">
        <v>751</v>
      </c>
      <c r="N741" s="72" t="str" cm="1">
        <f t="array" ref="N741">_xlfn._xlws.FILTER(LookupCostCode[Cost Code],LookupCostCode[Description]=Table1[[#This Row],[Equipment Type]],"Not Assigned")</f>
        <v>Not Assigned</v>
      </c>
      <c r="O741" s="72" t="s">
        <v>1032</v>
      </c>
      <c r="P741" s="72"/>
      <c r="Q741" s="62" t="s">
        <v>9</v>
      </c>
      <c r="R741" s="62"/>
      <c r="S741" s="62" t="s">
        <v>10</v>
      </c>
      <c r="T741" s="62"/>
      <c r="U741" s="62"/>
      <c r="V741" s="62"/>
      <c r="W741" s="72" t="str">
        <f>IF(ISBLANK(Table1[[#This Row],[Connection Type]]),"",INDEX(LookupConnectionType[Description],MATCH(Table1[[#This Row],[Connection Type]],LookupConnectionType[Connection Abbreviation])))</f>
        <v/>
      </c>
      <c r="X741" s="76"/>
      <c r="Z741" s="41" t="s">
        <v>1092</v>
      </c>
      <c r="AA741" s="62"/>
      <c r="AB741" s="62"/>
      <c r="AC741" s="62"/>
      <c r="AD741" s="62"/>
      <c r="AE741" s="62"/>
      <c r="AF741" s="77"/>
      <c r="AG741" s="77"/>
      <c r="AH741" s="78"/>
      <c r="AI74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4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41" s="79" t="str">
        <f>IF(OR(Table1[[#This Row],[Apparent Power (kVA)]]="",Table1[[#This Row],[Elec - Diversity]]=""),"",Table1[[#This Row],[Apparent Power (kVA)]]*Table1[[#This Row],[Elec - Diversity]])</f>
        <v/>
      </c>
      <c r="AL741" s="62"/>
      <c r="AM741" s="62"/>
      <c r="AN741" s="62"/>
      <c r="AO741" s="62"/>
      <c r="AP741" s="62"/>
      <c r="AQ741" s="62"/>
      <c r="AR741" s="62"/>
      <c r="AS741" s="62"/>
      <c r="AT741" s="62" t="str" cm="1">
        <f t="array" ref="AT741">IF(ISBLANK(Table1[[#This Row],[Service]]),"N/A",INDEX(LookupService[Consumption Unit],MATCH(Table1[[#This Row],[Service]],LookupService[Service],0),0))</f>
        <v>N/A</v>
      </c>
      <c r="AU741" s="62"/>
      <c r="AV741" s="62"/>
      <c r="AW741" s="80" t="str" cm="1">
        <f t="array" ref="AW741">IF(ISBLANK(Table1[[#This Row],[Service]]),"N/A",INDEX(LookupService[Pressure Unit],MATCH(Table1[[#This Row],[Service]],LookupService[Service],0),0))</f>
        <v>N/A</v>
      </c>
      <c r="AX741" s="81"/>
      <c r="AY741" s="72" t="str">
        <f>IF(OR(Table1[[#This Row],[Flow]]="",Table1[[#This Row],[Mech - Diversity]]=""),"",Table1[[#This Row],[Flow]]*Table1[[#This Row],[Mech - Diversity]])</f>
        <v/>
      </c>
      <c r="AZ741" s="72"/>
      <c r="BA741" s="62"/>
      <c r="BB741" s="62"/>
      <c r="BC741" s="62"/>
      <c r="BD741" s="62"/>
      <c r="BE741" s="62"/>
      <c r="BF741" s="62"/>
      <c r="BG741" s="62"/>
      <c r="BH741" s="77"/>
      <c r="BI741" s="77"/>
      <c r="BJ74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41" s="72"/>
      <c r="BL741" s="72" t="b">
        <f>IF(ISBLANK(Table1[[#This Row],[Power Source (Control Panel)]]),FALSE,TRUE)</f>
        <v>0</v>
      </c>
    </row>
    <row r="742" spans="1:64" ht="30" customHeight="1" x14ac:dyDescent="0.3">
      <c r="A742" s="62" t="s">
        <v>1095</v>
      </c>
      <c r="B742" s="62" t="s">
        <v>1080</v>
      </c>
      <c r="C74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CA-C077</v>
      </c>
      <c r="D742" s="62" t="s">
        <v>516</v>
      </c>
      <c r="E742" s="62" t="s">
        <v>517</v>
      </c>
      <c r="F742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742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742" s="74">
        <v>77</v>
      </c>
      <c r="I742" s="75" t="str">
        <f>IF(Table1[[#This Row],[Connection ID]]&lt;&gt;"-",IF(COUNTIF(Table1[Connection ID],Table1[[#This Row],[Connection ID]])&gt;1,"Duplicate Tag",""),"")</f>
        <v/>
      </c>
      <c r="J74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42" s="62"/>
      <c r="M742" s="62" t="s">
        <v>751</v>
      </c>
      <c r="N742" s="72" t="str" cm="1">
        <f t="array" ref="N742">_xlfn._xlws.FILTER(LookupCostCode[Cost Code],LookupCostCode[Description]=Table1[[#This Row],[Equipment Type]],"Not Assigned")</f>
        <v>Not Assigned</v>
      </c>
      <c r="O742" s="72" t="s">
        <v>1032</v>
      </c>
      <c r="P742" s="72"/>
      <c r="Q742" s="62" t="s">
        <v>9</v>
      </c>
      <c r="R742" s="62"/>
      <c r="S742" s="62" t="s">
        <v>10</v>
      </c>
      <c r="T742" s="62"/>
      <c r="U742" s="62"/>
      <c r="V742" s="62"/>
      <c r="W742" s="72" t="str">
        <f>IF(ISBLANK(Table1[[#This Row],[Connection Type]]),"",INDEX(LookupConnectionType[Description],MATCH(Table1[[#This Row],[Connection Type]],LookupConnectionType[Connection Abbreviation])))</f>
        <v/>
      </c>
      <c r="X742" s="76"/>
      <c r="AA742" s="62"/>
      <c r="AB742" s="62"/>
      <c r="AC742" s="62" t="s">
        <v>518</v>
      </c>
      <c r="AD742" s="62"/>
      <c r="AE742" s="62"/>
      <c r="AF742" s="77"/>
      <c r="AG742" s="77"/>
      <c r="AH742" s="78"/>
      <c r="AI74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4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42" s="79" t="str">
        <f>IF(OR(Table1[[#This Row],[Apparent Power (kVA)]]="",Table1[[#This Row],[Elec - Diversity]]=""),"",Table1[[#This Row],[Apparent Power (kVA)]]*Table1[[#This Row],[Elec - Diversity]])</f>
        <v/>
      </c>
      <c r="AL742" s="62"/>
      <c r="AM742" s="62"/>
      <c r="AN742" s="62"/>
      <c r="AO742" s="62"/>
      <c r="AP742" s="62"/>
      <c r="AQ742" s="62"/>
      <c r="AR742" s="62"/>
      <c r="AS742" s="62">
        <v>5</v>
      </c>
      <c r="AT742" s="62" t="str" cm="1">
        <f t="array" ref="AT742">IF(ISBLANK(Table1[[#This Row],[Service]]),"N/A",INDEX(LookupService[Consumption Unit],MATCH(Table1[[#This Row],[Service]],LookupService[Service],0),0))</f>
        <v>SCFM</v>
      </c>
      <c r="AU742" s="62"/>
      <c r="AV742" s="62">
        <v>90</v>
      </c>
      <c r="AW742" s="80" t="str" cm="1">
        <f t="array" ref="AW742">IF(ISBLANK(Table1[[#This Row],[Service]]),"N/A",INDEX(LookupService[Pressure Unit],MATCH(Table1[[#This Row],[Service]],LookupService[Service],0),0))</f>
        <v>PSI</v>
      </c>
      <c r="AX742" s="81">
        <v>0.75</v>
      </c>
      <c r="AY742" s="72">
        <f>IF(OR(Table1[[#This Row],[Flow]]="",Table1[[#This Row],[Mech - Diversity]]=""),"",Table1[[#This Row],[Flow]]*Table1[[#This Row],[Mech - Diversity]])</f>
        <v>3.75</v>
      </c>
      <c r="AZ742" s="72"/>
      <c r="BA742" s="62" t="s">
        <v>519</v>
      </c>
      <c r="BB742" s="62" t="s">
        <v>796</v>
      </c>
      <c r="BC742" s="62"/>
      <c r="BD742" s="62"/>
      <c r="BE742" s="62"/>
      <c r="BF742" s="62"/>
      <c r="BG742" s="62"/>
      <c r="BH742" s="77"/>
      <c r="BI742" s="77"/>
      <c r="BJ742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742" s="72"/>
      <c r="BL742" s="72" t="b">
        <f>IF(ISBLANK(Table1[[#This Row],[Power Source (Control Panel)]]),FALSE,TRUE)</f>
        <v>0</v>
      </c>
    </row>
    <row r="743" spans="1:64" ht="30" customHeight="1" x14ac:dyDescent="0.3">
      <c r="A743" s="62" t="s">
        <v>1095</v>
      </c>
      <c r="B743" s="62" t="s">
        <v>1080</v>
      </c>
      <c r="C74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EL-C151</v>
      </c>
      <c r="D743" s="62" t="s">
        <v>516</v>
      </c>
      <c r="E743" s="62" t="s">
        <v>528</v>
      </c>
      <c r="F743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743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743" s="74">
        <v>151</v>
      </c>
      <c r="I743" s="75" t="str">
        <f>IF(Table1[[#This Row],[Connection ID]]&lt;&gt;"-",IF(COUNTIF(Table1[Connection ID],Table1[[#This Row],[Connection ID]])&gt;1,"Duplicate Tag",""),"")</f>
        <v/>
      </c>
      <c r="J74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43" s="62"/>
      <c r="M743" s="62" t="s">
        <v>751</v>
      </c>
      <c r="N743" s="72" t="str" cm="1">
        <f t="array" ref="N743">_xlfn._xlws.FILTER(LookupCostCode[Cost Code],LookupCostCode[Description]=Table1[[#This Row],[Equipment Type]],"Not Assigned")</f>
        <v>Not Assigned</v>
      </c>
      <c r="O743" s="72" t="s">
        <v>1032</v>
      </c>
      <c r="P743" s="72"/>
      <c r="Q743" s="62" t="s">
        <v>9</v>
      </c>
      <c r="R743" s="62"/>
      <c r="S743" s="62" t="s">
        <v>10</v>
      </c>
      <c r="T743" s="62"/>
      <c r="U743" s="62"/>
      <c r="V743" s="62"/>
      <c r="W743" s="72" t="str">
        <f>IF(ISBLANK(Table1[[#This Row],[Connection Type]]),"",INDEX(LookupConnectionType[Description],MATCH(Table1[[#This Row],[Connection Type]],LookupConnectionType[Connection Abbreviation])))</f>
        <v/>
      </c>
      <c r="X743" s="76"/>
      <c r="AA743" s="62"/>
      <c r="AB743" s="62"/>
      <c r="AC743" s="62" t="s">
        <v>518</v>
      </c>
      <c r="AD743" s="62"/>
      <c r="AE743" s="62" t="s">
        <v>529</v>
      </c>
      <c r="AF743" s="77"/>
      <c r="AG743" s="77">
        <v>10.5</v>
      </c>
      <c r="AH743" s="78">
        <v>0.8</v>
      </c>
      <c r="AI743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1.26</v>
      </c>
      <c r="AJ743" s="79">
        <f>IF(OR(Table1[[#This Row],[Apparent Load (FLA)]]="",Table1[[#This Row],[Apparent Load (FLA)]]=0,Table1[[#This Row],[Elec - Diversity]]=""),"",Table1[[#This Row],[Apparent Load (FLA)]]*Table1[[#This Row],[Elec - Diversity]])</f>
        <v>8.4</v>
      </c>
      <c r="AK743" s="79">
        <f>IF(OR(Table1[[#This Row],[Apparent Power (kVA)]]="",Table1[[#This Row],[Elec - Diversity]]=""),"",Table1[[#This Row],[Apparent Power (kVA)]]*Table1[[#This Row],[Elec - Diversity]])</f>
        <v>1.008</v>
      </c>
      <c r="AL743" s="62"/>
      <c r="AM743" s="62"/>
      <c r="AN743" s="62"/>
      <c r="AO743" s="62"/>
      <c r="AP743" s="62"/>
      <c r="AQ743" s="62"/>
      <c r="AR743" s="62"/>
      <c r="AS743" s="62"/>
      <c r="AT743" s="62" t="str" cm="1">
        <f t="array" ref="AT743">IF(ISBLANK(Table1[[#This Row],[Service]]),"N/A",INDEX(LookupService[Consumption Unit],MATCH(Table1[[#This Row],[Service]],LookupService[Service],0),0))</f>
        <v>N/A</v>
      </c>
      <c r="AU743" s="62"/>
      <c r="AV743" s="62"/>
      <c r="AW743" s="80" t="str" cm="1">
        <f t="array" ref="AW743">IF(ISBLANK(Table1[[#This Row],[Service]]),"N/A",INDEX(LookupService[Pressure Unit],MATCH(Table1[[#This Row],[Service]],LookupService[Service],0),0))</f>
        <v>N/A</v>
      </c>
      <c r="AX743" s="81"/>
      <c r="AY743" s="72" t="str">
        <f>IF(OR(Table1[[#This Row],[Flow]]="",Table1[[#This Row],[Mech - Diversity]]=""),"",Table1[[#This Row],[Flow]]*Table1[[#This Row],[Mech - Diversity]])</f>
        <v/>
      </c>
      <c r="AZ743" s="72"/>
      <c r="BA743" s="62"/>
      <c r="BB743" s="62"/>
      <c r="BC743" s="62"/>
      <c r="BD743" s="62"/>
      <c r="BE743" s="62"/>
      <c r="BF743" s="62"/>
      <c r="BG743" s="62"/>
      <c r="BH743" s="77"/>
      <c r="BI743" s="77"/>
      <c r="BJ743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743" s="72"/>
      <c r="BL743" s="72" t="b">
        <f>IF(ISBLANK(Table1[[#This Row],[Power Source (Control Panel)]]),FALSE,TRUE)</f>
        <v>0</v>
      </c>
    </row>
    <row r="744" spans="1:64" ht="30" customHeight="1" x14ac:dyDescent="0.3">
      <c r="A744" s="62" t="s">
        <v>1095</v>
      </c>
      <c r="B744" s="62" t="s">
        <v>1080</v>
      </c>
      <c r="C74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TD-C127</v>
      </c>
      <c r="D744" s="62" t="s">
        <v>516</v>
      </c>
      <c r="E744" s="62" t="s">
        <v>794</v>
      </c>
      <c r="F744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744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744" s="74">
        <v>127</v>
      </c>
      <c r="I744" s="75" t="str">
        <f>IF(Table1[[#This Row],[Connection ID]]&lt;&gt;"-",IF(COUNTIF(Table1[Connection ID],Table1[[#This Row],[Connection ID]])&gt;1,"Duplicate Tag",""),"")</f>
        <v/>
      </c>
      <c r="J74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44" s="62"/>
      <c r="M744" s="62" t="s">
        <v>751</v>
      </c>
      <c r="N744" s="72" t="str" cm="1">
        <f t="array" ref="N744">_xlfn._xlws.FILTER(LookupCostCode[Cost Code],LookupCostCode[Description]=Table1[[#This Row],[Equipment Type]],"Not Assigned")</f>
        <v>Not Assigned</v>
      </c>
      <c r="O744" s="72" t="s">
        <v>1032</v>
      </c>
      <c r="P744" s="72"/>
      <c r="Q744" s="62" t="s">
        <v>9</v>
      </c>
      <c r="R744" s="62"/>
      <c r="S744" s="62" t="s">
        <v>10</v>
      </c>
      <c r="T744" s="62"/>
      <c r="U744" s="62"/>
      <c r="V744" s="62"/>
      <c r="W744" s="72" t="str">
        <f>IF(ISBLANK(Table1[[#This Row],[Connection Type]]),"",INDEX(LookupConnectionType[Description],MATCH(Table1[[#This Row],[Connection Type]],LookupConnectionType[Connection Abbreviation])))</f>
        <v/>
      </c>
      <c r="X744" s="76"/>
      <c r="Z744" s="41" t="s">
        <v>1092</v>
      </c>
      <c r="AA744" s="62"/>
      <c r="AB744" s="62"/>
      <c r="AC744" s="62"/>
      <c r="AD744" s="62"/>
      <c r="AE744" s="62"/>
      <c r="AF744" s="77"/>
      <c r="AG744" s="77"/>
      <c r="AH744" s="78"/>
      <c r="AI74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4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44" s="79" t="str">
        <f>IF(OR(Table1[[#This Row],[Apparent Power (kVA)]]="",Table1[[#This Row],[Elec - Diversity]]=""),"",Table1[[#This Row],[Apparent Power (kVA)]]*Table1[[#This Row],[Elec - Diversity]])</f>
        <v/>
      </c>
      <c r="AL744" s="62"/>
      <c r="AM744" s="62"/>
      <c r="AN744" s="62"/>
      <c r="AO744" s="62"/>
      <c r="AP744" s="62"/>
      <c r="AQ744" s="62"/>
      <c r="AR744" s="62"/>
      <c r="AS744" s="62"/>
      <c r="AT744" s="62" t="str" cm="1">
        <f t="array" ref="AT744">IF(ISBLANK(Table1[[#This Row],[Service]]),"N/A",INDEX(LookupService[Consumption Unit],MATCH(Table1[[#This Row],[Service]],LookupService[Service],0),0))</f>
        <v>N/A</v>
      </c>
      <c r="AU744" s="62"/>
      <c r="AV744" s="62"/>
      <c r="AW744" s="80" t="str" cm="1">
        <f t="array" ref="AW744">IF(ISBLANK(Table1[[#This Row],[Service]]),"N/A",INDEX(LookupService[Pressure Unit],MATCH(Table1[[#This Row],[Service]],LookupService[Service],0),0))</f>
        <v>N/A</v>
      </c>
      <c r="AX744" s="81"/>
      <c r="AY744" s="72" t="str">
        <f>IF(OR(Table1[[#This Row],[Flow]]="",Table1[[#This Row],[Mech - Diversity]]=""),"",Table1[[#This Row],[Flow]]*Table1[[#This Row],[Mech - Diversity]])</f>
        <v/>
      </c>
      <c r="AZ744" s="72"/>
      <c r="BA744" s="62"/>
      <c r="BB744" s="62"/>
      <c r="BC744" s="62"/>
      <c r="BD744" s="62"/>
      <c r="BE744" s="62"/>
      <c r="BF744" s="62"/>
      <c r="BG744" s="62"/>
      <c r="BH744" s="77"/>
      <c r="BI744" s="77"/>
      <c r="BJ744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744" s="72"/>
      <c r="BL744" s="72" t="b">
        <f>IF(ISBLANK(Table1[[#This Row],[Power Source (Control Panel)]]),FALSE,TRUE)</f>
        <v>0</v>
      </c>
    </row>
    <row r="745" spans="1:64" ht="30" customHeight="1" x14ac:dyDescent="0.3">
      <c r="A745" s="62" t="s">
        <v>1095</v>
      </c>
      <c r="B745" s="62" t="s">
        <v>1080</v>
      </c>
      <c r="C74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45" s="62" t="s">
        <v>509</v>
      </c>
      <c r="E745" s="62"/>
      <c r="F74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4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45" s="74"/>
      <c r="I745" s="75" t="str">
        <f>IF(Table1[[#This Row],[Connection ID]]&lt;&gt;"-",IF(COUNTIF(Table1[Connection ID],Table1[[#This Row],[Connection ID]])&gt;1,"Duplicate Tag",""),"")</f>
        <v/>
      </c>
      <c r="J74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45" s="62"/>
      <c r="M745" s="62" t="s">
        <v>751</v>
      </c>
      <c r="N745" s="72" t="str" cm="1">
        <f t="array" ref="N745">_xlfn._xlws.FILTER(LookupCostCode[Cost Code],LookupCostCode[Description]=Table1[[#This Row],[Equipment Type]],"Not Assigned")</f>
        <v>Not Assigned</v>
      </c>
      <c r="O745" s="72" t="s">
        <v>1032</v>
      </c>
      <c r="P745" s="72"/>
      <c r="Q745" s="62" t="s">
        <v>9</v>
      </c>
      <c r="R745" s="62"/>
      <c r="S745" s="62" t="s">
        <v>10</v>
      </c>
      <c r="T745" s="62"/>
      <c r="U745" s="62"/>
      <c r="V745" s="62"/>
      <c r="W745" s="72" t="str">
        <f>IF(ISBLANK(Table1[[#This Row],[Connection Type]]),"",INDEX(LookupConnectionType[Description],MATCH(Table1[[#This Row],[Connection Type]],LookupConnectionType[Connection Abbreviation])))</f>
        <v/>
      </c>
      <c r="X745" s="76"/>
      <c r="Z745" s="41" t="s">
        <v>1092</v>
      </c>
      <c r="AA745" s="62"/>
      <c r="AB745" s="62"/>
      <c r="AC745" s="62"/>
      <c r="AD745" s="62"/>
      <c r="AE745" s="62"/>
      <c r="AF745" s="77"/>
      <c r="AG745" s="77"/>
      <c r="AH745" s="78"/>
      <c r="AI74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4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45" s="79" t="str">
        <f>IF(OR(Table1[[#This Row],[Apparent Power (kVA)]]="",Table1[[#This Row],[Elec - Diversity]]=""),"",Table1[[#This Row],[Apparent Power (kVA)]]*Table1[[#This Row],[Elec - Diversity]])</f>
        <v/>
      </c>
      <c r="AL745" s="62"/>
      <c r="AM745" s="62"/>
      <c r="AN745" s="62"/>
      <c r="AO745" s="62"/>
      <c r="AP745" s="62"/>
      <c r="AQ745" s="62"/>
      <c r="AR745" s="62"/>
      <c r="AS745" s="62"/>
      <c r="AT745" s="62" t="str" cm="1">
        <f t="array" ref="AT745">IF(ISBLANK(Table1[[#This Row],[Service]]),"N/A",INDEX(LookupService[Consumption Unit],MATCH(Table1[[#This Row],[Service]],LookupService[Service],0),0))</f>
        <v>N/A</v>
      </c>
      <c r="AU745" s="62"/>
      <c r="AV745" s="62"/>
      <c r="AW745" s="80" t="str" cm="1">
        <f t="array" ref="AW745">IF(ISBLANK(Table1[[#This Row],[Service]]),"N/A",INDEX(LookupService[Pressure Unit],MATCH(Table1[[#This Row],[Service]],LookupService[Service],0),0))</f>
        <v>N/A</v>
      </c>
      <c r="AX745" s="81"/>
      <c r="AY745" s="72" t="str">
        <f>IF(OR(Table1[[#This Row],[Flow]]="",Table1[[#This Row],[Mech - Diversity]]=""),"",Table1[[#This Row],[Flow]]*Table1[[#This Row],[Mech - Diversity]])</f>
        <v/>
      </c>
      <c r="AZ745" s="72"/>
      <c r="BA745" s="62"/>
      <c r="BB745" s="62"/>
      <c r="BC745" s="62"/>
      <c r="BD745" s="62"/>
      <c r="BE745" s="62"/>
      <c r="BF745" s="62"/>
      <c r="BG745" s="62"/>
      <c r="BH745" s="77"/>
      <c r="BI745" s="77"/>
      <c r="BJ74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45" s="72"/>
      <c r="BL745" s="72" t="b">
        <f>IF(ISBLANK(Table1[[#This Row],[Power Source (Control Panel)]]),FALSE,TRUE)</f>
        <v>0</v>
      </c>
    </row>
    <row r="746" spans="1:64" ht="30" customHeight="1" x14ac:dyDescent="0.3">
      <c r="A746" s="62" t="s">
        <v>1097</v>
      </c>
      <c r="B746" s="62" t="s">
        <v>1080</v>
      </c>
      <c r="C74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CA-C078</v>
      </c>
      <c r="D746" s="62" t="s">
        <v>516</v>
      </c>
      <c r="E746" s="62" t="s">
        <v>517</v>
      </c>
      <c r="F746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746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746" s="74">
        <v>78</v>
      </c>
      <c r="I746" s="75" t="str">
        <f>IF(Table1[[#This Row],[Connection ID]]&lt;&gt;"-",IF(COUNTIF(Table1[Connection ID],Table1[[#This Row],[Connection ID]])&gt;1,"Duplicate Tag",""),"")</f>
        <v/>
      </c>
      <c r="J74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46" s="62"/>
      <c r="M746" s="62" t="s">
        <v>7</v>
      </c>
      <c r="N746" s="72" t="str" cm="1">
        <f t="array" ref="N746">_xlfn._xlws.FILTER(LookupCostCode[Cost Code],LookupCostCode[Description]=Table1[[#This Row],[Equipment Type]],"Not Assigned")</f>
        <v>Not Assigned</v>
      </c>
      <c r="O746" s="72" t="s">
        <v>1032</v>
      </c>
      <c r="P746" s="72"/>
      <c r="Q746" s="62" t="s">
        <v>12</v>
      </c>
      <c r="R746" s="62"/>
      <c r="S746" s="62"/>
      <c r="T746" s="62"/>
      <c r="U746" s="62"/>
      <c r="V746" s="62"/>
      <c r="W746" s="72" t="str">
        <f>IF(ISBLANK(Table1[[#This Row],[Connection Type]]),"",INDEX(LookupConnectionType[Description],MATCH(Table1[[#This Row],[Connection Type]],LookupConnectionType[Connection Abbreviation])))</f>
        <v/>
      </c>
      <c r="X746" s="76"/>
      <c r="AA746" s="62"/>
      <c r="AB746" s="62"/>
      <c r="AC746" s="62" t="s">
        <v>518</v>
      </c>
      <c r="AD746" s="62"/>
      <c r="AE746" s="62"/>
      <c r="AF746" s="77"/>
      <c r="AG746" s="77"/>
      <c r="AH746" s="78"/>
      <c r="AI74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4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46" s="79" t="str">
        <f>IF(OR(Table1[[#This Row],[Apparent Power (kVA)]]="",Table1[[#This Row],[Elec - Diversity]]=""),"",Table1[[#This Row],[Apparent Power (kVA)]]*Table1[[#This Row],[Elec - Diversity]])</f>
        <v/>
      </c>
      <c r="AL746" s="62"/>
      <c r="AM746" s="62"/>
      <c r="AN746" s="62"/>
      <c r="AO746" s="62"/>
      <c r="AP746" s="62"/>
      <c r="AQ746" s="62"/>
      <c r="AR746" s="62"/>
      <c r="AS746" s="62">
        <v>5</v>
      </c>
      <c r="AT746" s="62" t="str" cm="1">
        <f t="array" ref="AT746">IF(ISBLANK(Table1[[#This Row],[Service]]),"N/A",INDEX(LookupService[Consumption Unit],MATCH(Table1[[#This Row],[Service]],LookupService[Service],0),0))</f>
        <v>SCFM</v>
      </c>
      <c r="AU746" s="62"/>
      <c r="AV746" s="62">
        <v>90</v>
      </c>
      <c r="AW746" s="80" t="str" cm="1">
        <f t="array" ref="AW746">IF(ISBLANK(Table1[[#This Row],[Service]]),"N/A",INDEX(LookupService[Pressure Unit],MATCH(Table1[[#This Row],[Service]],LookupService[Service],0),0))</f>
        <v>PSI</v>
      </c>
      <c r="AX746" s="81">
        <v>0.75</v>
      </c>
      <c r="AY746" s="72">
        <f>IF(OR(Table1[[#This Row],[Flow]]="",Table1[[#This Row],[Mech - Diversity]]=""),"",Table1[[#This Row],[Flow]]*Table1[[#This Row],[Mech - Diversity]])</f>
        <v>3.75</v>
      </c>
      <c r="AZ746" s="72"/>
      <c r="BA746" s="62" t="s">
        <v>519</v>
      </c>
      <c r="BB746" s="62" t="s">
        <v>796</v>
      </c>
      <c r="BC746" s="62"/>
      <c r="BD746" s="62"/>
      <c r="BE746" s="62"/>
      <c r="BF746" s="62"/>
      <c r="BG746" s="62"/>
      <c r="BH746" s="77"/>
      <c r="BI746" s="77"/>
      <c r="BJ746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746" s="72"/>
      <c r="BL746" s="72" t="b">
        <f>IF(ISBLANK(Table1[[#This Row],[Power Source (Control Panel)]]),FALSE,TRUE)</f>
        <v>0</v>
      </c>
    </row>
    <row r="747" spans="1:64" ht="30" customHeight="1" x14ac:dyDescent="0.3">
      <c r="A747" s="62" t="s">
        <v>1097</v>
      </c>
      <c r="B747" s="62" t="s">
        <v>1080</v>
      </c>
      <c r="C74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EL-C247</v>
      </c>
      <c r="D747" s="62" t="s">
        <v>516</v>
      </c>
      <c r="E747" s="62" t="s">
        <v>528</v>
      </c>
      <c r="F747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747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747" s="74">
        <v>247</v>
      </c>
      <c r="I747" s="75" t="str">
        <f>IF(Table1[[#This Row],[Connection ID]]&lt;&gt;"-",IF(COUNTIF(Table1[Connection ID],Table1[[#This Row],[Connection ID]])&gt;1,"Duplicate Tag",""),"")</f>
        <v/>
      </c>
      <c r="J74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47" s="62"/>
      <c r="M747" s="62" t="s">
        <v>7</v>
      </c>
      <c r="N747" s="72" t="str" cm="1">
        <f t="array" ref="N747">_xlfn._xlws.FILTER(LookupCostCode[Cost Code],LookupCostCode[Description]=Table1[[#This Row],[Equipment Type]],"Not Assigned")</f>
        <v>Not Assigned</v>
      </c>
      <c r="O747" s="72" t="s">
        <v>1032</v>
      </c>
      <c r="P747" s="72"/>
      <c r="Q747" s="62" t="s">
        <v>12</v>
      </c>
      <c r="R747" s="62"/>
      <c r="S747" s="62"/>
      <c r="T747" s="62"/>
      <c r="U747" s="62"/>
      <c r="V747" s="62"/>
      <c r="W747" s="72" t="str">
        <f>IF(ISBLANK(Table1[[#This Row],[Connection Type]]),"",INDEX(LookupConnectionType[Description],MATCH(Table1[[#This Row],[Connection Type]],LookupConnectionType[Connection Abbreviation])))</f>
        <v/>
      </c>
      <c r="X747" s="76"/>
      <c r="AA747" s="62"/>
      <c r="AB747" s="62"/>
      <c r="AC747" s="62" t="s">
        <v>518</v>
      </c>
      <c r="AD747" s="62"/>
      <c r="AE747" s="62" t="s">
        <v>529</v>
      </c>
      <c r="AF747" s="77"/>
      <c r="AG747" s="77">
        <v>10.5</v>
      </c>
      <c r="AH747" s="78">
        <v>0.8</v>
      </c>
      <c r="AI747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1.26</v>
      </c>
      <c r="AJ747" s="79">
        <f>IF(OR(Table1[[#This Row],[Apparent Load (FLA)]]="",Table1[[#This Row],[Apparent Load (FLA)]]=0,Table1[[#This Row],[Elec - Diversity]]=""),"",Table1[[#This Row],[Apparent Load (FLA)]]*Table1[[#This Row],[Elec - Diversity]])</f>
        <v>8.4</v>
      </c>
      <c r="AK747" s="79">
        <f>IF(OR(Table1[[#This Row],[Apparent Power (kVA)]]="",Table1[[#This Row],[Elec - Diversity]]=""),"",Table1[[#This Row],[Apparent Power (kVA)]]*Table1[[#This Row],[Elec - Diversity]])</f>
        <v>1.008</v>
      </c>
      <c r="AL747" s="62"/>
      <c r="AM747" s="62"/>
      <c r="AN747" s="62"/>
      <c r="AO747" s="62"/>
      <c r="AP747" s="62"/>
      <c r="AQ747" s="62"/>
      <c r="AR747" s="62"/>
      <c r="AS747" s="62"/>
      <c r="AT747" s="62" t="str" cm="1">
        <f t="array" ref="AT747">IF(ISBLANK(Table1[[#This Row],[Service]]),"N/A",INDEX(LookupService[Consumption Unit],MATCH(Table1[[#This Row],[Service]],LookupService[Service],0),0))</f>
        <v>N/A</v>
      </c>
      <c r="AU747" s="62"/>
      <c r="AV747" s="62"/>
      <c r="AW747" s="80" t="str" cm="1">
        <f t="array" ref="AW747">IF(ISBLANK(Table1[[#This Row],[Service]]),"N/A",INDEX(LookupService[Pressure Unit],MATCH(Table1[[#This Row],[Service]],LookupService[Service],0),0))</f>
        <v>N/A</v>
      </c>
      <c r="AX747" s="81"/>
      <c r="AY747" s="72" t="str">
        <f>IF(OR(Table1[[#This Row],[Flow]]="",Table1[[#This Row],[Mech - Diversity]]=""),"",Table1[[#This Row],[Flow]]*Table1[[#This Row],[Mech - Diversity]])</f>
        <v/>
      </c>
      <c r="AZ747" s="72"/>
      <c r="BA747" s="62"/>
      <c r="BB747" s="62"/>
      <c r="BC747" s="62"/>
      <c r="BD747" s="62"/>
      <c r="BE747" s="62"/>
      <c r="BF747" s="62"/>
      <c r="BG747" s="62"/>
      <c r="BH747" s="77"/>
      <c r="BI747" s="77"/>
      <c r="BJ747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747" s="72"/>
      <c r="BL747" s="72" t="b">
        <f>IF(ISBLANK(Table1[[#This Row],[Power Source (Control Panel)]]),FALSE,TRUE)</f>
        <v>0</v>
      </c>
    </row>
    <row r="748" spans="1:64" ht="30" customHeight="1" x14ac:dyDescent="0.3">
      <c r="A748" s="62" t="s">
        <v>1097</v>
      </c>
      <c r="B748" s="62" t="s">
        <v>1080</v>
      </c>
      <c r="C74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TD-C128</v>
      </c>
      <c r="D748" s="62" t="s">
        <v>516</v>
      </c>
      <c r="E748" s="62" t="s">
        <v>794</v>
      </c>
      <c r="F748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748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748" s="74">
        <v>128</v>
      </c>
      <c r="I748" s="75" t="str">
        <f>IF(Table1[[#This Row],[Connection ID]]&lt;&gt;"-",IF(COUNTIF(Table1[Connection ID],Table1[[#This Row],[Connection ID]])&gt;1,"Duplicate Tag",""),"")</f>
        <v/>
      </c>
      <c r="J74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48" s="62"/>
      <c r="M748" s="62" t="s">
        <v>7</v>
      </c>
      <c r="N748" s="72" t="str" cm="1">
        <f t="array" ref="N748">_xlfn._xlws.FILTER(LookupCostCode[Cost Code],LookupCostCode[Description]=Table1[[#This Row],[Equipment Type]],"Not Assigned")</f>
        <v>Not Assigned</v>
      </c>
      <c r="O748" s="72" t="s">
        <v>1032</v>
      </c>
      <c r="P748" s="72"/>
      <c r="Q748" s="62" t="s">
        <v>12</v>
      </c>
      <c r="R748" s="62"/>
      <c r="S748" s="62"/>
      <c r="T748" s="62"/>
      <c r="U748" s="62"/>
      <c r="V748" s="62"/>
      <c r="W748" s="72" t="str">
        <f>IF(ISBLANK(Table1[[#This Row],[Connection Type]]),"",INDEX(LookupConnectionType[Description],MATCH(Table1[[#This Row],[Connection Type]],LookupConnectionType[Connection Abbreviation])))</f>
        <v/>
      </c>
      <c r="X748" s="76"/>
      <c r="AA748" s="62"/>
      <c r="AB748" s="62"/>
      <c r="AC748" s="62"/>
      <c r="AD748" s="62"/>
      <c r="AE748" s="62"/>
      <c r="AF748" s="77"/>
      <c r="AG748" s="77"/>
      <c r="AH748" s="78"/>
      <c r="AI74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4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48" s="79" t="str">
        <f>IF(OR(Table1[[#This Row],[Apparent Power (kVA)]]="",Table1[[#This Row],[Elec - Diversity]]=""),"",Table1[[#This Row],[Apparent Power (kVA)]]*Table1[[#This Row],[Elec - Diversity]])</f>
        <v/>
      </c>
      <c r="AL748" s="62"/>
      <c r="AM748" s="62"/>
      <c r="AN748" s="62"/>
      <c r="AO748" s="62"/>
      <c r="AP748" s="62"/>
      <c r="AQ748" s="62"/>
      <c r="AR748" s="62"/>
      <c r="AS748" s="62"/>
      <c r="AT748" s="62" t="str" cm="1">
        <f t="array" ref="AT748">IF(ISBLANK(Table1[[#This Row],[Service]]),"N/A",INDEX(LookupService[Consumption Unit],MATCH(Table1[[#This Row],[Service]],LookupService[Service],0),0))</f>
        <v>N/A</v>
      </c>
      <c r="AU748" s="62"/>
      <c r="AV748" s="62"/>
      <c r="AW748" s="80" t="str" cm="1">
        <f t="array" ref="AW748">IF(ISBLANK(Table1[[#This Row],[Service]]),"N/A",INDEX(LookupService[Pressure Unit],MATCH(Table1[[#This Row],[Service]],LookupService[Service],0),0))</f>
        <v>N/A</v>
      </c>
      <c r="AX748" s="81"/>
      <c r="AY748" s="72" t="str">
        <f>IF(OR(Table1[[#This Row],[Flow]]="",Table1[[#This Row],[Mech - Diversity]]=""),"",Table1[[#This Row],[Flow]]*Table1[[#This Row],[Mech - Diversity]])</f>
        <v/>
      </c>
      <c r="AZ748" s="72"/>
      <c r="BA748" s="62"/>
      <c r="BB748" s="62"/>
      <c r="BC748" s="62"/>
      <c r="BD748" s="62"/>
      <c r="BE748" s="62"/>
      <c r="BF748" s="62"/>
      <c r="BG748" s="62"/>
      <c r="BH748" s="77"/>
      <c r="BI748" s="77"/>
      <c r="BJ748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748" s="72"/>
      <c r="BL748" s="72" t="b">
        <f>IF(ISBLANK(Table1[[#This Row],[Power Source (Control Panel)]]),FALSE,TRUE)</f>
        <v>0</v>
      </c>
    </row>
    <row r="749" spans="1:64" ht="30" customHeight="1" x14ac:dyDescent="0.3">
      <c r="A749" s="62" t="s">
        <v>1097</v>
      </c>
      <c r="B749" s="62" t="s">
        <v>1080</v>
      </c>
      <c r="C74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49" s="62" t="s">
        <v>509</v>
      </c>
      <c r="E749" s="62"/>
      <c r="F74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4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49" s="74"/>
      <c r="I749" s="75" t="str">
        <f>IF(Table1[[#This Row],[Connection ID]]&lt;&gt;"-",IF(COUNTIF(Table1[Connection ID],Table1[[#This Row],[Connection ID]])&gt;1,"Duplicate Tag",""),"")</f>
        <v/>
      </c>
      <c r="J74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49" s="62"/>
      <c r="M749" s="62" t="s">
        <v>7</v>
      </c>
      <c r="N749" s="72" t="str" cm="1">
        <f t="array" ref="N749">_xlfn._xlws.FILTER(LookupCostCode[Cost Code],LookupCostCode[Description]=Table1[[#This Row],[Equipment Type]],"Not Assigned")</f>
        <v>Not Assigned</v>
      </c>
      <c r="O749" s="72" t="s">
        <v>1032</v>
      </c>
      <c r="P749" s="72"/>
      <c r="Q749" s="62" t="s">
        <v>12</v>
      </c>
      <c r="R749" s="62"/>
      <c r="S749" s="62"/>
      <c r="T749" s="62"/>
      <c r="U749" s="62"/>
      <c r="V749" s="62"/>
      <c r="W749" s="72" t="str">
        <f>IF(ISBLANK(Table1[[#This Row],[Connection Type]]),"",INDEX(LookupConnectionType[Description],MATCH(Table1[[#This Row],[Connection Type]],LookupConnectionType[Connection Abbreviation])))</f>
        <v/>
      </c>
      <c r="X749" s="76"/>
      <c r="AA749" s="62"/>
      <c r="AB749" s="62"/>
      <c r="AC749" s="62"/>
      <c r="AD749" s="62"/>
      <c r="AE749" s="62"/>
      <c r="AF749" s="77"/>
      <c r="AG749" s="77"/>
      <c r="AH749" s="78"/>
      <c r="AI74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4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49" s="79" t="str">
        <f>IF(OR(Table1[[#This Row],[Apparent Power (kVA)]]="",Table1[[#This Row],[Elec - Diversity]]=""),"",Table1[[#This Row],[Apparent Power (kVA)]]*Table1[[#This Row],[Elec - Diversity]])</f>
        <v/>
      </c>
      <c r="AL749" s="62"/>
      <c r="AM749" s="62"/>
      <c r="AN749" s="62"/>
      <c r="AO749" s="62"/>
      <c r="AP749" s="62"/>
      <c r="AQ749" s="62"/>
      <c r="AR749" s="62"/>
      <c r="AS749" s="62"/>
      <c r="AT749" s="62" t="str" cm="1">
        <f t="array" ref="AT749">IF(ISBLANK(Table1[[#This Row],[Service]]),"N/A",INDEX(LookupService[Consumption Unit],MATCH(Table1[[#This Row],[Service]],LookupService[Service],0),0))</f>
        <v>N/A</v>
      </c>
      <c r="AU749" s="62"/>
      <c r="AV749" s="62"/>
      <c r="AW749" s="80" t="str" cm="1">
        <f t="array" ref="AW749">IF(ISBLANK(Table1[[#This Row],[Service]]),"N/A",INDEX(LookupService[Pressure Unit],MATCH(Table1[[#This Row],[Service]],LookupService[Service],0),0))</f>
        <v>N/A</v>
      </c>
      <c r="AX749" s="81"/>
      <c r="AY749" s="72" t="str">
        <f>IF(OR(Table1[[#This Row],[Flow]]="",Table1[[#This Row],[Mech - Diversity]]=""),"",Table1[[#This Row],[Flow]]*Table1[[#This Row],[Mech - Diversity]])</f>
        <v/>
      </c>
      <c r="AZ749" s="72"/>
      <c r="BA749" s="62"/>
      <c r="BB749" s="62"/>
      <c r="BC749" s="62"/>
      <c r="BD749" s="62"/>
      <c r="BE749" s="62"/>
      <c r="BF749" s="62"/>
      <c r="BG749" s="62"/>
      <c r="BH749" s="77"/>
      <c r="BI749" s="77"/>
      <c r="BJ74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49" s="72"/>
      <c r="BL749" s="72" t="b">
        <f>IF(ISBLANK(Table1[[#This Row],[Power Source (Control Panel)]]),FALSE,TRUE)</f>
        <v>0</v>
      </c>
    </row>
    <row r="750" spans="1:64" ht="30" customHeight="1" x14ac:dyDescent="0.3">
      <c r="A750" s="62" t="s">
        <v>1103</v>
      </c>
      <c r="B750" s="62" t="s">
        <v>1080</v>
      </c>
      <c r="C75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CA-C079</v>
      </c>
      <c r="D750" s="62" t="s">
        <v>516</v>
      </c>
      <c r="E750" s="62" t="s">
        <v>517</v>
      </c>
      <c r="F750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750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750" s="74">
        <v>79</v>
      </c>
      <c r="I750" s="75" t="str">
        <f>IF(Table1[[#This Row],[Connection ID]]&lt;&gt;"-",IF(COUNTIF(Table1[Connection ID],Table1[[#This Row],[Connection ID]])&gt;1,"Duplicate Tag",""),"")</f>
        <v/>
      </c>
      <c r="J75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50" s="62"/>
      <c r="M750" s="62" t="s">
        <v>7</v>
      </c>
      <c r="N750" s="72" t="str" cm="1">
        <f t="array" ref="N750">_xlfn._xlws.FILTER(LookupCostCode[Cost Code],LookupCostCode[Description]=Table1[[#This Row],[Equipment Type]],"Not Assigned")</f>
        <v>Not Assigned</v>
      </c>
      <c r="O750" s="72" t="s">
        <v>1032</v>
      </c>
      <c r="P750" s="72"/>
      <c r="Q750" s="62" t="s">
        <v>12</v>
      </c>
      <c r="R750" s="62"/>
      <c r="S750" s="62"/>
      <c r="T750" s="62"/>
      <c r="U750" s="62"/>
      <c r="V750" s="62"/>
      <c r="W750" s="72" t="str">
        <f>IF(ISBLANK(Table1[[#This Row],[Connection Type]]),"",INDEX(LookupConnectionType[Description],MATCH(Table1[[#This Row],[Connection Type]],LookupConnectionType[Connection Abbreviation])))</f>
        <v/>
      </c>
      <c r="X750" s="76"/>
      <c r="AA750" s="62"/>
      <c r="AB750" s="62"/>
      <c r="AC750" s="62" t="s">
        <v>518</v>
      </c>
      <c r="AD750" s="62"/>
      <c r="AE750" s="62"/>
      <c r="AF750" s="77"/>
      <c r="AG750" s="77"/>
      <c r="AH750" s="78"/>
      <c r="AI75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5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50" s="79" t="str">
        <f>IF(OR(Table1[[#This Row],[Apparent Power (kVA)]]="",Table1[[#This Row],[Elec - Diversity]]=""),"",Table1[[#This Row],[Apparent Power (kVA)]]*Table1[[#This Row],[Elec - Diversity]])</f>
        <v/>
      </c>
      <c r="AL750" s="62"/>
      <c r="AM750" s="62"/>
      <c r="AN750" s="62"/>
      <c r="AO750" s="62"/>
      <c r="AP750" s="62"/>
      <c r="AQ750" s="62"/>
      <c r="AR750" s="62"/>
      <c r="AS750" s="62">
        <v>5</v>
      </c>
      <c r="AT750" s="62" t="str" cm="1">
        <f t="array" ref="AT750">IF(ISBLANK(Table1[[#This Row],[Service]]),"N/A",INDEX(LookupService[Consumption Unit],MATCH(Table1[[#This Row],[Service]],LookupService[Service],0),0))</f>
        <v>SCFM</v>
      </c>
      <c r="AU750" s="62"/>
      <c r="AV750" s="62">
        <v>90</v>
      </c>
      <c r="AW750" s="80" t="str" cm="1">
        <f t="array" ref="AW750">IF(ISBLANK(Table1[[#This Row],[Service]]),"N/A",INDEX(LookupService[Pressure Unit],MATCH(Table1[[#This Row],[Service]],LookupService[Service],0),0))</f>
        <v>PSI</v>
      </c>
      <c r="AX750" s="81">
        <v>0.75</v>
      </c>
      <c r="AY750" s="72">
        <f>IF(OR(Table1[[#This Row],[Flow]]="",Table1[[#This Row],[Mech - Diversity]]=""),"",Table1[[#This Row],[Flow]]*Table1[[#This Row],[Mech - Diversity]])</f>
        <v>3.75</v>
      </c>
      <c r="AZ750" s="72"/>
      <c r="BA750" s="62" t="s">
        <v>519</v>
      </c>
      <c r="BB750" s="62" t="s">
        <v>796</v>
      </c>
      <c r="BC750" s="62"/>
      <c r="BD750" s="62"/>
      <c r="BE750" s="62"/>
      <c r="BF750" s="62"/>
      <c r="BG750" s="62"/>
      <c r="BH750" s="77"/>
      <c r="BI750" s="77"/>
      <c r="BJ750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750" s="72"/>
      <c r="BL750" s="72" t="b">
        <f>IF(ISBLANK(Table1[[#This Row],[Power Source (Control Panel)]]),FALSE,TRUE)</f>
        <v>0</v>
      </c>
    </row>
    <row r="751" spans="1:64" ht="30" customHeight="1" x14ac:dyDescent="0.3">
      <c r="A751" s="62" t="s">
        <v>1103</v>
      </c>
      <c r="B751" s="62" t="s">
        <v>1080</v>
      </c>
      <c r="C75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EL-C248</v>
      </c>
      <c r="D751" s="62" t="s">
        <v>516</v>
      </c>
      <c r="E751" s="62" t="s">
        <v>528</v>
      </c>
      <c r="F751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751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751" s="74">
        <v>248</v>
      </c>
      <c r="I751" s="75" t="str">
        <f>IF(Table1[[#This Row],[Connection ID]]&lt;&gt;"-",IF(COUNTIF(Table1[Connection ID],Table1[[#This Row],[Connection ID]])&gt;1,"Duplicate Tag",""),"")</f>
        <v/>
      </c>
      <c r="J75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51" s="62"/>
      <c r="M751" s="62" t="s">
        <v>7</v>
      </c>
      <c r="N751" s="72" t="str" cm="1">
        <f t="array" ref="N751">_xlfn._xlws.FILTER(LookupCostCode[Cost Code],LookupCostCode[Description]=Table1[[#This Row],[Equipment Type]],"Not Assigned")</f>
        <v>Not Assigned</v>
      </c>
      <c r="O751" s="72" t="s">
        <v>1032</v>
      </c>
      <c r="P751" s="72"/>
      <c r="Q751" s="62" t="s">
        <v>12</v>
      </c>
      <c r="R751" s="62"/>
      <c r="S751" s="62"/>
      <c r="T751" s="62"/>
      <c r="U751" s="62"/>
      <c r="V751" s="62"/>
      <c r="W751" s="72" t="str">
        <f>IF(ISBLANK(Table1[[#This Row],[Connection Type]]),"",INDEX(LookupConnectionType[Description],MATCH(Table1[[#This Row],[Connection Type]],LookupConnectionType[Connection Abbreviation])))</f>
        <v/>
      </c>
      <c r="X751" s="76"/>
      <c r="AA751" s="62"/>
      <c r="AB751" s="62"/>
      <c r="AC751" s="62" t="s">
        <v>518</v>
      </c>
      <c r="AD751" s="62"/>
      <c r="AE751" s="62" t="s">
        <v>529</v>
      </c>
      <c r="AF751" s="77"/>
      <c r="AG751" s="77">
        <v>10.5</v>
      </c>
      <c r="AH751" s="78">
        <v>0.8</v>
      </c>
      <c r="AI751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1.26</v>
      </c>
      <c r="AJ751" s="79">
        <f>IF(OR(Table1[[#This Row],[Apparent Load (FLA)]]="",Table1[[#This Row],[Apparent Load (FLA)]]=0,Table1[[#This Row],[Elec - Diversity]]=""),"",Table1[[#This Row],[Apparent Load (FLA)]]*Table1[[#This Row],[Elec - Diversity]])</f>
        <v>8.4</v>
      </c>
      <c r="AK751" s="79">
        <f>IF(OR(Table1[[#This Row],[Apparent Power (kVA)]]="",Table1[[#This Row],[Elec - Diversity]]=""),"",Table1[[#This Row],[Apparent Power (kVA)]]*Table1[[#This Row],[Elec - Diversity]])</f>
        <v>1.008</v>
      </c>
      <c r="AL751" s="62"/>
      <c r="AM751" s="62"/>
      <c r="AN751" s="62"/>
      <c r="AO751" s="62"/>
      <c r="AP751" s="62"/>
      <c r="AQ751" s="62"/>
      <c r="AR751" s="62"/>
      <c r="AS751" s="62"/>
      <c r="AT751" s="62" t="str" cm="1">
        <f t="array" ref="AT751">IF(ISBLANK(Table1[[#This Row],[Service]]),"N/A",INDEX(LookupService[Consumption Unit],MATCH(Table1[[#This Row],[Service]],LookupService[Service],0),0))</f>
        <v>N/A</v>
      </c>
      <c r="AU751" s="62"/>
      <c r="AV751" s="62"/>
      <c r="AW751" s="80" t="str" cm="1">
        <f t="array" ref="AW751">IF(ISBLANK(Table1[[#This Row],[Service]]),"N/A",INDEX(LookupService[Pressure Unit],MATCH(Table1[[#This Row],[Service]],LookupService[Service],0),0))</f>
        <v>N/A</v>
      </c>
      <c r="AX751" s="81"/>
      <c r="AY751" s="72" t="str">
        <f>IF(OR(Table1[[#This Row],[Flow]]="",Table1[[#This Row],[Mech - Diversity]]=""),"",Table1[[#This Row],[Flow]]*Table1[[#This Row],[Mech - Diversity]])</f>
        <v/>
      </c>
      <c r="AZ751" s="72"/>
      <c r="BA751" s="62"/>
      <c r="BB751" s="62"/>
      <c r="BC751" s="62"/>
      <c r="BD751" s="62"/>
      <c r="BE751" s="62"/>
      <c r="BF751" s="62"/>
      <c r="BG751" s="62"/>
      <c r="BH751" s="77"/>
      <c r="BI751" s="77"/>
      <c r="BJ751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751" s="72"/>
      <c r="BL751" s="72" t="b">
        <f>IF(ISBLANK(Table1[[#This Row],[Power Source (Control Panel)]]),FALSE,TRUE)</f>
        <v>0</v>
      </c>
    </row>
    <row r="752" spans="1:64" ht="30" customHeight="1" x14ac:dyDescent="0.3">
      <c r="A752" s="62" t="s">
        <v>1103</v>
      </c>
      <c r="B752" s="62" t="s">
        <v>1080</v>
      </c>
      <c r="C75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TD-C129</v>
      </c>
      <c r="D752" s="62" t="s">
        <v>516</v>
      </c>
      <c r="E752" s="62" t="s">
        <v>794</v>
      </c>
      <c r="F752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752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752" s="74">
        <v>129</v>
      </c>
      <c r="I752" s="75" t="str">
        <f>IF(Table1[[#This Row],[Connection ID]]&lt;&gt;"-",IF(COUNTIF(Table1[Connection ID],Table1[[#This Row],[Connection ID]])&gt;1,"Duplicate Tag",""),"")</f>
        <v/>
      </c>
      <c r="J75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52" s="62"/>
      <c r="M752" s="62" t="s">
        <v>7</v>
      </c>
      <c r="N752" s="72" t="str" cm="1">
        <f t="array" ref="N752">_xlfn._xlws.FILTER(LookupCostCode[Cost Code],LookupCostCode[Description]=Table1[[#This Row],[Equipment Type]],"Not Assigned")</f>
        <v>Not Assigned</v>
      </c>
      <c r="O752" s="72" t="s">
        <v>1032</v>
      </c>
      <c r="P752" s="72"/>
      <c r="Q752" s="62" t="s">
        <v>12</v>
      </c>
      <c r="R752" s="62"/>
      <c r="S752" s="62"/>
      <c r="T752" s="62"/>
      <c r="U752" s="62"/>
      <c r="V752" s="62"/>
      <c r="W752" s="72" t="str">
        <f>IF(ISBLANK(Table1[[#This Row],[Connection Type]]),"",INDEX(LookupConnectionType[Description],MATCH(Table1[[#This Row],[Connection Type]],LookupConnectionType[Connection Abbreviation])))</f>
        <v/>
      </c>
      <c r="X752" s="76"/>
      <c r="AA752" s="62"/>
      <c r="AB752" s="62"/>
      <c r="AC752" s="62"/>
      <c r="AD752" s="62"/>
      <c r="AE752" s="62"/>
      <c r="AF752" s="77"/>
      <c r="AG752" s="77"/>
      <c r="AH752" s="78"/>
      <c r="AI75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5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52" s="79" t="str">
        <f>IF(OR(Table1[[#This Row],[Apparent Power (kVA)]]="",Table1[[#This Row],[Elec - Diversity]]=""),"",Table1[[#This Row],[Apparent Power (kVA)]]*Table1[[#This Row],[Elec - Diversity]])</f>
        <v/>
      </c>
      <c r="AL752" s="62"/>
      <c r="AM752" s="62"/>
      <c r="AN752" s="62"/>
      <c r="AO752" s="62"/>
      <c r="AP752" s="62"/>
      <c r="AQ752" s="62"/>
      <c r="AR752" s="62"/>
      <c r="AS752" s="62"/>
      <c r="AT752" s="62" t="str" cm="1">
        <f t="array" ref="AT752">IF(ISBLANK(Table1[[#This Row],[Service]]),"N/A",INDEX(LookupService[Consumption Unit],MATCH(Table1[[#This Row],[Service]],LookupService[Service],0),0))</f>
        <v>N/A</v>
      </c>
      <c r="AU752" s="62"/>
      <c r="AV752" s="62"/>
      <c r="AW752" s="80" t="str" cm="1">
        <f t="array" ref="AW752">IF(ISBLANK(Table1[[#This Row],[Service]]),"N/A",INDEX(LookupService[Pressure Unit],MATCH(Table1[[#This Row],[Service]],LookupService[Service],0),0))</f>
        <v>N/A</v>
      </c>
      <c r="AX752" s="81"/>
      <c r="AY752" s="72" t="str">
        <f>IF(OR(Table1[[#This Row],[Flow]]="",Table1[[#This Row],[Mech - Diversity]]=""),"",Table1[[#This Row],[Flow]]*Table1[[#This Row],[Mech - Diversity]])</f>
        <v/>
      </c>
      <c r="AZ752" s="72"/>
      <c r="BA752" s="62"/>
      <c r="BB752" s="62"/>
      <c r="BC752" s="62"/>
      <c r="BD752" s="62"/>
      <c r="BE752" s="62"/>
      <c r="BF752" s="62"/>
      <c r="BG752" s="62"/>
      <c r="BH752" s="77"/>
      <c r="BI752" s="77"/>
      <c r="BJ752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752" s="72"/>
      <c r="BL752" s="72" t="b">
        <f>IF(ISBLANK(Table1[[#This Row],[Power Source (Control Panel)]]),FALSE,TRUE)</f>
        <v>0</v>
      </c>
    </row>
    <row r="753" spans="1:64" ht="30" customHeight="1" x14ac:dyDescent="0.3">
      <c r="A753" s="62" t="s">
        <v>1103</v>
      </c>
      <c r="B753" s="62" t="s">
        <v>1080</v>
      </c>
      <c r="C75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53" s="62" t="s">
        <v>509</v>
      </c>
      <c r="E753" s="62"/>
      <c r="F75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5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53" s="74"/>
      <c r="I753" s="75" t="str">
        <f>IF(Table1[[#This Row],[Connection ID]]&lt;&gt;"-",IF(COUNTIF(Table1[Connection ID],Table1[[#This Row],[Connection ID]])&gt;1,"Duplicate Tag",""),"")</f>
        <v/>
      </c>
      <c r="J75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53" s="62"/>
      <c r="M753" s="62" t="s">
        <v>7</v>
      </c>
      <c r="N753" s="72" t="str" cm="1">
        <f t="array" ref="N753">_xlfn._xlws.FILTER(LookupCostCode[Cost Code],LookupCostCode[Description]=Table1[[#This Row],[Equipment Type]],"Not Assigned")</f>
        <v>Not Assigned</v>
      </c>
      <c r="O753" s="72" t="s">
        <v>1032</v>
      </c>
      <c r="P753" s="72"/>
      <c r="Q753" s="62" t="s">
        <v>12</v>
      </c>
      <c r="R753" s="62"/>
      <c r="S753" s="62"/>
      <c r="T753" s="62"/>
      <c r="U753" s="62"/>
      <c r="V753" s="62"/>
      <c r="W753" s="72" t="str">
        <f>IF(ISBLANK(Table1[[#This Row],[Connection Type]]),"",INDEX(LookupConnectionType[Description],MATCH(Table1[[#This Row],[Connection Type]],LookupConnectionType[Connection Abbreviation])))</f>
        <v/>
      </c>
      <c r="X753" s="76"/>
      <c r="AA753" s="62"/>
      <c r="AB753" s="62"/>
      <c r="AC753" s="62"/>
      <c r="AD753" s="62"/>
      <c r="AE753" s="62"/>
      <c r="AF753" s="77"/>
      <c r="AG753" s="77"/>
      <c r="AH753" s="78"/>
      <c r="AI75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5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53" s="79" t="str">
        <f>IF(OR(Table1[[#This Row],[Apparent Power (kVA)]]="",Table1[[#This Row],[Elec - Diversity]]=""),"",Table1[[#This Row],[Apparent Power (kVA)]]*Table1[[#This Row],[Elec - Diversity]])</f>
        <v/>
      </c>
      <c r="AL753" s="62"/>
      <c r="AM753" s="62"/>
      <c r="AN753" s="62"/>
      <c r="AO753" s="62"/>
      <c r="AP753" s="62"/>
      <c r="AQ753" s="62"/>
      <c r="AR753" s="62"/>
      <c r="AS753" s="62"/>
      <c r="AT753" s="62" t="str" cm="1">
        <f t="array" ref="AT753">IF(ISBLANK(Table1[[#This Row],[Service]]),"N/A",INDEX(LookupService[Consumption Unit],MATCH(Table1[[#This Row],[Service]],LookupService[Service],0),0))</f>
        <v>N/A</v>
      </c>
      <c r="AU753" s="62"/>
      <c r="AV753" s="62"/>
      <c r="AW753" s="80" t="str" cm="1">
        <f t="array" ref="AW753">IF(ISBLANK(Table1[[#This Row],[Service]]),"N/A",INDEX(LookupService[Pressure Unit],MATCH(Table1[[#This Row],[Service]],LookupService[Service],0),0))</f>
        <v>N/A</v>
      </c>
      <c r="AX753" s="81"/>
      <c r="AY753" s="72" t="str">
        <f>IF(OR(Table1[[#This Row],[Flow]]="",Table1[[#This Row],[Mech - Diversity]]=""),"",Table1[[#This Row],[Flow]]*Table1[[#This Row],[Mech - Diversity]])</f>
        <v/>
      </c>
      <c r="AZ753" s="72"/>
      <c r="BA753" s="62"/>
      <c r="BB753" s="62"/>
      <c r="BC753" s="62"/>
      <c r="BD753" s="62"/>
      <c r="BE753" s="62"/>
      <c r="BF753" s="62"/>
      <c r="BG753" s="62"/>
      <c r="BH753" s="77"/>
      <c r="BI753" s="77"/>
      <c r="BJ75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53" s="72"/>
      <c r="BL753" s="72" t="b">
        <f>IF(ISBLANK(Table1[[#This Row],[Power Source (Control Panel)]]),FALSE,TRUE)</f>
        <v>0</v>
      </c>
    </row>
    <row r="754" spans="1:64" ht="30" customHeight="1" x14ac:dyDescent="0.3">
      <c r="A754" s="80" t="s">
        <v>589</v>
      </c>
      <c r="B754" s="62" t="s">
        <v>590</v>
      </c>
      <c r="C75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54" s="62" t="s">
        <v>509</v>
      </c>
      <c r="E754" s="62"/>
      <c r="F75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5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54" s="74"/>
      <c r="I754" s="75" t="str">
        <f>IF(Table1[[#This Row],[Connection ID]]&lt;&gt;"-",IF(COUNTIF(Table1[Connection ID],Table1[[#This Row],[Connection ID]])&gt;1,"Duplicate Tag",""),"")</f>
        <v/>
      </c>
      <c r="J75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54" s="62"/>
      <c r="M754" s="62" t="s">
        <v>510</v>
      </c>
      <c r="N754" s="72" t="str" cm="1">
        <f t="array" ref="N754">_xlfn._xlws.FILTER(LookupCostCode[Cost Code],LookupCostCode[Description]=Table1[[#This Row],[Equipment Type]],"Not Assigned")</f>
        <v>Not Assigned</v>
      </c>
      <c r="O754" s="72"/>
      <c r="P754" s="72"/>
      <c r="Q754" s="62" t="s">
        <v>12</v>
      </c>
      <c r="R754" s="62"/>
      <c r="S754" s="62"/>
      <c r="T754" s="62"/>
      <c r="U754" s="62"/>
      <c r="V754" s="62"/>
      <c r="W754" s="72" t="str">
        <f>IF(ISBLANK(Table1[[#This Row],[Connection Type]]),"",INDEX(LookupConnectionType[Description],MATCH(Table1[[#This Row],[Connection Type]],LookupConnectionType[Connection Abbreviation])))</f>
        <v/>
      </c>
      <c r="X754" s="76"/>
      <c r="Z754" s="41" t="s">
        <v>591</v>
      </c>
      <c r="AA754" s="62"/>
      <c r="AB754" s="62"/>
      <c r="AC754" s="62"/>
      <c r="AD754" s="62"/>
      <c r="AE754" s="62"/>
      <c r="AF754" s="77"/>
      <c r="AG754" s="77"/>
      <c r="AH754" s="78"/>
      <c r="AI75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5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54" s="79" t="str">
        <f>IF(OR(Table1[[#This Row],[Apparent Power (kVA)]]="",Table1[[#This Row],[Elec - Diversity]]=""),"",Table1[[#This Row],[Apparent Power (kVA)]]*Table1[[#This Row],[Elec - Diversity]])</f>
        <v/>
      </c>
      <c r="AL754" s="62"/>
      <c r="AM754" s="62"/>
      <c r="AN754" s="62"/>
      <c r="AO754" s="62"/>
      <c r="AP754" s="62"/>
      <c r="AQ754" s="62"/>
      <c r="AR754" s="62"/>
      <c r="AS754" s="62"/>
      <c r="AT754" s="62" t="str" cm="1">
        <f t="array" ref="AT754">IF(ISBLANK(Table1[[#This Row],[Service]]),"N/A",INDEX(LookupService[Consumption Unit],MATCH(Table1[[#This Row],[Service]],LookupService[Service],0),0))</f>
        <v>N/A</v>
      </c>
      <c r="AU754" s="62"/>
      <c r="AV754" s="62"/>
      <c r="AW754" s="80" t="str" cm="1">
        <f t="array" ref="AW754">IF(ISBLANK(Table1[[#This Row],[Service]]),"N/A",INDEX(LookupService[Pressure Unit],MATCH(Table1[[#This Row],[Service]],LookupService[Service],0),0))</f>
        <v>N/A</v>
      </c>
      <c r="AX754" s="81"/>
      <c r="AY754" s="72" t="str">
        <f>IF(OR(Table1[[#This Row],[Flow]]="",Table1[[#This Row],[Mech - Diversity]]=""),"",Table1[[#This Row],[Flow]]*Table1[[#This Row],[Mech - Diversity]])</f>
        <v/>
      </c>
      <c r="AZ754" s="72"/>
      <c r="BA754" s="62"/>
      <c r="BB754" s="62"/>
      <c r="BC754" s="62"/>
      <c r="BD754" s="62"/>
      <c r="BE754" s="62"/>
      <c r="BF754" s="62"/>
      <c r="BG754" s="62"/>
      <c r="BH754" s="77"/>
      <c r="BI754" s="77"/>
      <c r="BJ75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54" s="72" t="s">
        <v>512</v>
      </c>
      <c r="BL754" s="72" t="b">
        <f>IF(ISBLANK(Table1[[#This Row],[Power Source (Control Panel)]]),FALSE,TRUE)</f>
        <v>0</v>
      </c>
    </row>
    <row r="755" spans="1:64" ht="30" customHeight="1" x14ac:dyDescent="0.3">
      <c r="A755" s="80" t="s">
        <v>589</v>
      </c>
      <c r="B755" s="62" t="s">
        <v>590</v>
      </c>
      <c r="C75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EL-C249</v>
      </c>
      <c r="D755" s="62" t="s">
        <v>516</v>
      </c>
      <c r="E755" s="62" t="s">
        <v>528</v>
      </c>
      <c r="F755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755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755" s="74">
        <v>249</v>
      </c>
      <c r="I755" s="75" t="str">
        <f>IF(Table1[[#This Row],[Connection ID]]&lt;&gt;"-",IF(COUNTIF(Table1[Connection ID],Table1[[#This Row],[Connection ID]])&gt;1,"Duplicate Tag",""),"")</f>
        <v/>
      </c>
      <c r="J75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55" s="62"/>
      <c r="M755" s="62"/>
      <c r="N755" s="72" t="str" cm="1">
        <f t="array" ref="N755">_xlfn._xlws.FILTER(LookupCostCode[Cost Code],LookupCostCode[Description]=Table1[[#This Row],[Equipment Type]],"Not Assigned")</f>
        <v>Not Assigned</v>
      </c>
      <c r="O755" s="72"/>
      <c r="P755" s="72"/>
      <c r="Q755" s="62" t="s">
        <v>12</v>
      </c>
      <c r="R755" s="62"/>
      <c r="S755" s="62"/>
      <c r="T755" s="62"/>
      <c r="U755" s="62"/>
      <c r="V755" s="62"/>
      <c r="W755" s="72" t="str">
        <f>IF(ISBLANK(Table1[[#This Row],[Connection Type]]),"",INDEX(LookupConnectionType[Description],MATCH(Table1[[#This Row],[Connection Type]],LookupConnectionType[Connection Abbreviation])))</f>
        <v/>
      </c>
      <c r="X755" s="76"/>
      <c r="AA755" s="62"/>
      <c r="AB755" s="62"/>
      <c r="AC755" s="62" t="s">
        <v>518</v>
      </c>
      <c r="AD755" s="62"/>
      <c r="AE755" s="62" t="s">
        <v>529</v>
      </c>
      <c r="AF755" s="77"/>
      <c r="AG755" s="77">
        <v>5</v>
      </c>
      <c r="AH755" s="78">
        <v>0.8</v>
      </c>
      <c r="AI755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755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755" s="79">
        <f>IF(OR(Table1[[#This Row],[Apparent Power (kVA)]]="",Table1[[#This Row],[Elec - Diversity]]=""),"",Table1[[#This Row],[Apparent Power (kVA)]]*Table1[[#This Row],[Elec - Diversity]])</f>
        <v>0.48</v>
      </c>
      <c r="AL755" s="62"/>
      <c r="AM755" s="62"/>
      <c r="AN755" s="62"/>
      <c r="AO755" s="62"/>
      <c r="AP755" s="62"/>
      <c r="AQ755" s="62"/>
      <c r="AR755" s="62"/>
      <c r="AS755" s="62"/>
      <c r="AT755" s="62" t="str" cm="1">
        <f t="array" ref="AT755">IF(ISBLANK(Table1[[#This Row],[Service]]),"N/A",INDEX(LookupService[Consumption Unit],MATCH(Table1[[#This Row],[Service]],LookupService[Service],0),0))</f>
        <v>N/A</v>
      </c>
      <c r="AU755" s="62"/>
      <c r="AV755" s="62"/>
      <c r="AW755" s="80" t="str" cm="1">
        <f t="array" ref="AW755">IF(ISBLANK(Table1[[#This Row],[Service]]),"N/A",INDEX(LookupService[Pressure Unit],MATCH(Table1[[#This Row],[Service]],LookupService[Service],0),0))</f>
        <v>N/A</v>
      </c>
      <c r="AX755" s="81"/>
      <c r="AY755" s="72" t="str">
        <f>IF(OR(Table1[[#This Row],[Flow]]="",Table1[[#This Row],[Mech - Diversity]]=""),"",Table1[[#This Row],[Flow]]*Table1[[#This Row],[Mech - Diversity]])</f>
        <v/>
      </c>
      <c r="AZ755" s="72"/>
      <c r="BA755" s="62"/>
      <c r="BB755" s="62"/>
      <c r="BC755" s="62"/>
      <c r="BD755" s="62"/>
      <c r="BE755" s="62"/>
      <c r="BF755" s="62"/>
      <c r="BG755" s="62"/>
      <c r="BH755" s="77"/>
      <c r="BI755" s="77"/>
      <c r="BJ755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755" s="72" t="s">
        <v>512</v>
      </c>
      <c r="BL755" s="72" t="b">
        <f>IF(ISBLANK(Table1[[#This Row],[Power Source (Control Panel)]]),FALSE,TRUE)</f>
        <v>0</v>
      </c>
    </row>
    <row r="756" spans="1:64" ht="30" customHeight="1" x14ac:dyDescent="0.3">
      <c r="A756" s="62" t="s">
        <v>1104</v>
      </c>
      <c r="B756" s="62" t="s">
        <v>1105</v>
      </c>
      <c r="C75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CA-C042</v>
      </c>
      <c r="D756" s="62" t="s">
        <v>516</v>
      </c>
      <c r="E756" s="62" t="s">
        <v>517</v>
      </c>
      <c r="F756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756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756" s="74">
        <v>42</v>
      </c>
      <c r="I756" s="75" t="str">
        <f>IF(Table1[[#This Row],[Connection ID]]&lt;&gt;"-",IF(COUNTIF(Table1[Connection ID],Table1[[#This Row],[Connection ID]])&gt;1,"Duplicate Tag",""),"")</f>
        <v/>
      </c>
      <c r="J75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56" s="62"/>
      <c r="M756" s="62" t="s">
        <v>7</v>
      </c>
      <c r="N756" s="72" t="str" cm="1">
        <f t="array" ref="N756">_xlfn._xlws.FILTER(LookupCostCode[Cost Code],LookupCostCode[Description]=Table1[[#This Row],[Equipment Type]],"Not Assigned")</f>
        <v>Not Assigned</v>
      </c>
      <c r="O756" s="72" t="s">
        <v>594</v>
      </c>
      <c r="P756" s="62"/>
      <c r="Q756" s="62" t="s">
        <v>9</v>
      </c>
      <c r="R756" s="62"/>
      <c r="S756" s="62" t="s">
        <v>6</v>
      </c>
      <c r="T756" s="62"/>
      <c r="U756" s="62"/>
      <c r="V756" s="62"/>
      <c r="W756" s="72" t="str">
        <f>IF(ISBLANK(Table1[[#This Row],[Connection Type]]),"",INDEX(LookupConnectionType[Description],MATCH(Table1[[#This Row],[Connection Type]],LookupConnectionType[Connection Abbreviation])))</f>
        <v/>
      </c>
      <c r="X756" s="76"/>
      <c r="AA756" s="62"/>
      <c r="AB756" s="62"/>
      <c r="AC756" s="62" t="s">
        <v>665</v>
      </c>
      <c r="AD756" s="62"/>
      <c r="AE756" s="62"/>
      <c r="AF756" s="77"/>
      <c r="AG756" s="77"/>
      <c r="AH756" s="78"/>
      <c r="AI75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5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56" s="79" t="str">
        <f>IF(OR(Table1[[#This Row],[Apparent Power (kVA)]]="",Table1[[#This Row],[Elec - Diversity]]=""),"",Table1[[#This Row],[Apparent Power (kVA)]]*Table1[[#This Row],[Elec - Diversity]])</f>
        <v/>
      </c>
      <c r="AL756" s="62"/>
      <c r="AM756" s="62"/>
      <c r="AN756" s="62"/>
      <c r="AO756" s="62"/>
      <c r="AP756" s="62"/>
      <c r="AQ756" s="62"/>
      <c r="AR756" s="62"/>
      <c r="AS756" s="62">
        <v>34</v>
      </c>
      <c r="AT756" s="62" t="str" cm="1">
        <f t="array" ref="AT756">IF(ISBLANK(Table1[[#This Row],[Service]]),"N/A",INDEX(LookupService[Consumption Unit],MATCH(Table1[[#This Row],[Service]],LookupService[Service],0),0))</f>
        <v>SCFM</v>
      </c>
      <c r="AU756" s="62"/>
      <c r="AV756" s="62">
        <v>90</v>
      </c>
      <c r="AW756" s="80" t="str" cm="1">
        <f t="array" ref="AW756">IF(ISBLANK(Table1[[#This Row],[Service]]),"N/A",INDEX(LookupService[Pressure Unit],MATCH(Table1[[#This Row],[Service]],LookupService[Service],0),0))</f>
        <v>PSI</v>
      </c>
      <c r="AX756" s="81">
        <v>0.9</v>
      </c>
      <c r="AY756" s="72">
        <f>IF(OR(Table1[[#This Row],[Flow]]="",Table1[[#This Row],[Mech - Diversity]]=""),"",Table1[[#This Row],[Flow]]*Table1[[#This Row],[Mech - Diversity]])</f>
        <v>30.6</v>
      </c>
      <c r="AZ756" s="72"/>
      <c r="BA756" s="62" t="s">
        <v>519</v>
      </c>
      <c r="BB756" s="62" t="s">
        <v>796</v>
      </c>
      <c r="BC756" s="62"/>
      <c r="BD756" s="62"/>
      <c r="BE756" s="62"/>
      <c r="BF756" s="62"/>
      <c r="BG756" s="62"/>
      <c r="BH756" s="77"/>
      <c r="BI756" s="77"/>
      <c r="BJ756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756" s="72"/>
      <c r="BL756" s="72" t="b">
        <f>IF(ISBLANK(Table1[[#This Row],[Power Source (Control Panel)]]),FALSE,TRUE)</f>
        <v>0</v>
      </c>
    </row>
    <row r="757" spans="1:64" ht="30" customHeight="1" x14ac:dyDescent="0.3">
      <c r="A757" s="62" t="s">
        <v>1104</v>
      </c>
      <c r="B757" s="62" t="s">
        <v>1105</v>
      </c>
      <c r="C75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57" s="62" t="s">
        <v>509</v>
      </c>
      <c r="E757" s="62"/>
      <c r="F75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5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57" s="74"/>
      <c r="I757" s="75" t="str">
        <f>IF(Table1[[#This Row],[Connection ID]]&lt;&gt;"-",IF(COUNTIF(Table1[Connection ID],Table1[[#This Row],[Connection ID]])&gt;1,"Duplicate Tag",""),"")</f>
        <v/>
      </c>
      <c r="J75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57" s="62"/>
      <c r="M757" s="62" t="s">
        <v>7</v>
      </c>
      <c r="N757" s="72" t="str" cm="1">
        <f t="array" ref="N757">_xlfn._xlws.FILTER(LookupCostCode[Cost Code],LookupCostCode[Description]=Table1[[#This Row],[Equipment Type]],"Not Assigned")</f>
        <v>Not Assigned</v>
      </c>
      <c r="O757" s="72" t="s">
        <v>594</v>
      </c>
      <c r="P757" s="72"/>
      <c r="Q757" s="62" t="s">
        <v>9</v>
      </c>
      <c r="R757" s="62"/>
      <c r="S757" s="62" t="s">
        <v>6</v>
      </c>
      <c r="T757" s="62"/>
      <c r="U757" s="62"/>
      <c r="V757" s="62"/>
      <c r="W757" s="72" t="str">
        <f>IF(ISBLANK(Table1[[#This Row],[Connection Type]]),"",INDEX(LookupConnectionType[Description],MATCH(Table1[[#This Row],[Connection Type]],LookupConnectionType[Connection Abbreviation])))</f>
        <v/>
      </c>
      <c r="X757" s="76"/>
      <c r="AA757" s="62"/>
      <c r="AB757" s="62"/>
      <c r="AC757" s="62"/>
      <c r="AD757" s="62"/>
      <c r="AE757" s="62"/>
      <c r="AF757" s="77"/>
      <c r="AG757" s="77"/>
      <c r="AH757" s="78"/>
      <c r="AI75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5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57" s="79" t="str">
        <f>IF(OR(Table1[[#This Row],[Apparent Power (kVA)]]="",Table1[[#This Row],[Elec - Diversity]]=""),"",Table1[[#This Row],[Apparent Power (kVA)]]*Table1[[#This Row],[Elec - Diversity]])</f>
        <v/>
      </c>
      <c r="AL757" s="62" t="s">
        <v>1106</v>
      </c>
      <c r="AM757" s="62"/>
      <c r="AN757" s="62"/>
      <c r="AO757" s="62"/>
      <c r="AP757" s="62"/>
      <c r="AQ757" s="62"/>
      <c r="AR757" s="62"/>
      <c r="AS757" s="62"/>
      <c r="AT757" s="62" t="str" cm="1">
        <f t="array" ref="AT757">IF(ISBLANK(Table1[[#This Row],[Service]]),"N/A",INDEX(LookupService[Consumption Unit],MATCH(Table1[[#This Row],[Service]],LookupService[Service],0),0))</f>
        <v>N/A</v>
      </c>
      <c r="AU757" s="62"/>
      <c r="AV757" s="62"/>
      <c r="AW757" s="80" t="str" cm="1">
        <f t="array" ref="AW757">IF(ISBLANK(Table1[[#This Row],[Service]]),"N/A",INDEX(LookupService[Pressure Unit],MATCH(Table1[[#This Row],[Service]],LookupService[Service],0),0))</f>
        <v>N/A</v>
      </c>
      <c r="AX757" s="81"/>
      <c r="AY757" s="72" t="str">
        <f>IF(OR(Table1[[#This Row],[Flow]]="",Table1[[#This Row],[Mech - Diversity]]=""),"",Table1[[#This Row],[Flow]]*Table1[[#This Row],[Mech - Diversity]])</f>
        <v/>
      </c>
      <c r="AZ757" s="72"/>
      <c r="BA757" s="62"/>
      <c r="BB757" s="62"/>
      <c r="BC757" s="62"/>
      <c r="BD757" s="62"/>
      <c r="BE757" s="62"/>
      <c r="BF757" s="62"/>
      <c r="BG757" s="62"/>
      <c r="BH757" s="77"/>
      <c r="BI757" s="77"/>
      <c r="BJ75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57" s="72"/>
      <c r="BL757" s="72" t="b">
        <f>IF(ISBLANK(Table1[[#This Row],[Power Source (Control Panel)]]),FALSE,TRUE)</f>
        <v>1</v>
      </c>
    </row>
    <row r="758" spans="1:64" ht="30" customHeight="1" x14ac:dyDescent="0.3">
      <c r="A758" s="80" t="s">
        <v>592</v>
      </c>
      <c r="B758" s="62" t="s">
        <v>593</v>
      </c>
      <c r="C75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58" s="62" t="s">
        <v>509</v>
      </c>
      <c r="E758" s="62"/>
      <c r="F75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5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58" s="74"/>
      <c r="I758" s="75" t="str">
        <f>IF(Table1[[#This Row],[Connection ID]]&lt;&gt;"-",IF(COUNTIF(Table1[Connection ID],Table1[[#This Row],[Connection ID]])&gt;1,"Duplicate Tag",""),"")</f>
        <v/>
      </c>
      <c r="J75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58" s="62"/>
      <c r="M758" s="62" t="s">
        <v>510</v>
      </c>
      <c r="N758" s="72" t="str" cm="1">
        <f t="array" ref="N758">_xlfn._xlws.FILTER(LookupCostCode[Cost Code],LookupCostCode[Description]=Table1[[#This Row],[Equipment Type]],"Not Assigned")</f>
        <v>Not Assigned</v>
      </c>
      <c r="O758" s="72" t="s">
        <v>594</v>
      </c>
      <c r="P758" s="72"/>
      <c r="Q758" s="62" t="s">
        <v>9</v>
      </c>
      <c r="R758" s="62"/>
      <c r="S758" s="62" t="s">
        <v>6</v>
      </c>
      <c r="T758" s="62"/>
      <c r="U758" s="62"/>
      <c r="V758" s="62"/>
      <c r="W758" s="72" t="str">
        <f>IF(ISBLANK(Table1[[#This Row],[Connection Type]]),"",INDEX(LookupConnectionType[Description],MATCH(Table1[[#This Row],[Connection Type]],LookupConnectionType[Connection Abbreviation])))</f>
        <v/>
      </c>
      <c r="X758" s="76"/>
      <c r="AA758" s="62"/>
      <c r="AB758" s="62"/>
      <c r="AC758" s="62"/>
      <c r="AD758" s="62"/>
      <c r="AE758" s="62"/>
      <c r="AF758" s="77"/>
      <c r="AG758" s="77"/>
      <c r="AH758" s="78"/>
      <c r="AI75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5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58" s="79" t="str">
        <f>IF(OR(Table1[[#This Row],[Apparent Power (kVA)]]="",Table1[[#This Row],[Elec - Diversity]]=""),"",Table1[[#This Row],[Apparent Power (kVA)]]*Table1[[#This Row],[Elec - Diversity]])</f>
        <v/>
      </c>
      <c r="AL758" s="62"/>
      <c r="AM758" s="62"/>
      <c r="AN758" s="62"/>
      <c r="AO758" s="62"/>
      <c r="AP758" s="62"/>
      <c r="AQ758" s="62"/>
      <c r="AR758" s="62"/>
      <c r="AS758" s="62"/>
      <c r="AT758" s="62" t="str" cm="1">
        <f t="array" ref="AT758">IF(ISBLANK(Table1[[#This Row],[Service]]),"N/A",INDEX(LookupService[Consumption Unit],MATCH(Table1[[#This Row],[Service]],LookupService[Service],0),0))</f>
        <v>N/A</v>
      </c>
      <c r="AU758" s="62"/>
      <c r="AV758" s="62"/>
      <c r="AW758" s="80" t="str" cm="1">
        <f t="array" ref="AW758">IF(ISBLANK(Table1[[#This Row],[Service]]),"N/A",INDEX(LookupService[Pressure Unit],MATCH(Table1[[#This Row],[Service]],LookupService[Service],0),0))</f>
        <v>N/A</v>
      </c>
      <c r="AX758" s="81"/>
      <c r="AY758" s="72" t="str">
        <f>IF(OR(Table1[[#This Row],[Flow]]="",Table1[[#This Row],[Mech - Diversity]]=""),"",Table1[[#This Row],[Flow]]*Table1[[#This Row],[Mech - Diversity]])</f>
        <v/>
      </c>
      <c r="AZ758" s="72"/>
      <c r="BA758" s="62"/>
      <c r="BB758" s="62"/>
      <c r="BC758" s="62"/>
      <c r="BD758" s="62"/>
      <c r="BE758" s="62"/>
      <c r="BF758" s="62"/>
      <c r="BG758" s="62"/>
      <c r="BH758" s="77"/>
      <c r="BI758" s="77"/>
      <c r="BJ75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58" s="72" t="s">
        <v>512</v>
      </c>
      <c r="BL758" s="72" t="b">
        <f>IF(ISBLANK(Table1[[#This Row],[Power Source (Control Panel)]]),FALSE,TRUE)</f>
        <v>0</v>
      </c>
    </row>
    <row r="759" spans="1:64" ht="30" customHeight="1" x14ac:dyDescent="0.3">
      <c r="A759" s="80" t="s">
        <v>595</v>
      </c>
      <c r="B759" s="62" t="s">
        <v>593</v>
      </c>
      <c r="C75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59" s="62" t="s">
        <v>509</v>
      </c>
      <c r="E759" s="62"/>
      <c r="F75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5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59" s="74"/>
      <c r="I759" s="75" t="str">
        <f>IF(Table1[[#This Row],[Connection ID]]&lt;&gt;"-",IF(COUNTIF(Table1[Connection ID],Table1[[#This Row],[Connection ID]])&gt;1,"Duplicate Tag",""),"")</f>
        <v/>
      </c>
      <c r="J75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59" s="62"/>
      <c r="M759" s="62" t="s">
        <v>510</v>
      </c>
      <c r="N759" s="72" t="str" cm="1">
        <f t="array" ref="N759">_xlfn._xlws.FILTER(LookupCostCode[Cost Code],LookupCostCode[Description]=Table1[[#This Row],[Equipment Type]],"Not Assigned")</f>
        <v>Not Assigned</v>
      </c>
      <c r="O759" s="72" t="s">
        <v>594</v>
      </c>
      <c r="P759" s="72"/>
      <c r="Q759" s="62" t="s">
        <v>9</v>
      </c>
      <c r="R759" s="62"/>
      <c r="S759" s="62" t="s">
        <v>6</v>
      </c>
      <c r="T759" s="62"/>
      <c r="U759" s="62"/>
      <c r="V759" s="62"/>
      <c r="W759" s="72" t="str">
        <f>IF(ISBLANK(Table1[[#This Row],[Connection Type]]),"",INDEX(LookupConnectionType[Description],MATCH(Table1[[#This Row],[Connection Type]],LookupConnectionType[Connection Abbreviation])))</f>
        <v/>
      </c>
      <c r="X759" s="76"/>
      <c r="AA759" s="62"/>
      <c r="AB759" s="62"/>
      <c r="AC759" s="62"/>
      <c r="AD759" s="62"/>
      <c r="AE759" s="62"/>
      <c r="AF759" s="77"/>
      <c r="AG759" s="77"/>
      <c r="AH759" s="78"/>
      <c r="AI75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5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59" s="79" t="str">
        <f>IF(OR(Table1[[#This Row],[Apparent Power (kVA)]]="",Table1[[#This Row],[Elec - Diversity]]=""),"",Table1[[#This Row],[Apparent Power (kVA)]]*Table1[[#This Row],[Elec - Diversity]])</f>
        <v/>
      </c>
      <c r="AL759" s="62"/>
      <c r="AM759" s="62"/>
      <c r="AN759" s="62"/>
      <c r="AO759" s="62"/>
      <c r="AP759" s="62"/>
      <c r="AQ759" s="62"/>
      <c r="AR759" s="62"/>
      <c r="AS759" s="62"/>
      <c r="AT759" s="62" t="str" cm="1">
        <f t="array" ref="AT759">IF(ISBLANK(Table1[[#This Row],[Service]]),"N/A",INDEX(LookupService[Consumption Unit],MATCH(Table1[[#This Row],[Service]],LookupService[Service],0),0))</f>
        <v>N/A</v>
      </c>
      <c r="AU759" s="62"/>
      <c r="AV759" s="62"/>
      <c r="AW759" s="80" t="str" cm="1">
        <f t="array" ref="AW759">IF(ISBLANK(Table1[[#This Row],[Service]]),"N/A",INDEX(LookupService[Pressure Unit],MATCH(Table1[[#This Row],[Service]],LookupService[Service],0),0))</f>
        <v>N/A</v>
      </c>
      <c r="AX759" s="81"/>
      <c r="AY759" s="72" t="str">
        <f>IF(OR(Table1[[#This Row],[Flow]]="",Table1[[#This Row],[Mech - Diversity]]=""),"",Table1[[#This Row],[Flow]]*Table1[[#This Row],[Mech - Diversity]])</f>
        <v/>
      </c>
      <c r="AZ759" s="72"/>
      <c r="BA759" s="62"/>
      <c r="BB759" s="62"/>
      <c r="BC759" s="62"/>
      <c r="BD759" s="62"/>
      <c r="BE759" s="62"/>
      <c r="BF759" s="62"/>
      <c r="BG759" s="62"/>
      <c r="BH759" s="77"/>
      <c r="BI759" s="77"/>
      <c r="BJ75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59" s="72" t="s">
        <v>512</v>
      </c>
      <c r="BL759" s="72" t="b">
        <f>IF(ISBLANK(Table1[[#This Row],[Power Source (Control Panel)]]),FALSE,TRUE)</f>
        <v>0</v>
      </c>
    </row>
    <row r="760" spans="1:64" ht="30" customHeight="1" x14ac:dyDescent="0.3">
      <c r="A760" s="62" t="s">
        <v>1109</v>
      </c>
      <c r="B760" s="62" t="s">
        <v>1105</v>
      </c>
      <c r="C76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CA-C043</v>
      </c>
      <c r="D760" s="62" t="s">
        <v>516</v>
      </c>
      <c r="E760" s="62" t="s">
        <v>517</v>
      </c>
      <c r="F760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760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760" s="74">
        <v>43</v>
      </c>
      <c r="I760" s="75" t="str">
        <f>IF(Table1[[#This Row],[Connection ID]]&lt;&gt;"-",IF(COUNTIF(Table1[Connection ID],Table1[[#This Row],[Connection ID]])&gt;1,"Duplicate Tag",""),"")</f>
        <v/>
      </c>
      <c r="J76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60" s="62"/>
      <c r="M760" s="62" t="s">
        <v>751</v>
      </c>
      <c r="N760" s="72" t="str" cm="1">
        <f t="array" ref="N760">_xlfn._xlws.FILTER(LookupCostCode[Cost Code],LookupCostCode[Description]=Table1[[#This Row],[Equipment Type]],"Not Assigned")</f>
        <v>Not Assigned</v>
      </c>
      <c r="O760" s="72" t="s">
        <v>594</v>
      </c>
      <c r="P760" s="62"/>
      <c r="Q760" s="62" t="s">
        <v>9</v>
      </c>
      <c r="R760" s="62"/>
      <c r="S760" s="62" t="s">
        <v>10</v>
      </c>
      <c r="T760" s="62"/>
      <c r="U760" s="62"/>
      <c r="V760" s="62"/>
      <c r="W760" s="72" t="str">
        <f>IF(ISBLANK(Table1[[#This Row],[Connection Type]]),"",INDEX(LookupConnectionType[Description],MATCH(Table1[[#This Row],[Connection Type]],LookupConnectionType[Connection Abbreviation])))</f>
        <v/>
      </c>
      <c r="X760" s="76"/>
      <c r="AA760" s="62"/>
      <c r="AB760" s="62"/>
      <c r="AC760" s="62" t="s">
        <v>665</v>
      </c>
      <c r="AD760" s="62"/>
      <c r="AE760" s="62"/>
      <c r="AF760" s="77"/>
      <c r="AG760" s="77"/>
      <c r="AH760" s="78"/>
      <c r="AI76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6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60" s="79" t="str">
        <f>IF(OR(Table1[[#This Row],[Apparent Power (kVA)]]="",Table1[[#This Row],[Elec - Diversity]]=""),"",Table1[[#This Row],[Apparent Power (kVA)]]*Table1[[#This Row],[Elec - Diversity]])</f>
        <v/>
      </c>
      <c r="AL760" s="62"/>
      <c r="AM760" s="62"/>
      <c r="AN760" s="62"/>
      <c r="AO760" s="62"/>
      <c r="AP760" s="62"/>
      <c r="AQ760" s="62"/>
      <c r="AR760" s="62"/>
      <c r="AS760" s="62">
        <v>34</v>
      </c>
      <c r="AT760" s="62" t="str" cm="1">
        <f t="array" ref="AT760">IF(ISBLANK(Table1[[#This Row],[Service]]),"N/A",INDEX(LookupService[Consumption Unit],MATCH(Table1[[#This Row],[Service]],LookupService[Service],0),0))</f>
        <v>SCFM</v>
      </c>
      <c r="AU760" s="62"/>
      <c r="AV760" s="62">
        <v>90</v>
      </c>
      <c r="AW760" s="80" t="str" cm="1">
        <f t="array" ref="AW760">IF(ISBLANK(Table1[[#This Row],[Service]]),"N/A",INDEX(LookupService[Pressure Unit],MATCH(Table1[[#This Row],[Service]],LookupService[Service],0),0))</f>
        <v>PSI</v>
      </c>
      <c r="AX760" s="81">
        <v>0.9</v>
      </c>
      <c r="AY760" s="72">
        <f>IF(OR(Table1[[#This Row],[Flow]]="",Table1[[#This Row],[Mech - Diversity]]=""),"",Table1[[#This Row],[Flow]]*Table1[[#This Row],[Mech - Diversity]])</f>
        <v>30.6</v>
      </c>
      <c r="AZ760" s="72"/>
      <c r="BA760" s="62" t="s">
        <v>519</v>
      </c>
      <c r="BB760" s="62" t="s">
        <v>796</v>
      </c>
      <c r="BC760" s="62"/>
      <c r="BD760" s="62"/>
      <c r="BE760" s="62"/>
      <c r="BF760" s="62"/>
      <c r="BG760" s="62"/>
      <c r="BH760" s="77"/>
      <c r="BI760" s="77"/>
      <c r="BJ760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760" s="72"/>
      <c r="BL760" s="72" t="b">
        <f>IF(ISBLANK(Table1[[#This Row],[Power Source (Control Panel)]]),FALSE,TRUE)</f>
        <v>0</v>
      </c>
    </row>
    <row r="761" spans="1:64" ht="30" customHeight="1" x14ac:dyDescent="0.3">
      <c r="A761" s="62" t="s">
        <v>1109</v>
      </c>
      <c r="B761" s="62" t="s">
        <v>1105</v>
      </c>
      <c r="C76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61" s="62" t="s">
        <v>509</v>
      </c>
      <c r="E761" s="62"/>
      <c r="F76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6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61" s="74"/>
      <c r="I761" s="75" t="str">
        <f>IF(Table1[[#This Row],[Connection ID]]&lt;&gt;"-",IF(COUNTIF(Table1[Connection ID],Table1[[#This Row],[Connection ID]])&gt;1,"Duplicate Tag",""),"")</f>
        <v/>
      </c>
      <c r="J76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61" s="62"/>
      <c r="M761" s="62" t="s">
        <v>751</v>
      </c>
      <c r="N761" s="72" t="str" cm="1">
        <f t="array" ref="N761">_xlfn._xlws.FILTER(LookupCostCode[Cost Code],LookupCostCode[Description]=Table1[[#This Row],[Equipment Type]],"Not Assigned")</f>
        <v>Not Assigned</v>
      </c>
      <c r="O761" s="72" t="s">
        <v>594</v>
      </c>
      <c r="P761" s="72"/>
      <c r="Q761" s="62" t="s">
        <v>9</v>
      </c>
      <c r="R761" s="62"/>
      <c r="S761" s="62" t="s">
        <v>10</v>
      </c>
      <c r="T761" s="62"/>
      <c r="U761" s="62"/>
      <c r="V761" s="62"/>
      <c r="W761" s="72" t="str">
        <f>IF(ISBLANK(Table1[[#This Row],[Connection Type]]),"",INDEX(LookupConnectionType[Description],MATCH(Table1[[#This Row],[Connection Type]],LookupConnectionType[Connection Abbreviation])))</f>
        <v/>
      </c>
      <c r="X761" s="76"/>
      <c r="AA761" s="62"/>
      <c r="AB761" s="62"/>
      <c r="AC761" s="62"/>
      <c r="AD761" s="62"/>
      <c r="AE761" s="62"/>
      <c r="AF761" s="77"/>
      <c r="AG761" s="77"/>
      <c r="AH761" s="78"/>
      <c r="AI76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6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61" s="79" t="str">
        <f>IF(OR(Table1[[#This Row],[Apparent Power (kVA)]]="",Table1[[#This Row],[Elec - Diversity]]=""),"",Table1[[#This Row],[Apparent Power (kVA)]]*Table1[[#This Row],[Elec - Diversity]])</f>
        <v/>
      </c>
      <c r="AL761" s="62" t="s">
        <v>1110</v>
      </c>
      <c r="AM761" s="62"/>
      <c r="AN761" s="62"/>
      <c r="AO761" s="62"/>
      <c r="AP761" s="62"/>
      <c r="AQ761" s="62"/>
      <c r="AR761" s="62"/>
      <c r="AS761" s="62"/>
      <c r="AT761" s="62" t="str" cm="1">
        <f t="array" ref="AT761">IF(ISBLANK(Table1[[#This Row],[Service]]),"N/A",INDEX(LookupService[Consumption Unit],MATCH(Table1[[#This Row],[Service]],LookupService[Service],0),0))</f>
        <v>N/A</v>
      </c>
      <c r="AU761" s="62"/>
      <c r="AV761" s="62"/>
      <c r="AW761" s="80" t="str" cm="1">
        <f t="array" ref="AW761">IF(ISBLANK(Table1[[#This Row],[Service]]),"N/A",INDEX(LookupService[Pressure Unit],MATCH(Table1[[#This Row],[Service]],LookupService[Service],0),0))</f>
        <v>N/A</v>
      </c>
      <c r="AX761" s="81"/>
      <c r="AY761" s="72" t="str">
        <f>IF(OR(Table1[[#This Row],[Flow]]="",Table1[[#This Row],[Mech - Diversity]]=""),"",Table1[[#This Row],[Flow]]*Table1[[#This Row],[Mech - Diversity]])</f>
        <v/>
      </c>
      <c r="AZ761" s="72"/>
      <c r="BA761" s="62"/>
      <c r="BB761" s="62"/>
      <c r="BC761" s="62"/>
      <c r="BD761" s="62"/>
      <c r="BE761" s="62"/>
      <c r="BF761" s="62"/>
      <c r="BG761" s="62"/>
      <c r="BH761" s="77"/>
      <c r="BI761" s="77"/>
      <c r="BJ76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61" s="72"/>
      <c r="BL761" s="72" t="b">
        <f>IF(ISBLANK(Table1[[#This Row],[Power Source (Control Panel)]]),FALSE,TRUE)</f>
        <v>1</v>
      </c>
    </row>
    <row r="762" spans="1:64" ht="30" customHeight="1" x14ac:dyDescent="0.3">
      <c r="A762" s="80" t="s">
        <v>596</v>
      </c>
      <c r="B762" s="62" t="s">
        <v>593</v>
      </c>
      <c r="C76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62" s="62" t="s">
        <v>509</v>
      </c>
      <c r="E762" s="62"/>
      <c r="F76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6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62" s="74"/>
      <c r="I762" s="75" t="str">
        <f>IF(Table1[[#This Row],[Connection ID]]&lt;&gt;"-",IF(COUNTIF(Table1[Connection ID],Table1[[#This Row],[Connection ID]])&gt;1,"Duplicate Tag",""),"")</f>
        <v/>
      </c>
      <c r="J76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62" s="62"/>
      <c r="M762" s="62" t="s">
        <v>510</v>
      </c>
      <c r="N762" s="72" t="str" cm="1">
        <f t="array" ref="N762">_xlfn._xlws.FILTER(LookupCostCode[Cost Code],LookupCostCode[Description]=Table1[[#This Row],[Equipment Type]],"Not Assigned")</f>
        <v>Not Assigned</v>
      </c>
      <c r="O762" s="72" t="s">
        <v>594</v>
      </c>
      <c r="P762" s="72"/>
      <c r="Q762" s="62" t="s">
        <v>9</v>
      </c>
      <c r="R762" s="62"/>
      <c r="S762" s="62" t="s">
        <v>10</v>
      </c>
      <c r="T762" s="62"/>
      <c r="U762" s="62"/>
      <c r="V762" s="62"/>
      <c r="W762" s="72" t="str">
        <f>IF(ISBLANK(Table1[[#This Row],[Connection Type]]),"",INDEX(LookupConnectionType[Description],MATCH(Table1[[#This Row],[Connection Type]],LookupConnectionType[Connection Abbreviation])))</f>
        <v/>
      </c>
      <c r="X762" s="76"/>
      <c r="AA762" s="62"/>
      <c r="AB762" s="62"/>
      <c r="AC762" s="62"/>
      <c r="AD762" s="62"/>
      <c r="AE762" s="62"/>
      <c r="AF762" s="77"/>
      <c r="AG762" s="77"/>
      <c r="AH762" s="78"/>
      <c r="AI76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6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62" s="79" t="str">
        <f>IF(OR(Table1[[#This Row],[Apparent Power (kVA)]]="",Table1[[#This Row],[Elec - Diversity]]=""),"",Table1[[#This Row],[Apparent Power (kVA)]]*Table1[[#This Row],[Elec - Diversity]])</f>
        <v/>
      </c>
      <c r="AL762" s="62"/>
      <c r="AM762" s="62"/>
      <c r="AN762" s="62"/>
      <c r="AO762" s="62"/>
      <c r="AP762" s="62"/>
      <c r="AQ762" s="62"/>
      <c r="AR762" s="62"/>
      <c r="AS762" s="62"/>
      <c r="AT762" s="62" t="str" cm="1">
        <f t="array" ref="AT762">IF(ISBLANK(Table1[[#This Row],[Service]]),"N/A",INDEX(LookupService[Consumption Unit],MATCH(Table1[[#This Row],[Service]],LookupService[Service],0),0))</f>
        <v>N/A</v>
      </c>
      <c r="AU762" s="62"/>
      <c r="AV762" s="62"/>
      <c r="AW762" s="80" t="str" cm="1">
        <f t="array" ref="AW762">IF(ISBLANK(Table1[[#This Row],[Service]]),"N/A",INDEX(LookupService[Pressure Unit],MATCH(Table1[[#This Row],[Service]],LookupService[Service],0),0))</f>
        <v>N/A</v>
      </c>
      <c r="AX762" s="81"/>
      <c r="AY762" s="72" t="str">
        <f>IF(OR(Table1[[#This Row],[Flow]]="",Table1[[#This Row],[Mech - Diversity]]=""),"",Table1[[#This Row],[Flow]]*Table1[[#This Row],[Mech - Diversity]])</f>
        <v/>
      </c>
      <c r="AZ762" s="72"/>
      <c r="BA762" s="62"/>
      <c r="BB762" s="62"/>
      <c r="BC762" s="62"/>
      <c r="BD762" s="62"/>
      <c r="BE762" s="62"/>
      <c r="BF762" s="62"/>
      <c r="BG762" s="62"/>
      <c r="BH762" s="77"/>
      <c r="BI762" s="77"/>
      <c r="BJ76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62" s="72" t="s">
        <v>512</v>
      </c>
      <c r="BL762" s="72" t="b">
        <f>IF(ISBLANK(Table1[[#This Row],[Power Source (Control Panel)]]),FALSE,TRUE)</f>
        <v>0</v>
      </c>
    </row>
    <row r="763" spans="1:64" ht="30" customHeight="1" x14ac:dyDescent="0.3">
      <c r="A763" s="80" t="s">
        <v>597</v>
      </c>
      <c r="B763" s="62" t="s">
        <v>593</v>
      </c>
      <c r="C76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63" s="62" t="s">
        <v>509</v>
      </c>
      <c r="E763" s="62"/>
      <c r="F76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6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63" s="74"/>
      <c r="I763" s="75" t="str">
        <f>IF(Table1[[#This Row],[Connection ID]]&lt;&gt;"-",IF(COUNTIF(Table1[Connection ID],Table1[[#This Row],[Connection ID]])&gt;1,"Duplicate Tag",""),"")</f>
        <v/>
      </c>
      <c r="J76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63" s="62"/>
      <c r="M763" s="62" t="s">
        <v>510</v>
      </c>
      <c r="N763" s="72" t="str" cm="1">
        <f t="array" ref="N763">_xlfn._xlws.FILTER(LookupCostCode[Cost Code],LookupCostCode[Description]=Table1[[#This Row],[Equipment Type]],"Not Assigned")</f>
        <v>Not Assigned</v>
      </c>
      <c r="O763" s="72" t="s">
        <v>594</v>
      </c>
      <c r="P763" s="72"/>
      <c r="Q763" s="62" t="s">
        <v>9</v>
      </c>
      <c r="R763" s="62"/>
      <c r="S763" s="62" t="s">
        <v>10</v>
      </c>
      <c r="T763" s="62"/>
      <c r="U763" s="62"/>
      <c r="V763" s="62"/>
      <c r="W763" s="72" t="str">
        <f>IF(ISBLANK(Table1[[#This Row],[Connection Type]]),"",INDEX(LookupConnectionType[Description],MATCH(Table1[[#This Row],[Connection Type]],LookupConnectionType[Connection Abbreviation])))</f>
        <v/>
      </c>
      <c r="X763" s="76"/>
      <c r="AA763" s="62"/>
      <c r="AB763" s="62"/>
      <c r="AC763" s="62"/>
      <c r="AD763" s="62"/>
      <c r="AE763" s="62"/>
      <c r="AF763" s="77"/>
      <c r="AG763" s="77"/>
      <c r="AH763" s="78"/>
      <c r="AI76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6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63" s="79" t="str">
        <f>IF(OR(Table1[[#This Row],[Apparent Power (kVA)]]="",Table1[[#This Row],[Elec - Diversity]]=""),"",Table1[[#This Row],[Apparent Power (kVA)]]*Table1[[#This Row],[Elec - Diversity]])</f>
        <v/>
      </c>
      <c r="AL763" s="62"/>
      <c r="AM763" s="62"/>
      <c r="AN763" s="62"/>
      <c r="AO763" s="62"/>
      <c r="AP763" s="62"/>
      <c r="AQ763" s="62"/>
      <c r="AR763" s="62"/>
      <c r="AS763" s="62"/>
      <c r="AT763" s="62" t="str" cm="1">
        <f t="array" ref="AT763">IF(ISBLANK(Table1[[#This Row],[Service]]),"N/A",INDEX(LookupService[Consumption Unit],MATCH(Table1[[#This Row],[Service]],LookupService[Service],0),0))</f>
        <v>N/A</v>
      </c>
      <c r="AU763" s="62"/>
      <c r="AV763" s="62"/>
      <c r="AW763" s="80" t="str" cm="1">
        <f t="array" ref="AW763">IF(ISBLANK(Table1[[#This Row],[Service]]),"N/A",INDEX(LookupService[Pressure Unit],MATCH(Table1[[#This Row],[Service]],LookupService[Service],0),0))</f>
        <v>N/A</v>
      </c>
      <c r="AX763" s="81"/>
      <c r="AY763" s="72" t="str">
        <f>IF(OR(Table1[[#This Row],[Flow]]="",Table1[[#This Row],[Mech - Diversity]]=""),"",Table1[[#This Row],[Flow]]*Table1[[#This Row],[Mech - Diversity]])</f>
        <v/>
      </c>
      <c r="AZ763" s="72"/>
      <c r="BA763" s="62"/>
      <c r="BB763" s="62"/>
      <c r="BC763" s="62"/>
      <c r="BD763" s="62"/>
      <c r="BE763" s="62"/>
      <c r="BF763" s="62"/>
      <c r="BG763" s="62"/>
      <c r="BH763" s="77"/>
      <c r="BI763" s="77"/>
      <c r="BJ76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63" s="72" t="s">
        <v>512</v>
      </c>
      <c r="BL763" s="72" t="b">
        <f>IF(ISBLANK(Table1[[#This Row],[Power Source (Control Panel)]]),FALSE,TRUE)</f>
        <v>0</v>
      </c>
    </row>
    <row r="764" spans="1:64" ht="30" customHeight="1" x14ac:dyDescent="0.3">
      <c r="A764" s="62" t="s">
        <v>1111</v>
      </c>
      <c r="B764" s="62" t="s">
        <v>1112</v>
      </c>
      <c r="C76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CA-C044</v>
      </c>
      <c r="D764" s="62" t="s">
        <v>516</v>
      </c>
      <c r="E764" s="62" t="s">
        <v>517</v>
      </c>
      <c r="F764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764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764" s="74">
        <v>44</v>
      </c>
      <c r="I764" s="75" t="str">
        <f>IF(Table1[[#This Row],[Connection ID]]&lt;&gt;"-",IF(COUNTIF(Table1[Connection ID],Table1[[#This Row],[Connection ID]])&gt;1,"Duplicate Tag",""),"")</f>
        <v/>
      </c>
      <c r="J76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64" s="62"/>
      <c r="M764" s="62" t="s">
        <v>7</v>
      </c>
      <c r="N764" s="72" t="str" cm="1">
        <f t="array" ref="N764">_xlfn._xlws.FILTER(LookupCostCode[Cost Code],LookupCostCode[Description]=Table1[[#This Row],[Equipment Type]],"Not Assigned")</f>
        <v>Not Assigned</v>
      </c>
      <c r="O764" s="72" t="s">
        <v>594</v>
      </c>
      <c r="P764" s="62"/>
      <c r="Q764" s="62" t="s">
        <v>9</v>
      </c>
      <c r="R764" s="62"/>
      <c r="S764" s="62" t="s">
        <v>6</v>
      </c>
      <c r="T764" s="62"/>
      <c r="U764" s="62"/>
      <c r="V764" s="62"/>
      <c r="W764" s="72" t="str">
        <f>IF(ISBLANK(Table1[[#This Row],[Connection Type]]),"",INDEX(LookupConnectionType[Description],MATCH(Table1[[#This Row],[Connection Type]],LookupConnectionType[Connection Abbreviation])))</f>
        <v/>
      </c>
      <c r="X764" s="76"/>
      <c r="AA764" s="62"/>
      <c r="AB764" s="62"/>
      <c r="AC764" s="62" t="s">
        <v>665</v>
      </c>
      <c r="AD764" s="62"/>
      <c r="AE764" s="62"/>
      <c r="AF764" s="77"/>
      <c r="AG764" s="77"/>
      <c r="AH764" s="78"/>
      <c r="AI76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6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64" s="79" t="str">
        <f>IF(OR(Table1[[#This Row],[Apparent Power (kVA)]]="",Table1[[#This Row],[Elec - Diversity]]=""),"",Table1[[#This Row],[Apparent Power (kVA)]]*Table1[[#This Row],[Elec - Diversity]])</f>
        <v/>
      </c>
      <c r="AL764" s="62"/>
      <c r="AM764" s="62"/>
      <c r="AN764" s="62"/>
      <c r="AO764" s="62"/>
      <c r="AP764" s="62"/>
      <c r="AQ764" s="62"/>
      <c r="AR764" s="62"/>
      <c r="AS764" s="62">
        <v>7.1</v>
      </c>
      <c r="AT764" s="62" t="str" cm="1">
        <f t="array" ref="AT764">IF(ISBLANK(Table1[[#This Row],[Service]]),"N/A",INDEX(LookupService[Consumption Unit],MATCH(Table1[[#This Row],[Service]],LookupService[Service],0),0))</f>
        <v>SCFM</v>
      </c>
      <c r="AU764" s="62"/>
      <c r="AV764" s="62">
        <v>90</v>
      </c>
      <c r="AW764" s="80" t="str" cm="1">
        <f t="array" ref="AW764">IF(ISBLANK(Table1[[#This Row],[Service]]),"N/A",INDEX(LookupService[Pressure Unit],MATCH(Table1[[#This Row],[Service]],LookupService[Service],0),0))</f>
        <v>PSI</v>
      </c>
      <c r="AX764" s="81">
        <v>0.25</v>
      </c>
      <c r="AY764" s="72">
        <f>IF(OR(Table1[[#This Row],[Flow]]="",Table1[[#This Row],[Mech - Diversity]]=""),"",Table1[[#This Row],[Flow]]*Table1[[#This Row],[Mech - Diversity]])</f>
        <v>1.7749999999999999</v>
      </c>
      <c r="AZ764" s="72"/>
      <c r="BA764" s="62" t="s">
        <v>519</v>
      </c>
      <c r="BB764" s="62" t="s">
        <v>796</v>
      </c>
      <c r="BC764" s="62"/>
      <c r="BD764" s="62"/>
      <c r="BE764" s="62"/>
      <c r="BF764" s="62"/>
      <c r="BG764" s="62"/>
      <c r="BH764" s="77"/>
      <c r="BI764" s="77"/>
      <c r="BJ764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764" s="72"/>
      <c r="BL764" s="72" t="b">
        <f>IF(ISBLANK(Table1[[#This Row],[Power Source (Control Panel)]]),FALSE,TRUE)</f>
        <v>0</v>
      </c>
    </row>
    <row r="765" spans="1:64" ht="30" customHeight="1" x14ac:dyDescent="0.3">
      <c r="A765" s="62" t="s">
        <v>1111</v>
      </c>
      <c r="B765" s="62" t="s">
        <v>1112</v>
      </c>
      <c r="C76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65" s="62" t="s">
        <v>509</v>
      </c>
      <c r="E765" s="62"/>
      <c r="F76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6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65" s="74"/>
      <c r="I765" s="75" t="str">
        <f>IF(Table1[[#This Row],[Connection ID]]&lt;&gt;"-",IF(COUNTIF(Table1[Connection ID],Table1[[#This Row],[Connection ID]])&gt;1,"Duplicate Tag",""),"")</f>
        <v/>
      </c>
      <c r="J76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65" s="62"/>
      <c r="M765" s="62" t="s">
        <v>7</v>
      </c>
      <c r="N765" s="72" t="str" cm="1">
        <f t="array" ref="N765">_xlfn._xlws.FILTER(LookupCostCode[Cost Code],LookupCostCode[Description]=Table1[[#This Row],[Equipment Type]],"Not Assigned")</f>
        <v>Not Assigned</v>
      </c>
      <c r="O765" s="72" t="s">
        <v>594</v>
      </c>
      <c r="P765" s="72"/>
      <c r="Q765" s="62" t="s">
        <v>9</v>
      </c>
      <c r="R765" s="62"/>
      <c r="S765" s="62" t="s">
        <v>6</v>
      </c>
      <c r="T765" s="62"/>
      <c r="U765" s="62"/>
      <c r="V765" s="62"/>
      <c r="W765" s="72" t="str">
        <f>IF(ISBLANK(Table1[[#This Row],[Connection Type]]),"",INDEX(LookupConnectionType[Description],MATCH(Table1[[#This Row],[Connection Type]],LookupConnectionType[Connection Abbreviation])))</f>
        <v/>
      </c>
      <c r="X765" s="76"/>
      <c r="AA765" s="62"/>
      <c r="AB765" s="62"/>
      <c r="AC765" s="62"/>
      <c r="AD765" s="62"/>
      <c r="AE765" s="62"/>
      <c r="AF765" s="77"/>
      <c r="AG765" s="77"/>
      <c r="AH765" s="78"/>
      <c r="AI76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6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65" s="79" t="str">
        <f>IF(OR(Table1[[#This Row],[Apparent Power (kVA)]]="",Table1[[#This Row],[Elec - Diversity]]=""),"",Table1[[#This Row],[Apparent Power (kVA)]]*Table1[[#This Row],[Elec - Diversity]])</f>
        <v/>
      </c>
      <c r="AL765" s="62"/>
      <c r="AM765" s="62"/>
      <c r="AN765" s="62"/>
      <c r="AO765" s="62"/>
      <c r="AP765" s="62"/>
      <c r="AQ765" s="62"/>
      <c r="AR765" s="62"/>
      <c r="AS765" s="62"/>
      <c r="AT765" s="62" t="str" cm="1">
        <f t="array" ref="AT765">IF(ISBLANK(Table1[[#This Row],[Service]]),"N/A",INDEX(LookupService[Consumption Unit],MATCH(Table1[[#This Row],[Service]],LookupService[Service],0),0))</f>
        <v>N/A</v>
      </c>
      <c r="AU765" s="62"/>
      <c r="AV765" s="62"/>
      <c r="AW765" s="80" t="str" cm="1">
        <f t="array" ref="AW765">IF(ISBLANK(Table1[[#This Row],[Service]]),"N/A",INDEX(LookupService[Pressure Unit],MATCH(Table1[[#This Row],[Service]],LookupService[Service],0),0))</f>
        <v>N/A</v>
      </c>
      <c r="AX765" s="81"/>
      <c r="AY765" s="72" t="str">
        <f>IF(OR(Table1[[#This Row],[Flow]]="",Table1[[#This Row],[Mech - Diversity]]=""),"",Table1[[#This Row],[Flow]]*Table1[[#This Row],[Mech - Diversity]])</f>
        <v/>
      </c>
      <c r="AZ765" s="72"/>
      <c r="BA765" s="62"/>
      <c r="BB765" s="62"/>
      <c r="BC765" s="62"/>
      <c r="BD765" s="62"/>
      <c r="BE765" s="62"/>
      <c r="BF765" s="62"/>
      <c r="BG765" s="62"/>
      <c r="BH765" s="77"/>
      <c r="BI765" s="77"/>
      <c r="BJ76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65" s="72"/>
      <c r="BL765" s="72" t="b">
        <f>IF(ISBLANK(Table1[[#This Row],[Power Source (Control Panel)]]),FALSE,TRUE)</f>
        <v>0</v>
      </c>
    </row>
    <row r="766" spans="1:64" ht="30" customHeight="1" x14ac:dyDescent="0.3">
      <c r="A766" s="62" t="s">
        <v>1115</v>
      </c>
      <c r="B766" s="62" t="s">
        <v>1112</v>
      </c>
      <c r="C76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CA-C045</v>
      </c>
      <c r="D766" s="62" t="s">
        <v>516</v>
      </c>
      <c r="E766" s="62" t="s">
        <v>517</v>
      </c>
      <c r="F766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766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766" s="74">
        <v>45</v>
      </c>
      <c r="I766" s="75" t="str">
        <f>IF(Table1[[#This Row],[Connection ID]]&lt;&gt;"-",IF(COUNTIF(Table1[Connection ID],Table1[[#This Row],[Connection ID]])&gt;1,"Duplicate Tag",""),"")</f>
        <v/>
      </c>
      <c r="J76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66" s="62"/>
      <c r="M766" s="62" t="s">
        <v>751</v>
      </c>
      <c r="N766" s="72" t="str" cm="1">
        <f t="array" ref="N766">_xlfn._xlws.FILTER(LookupCostCode[Cost Code],LookupCostCode[Description]=Table1[[#This Row],[Equipment Type]],"Not Assigned")</f>
        <v>Not Assigned</v>
      </c>
      <c r="O766" s="72" t="s">
        <v>594</v>
      </c>
      <c r="P766" s="62"/>
      <c r="Q766" s="62" t="s">
        <v>9</v>
      </c>
      <c r="R766" s="62"/>
      <c r="S766" s="62" t="s">
        <v>10</v>
      </c>
      <c r="T766" s="62"/>
      <c r="U766" s="62"/>
      <c r="V766" s="62"/>
      <c r="W766" s="72" t="str">
        <f>IF(ISBLANK(Table1[[#This Row],[Connection Type]]),"",INDEX(LookupConnectionType[Description],MATCH(Table1[[#This Row],[Connection Type]],LookupConnectionType[Connection Abbreviation])))</f>
        <v/>
      </c>
      <c r="X766" s="76"/>
      <c r="AA766" s="62"/>
      <c r="AB766" s="62"/>
      <c r="AC766" s="62" t="s">
        <v>665</v>
      </c>
      <c r="AD766" s="62"/>
      <c r="AE766" s="62"/>
      <c r="AF766" s="77"/>
      <c r="AG766" s="77"/>
      <c r="AH766" s="78"/>
      <c r="AI76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6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66" s="79" t="str">
        <f>IF(OR(Table1[[#This Row],[Apparent Power (kVA)]]="",Table1[[#This Row],[Elec - Diversity]]=""),"",Table1[[#This Row],[Apparent Power (kVA)]]*Table1[[#This Row],[Elec - Diversity]])</f>
        <v/>
      </c>
      <c r="AL766" s="62"/>
      <c r="AM766" s="62"/>
      <c r="AN766" s="62"/>
      <c r="AO766" s="62"/>
      <c r="AP766" s="62"/>
      <c r="AQ766" s="62"/>
      <c r="AR766" s="62"/>
      <c r="AS766" s="62">
        <v>7.1</v>
      </c>
      <c r="AT766" s="62" t="str" cm="1">
        <f t="array" ref="AT766">IF(ISBLANK(Table1[[#This Row],[Service]]),"N/A",INDEX(LookupService[Consumption Unit],MATCH(Table1[[#This Row],[Service]],LookupService[Service],0),0))</f>
        <v>SCFM</v>
      </c>
      <c r="AU766" s="62"/>
      <c r="AV766" s="62">
        <v>90</v>
      </c>
      <c r="AW766" s="80" t="str" cm="1">
        <f t="array" ref="AW766">IF(ISBLANK(Table1[[#This Row],[Service]]),"N/A",INDEX(LookupService[Pressure Unit],MATCH(Table1[[#This Row],[Service]],LookupService[Service],0),0))</f>
        <v>PSI</v>
      </c>
      <c r="AX766" s="81">
        <v>0.25</v>
      </c>
      <c r="AY766" s="72">
        <f>IF(OR(Table1[[#This Row],[Flow]]="",Table1[[#This Row],[Mech - Diversity]]=""),"",Table1[[#This Row],[Flow]]*Table1[[#This Row],[Mech - Diversity]])</f>
        <v>1.7749999999999999</v>
      </c>
      <c r="AZ766" s="72"/>
      <c r="BA766" s="62" t="s">
        <v>519</v>
      </c>
      <c r="BB766" s="62" t="s">
        <v>796</v>
      </c>
      <c r="BC766" s="62"/>
      <c r="BD766" s="62"/>
      <c r="BE766" s="62"/>
      <c r="BF766" s="62"/>
      <c r="BG766" s="62"/>
      <c r="BH766" s="77"/>
      <c r="BI766" s="77"/>
      <c r="BJ766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766" s="72"/>
      <c r="BL766" s="72" t="b">
        <f>IF(ISBLANK(Table1[[#This Row],[Power Source (Control Panel)]]),FALSE,TRUE)</f>
        <v>0</v>
      </c>
    </row>
    <row r="767" spans="1:64" ht="30" customHeight="1" x14ac:dyDescent="0.3">
      <c r="A767" s="62" t="s">
        <v>1115</v>
      </c>
      <c r="B767" s="62" t="s">
        <v>1112</v>
      </c>
      <c r="C76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67" s="62" t="s">
        <v>509</v>
      </c>
      <c r="E767" s="62"/>
      <c r="F76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6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67" s="74"/>
      <c r="I767" s="75" t="str">
        <f>IF(Table1[[#This Row],[Connection ID]]&lt;&gt;"-",IF(COUNTIF(Table1[Connection ID],Table1[[#This Row],[Connection ID]])&gt;1,"Duplicate Tag",""),"")</f>
        <v/>
      </c>
      <c r="J76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67" s="62"/>
      <c r="M767" s="62" t="s">
        <v>751</v>
      </c>
      <c r="N767" s="72" t="str" cm="1">
        <f t="array" ref="N767">_xlfn._xlws.FILTER(LookupCostCode[Cost Code],LookupCostCode[Description]=Table1[[#This Row],[Equipment Type]],"Not Assigned")</f>
        <v>Not Assigned</v>
      </c>
      <c r="O767" s="72" t="s">
        <v>594</v>
      </c>
      <c r="P767" s="72"/>
      <c r="Q767" s="62" t="s">
        <v>9</v>
      </c>
      <c r="R767" s="62"/>
      <c r="S767" s="62" t="s">
        <v>10</v>
      </c>
      <c r="T767" s="62"/>
      <c r="U767" s="62"/>
      <c r="V767" s="62"/>
      <c r="W767" s="72" t="str">
        <f>IF(ISBLANK(Table1[[#This Row],[Connection Type]]),"",INDEX(LookupConnectionType[Description],MATCH(Table1[[#This Row],[Connection Type]],LookupConnectionType[Connection Abbreviation])))</f>
        <v/>
      </c>
      <c r="X767" s="76"/>
      <c r="AA767" s="62"/>
      <c r="AB767" s="62"/>
      <c r="AC767" s="62"/>
      <c r="AD767" s="62"/>
      <c r="AE767" s="62"/>
      <c r="AF767" s="77"/>
      <c r="AG767" s="77"/>
      <c r="AH767" s="78"/>
      <c r="AI76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6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67" s="79" t="str">
        <f>IF(OR(Table1[[#This Row],[Apparent Power (kVA)]]="",Table1[[#This Row],[Elec - Diversity]]=""),"",Table1[[#This Row],[Apparent Power (kVA)]]*Table1[[#This Row],[Elec - Diversity]])</f>
        <v/>
      </c>
      <c r="AL767" s="62"/>
      <c r="AM767" s="62"/>
      <c r="AN767" s="62"/>
      <c r="AO767" s="62"/>
      <c r="AP767" s="62"/>
      <c r="AQ767" s="62"/>
      <c r="AR767" s="62"/>
      <c r="AS767" s="62"/>
      <c r="AT767" s="62" t="str" cm="1">
        <f t="array" ref="AT767">IF(ISBLANK(Table1[[#This Row],[Service]]),"N/A",INDEX(LookupService[Consumption Unit],MATCH(Table1[[#This Row],[Service]],LookupService[Service],0),0))</f>
        <v>N/A</v>
      </c>
      <c r="AU767" s="62"/>
      <c r="AV767" s="62"/>
      <c r="AW767" s="80" t="str" cm="1">
        <f t="array" ref="AW767">IF(ISBLANK(Table1[[#This Row],[Service]]),"N/A",INDEX(LookupService[Pressure Unit],MATCH(Table1[[#This Row],[Service]],LookupService[Service],0),0))</f>
        <v>N/A</v>
      </c>
      <c r="AX767" s="81"/>
      <c r="AY767" s="72" t="str">
        <f>IF(OR(Table1[[#This Row],[Flow]]="",Table1[[#This Row],[Mech - Diversity]]=""),"",Table1[[#This Row],[Flow]]*Table1[[#This Row],[Mech - Diversity]])</f>
        <v/>
      </c>
      <c r="AZ767" s="72"/>
      <c r="BA767" s="62"/>
      <c r="BB767" s="62"/>
      <c r="BC767" s="62"/>
      <c r="BD767" s="62"/>
      <c r="BE767" s="62"/>
      <c r="BF767" s="62"/>
      <c r="BG767" s="62"/>
      <c r="BH767" s="77"/>
      <c r="BI767" s="77"/>
      <c r="BJ76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67" s="72"/>
      <c r="BL767" s="72" t="b">
        <f>IF(ISBLANK(Table1[[#This Row],[Power Source (Control Panel)]]),FALSE,TRUE)</f>
        <v>0</v>
      </c>
    </row>
    <row r="768" spans="1:64" ht="30" customHeight="1" x14ac:dyDescent="0.3">
      <c r="A768" s="62" t="s">
        <v>1116</v>
      </c>
      <c r="B768" s="62" t="s">
        <v>1117</v>
      </c>
      <c r="C76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CA-C057</v>
      </c>
      <c r="D768" s="62" t="s">
        <v>516</v>
      </c>
      <c r="E768" s="62" t="s">
        <v>517</v>
      </c>
      <c r="F768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768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768" s="74">
        <v>57</v>
      </c>
      <c r="I768" s="75" t="str">
        <f>IF(Table1[[#This Row],[Connection ID]]&lt;&gt;"-",IF(COUNTIF(Table1[Connection ID],Table1[[#This Row],[Connection ID]])&gt;1,"Duplicate Tag",""),"")</f>
        <v/>
      </c>
      <c r="J76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68" s="62"/>
      <c r="M768" s="62" t="s">
        <v>7</v>
      </c>
      <c r="N768" s="72" t="str" cm="1">
        <f t="array" ref="N768">_xlfn._xlws.FILTER(LookupCostCode[Cost Code],LookupCostCode[Description]=Table1[[#This Row],[Equipment Type]],"Not Assigned")</f>
        <v>Not Assigned</v>
      </c>
      <c r="O768" s="72" t="s">
        <v>849</v>
      </c>
      <c r="P768" s="72"/>
      <c r="Q768" s="62" t="s">
        <v>12</v>
      </c>
      <c r="R768" s="62"/>
      <c r="S768" s="62"/>
      <c r="T768" s="62"/>
      <c r="U768" s="62"/>
      <c r="V768" s="62"/>
      <c r="W768" s="72" t="str">
        <f>IF(ISBLANK(Table1[[#This Row],[Connection Type]]),"",INDEX(LookupConnectionType[Description],MATCH(Table1[[#This Row],[Connection Type]],LookupConnectionType[Connection Abbreviation])))</f>
        <v/>
      </c>
      <c r="X768" s="76"/>
      <c r="AA768" s="62"/>
      <c r="AB768" s="62"/>
      <c r="AC768" s="62" t="s">
        <v>665</v>
      </c>
      <c r="AD768" s="62"/>
      <c r="AE768" s="62"/>
      <c r="AF768" s="77"/>
      <c r="AG768" s="77"/>
      <c r="AH768" s="78"/>
      <c r="AI76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6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68" s="79" t="str">
        <f>IF(OR(Table1[[#This Row],[Apparent Power (kVA)]]="",Table1[[#This Row],[Elec - Diversity]]=""),"",Table1[[#This Row],[Apparent Power (kVA)]]*Table1[[#This Row],[Elec - Diversity]])</f>
        <v/>
      </c>
      <c r="AL768" s="62"/>
      <c r="AM768" s="62"/>
      <c r="AN768" s="62"/>
      <c r="AO768" s="62"/>
      <c r="AP768" s="62"/>
      <c r="AQ768" s="62"/>
      <c r="AR768" s="62"/>
      <c r="AS768" s="62">
        <v>4</v>
      </c>
      <c r="AT768" s="62" t="str" cm="1">
        <f t="array" ref="AT768">IF(ISBLANK(Table1[[#This Row],[Service]]),"N/A",INDEX(LookupService[Consumption Unit],MATCH(Table1[[#This Row],[Service]],LookupService[Service],0),0))</f>
        <v>SCFM</v>
      </c>
      <c r="AU768" s="62"/>
      <c r="AV768" s="62">
        <v>80</v>
      </c>
      <c r="AW768" s="80" t="str" cm="1">
        <f t="array" ref="AW768">IF(ISBLANK(Table1[[#This Row],[Service]]),"N/A",INDEX(LookupService[Pressure Unit],MATCH(Table1[[#This Row],[Service]],LookupService[Service],0),0))</f>
        <v>PSI</v>
      </c>
      <c r="AX768" s="81">
        <v>0.5</v>
      </c>
      <c r="AY768" s="72">
        <f>IF(OR(Table1[[#This Row],[Flow]]="",Table1[[#This Row],[Mech - Diversity]]=""),"",Table1[[#This Row],[Flow]]*Table1[[#This Row],[Mech - Diversity]])</f>
        <v>2</v>
      </c>
      <c r="AZ768" s="72"/>
      <c r="BA768" s="62" t="s">
        <v>519</v>
      </c>
      <c r="BB768" s="62" t="s">
        <v>796</v>
      </c>
      <c r="BC768" s="62"/>
      <c r="BD768" s="62"/>
      <c r="BE768" s="62"/>
      <c r="BF768" s="62"/>
      <c r="BG768" s="62"/>
      <c r="BH768" s="77"/>
      <c r="BI768" s="77"/>
      <c r="BJ768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768" s="72"/>
      <c r="BL768" s="72" t="b">
        <f>IF(ISBLANK(Table1[[#This Row],[Power Source (Control Panel)]]),FALSE,TRUE)</f>
        <v>0</v>
      </c>
    </row>
    <row r="769" spans="1:64" ht="30" customHeight="1" x14ac:dyDescent="0.3">
      <c r="A769" s="62" t="s">
        <v>1116</v>
      </c>
      <c r="B769" s="62" t="s">
        <v>1117</v>
      </c>
      <c r="C76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EL-C209</v>
      </c>
      <c r="D769" s="62" t="s">
        <v>516</v>
      </c>
      <c r="E769" s="62" t="s">
        <v>528</v>
      </c>
      <c r="F769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769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769" s="74">
        <v>209</v>
      </c>
      <c r="I769" s="75" t="str">
        <f>IF(Table1[[#This Row],[Connection ID]]&lt;&gt;"-",IF(COUNTIF(Table1[Connection ID],Table1[[#This Row],[Connection ID]])&gt;1,"Duplicate Tag",""),"")</f>
        <v/>
      </c>
      <c r="J76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69" s="62"/>
      <c r="M769" s="62" t="s">
        <v>7</v>
      </c>
      <c r="N769" s="72" t="str" cm="1">
        <f t="array" ref="N769">_xlfn._xlws.FILTER(LookupCostCode[Cost Code],LookupCostCode[Description]=Table1[[#This Row],[Equipment Type]],"Not Assigned")</f>
        <v>Not Assigned</v>
      </c>
      <c r="O769" s="72" t="s">
        <v>849</v>
      </c>
      <c r="P769" s="72"/>
      <c r="Q769" s="62" t="s">
        <v>12</v>
      </c>
      <c r="R769" s="62"/>
      <c r="S769" s="62"/>
      <c r="T769" s="62"/>
      <c r="U769" s="62"/>
      <c r="V769" s="62"/>
      <c r="W769" s="72" t="str">
        <f>IF(ISBLANK(Table1[[#This Row],[Connection Type]]),"",INDEX(LookupConnectionType[Description],MATCH(Table1[[#This Row],[Connection Type]],LookupConnectionType[Connection Abbreviation])))</f>
        <v/>
      </c>
      <c r="X769" s="76"/>
      <c r="AA769" s="62"/>
      <c r="AB769" s="62"/>
      <c r="AC769" s="62" t="s">
        <v>665</v>
      </c>
      <c r="AD769" s="62"/>
      <c r="AE769" s="62" t="s">
        <v>668</v>
      </c>
      <c r="AF769" s="77"/>
      <c r="AG769" s="77">
        <v>47</v>
      </c>
      <c r="AH769" s="78">
        <v>0.8</v>
      </c>
      <c r="AI769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39.075066218753868</v>
      </c>
      <c r="AJ769" s="79">
        <f>IF(OR(Table1[[#This Row],[Apparent Load (FLA)]]="",Table1[[#This Row],[Apparent Load (FLA)]]=0,Table1[[#This Row],[Elec - Diversity]]=""),"",Table1[[#This Row],[Apparent Load (FLA)]]*Table1[[#This Row],[Elec - Diversity]])</f>
        <v>37.6</v>
      </c>
      <c r="AK769" s="79">
        <f>IF(OR(Table1[[#This Row],[Apparent Power (kVA)]]="",Table1[[#This Row],[Elec - Diversity]]=""),"",Table1[[#This Row],[Apparent Power (kVA)]]*Table1[[#This Row],[Elec - Diversity]])</f>
        <v>31.260052975003095</v>
      </c>
      <c r="AL769" s="62"/>
      <c r="AM769" s="62"/>
      <c r="AN769" s="62"/>
      <c r="AO769" s="62"/>
      <c r="AP769" s="62"/>
      <c r="AQ769" s="62"/>
      <c r="AR769" s="62"/>
      <c r="AS769" s="62"/>
      <c r="AT769" s="62" t="str" cm="1">
        <f t="array" ref="AT769">IF(ISBLANK(Table1[[#This Row],[Service]]),"N/A",INDEX(LookupService[Consumption Unit],MATCH(Table1[[#This Row],[Service]],LookupService[Service],0),0))</f>
        <v>N/A</v>
      </c>
      <c r="AU769" s="62"/>
      <c r="AV769" s="62"/>
      <c r="AW769" s="80" t="str" cm="1">
        <f t="array" ref="AW769">IF(ISBLANK(Table1[[#This Row],[Service]]),"N/A",INDEX(LookupService[Pressure Unit],MATCH(Table1[[#This Row],[Service]],LookupService[Service],0),0))</f>
        <v>N/A</v>
      </c>
      <c r="AX769" s="81"/>
      <c r="AY769" s="72" t="str">
        <f>IF(OR(Table1[[#This Row],[Flow]]="",Table1[[#This Row],[Mech - Diversity]]=""),"",Table1[[#This Row],[Flow]]*Table1[[#This Row],[Mech - Diversity]])</f>
        <v/>
      </c>
      <c r="AZ769" s="72"/>
      <c r="BA769" s="62"/>
      <c r="BB769" s="62"/>
      <c r="BC769" s="62"/>
      <c r="BD769" s="62"/>
      <c r="BE769" s="62"/>
      <c r="BF769" s="62"/>
      <c r="BG769" s="62"/>
      <c r="BH769" s="77"/>
      <c r="BI769" s="77"/>
      <c r="BJ769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769" s="72"/>
      <c r="BL769" s="72" t="b">
        <f>IF(ISBLANK(Table1[[#This Row],[Power Source (Control Panel)]]),FALSE,TRUE)</f>
        <v>0</v>
      </c>
    </row>
    <row r="770" spans="1:64" ht="30" customHeight="1" x14ac:dyDescent="0.3">
      <c r="A770" s="62" t="s">
        <v>1116</v>
      </c>
      <c r="B770" s="62" t="s">
        <v>1117</v>
      </c>
      <c r="C77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TD-C130</v>
      </c>
      <c r="D770" s="62" t="s">
        <v>516</v>
      </c>
      <c r="E770" s="62" t="s">
        <v>794</v>
      </c>
      <c r="F770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770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770" s="74">
        <v>130</v>
      </c>
      <c r="I770" s="75" t="str">
        <f>IF(Table1[[#This Row],[Connection ID]]&lt;&gt;"-",IF(COUNTIF(Table1[Connection ID],Table1[[#This Row],[Connection ID]])&gt;1,"Duplicate Tag",""),"")</f>
        <v/>
      </c>
      <c r="J77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70" s="62"/>
      <c r="M770" s="62" t="s">
        <v>7</v>
      </c>
      <c r="N770" s="72" t="str" cm="1">
        <f t="array" ref="N770">_xlfn._xlws.FILTER(LookupCostCode[Cost Code],LookupCostCode[Description]=Table1[[#This Row],[Equipment Type]],"Not Assigned")</f>
        <v>Not Assigned</v>
      </c>
      <c r="O770" s="72" t="s">
        <v>849</v>
      </c>
      <c r="P770" s="72"/>
      <c r="Q770" s="62" t="s">
        <v>12</v>
      </c>
      <c r="R770" s="62"/>
      <c r="S770" s="62"/>
      <c r="T770" s="62"/>
      <c r="U770" s="62"/>
      <c r="V770" s="62"/>
      <c r="W770" s="72" t="str">
        <f>IF(ISBLANK(Table1[[#This Row],[Connection Type]]),"",INDEX(LookupConnectionType[Description],MATCH(Table1[[#This Row],[Connection Type]],LookupConnectionType[Connection Abbreviation])))</f>
        <v/>
      </c>
      <c r="X770" s="76"/>
      <c r="AA770" s="62"/>
      <c r="AB770" s="62"/>
      <c r="AC770" s="62"/>
      <c r="AD770" s="62"/>
      <c r="AE770" s="62"/>
      <c r="AF770" s="77"/>
      <c r="AG770" s="77"/>
      <c r="AH770" s="78"/>
      <c r="AI77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7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70" s="79" t="str">
        <f>IF(OR(Table1[[#This Row],[Apparent Power (kVA)]]="",Table1[[#This Row],[Elec - Diversity]]=""),"",Table1[[#This Row],[Apparent Power (kVA)]]*Table1[[#This Row],[Elec - Diversity]])</f>
        <v/>
      </c>
      <c r="AL770" s="62"/>
      <c r="AM770" s="62"/>
      <c r="AN770" s="62"/>
      <c r="AO770" s="62"/>
      <c r="AP770" s="62"/>
      <c r="AQ770" s="62"/>
      <c r="AR770" s="62"/>
      <c r="AS770" s="62"/>
      <c r="AT770" s="62" t="str" cm="1">
        <f t="array" ref="AT770">IF(ISBLANK(Table1[[#This Row],[Service]]),"N/A",INDEX(LookupService[Consumption Unit],MATCH(Table1[[#This Row],[Service]],LookupService[Service],0),0))</f>
        <v>N/A</v>
      </c>
      <c r="AU770" s="62"/>
      <c r="AV770" s="62"/>
      <c r="AW770" s="80" t="str" cm="1">
        <f t="array" ref="AW770">IF(ISBLANK(Table1[[#This Row],[Service]]),"N/A",INDEX(LookupService[Pressure Unit],MATCH(Table1[[#This Row],[Service]],LookupService[Service],0),0))</f>
        <v>N/A</v>
      </c>
      <c r="AX770" s="81"/>
      <c r="AY770" s="72" t="str">
        <f>IF(OR(Table1[[#This Row],[Flow]]="",Table1[[#This Row],[Mech - Diversity]]=""),"",Table1[[#This Row],[Flow]]*Table1[[#This Row],[Mech - Diversity]])</f>
        <v/>
      </c>
      <c r="AZ770" s="72"/>
      <c r="BA770" s="62"/>
      <c r="BB770" s="62"/>
      <c r="BC770" s="62"/>
      <c r="BD770" s="62"/>
      <c r="BE770" s="62"/>
      <c r="BF770" s="62"/>
      <c r="BG770" s="62"/>
      <c r="BH770" s="77"/>
      <c r="BI770" s="77"/>
      <c r="BJ770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770" s="72"/>
      <c r="BL770" s="72" t="b">
        <f>IF(ISBLANK(Table1[[#This Row],[Power Source (Control Panel)]]),FALSE,TRUE)</f>
        <v>0</v>
      </c>
    </row>
    <row r="771" spans="1:64" ht="30" customHeight="1" x14ac:dyDescent="0.3">
      <c r="A771" s="62" t="s">
        <v>1116</v>
      </c>
      <c r="B771" s="62" t="s">
        <v>1117</v>
      </c>
      <c r="C77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71" s="62" t="s">
        <v>509</v>
      </c>
      <c r="E771" s="62"/>
      <c r="F77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7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71" s="74"/>
      <c r="I771" s="75" t="str">
        <f>IF(Table1[[#This Row],[Connection ID]]&lt;&gt;"-",IF(COUNTIF(Table1[Connection ID],Table1[[#This Row],[Connection ID]])&gt;1,"Duplicate Tag",""),"")</f>
        <v/>
      </c>
      <c r="J77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71" s="62"/>
      <c r="M771" s="62" t="s">
        <v>7</v>
      </c>
      <c r="N771" s="72" t="str" cm="1">
        <f t="array" ref="N771">_xlfn._xlws.FILTER(LookupCostCode[Cost Code],LookupCostCode[Description]=Table1[[#This Row],[Equipment Type]],"Not Assigned")</f>
        <v>Not Assigned</v>
      </c>
      <c r="O771" s="72" t="s">
        <v>849</v>
      </c>
      <c r="P771" s="72"/>
      <c r="Q771" s="62" t="s">
        <v>12</v>
      </c>
      <c r="R771" s="62"/>
      <c r="S771" s="62"/>
      <c r="T771" s="62"/>
      <c r="U771" s="62"/>
      <c r="V771" s="62"/>
      <c r="W771" s="72" t="str">
        <f>IF(ISBLANK(Table1[[#This Row],[Connection Type]]),"",INDEX(LookupConnectionType[Description],MATCH(Table1[[#This Row],[Connection Type]],LookupConnectionType[Connection Abbreviation])))</f>
        <v/>
      </c>
      <c r="X771" s="76"/>
      <c r="AA771" s="62"/>
      <c r="AB771" s="62"/>
      <c r="AC771" s="62"/>
      <c r="AD771" s="62"/>
      <c r="AE771" s="62"/>
      <c r="AF771" s="77"/>
      <c r="AG771" s="77"/>
      <c r="AH771" s="78"/>
      <c r="AI77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7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71" s="79" t="str">
        <f>IF(OR(Table1[[#This Row],[Apparent Power (kVA)]]="",Table1[[#This Row],[Elec - Diversity]]=""),"",Table1[[#This Row],[Apparent Power (kVA)]]*Table1[[#This Row],[Elec - Diversity]])</f>
        <v/>
      </c>
      <c r="AL771" s="62"/>
      <c r="AM771" s="62"/>
      <c r="AN771" s="62"/>
      <c r="AO771" s="62"/>
      <c r="AP771" s="62"/>
      <c r="AQ771" s="62"/>
      <c r="AR771" s="62"/>
      <c r="AS771" s="62"/>
      <c r="AT771" s="62" t="str" cm="1">
        <f t="array" ref="AT771">IF(ISBLANK(Table1[[#This Row],[Service]]),"N/A",INDEX(LookupService[Consumption Unit],MATCH(Table1[[#This Row],[Service]],LookupService[Service],0),0))</f>
        <v>N/A</v>
      </c>
      <c r="AU771" s="62"/>
      <c r="AV771" s="62"/>
      <c r="AW771" s="80" t="str" cm="1">
        <f t="array" ref="AW771">IF(ISBLANK(Table1[[#This Row],[Service]]),"N/A",INDEX(LookupService[Pressure Unit],MATCH(Table1[[#This Row],[Service]],LookupService[Service],0),0))</f>
        <v>N/A</v>
      </c>
      <c r="AX771" s="81"/>
      <c r="AY771" s="72" t="str">
        <f>IF(OR(Table1[[#This Row],[Flow]]="",Table1[[#This Row],[Mech - Diversity]]=""),"",Table1[[#This Row],[Flow]]*Table1[[#This Row],[Mech - Diversity]])</f>
        <v/>
      </c>
      <c r="AZ771" s="72"/>
      <c r="BA771" s="62"/>
      <c r="BB771" s="62"/>
      <c r="BC771" s="62"/>
      <c r="BD771" s="62"/>
      <c r="BE771" s="62"/>
      <c r="BF771" s="62"/>
      <c r="BG771" s="62"/>
      <c r="BH771" s="77"/>
      <c r="BI771" s="77"/>
      <c r="BJ77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71" s="72"/>
      <c r="BL771" s="72" t="b">
        <f>IF(ISBLANK(Table1[[#This Row],[Power Source (Control Panel)]]),FALSE,TRUE)</f>
        <v>0</v>
      </c>
    </row>
    <row r="772" spans="1:64" ht="30" customHeight="1" x14ac:dyDescent="0.3">
      <c r="A772" s="62" t="s">
        <v>1120</v>
      </c>
      <c r="B772" s="62" t="s">
        <v>1117</v>
      </c>
      <c r="C77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CA-C058</v>
      </c>
      <c r="D772" s="62" t="s">
        <v>516</v>
      </c>
      <c r="E772" s="62" t="s">
        <v>517</v>
      </c>
      <c r="F772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772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772" s="74">
        <v>58</v>
      </c>
      <c r="I772" s="75" t="str">
        <f>IF(Table1[[#This Row],[Connection ID]]&lt;&gt;"-",IF(COUNTIF(Table1[Connection ID],Table1[[#This Row],[Connection ID]])&gt;1,"Duplicate Tag",""),"")</f>
        <v/>
      </c>
      <c r="J77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72" s="62"/>
      <c r="M772" s="62" t="s">
        <v>7</v>
      </c>
      <c r="N772" s="72" t="str" cm="1">
        <f t="array" ref="N772">_xlfn._xlws.FILTER(LookupCostCode[Cost Code],LookupCostCode[Description]=Table1[[#This Row],[Equipment Type]],"Not Assigned")</f>
        <v>Not Assigned</v>
      </c>
      <c r="O772" s="72" t="s">
        <v>849</v>
      </c>
      <c r="P772" s="72"/>
      <c r="Q772" s="62" t="s">
        <v>12</v>
      </c>
      <c r="R772" s="62"/>
      <c r="S772" s="62"/>
      <c r="T772" s="62"/>
      <c r="U772" s="62"/>
      <c r="V772" s="62"/>
      <c r="W772" s="72" t="str">
        <f>IF(ISBLANK(Table1[[#This Row],[Connection Type]]),"",INDEX(LookupConnectionType[Description],MATCH(Table1[[#This Row],[Connection Type]],LookupConnectionType[Connection Abbreviation])))</f>
        <v/>
      </c>
      <c r="X772" s="76"/>
      <c r="AA772" s="62"/>
      <c r="AB772" s="62"/>
      <c r="AC772" s="62" t="s">
        <v>665</v>
      </c>
      <c r="AD772" s="62"/>
      <c r="AE772" s="62"/>
      <c r="AF772" s="77"/>
      <c r="AG772" s="77"/>
      <c r="AH772" s="78"/>
      <c r="AI77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7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72" s="79" t="str">
        <f>IF(OR(Table1[[#This Row],[Apparent Power (kVA)]]="",Table1[[#This Row],[Elec - Diversity]]=""),"",Table1[[#This Row],[Apparent Power (kVA)]]*Table1[[#This Row],[Elec - Diversity]])</f>
        <v/>
      </c>
      <c r="AL772" s="62"/>
      <c r="AM772" s="62"/>
      <c r="AN772" s="62"/>
      <c r="AO772" s="62"/>
      <c r="AP772" s="62"/>
      <c r="AQ772" s="62"/>
      <c r="AR772" s="62"/>
      <c r="AS772" s="62">
        <v>4</v>
      </c>
      <c r="AT772" s="62" t="str" cm="1">
        <f t="array" ref="AT772">IF(ISBLANK(Table1[[#This Row],[Service]]),"N/A",INDEX(LookupService[Consumption Unit],MATCH(Table1[[#This Row],[Service]],LookupService[Service],0),0))</f>
        <v>SCFM</v>
      </c>
      <c r="AU772" s="62"/>
      <c r="AV772" s="62">
        <v>80</v>
      </c>
      <c r="AW772" s="80" t="str" cm="1">
        <f t="array" ref="AW772">IF(ISBLANK(Table1[[#This Row],[Service]]),"N/A",INDEX(LookupService[Pressure Unit],MATCH(Table1[[#This Row],[Service]],LookupService[Service],0),0))</f>
        <v>PSI</v>
      </c>
      <c r="AX772" s="81">
        <v>0.5</v>
      </c>
      <c r="AY772" s="72">
        <f>IF(OR(Table1[[#This Row],[Flow]]="",Table1[[#This Row],[Mech - Diversity]]=""),"",Table1[[#This Row],[Flow]]*Table1[[#This Row],[Mech - Diversity]])</f>
        <v>2</v>
      </c>
      <c r="AZ772" s="72"/>
      <c r="BA772" s="62" t="s">
        <v>519</v>
      </c>
      <c r="BB772" s="62" t="s">
        <v>796</v>
      </c>
      <c r="BC772" s="62"/>
      <c r="BD772" s="62"/>
      <c r="BE772" s="62"/>
      <c r="BF772" s="62"/>
      <c r="BG772" s="62"/>
      <c r="BH772" s="77"/>
      <c r="BI772" s="77"/>
      <c r="BJ772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772" s="72"/>
      <c r="BL772" s="72" t="b">
        <f>IF(ISBLANK(Table1[[#This Row],[Power Source (Control Panel)]]),FALSE,TRUE)</f>
        <v>0</v>
      </c>
    </row>
    <row r="773" spans="1:64" ht="30" customHeight="1" x14ac:dyDescent="0.3">
      <c r="A773" s="62" t="s">
        <v>1120</v>
      </c>
      <c r="B773" s="62" t="s">
        <v>1117</v>
      </c>
      <c r="C77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EL-C210</v>
      </c>
      <c r="D773" s="62" t="s">
        <v>516</v>
      </c>
      <c r="E773" s="62" t="s">
        <v>528</v>
      </c>
      <c r="F773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773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773" s="74">
        <v>210</v>
      </c>
      <c r="I773" s="75" t="str">
        <f>IF(Table1[[#This Row],[Connection ID]]&lt;&gt;"-",IF(COUNTIF(Table1[Connection ID],Table1[[#This Row],[Connection ID]])&gt;1,"Duplicate Tag",""),"")</f>
        <v/>
      </c>
      <c r="J77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73" s="62"/>
      <c r="M773" s="62" t="s">
        <v>7</v>
      </c>
      <c r="N773" s="72" t="str" cm="1">
        <f t="array" ref="N773">_xlfn._xlws.FILTER(LookupCostCode[Cost Code],LookupCostCode[Description]=Table1[[#This Row],[Equipment Type]],"Not Assigned")</f>
        <v>Not Assigned</v>
      </c>
      <c r="O773" s="72" t="s">
        <v>849</v>
      </c>
      <c r="P773" s="72"/>
      <c r="Q773" s="62" t="s">
        <v>12</v>
      </c>
      <c r="R773" s="62"/>
      <c r="S773" s="62"/>
      <c r="T773" s="62"/>
      <c r="U773" s="62"/>
      <c r="V773" s="62"/>
      <c r="W773" s="72" t="str">
        <f>IF(ISBLANK(Table1[[#This Row],[Connection Type]]),"",INDEX(LookupConnectionType[Description],MATCH(Table1[[#This Row],[Connection Type]],LookupConnectionType[Connection Abbreviation])))</f>
        <v/>
      </c>
      <c r="X773" s="76"/>
      <c r="AA773" s="62"/>
      <c r="AB773" s="62"/>
      <c r="AC773" s="62" t="s">
        <v>665</v>
      </c>
      <c r="AD773" s="62"/>
      <c r="AE773" s="62" t="s">
        <v>668</v>
      </c>
      <c r="AF773" s="77"/>
      <c r="AG773" s="77">
        <v>47</v>
      </c>
      <c r="AH773" s="78">
        <v>0.8</v>
      </c>
      <c r="AI773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39.075066218753868</v>
      </c>
      <c r="AJ773" s="79">
        <f>IF(OR(Table1[[#This Row],[Apparent Load (FLA)]]="",Table1[[#This Row],[Apparent Load (FLA)]]=0,Table1[[#This Row],[Elec - Diversity]]=""),"",Table1[[#This Row],[Apparent Load (FLA)]]*Table1[[#This Row],[Elec - Diversity]])</f>
        <v>37.6</v>
      </c>
      <c r="AK773" s="79">
        <f>IF(OR(Table1[[#This Row],[Apparent Power (kVA)]]="",Table1[[#This Row],[Elec - Diversity]]=""),"",Table1[[#This Row],[Apparent Power (kVA)]]*Table1[[#This Row],[Elec - Diversity]])</f>
        <v>31.260052975003095</v>
      </c>
      <c r="AL773" s="62"/>
      <c r="AM773" s="62"/>
      <c r="AN773" s="62"/>
      <c r="AO773" s="62"/>
      <c r="AP773" s="62"/>
      <c r="AQ773" s="62"/>
      <c r="AR773" s="62"/>
      <c r="AS773" s="62"/>
      <c r="AT773" s="62" t="str" cm="1">
        <f t="array" ref="AT773">IF(ISBLANK(Table1[[#This Row],[Service]]),"N/A",INDEX(LookupService[Consumption Unit],MATCH(Table1[[#This Row],[Service]],LookupService[Service],0),0))</f>
        <v>N/A</v>
      </c>
      <c r="AU773" s="62"/>
      <c r="AV773" s="62"/>
      <c r="AW773" s="80" t="str" cm="1">
        <f t="array" ref="AW773">IF(ISBLANK(Table1[[#This Row],[Service]]),"N/A",INDEX(LookupService[Pressure Unit],MATCH(Table1[[#This Row],[Service]],LookupService[Service],0),0))</f>
        <v>N/A</v>
      </c>
      <c r="AX773" s="81"/>
      <c r="AY773" s="72" t="str">
        <f>IF(OR(Table1[[#This Row],[Flow]]="",Table1[[#This Row],[Mech - Diversity]]=""),"",Table1[[#This Row],[Flow]]*Table1[[#This Row],[Mech - Diversity]])</f>
        <v/>
      </c>
      <c r="AZ773" s="72"/>
      <c r="BA773" s="62"/>
      <c r="BB773" s="62"/>
      <c r="BC773" s="62"/>
      <c r="BD773" s="62"/>
      <c r="BE773" s="62"/>
      <c r="BF773" s="62"/>
      <c r="BG773" s="62"/>
      <c r="BH773" s="77"/>
      <c r="BI773" s="77"/>
      <c r="BJ773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773" s="72"/>
      <c r="BL773" s="72" t="b">
        <f>IF(ISBLANK(Table1[[#This Row],[Power Source (Control Panel)]]),FALSE,TRUE)</f>
        <v>0</v>
      </c>
    </row>
    <row r="774" spans="1:64" ht="30" customHeight="1" x14ac:dyDescent="0.3">
      <c r="A774" s="62" t="s">
        <v>1120</v>
      </c>
      <c r="B774" s="62" t="s">
        <v>1117</v>
      </c>
      <c r="C77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TD-C131</v>
      </c>
      <c r="D774" s="62" t="s">
        <v>516</v>
      </c>
      <c r="E774" s="62" t="s">
        <v>794</v>
      </c>
      <c r="F774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774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774" s="74">
        <v>131</v>
      </c>
      <c r="I774" s="75" t="str">
        <f>IF(Table1[[#This Row],[Connection ID]]&lt;&gt;"-",IF(COUNTIF(Table1[Connection ID],Table1[[#This Row],[Connection ID]])&gt;1,"Duplicate Tag",""),"")</f>
        <v/>
      </c>
      <c r="J77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74" s="62"/>
      <c r="M774" s="62" t="s">
        <v>7</v>
      </c>
      <c r="N774" s="72" t="str" cm="1">
        <f t="array" ref="N774">_xlfn._xlws.FILTER(LookupCostCode[Cost Code],LookupCostCode[Description]=Table1[[#This Row],[Equipment Type]],"Not Assigned")</f>
        <v>Not Assigned</v>
      </c>
      <c r="O774" s="72" t="s">
        <v>849</v>
      </c>
      <c r="P774" s="72"/>
      <c r="Q774" s="62" t="s">
        <v>12</v>
      </c>
      <c r="R774" s="62"/>
      <c r="S774" s="62"/>
      <c r="T774" s="62"/>
      <c r="U774" s="62"/>
      <c r="V774" s="62"/>
      <c r="W774" s="72" t="str">
        <f>IF(ISBLANK(Table1[[#This Row],[Connection Type]]),"",INDEX(LookupConnectionType[Description],MATCH(Table1[[#This Row],[Connection Type]],LookupConnectionType[Connection Abbreviation])))</f>
        <v/>
      </c>
      <c r="X774" s="76"/>
      <c r="AA774" s="62"/>
      <c r="AB774" s="62"/>
      <c r="AC774" s="62"/>
      <c r="AD774" s="62"/>
      <c r="AE774" s="62"/>
      <c r="AF774" s="77"/>
      <c r="AG774" s="77"/>
      <c r="AH774" s="78"/>
      <c r="AI77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7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74" s="79" t="str">
        <f>IF(OR(Table1[[#This Row],[Apparent Power (kVA)]]="",Table1[[#This Row],[Elec - Diversity]]=""),"",Table1[[#This Row],[Apparent Power (kVA)]]*Table1[[#This Row],[Elec - Diversity]])</f>
        <v/>
      </c>
      <c r="AL774" s="62"/>
      <c r="AM774" s="62"/>
      <c r="AN774" s="62"/>
      <c r="AO774" s="62"/>
      <c r="AP774" s="62"/>
      <c r="AQ774" s="62"/>
      <c r="AR774" s="62"/>
      <c r="AS774" s="62"/>
      <c r="AT774" s="62" t="str" cm="1">
        <f t="array" ref="AT774">IF(ISBLANK(Table1[[#This Row],[Service]]),"N/A",INDEX(LookupService[Consumption Unit],MATCH(Table1[[#This Row],[Service]],LookupService[Service],0),0))</f>
        <v>N/A</v>
      </c>
      <c r="AU774" s="62"/>
      <c r="AV774" s="62"/>
      <c r="AW774" s="80" t="str" cm="1">
        <f t="array" ref="AW774">IF(ISBLANK(Table1[[#This Row],[Service]]),"N/A",INDEX(LookupService[Pressure Unit],MATCH(Table1[[#This Row],[Service]],LookupService[Service],0),0))</f>
        <v>N/A</v>
      </c>
      <c r="AX774" s="81"/>
      <c r="AY774" s="72" t="str">
        <f>IF(OR(Table1[[#This Row],[Flow]]="",Table1[[#This Row],[Mech - Diversity]]=""),"",Table1[[#This Row],[Flow]]*Table1[[#This Row],[Mech - Diversity]])</f>
        <v/>
      </c>
      <c r="AZ774" s="72"/>
      <c r="BA774" s="62"/>
      <c r="BB774" s="62"/>
      <c r="BC774" s="62"/>
      <c r="BD774" s="62"/>
      <c r="BE774" s="62"/>
      <c r="BF774" s="62"/>
      <c r="BG774" s="62"/>
      <c r="BH774" s="77"/>
      <c r="BI774" s="77"/>
      <c r="BJ774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774" s="72"/>
      <c r="BL774" s="72" t="b">
        <f>IF(ISBLANK(Table1[[#This Row],[Power Source (Control Panel)]]),FALSE,TRUE)</f>
        <v>0</v>
      </c>
    </row>
    <row r="775" spans="1:64" ht="30" customHeight="1" x14ac:dyDescent="0.3">
      <c r="A775" s="62" t="s">
        <v>1120</v>
      </c>
      <c r="B775" s="62" t="s">
        <v>1117</v>
      </c>
      <c r="C77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75" s="62" t="s">
        <v>509</v>
      </c>
      <c r="E775" s="62"/>
      <c r="F77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7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75" s="74"/>
      <c r="I775" s="75" t="str">
        <f>IF(Table1[[#This Row],[Connection ID]]&lt;&gt;"-",IF(COUNTIF(Table1[Connection ID],Table1[[#This Row],[Connection ID]])&gt;1,"Duplicate Tag",""),"")</f>
        <v/>
      </c>
      <c r="J77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75" s="62"/>
      <c r="M775" s="62" t="s">
        <v>7</v>
      </c>
      <c r="N775" s="72" t="str" cm="1">
        <f t="array" ref="N775">_xlfn._xlws.FILTER(LookupCostCode[Cost Code],LookupCostCode[Description]=Table1[[#This Row],[Equipment Type]],"Not Assigned")</f>
        <v>Not Assigned</v>
      </c>
      <c r="O775" s="72" t="s">
        <v>849</v>
      </c>
      <c r="P775" s="72"/>
      <c r="Q775" s="62" t="s">
        <v>12</v>
      </c>
      <c r="R775" s="62"/>
      <c r="S775" s="62"/>
      <c r="T775" s="62"/>
      <c r="U775" s="62"/>
      <c r="V775" s="62"/>
      <c r="W775" s="72" t="str">
        <f>IF(ISBLANK(Table1[[#This Row],[Connection Type]]),"",INDEX(LookupConnectionType[Description],MATCH(Table1[[#This Row],[Connection Type]],LookupConnectionType[Connection Abbreviation])))</f>
        <v/>
      </c>
      <c r="X775" s="76"/>
      <c r="AA775" s="62"/>
      <c r="AB775" s="62"/>
      <c r="AC775" s="62"/>
      <c r="AD775" s="62"/>
      <c r="AE775" s="62"/>
      <c r="AF775" s="77"/>
      <c r="AG775" s="77"/>
      <c r="AH775" s="78"/>
      <c r="AI77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7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75" s="79" t="str">
        <f>IF(OR(Table1[[#This Row],[Apparent Power (kVA)]]="",Table1[[#This Row],[Elec - Diversity]]=""),"",Table1[[#This Row],[Apparent Power (kVA)]]*Table1[[#This Row],[Elec - Diversity]])</f>
        <v/>
      </c>
      <c r="AL775" s="62"/>
      <c r="AM775" s="62"/>
      <c r="AN775" s="62"/>
      <c r="AO775" s="62"/>
      <c r="AP775" s="62"/>
      <c r="AQ775" s="62"/>
      <c r="AR775" s="62"/>
      <c r="AS775" s="62"/>
      <c r="AT775" s="62" t="str" cm="1">
        <f t="array" ref="AT775">IF(ISBLANK(Table1[[#This Row],[Service]]),"N/A",INDEX(LookupService[Consumption Unit],MATCH(Table1[[#This Row],[Service]],LookupService[Service],0),0))</f>
        <v>N/A</v>
      </c>
      <c r="AU775" s="62"/>
      <c r="AV775" s="62"/>
      <c r="AW775" s="80" t="str" cm="1">
        <f t="array" ref="AW775">IF(ISBLANK(Table1[[#This Row],[Service]]),"N/A",INDEX(LookupService[Pressure Unit],MATCH(Table1[[#This Row],[Service]],LookupService[Service],0),0))</f>
        <v>N/A</v>
      </c>
      <c r="AX775" s="81"/>
      <c r="AY775" s="72" t="str">
        <f>IF(OR(Table1[[#This Row],[Flow]]="",Table1[[#This Row],[Mech - Diversity]]=""),"",Table1[[#This Row],[Flow]]*Table1[[#This Row],[Mech - Diversity]])</f>
        <v/>
      </c>
      <c r="AZ775" s="72"/>
      <c r="BA775" s="62"/>
      <c r="BB775" s="62"/>
      <c r="BC775" s="62"/>
      <c r="BD775" s="62"/>
      <c r="BE775" s="62"/>
      <c r="BF775" s="62"/>
      <c r="BG775" s="62"/>
      <c r="BH775" s="77"/>
      <c r="BI775" s="77"/>
      <c r="BJ77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75" s="72"/>
      <c r="BL775" s="72" t="b">
        <f>IF(ISBLANK(Table1[[#This Row],[Power Source (Control Panel)]]),FALSE,TRUE)</f>
        <v>0</v>
      </c>
    </row>
    <row r="776" spans="1:64" ht="30" customHeight="1" x14ac:dyDescent="0.3">
      <c r="A776" s="73" t="s">
        <v>526</v>
      </c>
      <c r="B776" s="62" t="s">
        <v>527</v>
      </c>
      <c r="C77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EL-C259</v>
      </c>
      <c r="D776" s="62" t="s">
        <v>516</v>
      </c>
      <c r="E776" s="62" t="s">
        <v>528</v>
      </c>
      <c r="F77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77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776" s="74">
        <v>259</v>
      </c>
      <c r="I776" s="75" t="str">
        <f>IF(Table1[[#This Row],[Connection ID]]&lt;&gt;"-",IF(COUNTIF(Table1[Connection ID],Table1[[#This Row],[Connection ID]])&gt;1,"Duplicate Tag",""),"")</f>
        <v/>
      </c>
      <c r="J77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76" s="62"/>
      <c r="M776" s="62"/>
      <c r="N776" s="72" t="str" cm="1">
        <f t="array" ref="N776">_xlfn._xlws.FILTER(LookupCostCode[Cost Code],LookupCostCode[Description]=Table1[[#This Row],[Equipment Type]],"Not Assigned")</f>
        <v>Not Assigned</v>
      </c>
      <c r="O776" s="72"/>
      <c r="P776" s="72"/>
      <c r="Q776" s="62" t="s">
        <v>5</v>
      </c>
      <c r="R776" s="62"/>
      <c r="S776" s="62"/>
      <c r="T776" s="62"/>
      <c r="U776" s="62"/>
      <c r="V776" s="62"/>
      <c r="W776" s="72" t="str">
        <f>IF(ISBLANK(Table1[[#This Row],[Connection Type]]),"",INDEX(LookupConnectionType[Description],MATCH(Table1[[#This Row],[Connection Type]],LookupConnectionType[Connection Abbreviation])))</f>
        <v/>
      </c>
      <c r="X776" s="76"/>
      <c r="AA776" s="62"/>
      <c r="AB776" s="62"/>
      <c r="AC776" s="62" t="s">
        <v>518</v>
      </c>
      <c r="AD776" s="62"/>
      <c r="AE776" s="62" t="s">
        <v>529</v>
      </c>
      <c r="AF776" s="77"/>
      <c r="AG776" s="77">
        <v>15</v>
      </c>
      <c r="AH776" s="78">
        <v>0.75</v>
      </c>
      <c r="AI77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1.8</v>
      </c>
      <c r="AJ776" s="79">
        <f>IF(OR(Table1[[#This Row],[Apparent Load (FLA)]]="",Table1[[#This Row],[Apparent Load (FLA)]]=0,Table1[[#This Row],[Elec - Diversity]]=""),"",Table1[[#This Row],[Apparent Load (FLA)]]*Table1[[#This Row],[Elec - Diversity]])</f>
        <v>11.25</v>
      </c>
      <c r="AK776" s="79">
        <f>IF(OR(Table1[[#This Row],[Apparent Power (kVA)]]="",Table1[[#This Row],[Elec - Diversity]]=""),"",Table1[[#This Row],[Apparent Power (kVA)]]*Table1[[#This Row],[Elec - Diversity]])</f>
        <v>1.35</v>
      </c>
      <c r="AL776" s="62"/>
      <c r="AM776" s="62"/>
      <c r="AN776" s="62"/>
      <c r="AO776" s="62"/>
      <c r="AP776" s="62"/>
      <c r="AQ776" s="62"/>
      <c r="AR776" s="62"/>
      <c r="AS776" s="62"/>
      <c r="AT776" s="62" t="str" cm="1">
        <f t="array" ref="AT776">IF(ISBLANK(Table1[[#This Row],[Service]]),"N/A",INDEX(LookupService[Consumption Unit],MATCH(Table1[[#This Row],[Service]],LookupService[Service],0),0))</f>
        <v>N/A</v>
      </c>
      <c r="AU776" s="62"/>
      <c r="AV776" s="62"/>
      <c r="AW776" s="80" t="str" cm="1">
        <f t="array" ref="AW776">IF(ISBLANK(Table1[[#This Row],[Service]]),"N/A",INDEX(LookupService[Pressure Unit],MATCH(Table1[[#This Row],[Service]],LookupService[Service],0),0))</f>
        <v>N/A</v>
      </c>
      <c r="AX776" s="81"/>
      <c r="AY776" s="72" t="str">
        <f>IF(OR(Table1[[#This Row],[Flow]]="",Table1[[#This Row],[Mech - Diversity]]=""),"",Table1[[#This Row],[Flow]]*Table1[[#This Row],[Mech - Diversity]])</f>
        <v/>
      </c>
      <c r="AZ776" s="72"/>
      <c r="BA776" s="62"/>
      <c r="BB776" s="62"/>
      <c r="BC776" s="62"/>
      <c r="BD776" s="62"/>
      <c r="BE776" s="62"/>
      <c r="BF776" s="62"/>
      <c r="BG776" s="62"/>
      <c r="BH776" s="77"/>
      <c r="BI776" s="77"/>
      <c r="BJ77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776" s="72" t="s">
        <v>512</v>
      </c>
      <c r="BL776" s="72" t="b">
        <f>IF(ISBLANK(Table1[[#This Row],[Power Source (Control Panel)]]),FALSE,TRUE)</f>
        <v>0</v>
      </c>
    </row>
    <row r="777" spans="1:64" ht="30" customHeight="1" x14ac:dyDescent="0.3">
      <c r="A777" s="62" t="s">
        <v>526</v>
      </c>
      <c r="B777" s="62" t="s">
        <v>1121</v>
      </c>
      <c r="C77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77" s="62" t="s">
        <v>509</v>
      </c>
      <c r="E777" s="62"/>
      <c r="F77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7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77" s="74"/>
      <c r="I777" s="75" t="str">
        <f>IF(Table1[[#This Row],[Connection ID]]&lt;&gt;"-",IF(COUNTIF(Table1[Connection ID],Table1[[#This Row],[Connection ID]])&gt;1,"Duplicate Tag",""),"")</f>
        <v/>
      </c>
      <c r="J77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77" s="62"/>
      <c r="M777" s="62" t="s">
        <v>7</v>
      </c>
      <c r="N777" s="72" t="str" cm="1">
        <f t="array" ref="N777">_xlfn._xlws.FILTER(LookupCostCode[Cost Code],LookupCostCode[Description]=Table1[[#This Row],[Equipment Type]],"Not Assigned")</f>
        <v>Not Assigned</v>
      </c>
      <c r="O777" s="72" t="s">
        <v>545</v>
      </c>
      <c r="P777" s="72"/>
      <c r="Q777" s="62" t="s">
        <v>5</v>
      </c>
      <c r="R777" s="62"/>
      <c r="S777" s="62"/>
      <c r="T777" s="62"/>
      <c r="U777" s="62"/>
      <c r="V777" s="62"/>
      <c r="W777" s="72" t="str">
        <f>IF(ISBLANK(Table1[[#This Row],[Connection Type]]),"",INDEX(LookupConnectionType[Description],MATCH(Table1[[#This Row],[Connection Type]],LookupConnectionType[Connection Abbreviation])))</f>
        <v/>
      </c>
      <c r="X777" s="76"/>
      <c r="AA777" s="62"/>
      <c r="AB777" s="62"/>
      <c r="AC777" s="62"/>
      <c r="AD777" s="62"/>
      <c r="AE777" s="62"/>
      <c r="AF777" s="77"/>
      <c r="AG777" s="77"/>
      <c r="AH777" s="78"/>
      <c r="AI77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7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77" s="79" t="str">
        <f>IF(OR(Table1[[#This Row],[Apparent Power (kVA)]]="",Table1[[#This Row],[Elec - Diversity]]=""),"",Table1[[#This Row],[Apparent Power (kVA)]]*Table1[[#This Row],[Elec - Diversity]])</f>
        <v/>
      </c>
      <c r="AL777" s="62"/>
      <c r="AM777" s="62"/>
      <c r="AN777" s="62"/>
      <c r="AO777" s="62"/>
      <c r="AP777" s="62"/>
      <c r="AQ777" s="62"/>
      <c r="AR777" s="62"/>
      <c r="AS777" s="62"/>
      <c r="AT777" s="62" t="str" cm="1">
        <f t="array" ref="AT777">IF(ISBLANK(Table1[[#This Row],[Service]]),"N/A",INDEX(LookupService[Consumption Unit],MATCH(Table1[[#This Row],[Service]],LookupService[Service],0),0))</f>
        <v>N/A</v>
      </c>
      <c r="AU777" s="62"/>
      <c r="AV777" s="62"/>
      <c r="AW777" s="80" t="str" cm="1">
        <f t="array" ref="AW777">IF(ISBLANK(Table1[[#This Row],[Service]]),"N/A",INDEX(LookupService[Pressure Unit],MATCH(Table1[[#This Row],[Service]],LookupService[Service],0),0))</f>
        <v>N/A</v>
      </c>
      <c r="AX777" s="81"/>
      <c r="AY777" s="72" t="str">
        <f>IF(OR(Table1[[#This Row],[Flow]]="",Table1[[#This Row],[Mech - Diversity]]=""),"",Table1[[#This Row],[Flow]]*Table1[[#This Row],[Mech - Diversity]])</f>
        <v/>
      </c>
      <c r="AZ777" s="72"/>
      <c r="BA777" s="62"/>
      <c r="BB777" s="62"/>
      <c r="BC777" s="62"/>
      <c r="BD777" s="62"/>
      <c r="BE777" s="62"/>
      <c r="BF777" s="62"/>
      <c r="BG777" s="62"/>
      <c r="BH777" s="77"/>
      <c r="BI777" s="77"/>
      <c r="BJ77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77" s="72"/>
      <c r="BL777" s="72" t="b">
        <f>IF(ISBLANK(Table1[[#This Row],[Power Source (Control Panel)]]),FALSE,TRUE)</f>
        <v>0</v>
      </c>
    </row>
    <row r="778" spans="1:64" ht="30" customHeight="1" x14ac:dyDescent="0.3">
      <c r="A778" s="73" t="s">
        <v>530</v>
      </c>
      <c r="B778" s="62" t="s">
        <v>527</v>
      </c>
      <c r="C77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EL-C260</v>
      </c>
      <c r="D778" s="62" t="s">
        <v>516</v>
      </c>
      <c r="E778" s="62" t="s">
        <v>528</v>
      </c>
      <c r="F778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778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778" s="74">
        <v>260</v>
      </c>
      <c r="I778" s="75" t="str">
        <f>IF(Table1[[#This Row],[Connection ID]]&lt;&gt;"-",IF(COUNTIF(Table1[Connection ID],Table1[[#This Row],[Connection ID]])&gt;1,"Duplicate Tag",""),"")</f>
        <v/>
      </c>
      <c r="J77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78" s="62"/>
      <c r="M778" s="62"/>
      <c r="N778" s="72" t="str" cm="1">
        <f t="array" ref="N778">_xlfn._xlws.FILTER(LookupCostCode[Cost Code],LookupCostCode[Description]=Table1[[#This Row],[Equipment Type]],"Not Assigned")</f>
        <v>Not Assigned</v>
      </c>
      <c r="O778" s="72"/>
      <c r="P778" s="72"/>
      <c r="Q778" s="62" t="s">
        <v>5</v>
      </c>
      <c r="R778" s="62"/>
      <c r="S778" s="62"/>
      <c r="T778" s="62"/>
      <c r="U778" s="62"/>
      <c r="V778" s="62"/>
      <c r="W778" s="72" t="str">
        <f>IF(ISBLANK(Table1[[#This Row],[Connection Type]]),"",INDEX(LookupConnectionType[Description],MATCH(Table1[[#This Row],[Connection Type]],LookupConnectionType[Connection Abbreviation])))</f>
        <v/>
      </c>
      <c r="X778" s="76"/>
      <c r="AA778" s="62"/>
      <c r="AB778" s="62"/>
      <c r="AC778" s="62" t="s">
        <v>518</v>
      </c>
      <c r="AD778" s="62"/>
      <c r="AE778" s="62" t="s">
        <v>529</v>
      </c>
      <c r="AF778" s="77"/>
      <c r="AG778" s="77">
        <v>15</v>
      </c>
      <c r="AH778" s="78">
        <v>0.75</v>
      </c>
      <c r="AI778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1.8</v>
      </c>
      <c r="AJ778" s="79">
        <f>IF(OR(Table1[[#This Row],[Apparent Load (FLA)]]="",Table1[[#This Row],[Apparent Load (FLA)]]=0,Table1[[#This Row],[Elec - Diversity]]=""),"",Table1[[#This Row],[Apparent Load (FLA)]]*Table1[[#This Row],[Elec - Diversity]])</f>
        <v>11.25</v>
      </c>
      <c r="AK778" s="79">
        <f>IF(OR(Table1[[#This Row],[Apparent Power (kVA)]]="",Table1[[#This Row],[Elec - Diversity]]=""),"",Table1[[#This Row],[Apparent Power (kVA)]]*Table1[[#This Row],[Elec - Diversity]])</f>
        <v>1.35</v>
      </c>
      <c r="AL778" s="62"/>
      <c r="AM778" s="62"/>
      <c r="AN778" s="62"/>
      <c r="AO778" s="62"/>
      <c r="AP778" s="62"/>
      <c r="AQ778" s="62"/>
      <c r="AR778" s="62"/>
      <c r="AS778" s="62"/>
      <c r="AT778" s="62" t="str" cm="1">
        <f t="array" ref="AT778">IF(ISBLANK(Table1[[#This Row],[Service]]),"N/A",INDEX(LookupService[Consumption Unit],MATCH(Table1[[#This Row],[Service]],LookupService[Service],0),0))</f>
        <v>N/A</v>
      </c>
      <c r="AU778" s="62"/>
      <c r="AV778" s="62"/>
      <c r="AW778" s="80" t="str" cm="1">
        <f t="array" ref="AW778">IF(ISBLANK(Table1[[#This Row],[Service]]),"N/A",INDEX(LookupService[Pressure Unit],MATCH(Table1[[#This Row],[Service]],LookupService[Service],0),0))</f>
        <v>N/A</v>
      </c>
      <c r="AX778" s="81"/>
      <c r="AY778" s="72" t="str">
        <f>IF(OR(Table1[[#This Row],[Flow]]="",Table1[[#This Row],[Mech - Diversity]]=""),"",Table1[[#This Row],[Flow]]*Table1[[#This Row],[Mech - Diversity]])</f>
        <v/>
      </c>
      <c r="AZ778" s="72"/>
      <c r="BA778" s="62"/>
      <c r="BB778" s="62"/>
      <c r="BC778" s="62"/>
      <c r="BD778" s="62"/>
      <c r="BE778" s="62"/>
      <c r="BF778" s="62"/>
      <c r="BG778" s="62"/>
      <c r="BH778" s="77"/>
      <c r="BI778" s="77"/>
      <c r="BJ778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778" s="72" t="s">
        <v>512</v>
      </c>
      <c r="BL778" s="72" t="b">
        <f>IF(ISBLANK(Table1[[#This Row],[Power Source (Control Panel)]]),FALSE,TRUE)</f>
        <v>0</v>
      </c>
    </row>
    <row r="779" spans="1:64" ht="30" customHeight="1" x14ac:dyDescent="0.3">
      <c r="A779" s="62" t="s">
        <v>530</v>
      </c>
      <c r="B779" s="62" t="s">
        <v>1121</v>
      </c>
      <c r="C77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79" s="62" t="s">
        <v>509</v>
      </c>
      <c r="E779" s="62"/>
      <c r="F77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7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79" s="74"/>
      <c r="I779" s="75" t="str">
        <f>IF(Table1[[#This Row],[Connection ID]]&lt;&gt;"-",IF(COUNTIF(Table1[Connection ID],Table1[[#This Row],[Connection ID]])&gt;1,"Duplicate Tag",""),"")</f>
        <v/>
      </c>
      <c r="J77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79" s="62"/>
      <c r="M779" s="62" t="s">
        <v>7</v>
      </c>
      <c r="N779" s="72" t="str" cm="1">
        <f t="array" ref="N779">_xlfn._xlws.FILTER(LookupCostCode[Cost Code],LookupCostCode[Description]=Table1[[#This Row],[Equipment Type]],"Not Assigned")</f>
        <v>Not Assigned</v>
      </c>
      <c r="O779" s="72" t="s">
        <v>545</v>
      </c>
      <c r="P779" s="72"/>
      <c r="Q779" s="62" t="s">
        <v>5</v>
      </c>
      <c r="R779" s="62"/>
      <c r="S779" s="62"/>
      <c r="T779" s="62"/>
      <c r="U779" s="62"/>
      <c r="V779" s="62"/>
      <c r="W779" s="72" t="str">
        <f>IF(ISBLANK(Table1[[#This Row],[Connection Type]]),"",INDEX(LookupConnectionType[Description],MATCH(Table1[[#This Row],[Connection Type]],LookupConnectionType[Connection Abbreviation])))</f>
        <v/>
      </c>
      <c r="X779" s="76"/>
      <c r="AA779" s="62"/>
      <c r="AB779" s="62"/>
      <c r="AC779" s="62"/>
      <c r="AD779" s="62"/>
      <c r="AE779" s="62"/>
      <c r="AF779" s="77"/>
      <c r="AG779" s="77"/>
      <c r="AH779" s="78"/>
      <c r="AI77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7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79" s="79" t="str">
        <f>IF(OR(Table1[[#This Row],[Apparent Power (kVA)]]="",Table1[[#This Row],[Elec - Diversity]]=""),"",Table1[[#This Row],[Apparent Power (kVA)]]*Table1[[#This Row],[Elec - Diversity]])</f>
        <v/>
      </c>
      <c r="AL779" s="62"/>
      <c r="AM779" s="62"/>
      <c r="AN779" s="62"/>
      <c r="AO779" s="62"/>
      <c r="AP779" s="62"/>
      <c r="AQ779" s="62"/>
      <c r="AR779" s="62"/>
      <c r="AS779" s="62"/>
      <c r="AT779" s="62" t="str" cm="1">
        <f t="array" ref="AT779">IF(ISBLANK(Table1[[#This Row],[Service]]),"N/A",INDEX(LookupService[Consumption Unit],MATCH(Table1[[#This Row],[Service]],LookupService[Service],0),0))</f>
        <v>N/A</v>
      </c>
      <c r="AU779" s="62"/>
      <c r="AV779" s="62"/>
      <c r="AW779" s="80" t="str" cm="1">
        <f t="array" ref="AW779">IF(ISBLANK(Table1[[#This Row],[Service]]),"N/A",INDEX(LookupService[Pressure Unit],MATCH(Table1[[#This Row],[Service]],LookupService[Service],0),0))</f>
        <v>N/A</v>
      </c>
      <c r="AX779" s="81"/>
      <c r="AY779" s="72" t="str">
        <f>IF(OR(Table1[[#This Row],[Flow]]="",Table1[[#This Row],[Mech - Diversity]]=""),"",Table1[[#This Row],[Flow]]*Table1[[#This Row],[Mech - Diversity]])</f>
        <v/>
      </c>
      <c r="AZ779" s="72"/>
      <c r="BA779" s="62"/>
      <c r="BB779" s="62"/>
      <c r="BC779" s="62"/>
      <c r="BD779" s="62"/>
      <c r="BE779" s="62"/>
      <c r="BF779" s="62"/>
      <c r="BG779" s="62"/>
      <c r="BH779" s="77"/>
      <c r="BI779" s="77"/>
      <c r="BJ77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79" s="72"/>
      <c r="BL779" s="72" t="b">
        <f>IF(ISBLANK(Table1[[#This Row],[Power Source (Control Panel)]]),FALSE,TRUE)</f>
        <v>0</v>
      </c>
    </row>
    <row r="780" spans="1:64" ht="30" customHeight="1" x14ac:dyDescent="0.3">
      <c r="A780" s="73" t="s">
        <v>531</v>
      </c>
      <c r="B780" s="62" t="s">
        <v>527</v>
      </c>
      <c r="C78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EL-C261</v>
      </c>
      <c r="D780" s="62" t="s">
        <v>516</v>
      </c>
      <c r="E780" s="62" t="s">
        <v>528</v>
      </c>
      <c r="F780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780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780" s="74">
        <v>261</v>
      </c>
      <c r="I780" s="75" t="str">
        <f>IF(Table1[[#This Row],[Connection ID]]&lt;&gt;"-",IF(COUNTIF(Table1[Connection ID],Table1[[#This Row],[Connection ID]])&gt;1,"Duplicate Tag",""),"")</f>
        <v/>
      </c>
      <c r="J78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80" s="62"/>
      <c r="M780" s="62"/>
      <c r="N780" s="72" t="str" cm="1">
        <f t="array" ref="N780">_xlfn._xlws.FILTER(LookupCostCode[Cost Code],LookupCostCode[Description]=Table1[[#This Row],[Equipment Type]],"Not Assigned")</f>
        <v>Not Assigned</v>
      </c>
      <c r="O780" s="72"/>
      <c r="P780" s="72"/>
      <c r="Q780" s="62" t="s">
        <v>5</v>
      </c>
      <c r="R780" s="62"/>
      <c r="S780" s="62"/>
      <c r="T780" s="62"/>
      <c r="U780" s="62"/>
      <c r="V780" s="62"/>
      <c r="W780" s="72" t="str">
        <f>IF(ISBLANK(Table1[[#This Row],[Connection Type]]),"",INDEX(LookupConnectionType[Description],MATCH(Table1[[#This Row],[Connection Type]],LookupConnectionType[Connection Abbreviation])))</f>
        <v/>
      </c>
      <c r="X780" s="76"/>
      <c r="AA780" s="62"/>
      <c r="AB780" s="62"/>
      <c r="AC780" s="62" t="s">
        <v>518</v>
      </c>
      <c r="AD780" s="62"/>
      <c r="AE780" s="62" t="s">
        <v>529</v>
      </c>
      <c r="AF780" s="77"/>
      <c r="AG780" s="77">
        <v>15</v>
      </c>
      <c r="AH780" s="78">
        <v>0.75</v>
      </c>
      <c r="AI780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1.8</v>
      </c>
      <c r="AJ780" s="79">
        <f>IF(OR(Table1[[#This Row],[Apparent Load (FLA)]]="",Table1[[#This Row],[Apparent Load (FLA)]]=0,Table1[[#This Row],[Elec - Diversity]]=""),"",Table1[[#This Row],[Apparent Load (FLA)]]*Table1[[#This Row],[Elec - Diversity]])</f>
        <v>11.25</v>
      </c>
      <c r="AK780" s="79">
        <f>IF(OR(Table1[[#This Row],[Apparent Power (kVA)]]="",Table1[[#This Row],[Elec - Diversity]]=""),"",Table1[[#This Row],[Apparent Power (kVA)]]*Table1[[#This Row],[Elec - Diversity]])</f>
        <v>1.35</v>
      </c>
      <c r="AL780" s="62"/>
      <c r="AM780" s="62"/>
      <c r="AN780" s="62"/>
      <c r="AO780" s="62"/>
      <c r="AP780" s="62"/>
      <c r="AQ780" s="62"/>
      <c r="AR780" s="62"/>
      <c r="AS780" s="62"/>
      <c r="AT780" s="62" t="str" cm="1">
        <f t="array" ref="AT780">IF(ISBLANK(Table1[[#This Row],[Service]]),"N/A",INDEX(LookupService[Consumption Unit],MATCH(Table1[[#This Row],[Service]],LookupService[Service],0),0))</f>
        <v>N/A</v>
      </c>
      <c r="AU780" s="62"/>
      <c r="AV780" s="62"/>
      <c r="AW780" s="80" t="str" cm="1">
        <f t="array" ref="AW780">IF(ISBLANK(Table1[[#This Row],[Service]]),"N/A",INDEX(LookupService[Pressure Unit],MATCH(Table1[[#This Row],[Service]],LookupService[Service],0),0))</f>
        <v>N/A</v>
      </c>
      <c r="AX780" s="81"/>
      <c r="AY780" s="72" t="str">
        <f>IF(OR(Table1[[#This Row],[Flow]]="",Table1[[#This Row],[Mech - Diversity]]=""),"",Table1[[#This Row],[Flow]]*Table1[[#This Row],[Mech - Diversity]])</f>
        <v/>
      </c>
      <c r="AZ780" s="72"/>
      <c r="BA780" s="62"/>
      <c r="BB780" s="62"/>
      <c r="BC780" s="62"/>
      <c r="BD780" s="62"/>
      <c r="BE780" s="62"/>
      <c r="BF780" s="62"/>
      <c r="BG780" s="62"/>
      <c r="BH780" s="77"/>
      <c r="BI780" s="77"/>
      <c r="BJ780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780" s="72" t="s">
        <v>512</v>
      </c>
      <c r="BL780" s="72" t="b">
        <f>IF(ISBLANK(Table1[[#This Row],[Power Source (Control Panel)]]),FALSE,TRUE)</f>
        <v>0</v>
      </c>
    </row>
    <row r="781" spans="1:64" ht="30" customHeight="1" x14ac:dyDescent="0.3">
      <c r="A781" s="62" t="s">
        <v>531</v>
      </c>
      <c r="B781" s="62" t="s">
        <v>527</v>
      </c>
      <c r="C78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EL-C337</v>
      </c>
      <c r="D781" s="62" t="s">
        <v>516</v>
      </c>
      <c r="E781" s="62" t="s">
        <v>528</v>
      </c>
      <c r="F781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781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781" s="74">
        <v>337</v>
      </c>
      <c r="I781" s="75" t="str">
        <f>IF(Table1[[#This Row],[Connection ID]]&lt;&gt;"-",IF(COUNTIF(Table1[Connection ID],Table1[[#This Row],[Connection ID]])&gt;1,"Duplicate Tag",""),"")</f>
        <v/>
      </c>
      <c r="J78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81" s="62"/>
      <c r="M781" s="62" t="s">
        <v>7</v>
      </c>
      <c r="N781" s="72" t="str" cm="1">
        <f t="array" ref="N781">_xlfn._xlws.FILTER(LookupCostCode[Cost Code],LookupCostCode[Description]=Table1[[#This Row],[Equipment Type]],"Not Assigned")</f>
        <v>Not Assigned</v>
      </c>
      <c r="O781" s="72" t="s">
        <v>545</v>
      </c>
      <c r="P781" s="72"/>
      <c r="Q781" s="62" t="s">
        <v>5</v>
      </c>
      <c r="R781" s="62"/>
      <c r="S781" s="62"/>
      <c r="T781" s="62"/>
      <c r="U781" s="62"/>
      <c r="V781" s="62"/>
      <c r="W781" s="72" t="str">
        <f>IF(ISBLANK(Table1[[#This Row],[Connection Type]]),"",INDEX(LookupConnectionType[Description],MATCH(Table1[[#This Row],[Connection Type]],LookupConnectionType[Connection Abbreviation])))</f>
        <v/>
      </c>
      <c r="X781" s="76"/>
      <c r="Z781" s="41" t="s">
        <v>1123</v>
      </c>
      <c r="AA781" s="62"/>
      <c r="AB781" s="62"/>
      <c r="AC781" s="62" t="s">
        <v>518</v>
      </c>
      <c r="AD781" s="62"/>
      <c r="AE781" s="62" t="s">
        <v>529</v>
      </c>
      <c r="AF781" s="77"/>
      <c r="AG781" s="77">
        <v>10</v>
      </c>
      <c r="AH781" s="78">
        <v>0.75</v>
      </c>
      <c r="AI781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1.2</v>
      </c>
      <c r="AJ781" s="79">
        <f>IF(OR(Table1[[#This Row],[Apparent Load (FLA)]]="",Table1[[#This Row],[Apparent Load (FLA)]]=0,Table1[[#This Row],[Elec - Diversity]]=""),"",Table1[[#This Row],[Apparent Load (FLA)]]*Table1[[#This Row],[Elec - Diversity]])</f>
        <v>7.5</v>
      </c>
      <c r="AK781" s="79">
        <f>IF(OR(Table1[[#This Row],[Apparent Power (kVA)]]="",Table1[[#This Row],[Elec - Diversity]]=""),"",Table1[[#This Row],[Apparent Power (kVA)]]*Table1[[#This Row],[Elec - Diversity]])</f>
        <v>0.89999999999999991</v>
      </c>
      <c r="AL781" s="62"/>
      <c r="AM781" s="62"/>
      <c r="AN781" s="62"/>
      <c r="AO781" s="62"/>
      <c r="AP781" s="62"/>
      <c r="AQ781" s="62"/>
      <c r="AR781" s="62"/>
      <c r="AS781" s="62"/>
      <c r="AT781" s="62" t="str" cm="1">
        <f t="array" ref="AT781">IF(ISBLANK(Table1[[#This Row],[Service]]),"N/A",INDEX(LookupService[Consumption Unit],MATCH(Table1[[#This Row],[Service]],LookupService[Service],0),0))</f>
        <v>N/A</v>
      </c>
      <c r="AU781" s="62"/>
      <c r="AV781" s="62"/>
      <c r="AW781" s="80" t="str" cm="1">
        <f t="array" ref="AW781">IF(ISBLANK(Table1[[#This Row],[Service]]),"N/A",INDEX(LookupService[Pressure Unit],MATCH(Table1[[#This Row],[Service]],LookupService[Service],0),0))</f>
        <v>N/A</v>
      </c>
      <c r="AX781" s="81"/>
      <c r="AY781" s="72" t="str">
        <f>IF(OR(Table1[[#This Row],[Flow]]="",Table1[[#This Row],[Mech - Diversity]]=""),"",Table1[[#This Row],[Flow]]*Table1[[#This Row],[Mech - Diversity]])</f>
        <v/>
      </c>
      <c r="AZ781" s="72"/>
      <c r="BA781" s="62"/>
      <c r="BB781" s="62"/>
      <c r="BC781" s="62"/>
      <c r="BD781" s="62"/>
      <c r="BE781" s="62"/>
      <c r="BF781" s="62"/>
      <c r="BG781" s="62"/>
      <c r="BH781" s="77"/>
      <c r="BI781" s="77"/>
      <c r="BJ781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781" s="72"/>
      <c r="BL781" s="72" t="b">
        <f>IF(ISBLANK(Table1[[#This Row],[Power Source (Control Panel)]]),FALSE,TRUE)</f>
        <v>0</v>
      </c>
    </row>
    <row r="782" spans="1:64" ht="30" customHeight="1" x14ac:dyDescent="0.3">
      <c r="A782" s="62" t="s">
        <v>531</v>
      </c>
      <c r="B782" s="62" t="s">
        <v>527</v>
      </c>
      <c r="C78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TD-C190</v>
      </c>
      <c r="D782" s="62" t="s">
        <v>516</v>
      </c>
      <c r="E782" s="62" t="s">
        <v>794</v>
      </c>
      <c r="F782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782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782" s="74">
        <v>190</v>
      </c>
      <c r="I782" s="75" t="str">
        <f>IF(Table1[[#This Row],[Connection ID]]&lt;&gt;"-",IF(COUNTIF(Table1[Connection ID],Table1[[#This Row],[Connection ID]])&gt;1,"Duplicate Tag",""),"")</f>
        <v/>
      </c>
      <c r="J78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82" s="62"/>
      <c r="M782" s="62" t="s">
        <v>7</v>
      </c>
      <c r="N782" s="72" t="str" cm="1">
        <f t="array" ref="N782">_xlfn._xlws.FILTER(LookupCostCode[Cost Code],LookupCostCode[Description]=Table1[[#This Row],[Equipment Type]],"Not Assigned")</f>
        <v>Not Assigned</v>
      </c>
      <c r="O782" s="72" t="s">
        <v>545</v>
      </c>
      <c r="P782" s="72"/>
      <c r="Q782" s="62" t="s">
        <v>5</v>
      </c>
      <c r="R782" s="62"/>
      <c r="S782" s="62"/>
      <c r="T782" s="62"/>
      <c r="U782" s="62"/>
      <c r="V782" s="62"/>
      <c r="W782" s="72" t="str">
        <f>IF(ISBLANK(Table1[[#This Row],[Connection Type]]),"",INDEX(LookupConnectionType[Description],MATCH(Table1[[#This Row],[Connection Type]],LookupConnectionType[Connection Abbreviation])))</f>
        <v/>
      </c>
      <c r="X782" s="76"/>
      <c r="Z782" s="41" t="s">
        <v>1123</v>
      </c>
      <c r="AA782" s="62"/>
      <c r="AB782" s="62"/>
      <c r="AC782" s="62"/>
      <c r="AD782" s="62"/>
      <c r="AE782" s="62"/>
      <c r="AF782" s="77"/>
      <c r="AG782" s="77"/>
      <c r="AH782" s="78"/>
      <c r="AI78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8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82" s="79" t="str">
        <f>IF(OR(Table1[[#This Row],[Apparent Power (kVA)]]="",Table1[[#This Row],[Elec - Diversity]]=""),"",Table1[[#This Row],[Apparent Power (kVA)]]*Table1[[#This Row],[Elec - Diversity]])</f>
        <v/>
      </c>
      <c r="AL782" s="62"/>
      <c r="AM782" s="62"/>
      <c r="AN782" s="62"/>
      <c r="AO782" s="62"/>
      <c r="AP782" s="62"/>
      <c r="AQ782" s="62"/>
      <c r="AR782" s="62"/>
      <c r="AS782" s="62"/>
      <c r="AT782" s="62" t="str" cm="1">
        <f t="array" ref="AT782">IF(ISBLANK(Table1[[#This Row],[Service]]),"N/A",INDEX(LookupService[Consumption Unit],MATCH(Table1[[#This Row],[Service]],LookupService[Service],0),0))</f>
        <v>N/A</v>
      </c>
      <c r="AU782" s="62"/>
      <c r="AV782" s="62"/>
      <c r="AW782" s="80" t="str" cm="1">
        <f t="array" ref="AW782">IF(ISBLANK(Table1[[#This Row],[Service]]),"N/A",INDEX(LookupService[Pressure Unit],MATCH(Table1[[#This Row],[Service]],LookupService[Service],0),0))</f>
        <v>N/A</v>
      </c>
      <c r="AX782" s="81"/>
      <c r="AY782" s="72" t="str">
        <f>IF(OR(Table1[[#This Row],[Flow]]="",Table1[[#This Row],[Mech - Diversity]]=""),"",Table1[[#This Row],[Flow]]*Table1[[#This Row],[Mech - Diversity]])</f>
        <v/>
      </c>
      <c r="AZ782" s="72"/>
      <c r="BA782" s="62"/>
      <c r="BB782" s="62"/>
      <c r="BC782" s="62"/>
      <c r="BD782" s="62"/>
      <c r="BE782" s="62"/>
      <c r="BF782" s="62"/>
      <c r="BG782" s="62"/>
      <c r="BH782" s="77"/>
      <c r="BI782" s="77"/>
      <c r="BJ782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782" s="72"/>
      <c r="BL782" s="72" t="b">
        <f>IF(ISBLANK(Table1[[#This Row],[Power Source (Control Panel)]]),FALSE,TRUE)</f>
        <v>0</v>
      </c>
    </row>
    <row r="783" spans="1:64" ht="30" customHeight="1" x14ac:dyDescent="0.3">
      <c r="A783" s="62" t="s">
        <v>531</v>
      </c>
      <c r="B783" s="62" t="s">
        <v>527</v>
      </c>
      <c r="C78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83" s="62" t="s">
        <v>509</v>
      </c>
      <c r="E783" s="62"/>
      <c r="F78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8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83" s="74"/>
      <c r="I783" s="75" t="str">
        <f>IF(Table1[[#This Row],[Connection ID]]&lt;&gt;"-",IF(COUNTIF(Table1[Connection ID],Table1[[#This Row],[Connection ID]])&gt;1,"Duplicate Tag",""),"")</f>
        <v/>
      </c>
      <c r="J78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83" s="62"/>
      <c r="M783" s="62" t="s">
        <v>7</v>
      </c>
      <c r="N783" s="72" t="str" cm="1">
        <f t="array" ref="N783">_xlfn._xlws.FILTER(LookupCostCode[Cost Code],LookupCostCode[Description]=Table1[[#This Row],[Equipment Type]],"Not Assigned")</f>
        <v>Not Assigned</v>
      </c>
      <c r="O783" s="72" t="s">
        <v>545</v>
      </c>
      <c r="P783" s="72"/>
      <c r="Q783" s="62" t="s">
        <v>5</v>
      </c>
      <c r="R783" s="62"/>
      <c r="S783" s="62"/>
      <c r="T783" s="62"/>
      <c r="U783" s="62"/>
      <c r="V783" s="62"/>
      <c r="W783" s="72" t="str">
        <f>IF(ISBLANK(Table1[[#This Row],[Connection Type]]),"",INDEX(LookupConnectionType[Description],MATCH(Table1[[#This Row],[Connection Type]],LookupConnectionType[Connection Abbreviation])))</f>
        <v/>
      </c>
      <c r="X783" s="76"/>
      <c r="AA783" s="62"/>
      <c r="AB783" s="62"/>
      <c r="AC783" s="62"/>
      <c r="AD783" s="62"/>
      <c r="AE783" s="62"/>
      <c r="AF783" s="77"/>
      <c r="AG783" s="77"/>
      <c r="AH783" s="78"/>
      <c r="AI78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8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83" s="79" t="str">
        <f>IF(OR(Table1[[#This Row],[Apparent Power (kVA)]]="",Table1[[#This Row],[Elec - Diversity]]=""),"",Table1[[#This Row],[Apparent Power (kVA)]]*Table1[[#This Row],[Elec - Diversity]])</f>
        <v/>
      </c>
      <c r="AL783" s="62"/>
      <c r="AM783" s="62"/>
      <c r="AN783" s="62"/>
      <c r="AO783" s="62"/>
      <c r="AP783" s="62"/>
      <c r="AQ783" s="62"/>
      <c r="AR783" s="62"/>
      <c r="AS783" s="62"/>
      <c r="AT783" s="62" t="str" cm="1">
        <f t="array" ref="AT783">IF(ISBLANK(Table1[[#This Row],[Service]]),"N/A",INDEX(LookupService[Consumption Unit],MATCH(Table1[[#This Row],[Service]],LookupService[Service],0),0))</f>
        <v>N/A</v>
      </c>
      <c r="AU783" s="62"/>
      <c r="AV783" s="62"/>
      <c r="AW783" s="80" t="str" cm="1">
        <f t="array" ref="AW783">IF(ISBLANK(Table1[[#This Row],[Service]]),"N/A",INDEX(LookupService[Pressure Unit],MATCH(Table1[[#This Row],[Service]],LookupService[Service],0),0))</f>
        <v>N/A</v>
      </c>
      <c r="AX783" s="81"/>
      <c r="AY783" s="72" t="str">
        <f>IF(OR(Table1[[#This Row],[Flow]]="",Table1[[#This Row],[Mech - Diversity]]=""),"",Table1[[#This Row],[Flow]]*Table1[[#This Row],[Mech - Diversity]])</f>
        <v/>
      </c>
      <c r="AZ783" s="72"/>
      <c r="BA783" s="62"/>
      <c r="BB783" s="62"/>
      <c r="BC783" s="62"/>
      <c r="BD783" s="62"/>
      <c r="BE783" s="62"/>
      <c r="BF783" s="62"/>
      <c r="BG783" s="62"/>
      <c r="BH783" s="77"/>
      <c r="BI783" s="77"/>
      <c r="BJ78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83" s="72"/>
      <c r="BL783" s="72" t="b">
        <f>IF(ISBLANK(Table1[[#This Row],[Power Source (Control Panel)]]),FALSE,TRUE)</f>
        <v>0</v>
      </c>
    </row>
    <row r="784" spans="1:64" ht="30" customHeight="1" x14ac:dyDescent="0.3">
      <c r="A784" s="62" t="s">
        <v>1125</v>
      </c>
      <c r="B784" s="62" t="s">
        <v>527</v>
      </c>
      <c r="C78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EL-C338</v>
      </c>
      <c r="D784" s="62" t="s">
        <v>516</v>
      </c>
      <c r="E784" s="62" t="s">
        <v>528</v>
      </c>
      <c r="F784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784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784" s="74">
        <v>338</v>
      </c>
      <c r="I784" s="75" t="str">
        <f>IF(Table1[[#This Row],[Connection ID]]&lt;&gt;"-",IF(COUNTIF(Table1[Connection ID],Table1[[#This Row],[Connection ID]])&gt;1,"Duplicate Tag",""),"")</f>
        <v/>
      </c>
      <c r="J78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84" s="62"/>
      <c r="M784" s="62" t="s">
        <v>7</v>
      </c>
      <c r="N784" s="72" t="str" cm="1">
        <f t="array" ref="N784">_xlfn._xlws.FILTER(LookupCostCode[Cost Code],LookupCostCode[Description]=Table1[[#This Row],[Equipment Type]],"Not Assigned")</f>
        <v>Not Assigned</v>
      </c>
      <c r="O784" s="72" t="s">
        <v>545</v>
      </c>
      <c r="P784" s="72"/>
      <c r="Q784" s="62" t="s">
        <v>5</v>
      </c>
      <c r="R784" s="62"/>
      <c r="S784" s="62"/>
      <c r="T784" s="62"/>
      <c r="U784" s="62"/>
      <c r="V784" s="62"/>
      <c r="W784" s="72" t="str">
        <f>IF(ISBLANK(Table1[[#This Row],[Connection Type]]),"",INDEX(LookupConnectionType[Description],MATCH(Table1[[#This Row],[Connection Type]],LookupConnectionType[Connection Abbreviation])))</f>
        <v/>
      </c>
      <c r="X784" s="76"/>
      <c r="Z784" s="41" t="s">
        <v>1123</v>
      </c>
      <c r="AA784" s="62"/>
      <c r="AB784" s="62"/>
      <c r="AC784" s="62" t="s">
        <v>518</v>
      </c>
      <c r="AD784" s="62"/>
      <c r="AE784" s="62" t="s">
        <v>529</v>
      </c>
      <c r="AF784" s="77"/>
      <c r="AG784" s="77">
        <v>10</v>
      </c>
      <c r="AH784" s="78">
        <v>0.75</v>
      </c>
      <c r="AI784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1.2</v>
      </c>
      <c r="AJ784" s="79">
        <f>IF(OR(Table1[[#This Row],[Apparent Load (FLA)]]="",Table1[[#This Row],[Apparent Load (FLA)]]=0,Table1[[#This Row],[Elec - Diversity]]=""),"",Table1[[#This Row],[Apparent Load (FLA)]]*Table1[[#This Row],[Elec - Diversity]])</f>
        <v>7.5</v>
      </c>
      <c r="AK784" s="79">
        <f>IF(OR(Table1[[#This Row],[Apparent Power (kVA)]]="",Table1[[#This Row],[Elec - Diversity]]=""),"",Table1[[#This Row],[Apparent Power (kVA)]]*Table1[[#This Row],[Elec - Diversity]])</f>
        <v>0.89999999999999991</v>
      </c>
      <c r="AL784" s="62"/>
      <c r="AM784" s="62"/>
      <c r="AN784" s="62"/>
      <c r="AO784" s="62"/>
      <c r="AP784" s="62"/>
      <c r="AQ784" s="62"/>
      <c r="AR784" s="62"/>
      <c r="AS784" s="62"/>
      <c r="AT784" s="62" t="str" cm="1">
        <f t="array" ref="AT784">IF(ISBLANK(Table1[[#This Row],[Service]]),"N/A",INDEX(LookupService[Consumption Unit],MATCH(Table1[[#This Row],[Service]],LookupService[Service],0),0))</f>
        <v>N/A</v>
      </c>
      <c r="AU784" s="62"/>
      <c r="AV784" s="62"/>
      <c r="AW784" s="80" t="str" cm="1">
        <f t="array" ref="AW784">IF(ISBLANK(Table1[[#This Row],[Service]]),"N/A",INDEX(LookupService[Pressure Unit],MATCH(Table1[[#This Row],[Service]],LookupService[Service],0),0))</f>
        <v>N/A</v>
      </c>
      <c r="AX784" s="81"/>
      <c r="AY784" s="72" t="str">
        <f>IF(OR(Table1[[#This Row],[Flow]]="",Table1[[#This Row],[Mech - Diversity]]=""),"",Table1[[#This Row],[Flow]]*Table1[[#This Row],[Mech - Diversity]])</f>
        <v/>
      </c>
      <c r="AZ784" s="72"/>
      <c r="BA784" s="62"/>
      <c r="BB784" s="62"/>
      <c r="BC784" s="62"/>
      <c r="BD784" s="62"/>
      <c r="BE784" s="62"/>
      <c r="BF784" s="62"/>
      <c r="BG784" s="62"/>
      <c r="BH784" s="77"/>
      <c r="BI784" s="77"/>
      <c r="BJ784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784" s="72"/>
      <c r="BL784" s="72" t="b">
        <f>IF(ISBLANK(Table1[[#This Row],[Power Source (Control Panel)]]),FALSE,TRUE)</f>
        <v>0</v>
      </c>
    </row>
    <row r="785" spans="1:64" ht="30" customHeight="1" x14ac:dyDescent="0.3">
      <c r="A785" s="62" t="s">
        <v>1125</v>
      </c>
      <c r="B785" s="62" t="s">
        <v>527</v>
      </c>
      <c r="C78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TD-C191</v>
      </c>
      <c r="D785" s="62" t="s">
        <v>516</v>
      </c>
      <c r="E785" s="62" t="s">
        <v>794</v>
      </c>
      <c r="F785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785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785" s="74">
        <v>191</v>
      </c>
      <c r="I785" s="75" t="str">
        <f>IF(Table1[[#This Row],[Connection ID]]&lt;&gt;"-",IF(COUNTIF(Table1[Connection ID],Table1[[#This Row],[Connection ID]])&gt;1,"Duplicate Tag",""),"")</f>
        <v/>
      </c>
      <c r="J78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85" s="62"/>
      <c r="M785" s="62" t="s">
        <v>7</v>
      </c>
      <c r="N785" s="72" t="str" cm="1">
        <f t="array" ref="N785">_xlfn._xlws.FILTER(LookupCostCode[Cost Code],LookupCostCode[Description]=Table1[[#This Row],[Equipment Type]],"Not Assigned")</f>
        <v>Not Assigned</v>
      </c>
      <c r="O785" s="72" t="s">
        <v>545</v>
      </c>
      <c r="P785" s="72"/>
      <c r="Q785" s="62" t="s">
        <v>5</v>
      </c>
      <c r="R785" s="62"/>
      <c r="S785" s="62"/>
      <c r="T785" s="62"/>
      <c r="U785" s="62"/>
      <c r="V785" s="62"/>
      <c r="W785" s="72" t="str">
        <f>IF(ISBLANK(Table1[[#This Row],[Connection Type]]),"",INDEX(LookupConnectionType[Description],MATCH(Table1[[#This Row],[Connection Type]],LookupConnectionType[Connection Abbreviation])))</f>
        <v/>
      </c>
      <c r="X785" s="76"/>
      <c r="Z785" s="41" t="s">
        <v>1123</v>
      </c>
      <c r="AA785" s="62"/>
      <c r="AB785" s="62"/>
      <c r="AC785" s="62"/>
      <c r="AD785" s="62"/>
      <c r="AE785" s="62"/>
      <c r="AF785" s="77"/>
      <c r="AG785" s="77"/>
      <c r="AH785" s="78"/>
      <c r="AI78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8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85" s="79" t="str">
        <f>IF(OR(Table1[[#This Row],[Apparent Power (kVA)]]="",Table1[[#This Row],[Elec - Diversity]]=""),"",Table1[[#This Row],[Apparent Power (kVA)]]*Table1[[#This Row],[Elec - Diversity]])</f>
        <v/>
      </c>
      <c r="AL785" s="62"/>
      <c r="AM785" s="62"/>
      <c r="AN785" s="62"/>
      <c r="AO785" s="62"/>
      <c r="AP785" s="62"/>
      <c r="AQ785" s="62"/>
      <c r="AR785" s="62"/>
      <c r="AS785" s="62"/>
      <c r="AT785" s="62" t="str" cm="1">
        <f t="array" ref="AT785">IF(ISBLANK(Table1[[#This Row],[Service]]),"N/A",INDEX(LookupService[Consumption Unit],MATCH(Table1[[#This Row],[Service]],LookupService[Service],0),0))</f>
        <v>N/A</v>
      </c>
      <c r="AU785" s="62"/>
      <c r="AV785" s="62"/>
      <c r="AW785" s="80" t="str" cm="1">
        <f t="array" ref="AW785">IF(ISBLANK(Table1[[#This Row],[Service]]),"N/A",INDEX(LookupService[Pressure Unit],MATCH(Table1[[#This Row],[Service]],LookupService[Service],0),0))</f>
        <v>N/A</v>
      </c>
      <c r="AX785" s="81"/>
      <c r="AY785" s="72" t="str">
        <f>IF(OR(Table1[[#This Row],[Flow]]="",Table1[[#This Row],[Mech - Diversity]]=""),"",Table1[[#This Row],[Flow]]*Table1[[#This Row],[Mech - Diversity]])</f>
        <v/>
      </c>
      <c r="AZ785" s="72"/>
      <c r="BA785" s="62"/>
      <c r="BB785" s="62"/>
      <c r="BC785" s="62"/>
      <c r="BD785" s="62"/>
      <c r="BE785" s="62"/>
      <c r="BF785" s="62"/>
      <c r="BG785" s="62"/>
      <c r="BH785" s="77"/>
      <c r="BI785" s="77"/>
      <c r="BJ785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785" s="72"/>
      <c r="BL785" s="72" t="b">
        <f>IF(ISBLANK(Table1[[#This Row],[Power Source (Control Panel)]]),FALSE,TRUE)</f>
        <v>0</v>
      </c>
    </row>
    <row r="786" spans="1:64" ht="30" customHeight="1" x14ac:dyDescent="0.3">
      <c r="A786" s="62" t="s">
        <v>1125</v>
      </c>
      <c r="B786" s="62" t="s">
        <v>527</v>
      </c>
      <c r="C78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86" s="62" t="s">
        <v>509</v>
      </c>
      <c r="E786" s="62"/>
      <c r="F78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8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86" s="74"/>
      <c r="I786" s="75" t="str">
        <f>IF(Table1[[#This Row],[Connection ID]]&lt;&gt;"-",IF(COUNTIF(Table1[Connection ID],Table1[[#This Row],[Connection ID]])&gt;1,"Duplicate Tag",""),"")</f>
        <v/>
      </c>
      <c r="J78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86" s="62"/>
      <c r="M786" s="62" t="s">
        <v>7</v>
      </c>
      <c r="N786" s="72" t="str" cm="1">
        <f t="array" ref="N786">_xlfn._xlws.FILTER(LookupCostCode[Cost Code],LookupCostCode[Description]=Table1[[#This Row],[Equipment Type]],"Not Assigned")</f>
        <v>Not Assigned</v>
      </c>
      <c r="O786" s="72" t="s">
        <v>545</v>
      </c>
      <c r="P786" s="72"/>
      <c r="Q786" s="62" t="s">
        <v>5</v>
      </c>
      <c r="R786" s="62"/>
      <c r="S786" s="62"/>
      <c r="T786" s="62"/>
      <c r="U786" s="62"/>
      <c r="V786" s="62"/>
      <c r="W786" s="72" t="str">
        <f>IF(ISBLANK(Table1[[#This Row],[Connection Type]]),"",INDEX(LookupConnectionType[Description],MATCH(Table1[[#This Row],[Connection Type]],LookupConnectionType[Connection Abbreviation])))</f>
        <v/>
      </c>
      <c r="X786" s="76"/>
      <c r="AA786" s="62"/>
      <c r="AB786" s="62"/>
      <c r="AC786" s="62"/>
      <c r="AD786" s="62"/>
      <c r="AE786" s="62"/>
      <c r="AF786" s="77"/>
      <c r="AG786" s="77"/>
      <c r="AH786" s="78"/>
      <c r="AI78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8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86" s="79" t="str">
        <f>IF(OR(Table1[[#This Row],[Apparent Power (kVA)]]="",Table1[[#This Row],[Elec - Diversity]]=""),"",Table1[[#This Row],[Apparent Power (kVA)]]*Table1[[#This Row],[Elec - Diversity]])</f>
        <v/>
      </c>
      <c r="AL786" s="62"/>
      <c r="AM786" s="62"/>
      <c r="AN786" s="62"/>
      <c r="AO786" s="62"/>
      <c r="AP786" s="62"/>
      <c r="AQ786" s="62"/>
      <c r="AR786" s="62"/>
      <c r="AS786" s="62"/>
      <c r="AT786" s="62" t="str" cm="1">
        <f t="array" ref="AT786">IF(ISBLANK(Table1[[#This Row],[Service]]),"N/A",INDEX(LookupService[Consumption Unit],MATCH(Table1[[#This Row],[Service]],LookupService[Service],0),0))</f>
        <v>N/A</v>
      </c>
      <c r="AU786" s="62"/>
      <c r="AV786" s="62"/>
      <c r="AW786" s="80" t="str" cm="1">
        <f t="array" ref="AW786">IF(ISBLANK(Table1[[#This Row],[Service]]),"N/A",INDEX(LookupService[Pressure Unit],MATCH(Table1[[#This Row],[Service]],LookupService[Service],0),0))</f>
        <v>N/A</v>
      </c>
      <c r="AX786" s="81"/>
      <c r="AY786" s="72" t="str">
        <f>IF(OR(Table1[[#This Row],[Flow]]="",Table1[[#This Row],[Mech - Diversity]]=""),"",Table1[[#This Row],[Flow]]*Table1[[#This Row],[Mech - Diversity]])</f>
        <v/>
      </c>
      <c r="AZ786" s="72"/>
      <c r="BA786" s="62"/>
      <c r="BB786" s="62"/>
      <c r="BC786" s="62"/>
      <c r="BD786" s="62"/>
      <c r="BE786" s="62"/>
      <c r="BF786" s="62"/>
      <c r="BG786" s="62"/>
      <c r="BH786" s="77"/>
      <c r="BI786" s="77"/>
      <c r="BJ78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86" s="72"/>
      <c r="BL786" s="72" t="b">
        <f>IF(ISBLANK(Table1[[#This Row],[Power Source (Control Panel)]]),FALSE,TRUE)</f>
        <v>0</v>
      </c>
    </row>
    <row r="787" spans="1:64" ht="30" customHeight="1" x14ac:dyDescent="0.3">
      <c r="A787" s="62" t="s">
        <v>1126</v>
      </c>
      <c r="B787" s="62" t="s">
        <v>527</v>
      </c>
      <c r="C78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EL-C263</v>
      </c>
      <c r="D787" s="62" t="s">
        <v>516</v>
      </c>
      <c r="E787" s="62" t="s">
        <v>528</v>
      </c>
      <c r="F787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787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787" s="74">
        <v>263</v>
      </c>
      <c r="I787" s="75" t="str">
        <f>IF(Table1[[#This Row],[Connection ID]]&lt;&gt;"-",IF(COUNTIF(Table1[Connection ID],Table1[[#This Row],[Connection ID]])&gt;1,"Duplicate Tag",""),"")</f>
        <v/>
      </c>
      <c r="J78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87" s="62"/>
      <c r="M787" s="62" t="s">
        <v>7</v>
      </c>
      <c r="N787" s="72" t="str" cm="1">
        <f t="array" ref="N787">_xlfn._xlws.FILTER(LookupCostCode[Cost Code],LookupCostCode[Description]=Table1[[#This Row],[Equipment Type]],"Not Assigned")</f>
        <v>Not Assigned</v>
      </c>
      <c r="O787" s="72" t="s">
        <v>545</v>
      </c>
      <c r="P787" s="72"/>
      <c r="Q787" s="62" t="s">
        <v>5</v>
      </c>
      <c r="R787" s="62"/>
      <c r="S787" s="62"/>
      <c r="T787" s="62"/>
      <c r="U787" s="62"/>
      <c r="V787" s="62"/>
      <c r="W787" s="72" t="str">
        <f>IF(ISBLANK(Table1[[#This Row],[Connection Type]]),"",INDEX(LookupConnectionType[Description],MATCH(Table1[[#This Row],[Connection Type]],LookupConnectionType[Connection Abbreviation])))</f>
        <v/>
      </c>
      <c r="X787" s="76"/>
      <c r="Z787" s="41" t="s">
        <v>1123</v>
      </c>
      <c r="AA787" s="62"/>
      <c r="AB787" s="62"/>
      <c r="AC787" s="62" t="s">
        <v>518</v>
      </c>
      <c r="AD787" s="62"/>
      <c r="AE787" s="62" t="s">
        <v>529</v>
      </c>
      <c r="AF787" s="77"/>
      <c r="AG787" s="77">
        <v>15</v>
      </c>
      <c r="AH787" s="78">
        <v>0.75</v>
      </c>
      <c r="AI787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1.8</v>
      </c>
      <c r="AJ787" s="79">
        <f>IF(OR(Table1[[#This Row],[Apparent Load (FLA)]]="",Table1[[#This Row],[Apparent Load (FLA)]]=0,Table1[[#This Row],[Elec - Diversity]]=""),"",Table1[[#This Row],[Apparent Load (FLA)]]*Table1[[#This Row],[Elec - Diversity]])</f>
        <v>11.25</v>
      </c>
      <c r="AK787" s="79">
        <f>IF(OR(Table1[[#This Row],[Apparent Power (kVA)]]="",Table1[[#This Row],[Elec - Diversity]]=""),"",Table1[[#This Row],[Apparent Power (kVA)]]*Table1[[#This Row],[Elec - Diversity]])</f>
        <v>1.35</v>
      </c>
      <c r="AL787" s="62"/>
      <c r="AM787" s="62"/>
      <c r="AN787" s="62"/>
      <c r="AO787" s="62"/>
      <c r="AP787" s="62"/>
      <c r="AQ787" s="62"/>
      <c r="AR787" s="62"/>
      <c r="AS787" s="62"/>
      <c r="AT787" s="62" t="str" cm="1">
        <f t="array" ref="AT787">IF(ISBLANK(Table1[[#This Row],[Service]]),"N/A",INDEX(LookupService[Consumption Unit],MATCH(Table1[[#This Row],[Service]],LookupService[Service],0),0))</f>
        <v>N/A</v>
      </c>
      <c r="AU787" s="62"/>
      <c r="AV787" s="62"/>
      <c r="AW787" s="80" t="str" cm="1">
        <f t="array" ref="AW787">IF(ISBLANK(Table1[[#This Row],[Service]]),"N/A",INDEX(LookupService[Pressure Unit],MATCH(Table1[[#This Row],[Service]],LookupService[Service],0),0))</f>
        <v>N/A</v>
      </c>
      <c r="AX787" s="81"/>
      <c r="AY787" s="72" t="str">
        <f>IF(OR(Table1[[#This Row],[Flow]]="",Table1[[#This Row],[Mech - Diversity]]=""),"",Table1[[#This Row],[Flow]]*Table1[[#This Row],[Mech - Diversity]])</f>
        <v/>
      </c>
      <c r="AZ787" s="72"/>
      <c r="BA787" s="62"/>
      <c r="BB787" s="62"/>
      <c r="BC787" s="62"/>
      <c r="BD787" s="62"/>
      <c r="BE787" s="62"/>
      <c r="BF787" s="62"/>
      <c r="BG787" s="62"/>
      <c r="BH787" s="77"/>
      <c r="BI787" s="77"/>
      <c r="BJ787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787" s="72"/>
      <c r="BL787" s="72" t="b">
        <f>IF(ISBLANK(Table1[[#This Row],[Power Source (Control Panel)]]),FALSE,TRUE)</f>
        <v>0</v>
      </c>
    </row>
    <row r="788" spans="1:64" ht="30" customHeight="1" x14ac:dyDescent="0.3">
      <c r="A788" s="62" t="s">
        <v>1126</v>
      </c>
      <c r="B788" s="62" t="s">
        <v>527</v>
      </c>
      <c r="C78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TD-C132</v>
      </c>
      <c r="D788" s="62" t="s">
        <v>516</v>
      </c>
      <c r="E788" s="62" t="s">
        <v>794</v>
      </c>
      <c r="F788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788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788" s="74">
        <v>132</v>
      </c>
      <c r="I788" s="75" t="str">
        <f>IF(Table1[[#This Row],[Connection ID]]&lt;&gt;"-",IF(COUNTIF(Table1[Connection ID],Table1[[#This Row],[Connection ID]])&gt;1,"Duplicate Tag",""),"")</f>
        <v/>
      </c>
      <c r="J78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88" s="62"/>
      <c r="M788" s="62" t="s">
        <v>7</v>
      </c>
      <c r="N788" s="72" t="str" cm="1">
        <f t="array" ref="N788">_xlfn._xlws.FILTER(LookupCostCode[Cost Code],LookupCostCode[Description]=Table1[[#This Row],[Equipment Type]],"Not Assigned")</f>
        <v>Not Assigned</v>
      </c>
      <c r="O788" s="72" t="s">
        <v>545</v>
      </c>
      <c r="P788" s="72"/>
      <c r="Q788" s="62" t="s">
        <v>5</v>
      </c>
      <c r="R788" s="62"/>
      <c r="S788" s="62"/>
      <c r="T788" s="62"/>
      <c r="U788" s="62"/>
      <c r="V788" s="62"/>
      <c r="W788" s="72" t="str">
        <f>IF(ISBLANK(Table1[[#This Row],[Connection Type]]),"",INDEX(LookupConnectionType[Description],MATCH(Table1[[#This Row],[Connection Type]],LookupConnectionType[Connection Abbreviation])))</f>
        <v/>
      </c>
      <c r="X788" s="76"/>
      <c r="Z788" s="41" t="s">
        <v>1123</v>
      </c>
      <c r="AA788" s="62"/>
      <c r="AB788" s="62"/>
      <c r="AC788" s="62"/>
      <c r="AD788" s="62"/>
      <c r="AE788" s="62"/>
      <c r="AF788" s="77"/>
      <c r="AG788" s="77"/>
      <c r="AH788" s="78"/>
      <c r="AI78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8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88" s="79" t="str">
        <f>IF(OR(Table1[[#This Row],[Apparent Power (kVA)]]="",Table1[[#This Row],[Elec - Diversity]]=""),"",Table1[[#This Row],[Apparent Power (kVA)]]*Table1[[#This Row],[Elec - Diversity]])</f>
        <v/>
      </c>
      <c r="AL788" s="62"/>
      <c r="AM788" s="62"/>
      <c r="AN788" s="62"/>
      <c r="AO788" s="62"/>
      <c r="AP788" s="62"/>
      <c r="AQ788" s="62"/>
      <c r="AR788" s="62"/>
      <c r="AS788" s="62"/>
      <c r="AT788" s="62" t="str" cm="1">
        <f t="array" ref="AT788">IF(ISBLANK(Table1[[#This Row],[Service]]),"N/A",INDEX(LookupService[Consumption Unit],MATCH(Table1[[#This Row],[Service]],LookupService[Service],0),0))</f>
        <v>N/A</v>
      </c>
      <c r="AU788" s="62"/>
      <c r="AV788" s="62"/>
      <c r="AW788" s="80" t="str" cm="1">
        <f t="array" ref="AW788">IF(ISBLANK(Table1[[#This Row],[Service]]),"N/A",INDEX(LookupService[Pressure Unit],MATCH(Table1[[#This Row],[Service]],LookupService[Service],0),0))</f>
        <v>N/A</v>
      </c>
      <c r="AX788" s="81"/>
      <c r="AY788" s="72" t="str">
        <f>IF(OR(Table1[[#This Row],[Flow]]="",Table1[[#This Row],[Mech - Diversity]]=""),"",Table1[[#This Row],[Flow]]*Table1[[#This Row],[Mech - Diversity]])</f>
        <v/>
      </c>
      <c r="AZ788" s="72"/>
      <c r="BA788" s="62"/>
      <c r="BB788" s="62"/>
      <c r="BC788" s="62"/>
      <c r="BD788" s="62"/>
      <c r="BE788" s="62"/>
      <c r="BF788" s="62"/>
      <c r="BG788" s="62"/>
      <c r="BH788" s="77"/>
      <c r="BI788" s="77"/>
      <c r="BJ788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788" s="72"/>
      <c r="BL788" s="72" t="b">
        <f>IF(ISBLANK(Table1[[#This Row],[Power Source (Control Panel)]]),FALSE,TRUE)</f>
        <v>0</v>
      </c>
    </row>
    <row r="789" spans="1:64" ht="30" customHeight="1" x14ac:dyDescent="0.3">
      <c r="A789" s="62" t="s">
        <v>1126</v>
      </c>
      <c r="B789" s="62" t="s">
        <v>527</v>
      </c>
      <c r="C78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89" s="62" t="s">
        <v>509</v>
      </c>
      <c r="E789" s="62"/>
      <c r="F78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8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89" s="74"/>
      <c r="I789" s="75" t="str">
        <f>IF(Table1[[#This Row],[Connection ID]]&lt;&gt;"-",IF(COUNTIF(Table1[Connection ID],Table1[[#This Row],[Connection ID]])&gt;1,"Duplicate Tag",""),"")</f>
        <v/>
      </c>
      <c r="J78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89" s="62"/>
      <c r="M789" s="62" t="s">
        <v>7</v>
      </c>
      <c r="N789" s="72" t="str" cm="1">
        <f t="array" ref="N789">_xlfn._xlws.FILTER(LookupCostCode[Cost Code],LookupCostCode[Description]=Table1[[#This Row],[Equipment Type]],"Not Assigned")</f>
        <v>Not Assigned</v>
      </c>
      <c r="O789" s="72" t="s">
        <v>545</v>
      </c>
      <c r="P789" s="72"/>
      <c r="Q789" s="62" t="s">
        <v>5</v>
      </c>
      <c r="R789" s="62"/>
      <c r="S789" s="62"/>
      <c r="T789" s="62"/>
      <c r="U789" s="62"/>
      <c r="V789" s="62"/>
      <c r="W789" s="72" t="str">
        <f>IF(ISBLANK(Table1[[#This Row],[Connection Type]]),"",INDEX(LookupConnectionType[Description],MATCH(Table1[[#This Row],[Connection Type]],LookupConnectionType[Connection Abbreviation])))</f>
        <v/>
      </c>
      <c r="X789" s="76"/>
      <c r="Z789" s="41" t="s">
        <v>1123</v>
      </c>
      <c r="AA789" s="62"/>
      <c r="AB789" s="62"/>
      <c r="AC789" s="62"/>
      <c r="AD789" s="62"/>
      <c r="AE789" s="62"/>
      <c r="AF789" s="77"/>
      <c r="AG789" s="77"/>
      <c r="AH789" s="78"/>
      <c r="AI78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8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89" s="79" t="str">
        <f>IF(OR(Table1[[#This Row],[Apparent Power (kVA)]]="",Table1[[#This Row],[Elec - Diversity]]=""),"",Table1[[#This Row],[Apparent Power (kVA)]]*Table1[[#This Row],[Elec - Diversity]])</f>
        <v/>
      </c>
      <c r="AL789" s="62"/>
      <c r="AM789" s="62"/>
      <c r="AN789" s="62"/>
      <c r="AO789" s="62"/>
      <c r="AP789" s="62"/>
      <c r="AQ789" s="62"/>
      <c r="AR789" s="62"/>
      <c r="AS789" s="62"/>
      <c r="AT789" s="62" t="str" cm="1">
        <f t="array" ref="AT789">IF(ISBLANK(Table1[[#This Row],[Service]]),"N/A",INDEX(LookupService[Consumption Unit],MATCH(Table1[[#This Row],[Service]],LookupService[Service],0),0))</f>
        <v>N/A</v>
      </c>
      <c r="AU789" s="62"/>
      <c r="AV789" s="62"/>
      <c r="AW789" s="80" t="str" cm="1">
        <f t="array" ref="AW789">IF(ISBLANK(Table1[[#This Row],[Service]]),"N/A",INDEX(LookupService[Pressure Unit],MATCH(Table1[[#This Row],[Service]],LookupService[Service],0),0))</f>
        <v>N/A</v>
      </c>
      <c r="AX789" s="81"/>
      <c r="AY789" s="72" t="str">
        <f>IF(OR(Table1[[#This Row],[Flow]]="",Table1[[#This Row],[Mech - Diversity]]=""),"",Table1[[#This Row],[Flow]]*Table1[[#This Row],[Mech - Diversity]])</f>
        <v/>
      </c>
      <c r="AZ789" s="72"/>
      <c r="BA789" s="62"/>
      <c r="BB789" s="62"/>
      <c r="BC789" s="62"/>
      <c r="BD789" s="62"/>
      <c r="BE789" s="62"/>
      <c r="BF789" s="62"/>
      <c r="BG789" s="62"/>
      <c r="BH789" s="77"/>
      <c r="BI789" s="77"/>
      <c r="BJ78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89" s="72"/>
      <c r="BL789" s="72" t="b">
        <f>IF(ISBLANK(Table1[[#This Row],[Power Source (Control Panel)]]),FALSE,TRUE)</f>
        <v>0</v>
      </c>
    </row>
    <row r="790" spans="1:64" ht="30" customHeight="1" x14ac:dyDescent="0.3">
      <c r="A790" s="62" t="s">
        <v>1127</v>
      </c>
      <c r="B790" s="62" t="s">
        <v>1128</v>
      </c>
      <c r="C79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EL-C152</v>
      </c>
      <c r="D790" s="62" t="s">
        <v>516</v>
      </c>
      <c r="E790" s="62" t="s">
        <v>528</v>
      </c>
      <c r="F790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790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790" s="74">
        <v>152</v>
      </c>
      <c r="I790" s="75" t="str">
        <f>IF(Table1[[#This Row],[Connection ID]]&lt;&gt;"-",IF(COUNTIF(Table1[Connection ID],Table1[[#This Row],[Connection ID]])&gt;1,"Duplicate Tag",""),"")</f>
        <v/>
      </c>
      <c r="J79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90" s="62"/>
      <c r="M790" s="62" t="s">
        <v>7</v>
      </c>
      <c r="N790" s="72" t="str" cm="1">
        <f t="array" ref="N790">_xlfn._xlws.FILTER(LookupCostCode[Cost Code],LookupCostCode[Description]=Table1[[#This Row],[Equipment Type]],"Not Assigned")</f>
        <v>Not Assigned</v>
      </c>
      <c r="O790" s="72" t="s">
        <v>594</v>
      </c>
      <c r="P790" s="72"/>
      <c r="Q790" s="62" t="s">
        <v>9</v>
      </c>
      <c r="R790" s="62"/>
      <c r="S790" s="62" t="s">
        <v>6</v>
      </c>
      <c r="T790" s="62"/>
      <c r="U790" s="62"/>
      <c r="V790" s="62"/>
      <c r="W790" s="72" t="str">
        <f>IF(ISBLANK(Table1[[#This Row],[Connection Type]]),"",INDEX(LookupConnectionType[Description],MATCH(Table1[[#This Row],[Connection Type]],LookupConnectionType[Connection Abbreviation])))</f>
        <v/>
      </c>
      <c r="X790" s="76"/>
      <c r="AA790" s="62"/>
      <c r="AB790" s="62"/>
      <c r="AC790" s="62" t="s">
        <v>518</v>
      </c>
      <c r="AD790" s="62"/>
      <c r="AE790" s="62" t="s">
        <v>529</v>
      </c>
      <c r="AF790" s="77"/>
      <c r="AG790" s="77">
        <v>10</v>
      </c>
      <c r="AH790" s="78">
        <v>0.75</v>
      </c>
      <c r="AI790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1.2</v>
      </c>
      <c r="AJ790" s="79">
        <f>IF(OR(Table1[[#This Row],[Apparent Load (FLA)]]="",Table1[[#This Row],[Apparent Load (FLA)]]=0,Table1[[#This Row],[Elec - Diversity]]=""),"",Table1[[#This Row],[Apparent Load (FLA)]]*Table1[[#This Row],[Elec - Diversity]])</f>
        <v>7.5</v>
      </c>
      <c r="AK790" s="79">
        <f>IF(OR(Table1[[#This Row],[Apparent Power (kVA)]]="",Table1[[#This Row],[Elec - Diversity]]=""),"",Table1[[#This Row],[Apparent Power (kVA)]]*Table1[[#This Row],[Elec - Diversity]])</f>
        <v>0.89999999999999991</v>
      </c>
      <c r="AL790" s="62"/>
      <c r="AM790" s="62"/>
      <c r="AN790" s="62"/>
      <c r="AO790" s="62"/>
      <c r="AP790" s="62"/>
      <c r="AQ790" s="62"/>
      <c r="AR790" s="62"/>
      <c r="AS790" s="62"/>
      <c r="AT790" s="62" t="str" cm="1">
        <f t="array" ref="AT790">IF(ISBLANK(Table1[[#This Row],[Service]]),"N/A",INDEX(LookupService[Consumption Unit],MATCH(Table1[[#This Row],[Service]],LookupService[Service],0),0))</f>
        <v>N/A</v>
      </c>
      <c r="AU790" s="62"/>
      <c r="AV790" s="62"/>
      <c r="AW790" s="80" t="str" cm="1">
        <f t="array" ref="AW790">IF(ISBLANK(Table1[[#This Row],[Service]]),"N/A",INDEX(LookupService[Pressure Unit],MATCH(Table1[[#This Row],[Service]],LookupService[Service],0),0))</f>
        <v>N/A</v>
      </c>
      <c r="AX790" s="81"/>
      <c r="AY790" s="72" t="str">
        <f>IF(OR(Table1[[#This Row],[Flow]]="",Table1[[#This Row],[Mech - Diversity]]=""),"",Table1[[#This Row],[Flow]]*Table1[[#This Row],[Mech - Diversity]])</f>
        <v/>
      </c>
      <c r="AZ790" s="72"/>
      <c r="BA790" s="62"/>
      <c r="BB790" s="62"/>
      <c r="BC790" s="62"/>
      <c r="BD790" s="62"/>
      <c r="BE790" s="62"/>
      <c r="BF790" s="62"/>
      <c r="BG790" s="62"/>
      <c r="BH790" s="77"/>
      <c r="BI790" s="77"/>
      <c r="BJ790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790" s="72"/>
      <c r="BL790" s="72" t="b">
        <f>IF(ISBLANK(Table1[[#This Row],[Power Source (Control Panel)]]),FALSE,TRUE)</f>
        <v>0</v>
      </c>
    </row>
    <row r="791" spans="1:64" ht="30" customHeight="1" x14ac:dyDescent="0.3">
      <c r="A791" s="80" t="s">
        <v>1127</v>
      </c>
      <c r="B791" s="62" t="s">
        <v>1128</v>
      </c>
      <c r="C79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TD-C002</v>
      </c>
      <c r="D791" s="62" t="s">
        <v>516</v>
      </c>
      <c r="E791" s="62" t="s">
        <v>794</v>
      </c>
      <c r="F791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791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791" s="74">
        <v>2</v>
      </c>
      <c r="I791" s="75" t="str">
        <f>IF(Table1[[#This Row],[Connection ID]]&lt;&gt;"-",IF(COUNTIF(Table1[Connection ID],Table1[[#This Row],[Connection ID]])&gt;1,"Duplicate Tag",""),"")</f>
        <v/>
      </c>
      <c r="J79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91" s="62"/>
      <c r="M791" s="62"/>
      <c r="N791" s="72" t="str" cm="1">
        <f t="array" ref="N791">_xlfn._xlws.FILTER(LookupCostCode[Cost Code],LookupCostCode[Description]=Table1[[#This Row],[Equipment Type]],"Not Assigned")</f>
        <v>Not Assigned</v>
      </c>
      <c r="O791" s="62"/>
      <c r="P791" s="62"/>
      <c r="Q791" s="62" t="s">
        <v>9</v>
      </c>
      <c r="R791" s="62"/>
      <c r="S791" s="62" t="s">
        <v>6</v>
      </c>
      <c r="T791" s="62"/>
      <c r="U791" s="62"/>
      <c r="V791" s="62"/>
      <c r="W791" s="72" t="str">
        <f>IF(ISBLANK(Table1[[#This Row],[Connection Type]]),"",INDEX(LookupConnectionType[Description],MATCH(Table1[[#This Row],[Connection Type]],LookupConnectionType[Connection Abbreviation])))</f>
        <v/>
      </c>
      <c r="X791" s="76"/>
      <c r="AA791" s="62"/>
      <c r="AB791" s="62"/>
      <c r="AC791" s="62" t="s">
        <v>518</v>
      </c>
      <c r="AD791" s="62"/>
      <c r="AE791" s="62"/>
      <c r="AF791" s="77"/>
      <c r="AG791" s="77"/>
      <c r="AH791" s="78"/>
      <c r="AI79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9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91" s="79" t="str">
        <f>IF(OR(Table1[[#This Row],[Apparent Power (kVA)]]="",Table1[[#This Row],[Elec - Diversity]]=""),"",Table1[[#This Row],[Apparent Power (kVA)]]*Table1[[#This Row],[Elec - Diversity]])</f>
        <v/>
      </c>
      <c r="AL791" s="62"/>
      <c r="AM791" s="62"/>
      <c r="AN791" s="62"/>
      <c r="AO791" s="62"/>
      <c r="AP791" s="62"/>
      <c r="AQ791" s="62"/>
      <c r="AR791" s="62"/>
      <c r="AS791" s="62"/>
      <c r="AT791" s="62" t="str" cm="1">
        <f t="array" ref="AT791">IF(ISBLANK(Table1[[#This Row],[Service]]),"N/A",INDEX(LookupService[Consumption Unit],MATCH(Table1[[#This Row],[Service]],LookupService[Service],0),0))</f>
        <v>N/A</v>
      </c>
      <c r="AU791" s="62"/>
      <c r="AV791" s="62"/>
      <c r="AW791" s="80" t="str" cm="1">
        <f t="array" ref="AW791">IF(ISBLANK(Table1[[#This Row],[Service]]),"N/A",INDEX(LookupService[Pressure Unit],MATCH(Table1[[#This Row],[Service]],LookupService[Service],0),0))</f>
        <v>N/A</v>
      </c>
      <c r="AX791" s="81"/>
      <c r="AY791" s="72" t="str">
        <f>IF(OR(Table1[[#This Row],[Flow]]="",Table1[[#This Row],[Mech - Diversity]]=""),"",Table1[[#This Row],[Flow]]*Table1[[#This Row],[Mech - Diversity]])</f>
        <v/>
      </c>
      <c r="AZ791" s="72"/>
      <c r="BA791" s="62"/>
      <c r="BB791" s="62"/>
      <c r="BC791" s="62"/>
      <c r="BD791" s="62"/>
      <c r="BE791" s="62"/>
      <c r="BF791" s="62"/>
      <c r="BG791" s="62"/>
      <c r="BH791" s="77"/>
      <c r="BI791" s="77"/>
      <c r="BJ791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791" s="72" t="s">
        <v>512</v>
      </c>
      <c r="BL791" s="72" t="b">
        <f>IF(ISBLANK(Table1[[#This Row],[Power Source (Control Panel)]]),FALSE,TRUE)</f>
        <v>0</v>
      </c>
    </row>
    <row r="792" spans="1:64" ht="30" customHeight="1" x14ac:dyDescent="0.3">
      <c r="A792" s="62" t="s">
        <v>1127</v>
      </c>
      <c r="B792" s="62" t="s">
        <v>1128</v>
      </c>
      <c r="C79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92" s="62" t="s">
        <v>509</v>
      </c>
      <c r="E792" s="62"/>
      <c r="F79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9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92" s="74"/>
      <c r="I792" s="75" t="str">
        <f>IF(Table1[[#This Row],[Connection ID]]&lt;&gt;"-",IF(COUNTIF(Table1[Connection ID],Table1[[#This Row],[Connection ID]])&gt;1,"Duplicate Tag",""),"")</f>
        <v/>
      </c>
      <c r="J79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92" s="62"/>
      <c r="M792" s="62" t="s">
        <v>7</v>
      </c>
      <c r="N792" s="72" t="str" cm="1">
        <f t="array" ref="N792">_xlfn._xlws.FILTER(LookupCostCode[Cost Code],LookupCostCode[Description]=Table1[[#This Row],[Equipment Type]],"Not Assigned")</f>
        <v>Not Assigned</v>
      </c>
      <c r="O792" s="72" t="s">
        <v>594</v>
      </c>
      <c r="P792" s="72"/>
      <c r="Q792" s="62" t="s">
        <v>9</v>
      </c>
      <c r="R792" s="62"/>
      <c r="S792" s="62" t="s">
        <v>6</v>
      </c>
      <c r="T792" s="62"/>
      <c r="U792" s="62"/>
      <c r="V792" s="62"/>
      <c r="W792" s="72" t="str">
        <f>IF(ISBLANK(Table1[[#This Row],[Connection Type]]),"",INDEX(LookupConnectionType[Description],MATCH(Table1[[#This Row],[Connection Type]],LookupConnectionType[Connection Abbreviation])))</f>
        <v/>
      </c>
      <c r="X792" s="76"/>
      <c r="AA792" s="62"/>
      <c r="AB792" s="62"/>
      <c r="AC792" s="62"/>
      <c r="AD792" s="62"/>
      <c r="AE792" s="62"/>
      <c r="AF792" s="77"/>
      <c r="AG792" s="77"/>
      <c r="AH792" s="78"/>
      <c r="AI79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9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92" s="79" t="str">
        <f>IF(OR(Table1[[#This Row],[Apparent Power (kVA)]]="",Table1[[#This Row],[Elec - Diversity]]=""),"",Table1[[#This Row],[Apparent Power (kVA)]]*Table1[[#This Row],[Elec - Diversity]])</f>
        <v/>
      </c>
      <c r="AL792" s="62"/>
      <c r="AM792" s="62"/>
      <c r="AN792" s="62"/>
      <c r="AO792" s="62"/>
      <c r="AP792" s="62"/>
      <c r="AQ792" s="62"/>
      <c r="AR792" s="62"/>
      <c r="AS792" s="62"/>
      <c r="AT792" s="62" t="str" cm="1">
        <f t="array" ref="AT792">IF(ISBLANK(Table1[[#This Row],[Service]]),"N/A",INDEX(LookupService[Consumption Unit],MATCH(Table1[[#This Row],[Service]],LookupService[Service],0),0))</f>
        <v>N/A</v>
      </c>
      <c r="AU792" s="62"/>
      <c r="AV792" s="62"/>
      <c r="AW792" s="80" t="str" cm="1">
        <f t="array" ref="AW792">IF(ISBLANK(Table1[[#This Row],[Service]]),"N/A",INDEX(LookupService[Pressure Unit],MATCH(Table1[[#This Row],[Service]],LookupService[Service],0),0))</f>
        <v>N/A</v>
      </c>
      <c r="AX792" s="81"/>
      <c r="AY792" s="72" t="str">
        <f>IF(OR(Table1[[#This Row],[Flow]]="",Table1[[#This Row],[Mech - Diversity]]=""),"",Table1[[#This Row],[Flow]]*Table1[[#This Row],[Mech - Diversity]])</f>
        <v/>
      </c>
      <c r="AZ792" s="72"/>
      <c r="BA792" s="62"/>
      <c r="BB792" s="62"/>
      <c r="BC792" s="62"/>
      <c r="BD792" s="62"/>
      <c r="BE792" s="62"/>
      <c r="BF792" s="62"/>
      <c r="BG792" s="62"/>
      <c r="BH792" s="77"/>
      <c r="BI792" s="77"/>
      <c r="BJ79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92" s="72"/>
      <c r="BL792" s="72" t="b">
        <f>IF(ISBLANK(Table1[[#This Row],[Power Source (Control Panel)]]),FALSE,TRUE)</f>
        <v>0</v>
      </c>
    </row>
    <row r="793" spans="1:64" ht="30" customHeight="1" x14ac:dyDescent="0.3">
      <c r="A793" s="86" t="s">
        <v>1129</v>
      </c>
      <c r="B793" s="62" t="s">
        <v>1130</v>
      </c>
      <c r="C79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EL-C153</v>
      </c>
      <c r="D793" s="62" t="s">
        <v>516</v>
      </c>
      <c r="E793" s="62" t="s">
        <v>528</v>
      </c>
      <c r="F793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793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793" s="74">
        <v>153</v>
      </c>
      <c r="I793" s="75" t="str">
        <f>IF(Table1[[#This Row],[Connection ID]]&lt;&gt;"-",IF(COUNTIF(Table1[Connection ID],Table1[[#This Row],[Connection ID]])&gt;1,"Duplicate Tag",""),"")</f>
        <v/>
      </c>
      <c r="J79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93" s="62"/>
      <c r="M793" s="62" t="s">
        <v>7</v>
      </c>
      <c r="N793" s="72" t="str" cm="1">
        <f t="array" ref="N793">_xlfn._xlws.FILTER(LookupCostCode[Cost Code],LookupCostCode[Description]=Table1[[#This Row],[Equipment Type]],"Not Assigned")</f>
        <v>Not Assigned</v>
      </c>
      <c r="O793" s="72" t="s">
        <v>545</v>
      </c>
      <c r="P793" s="72"/>
      <c r="Q793" s="62" t="s">
        <v>9</v>
      </c>
      <c r="R793" s="62"/>
      <c r="S793" s="62" t="s">
        <v>6</v>
      </c>
      <c r="T793" s="62"/>
      <c r="U793" s="62"/>
      <c r="V793" s="62"/>
      <c r="W793" s="72" t="str">
        <f>IF(ISBLANK(Table1[[#This Row],[Connection Type]]),"",INDEX(LookupConnectionType[Description],MATCH(Table1[[#This Row],[Connection Type]],LookupConnectionType[Connection Abbreviation])))</f>
        <v/>
      </c>
      <c r="X793" s="76"/>
      <c r="AA793" s="62"/>
      <c r="AB793" s="62"/>
      <c r="AC793" s="62" t="s">
        <v>518</v>
      </c>
      <c r="AD793" s="62"/>
      <c r="AE793" s="62" t="s">
        <v>529</v>
      </c>
      <c r="AF793" s="77"/>
      <c r="AG793" s="77">
        <v>10</v>
      </c>
      <c r="AH793" s="78">
        <v>0.75</v>
      </c>
      <c r="AI793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1.2</v>
      </c>
      <c r="AJ793" s="79">
        <f>IF(OR(Table1[[#This Row],[Apparent Load (FLA)]]="",Table1[[#This Row],[Apparent Load (FLA)]]=0,Table1[[#This Row],[Elec - Diversity]]=""),"",Table1[[#This Row],[Apparent Load (FLA)]]*Table1[[#This Row],[Elec - Diversity]])</f>
        <v>7.5</v>
      </c>
      <c r="AK793" s="79">
        <f>IF(OR(Table1[[#This Row],[Apparent Power (kVA)]]="",Table1[[#This Row],[Elec - Diversity]]=""),"",Table1[[#This Row],[Apparent Power (kVA)]]*Table1[[#This Row],[Elec - Diversity]])</f>
        <v>0.89999999999999991</v>
      </c>
      <c r="AL793" s="62"/>
      <c r="AM793" s="62"/>
      <c r="AN793" s="62"/>
      <c r="AO793" s="62"/>
      <c r="AP793" s="62"/>
      <c r="AQ793" s="62"/>
      <c r="AR793" s="62"/>
      <c r="AS793" s="62"/>
      <c r="AT793" s="62" t="str" cm="1">
        <f t="array" ref="AT793">IF(ISBLANK(Table1[[#This Row],[Service]]),"N/A",INDEX(LookupService[Consumption Unit],MATCH(Table1[[#This Row],[Service]],LookupService[Service],0),0))</f>
        <v>N/A</v>
      </c>
      <c r="AU793" s="62"/>
      <c r="AV793" s="62"/>
      <c r="AW793" s="80" t="str" cm="1">
        <f t="array" ref="AW793">IF(ISBLANK(Table1[[#This Row],[Service]]),"N/A",INDEX(LookupService[Pressure Unit],MATCH(Table1[[#This Row],[Service]],LookupService[Service],0),0))</f>
        <v>N/A</v>
      </c>
      <c r="AX793" s="81"/>
      <c r="AY793" s="72" t="str">
        <f>IF(OR(Table1[[#This Row],[Flow]]="",Table1[[#This Row],[Mech - Diversity]]=""),"",Table1[[#This Row],[Flow]]*Table1[[#This Row],[Mech - Diversity]])</f>
        <v/>
      </c>
      <c r="AZ793" s="72"/>
      <c r="BA793" s="62"/>
      <c r="BB793" s="62"/>
      <c r="BC793" s="62"/>
      <c r="BD793" s="62"/>
      <c r="BE793" s="62"/>
      <c r="BF793" s="62"/>
      <c r="BG793" s="62"/>
      <c r="BH793" s="77"/>
      <c r="BI793" s="77"/>
      <c r="BJ793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793" s="72"/>
      <c r="BL793" s="72" t="b">
        <f>IF(ISBLANK(Table1[[#This Row],[Power Source (Control Panel)]]),FALSE,TRUE)</f>
        <v>0</v>
      </c>
    </row>
    <row r="794" spans="1:64" ht="30" customHeight="1" x14ac:dyDescent="0.3">
      <c r="A794" s="80" t="s">
        <v>1129</v>
      </c>
      <c r="B794" s="62" t="s">
        <v>1128</v>
      </c>
      <c r="C79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TD-C003</v>
      </c>
      <c r="D794" s="62" t="s">
        <v>516</v>
      </c>
      <c r="E794" s="62" t="s">
        <v>794</v>
      </c>
      <c r="F794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794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794" s="74">
        <v>3</v>
      </c>
      <c r="I794" s="75" t="str">
        <f>IF(Table1[[#This Row],[Connection ID]]&lt;&gt;"-",IF(COUNTIF(Table1[Connection ID],Table1[[#This Row],[Connection ID]])&gt;1,"Duplicate Tag",""),"")</f>
        <v/>
      </c>
      <c r="J79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94" s="62"/>
      <c r="M794" s="62"/>
      <c r="N794" s="72" t="str" cm="1">
        <f t="array" ref="N794">_xlfn._xlws.FILTER(LookupCostCode[Cost Code],LookupCostCode[Description]=Table1[[#This Row],[Equipment Type]],"Not Assigned")</f>
        <v>Not Assigned</v>
      </c>
      <c r="O794" s="62"/>
      <c r="P794" s="62"/>
      <c r="Q794" s="62" t="s">
        <v>9</v>
      </c>
      <c r="R794" s="62"/>
      <c r="S794" s="62" t="s">
        <v>6</v>
      </c>
      <c r="T794" s="62"/>
      <c r="U794" s="62"/>
      <c r="V794" s="62"/>
      <c r="W794" s="72" t="str">
        <f>IF(ISBLANK(Table1[[#This Row],[Connection Type]]),"",INDEX(LookupConnectionType[Description],MATCH(Table1[[#This Row],[Connection Type]],LookupConnectionType[Connection Abbreviation])))</f>
        <v/>
      </c>
      <c r="X794" s="76"/>
      <c r="AA794" s="62"/>
      <c r="AB794" s="62"/>
      <c r="AC794" s="62" t="s">
        <v>518</v>
      </c>
      <c r="AD794" s="62"/>
      <c r="AE794" s="62"/>
      <c r="AF794" s="77"/>
      <c r="AG794" s="77"/>
      <c r="AH794" s="78"/>
      <c r="AI79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9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94" s="79" t="str">
        <f>IF(OR(Table1[[#This Row],[Apparent Power (kVA)]]="",Table1[[#This Row],[Elec - Diversity]]=""),"",Table1[[#This Row],[Apparent Power (kVA)]]*Table1[[#This Row],[Elec - Diversity]])</f>
        <v/>
      </c>
      <c r="AL794" s="62"/>
      <c r="AM794" s="62"/>
      <c r="AN794" s="62"/>
      <c r="AO794" s="62"/>
      <c r="AP794" s="62"/>
      <c r="AQ794" s="62"/>
      <c r="AR794" s="62"/>
      <c r="AS794" s="62"/>
      <c r="AT794" s="62" t="str" cm="1">
        <f t="array" ref="AT794">IF(ISBLANK(Table1[[#This Row],[Service]]),"N/A",INDEX(LookupService[Consumption Unit],MATCH(Table1[[#This Row],[Service]],LookupService[Service],0),0))</f>
        <v>N/A</v>
      </c>
      <c r="AU794" s="62"/>
      <c r="AV794" s="62"/>
      <c r="AW794" s="80" t="str" cm="1">
        <f t="array" ref="AW794">IF(ISBLANK(Table1[[#This Row],[Service]]),"N/A",INDEX(LookupService[Pressure Unit],MATCH(Table1[[#This Row],[Service]],LookupService[Service],0),0))</f>
        <v>N/A</v>
      </c>
      <c r="AX794" s="81"/>
      <c r="AY794" s="72" t="str">
        <f>IF(OR(Table1[[#This Row],[Flow]]="",Table1[[#This Row],[Mech - Diversity]]=""),"",Table1[[#This Row],[Flow]]*Table1[[#This Row],[Mech - Diversity]])</f>
        <v/>
      </c>
      <c r="AZ794" s="72"/>
      <c r="BA794" s="62"/>
      <c r="BB794" s="62"/>
      <c r="BC794" s="62"/>
      <c r="BD794" s="62"/>
      <c r="BE794" s="62"/>
      <c r="BF794" s="62"/>
      <c r="BG794" s="62"/>
      <c r="BH794" s="77"/>
      <c r="BI794" s="77"/>
      <c r="BJ794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794" s="72" t="s">
        <v>512</v>
      </c>
      <c r="BL794" s="72" t="b">
        <f>IF(ISBLANK(Table1[[#This Row],[Power Source (Control Panel)]]),FALSE,TRUE)</f>
        <v>0</v>
      </c>
    </row>
    <row r="795" spans="1:64" ht="30" customHeight="1" x14ac:dyDescent="0.3">
      <c r="A795" s="86" t="s">
        <v>1129</v>
      </c>
      <c r="B795" s="62" t="s">
        <v>1130</v>
      </c>
      <c r="C79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95" s="62" t="s">
        <v>509</v>
      </c>
      <c r="E795" s="62"/>
      <c r="F79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9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95" s="74"/>
      <c r="I795" s="75" t="str">
        <f>IF(Table1[[#This Row],[Connection ID]]&lt;&gt;"-",IF(COUNTIF(Table1[Connection ID],Table1[[#This Row],[Connection ID]])&gt;1,"Duplicate Tag",""),"")</f>
        <v/>
      </c>
      <c r="J79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95" s="62"/>
      <c r="M795" s="62" t="s">
        <v>7</v>
      </c>
      <c r="N795" s="72" t="str" cm="1">
        <f t="array" ref="N795">_xlfn._xlws.FILTER(LookupCostCode[Cost Code],LookupCostCode[Description]=Table1[[#This Row],[Equipment Type]],"Not Assigned")</f>
        <v>Not Assigned</v>
      </c>
      <c r="O795" s="72" t="s">
        <v>545</v>
      </c>
      <c r="P795" s="72"/>
      <c r="Q795" s="62" t="s">
        <v>9</v>
      </c>
      <c r="R795" s="62"/>
      <c r="S795" s="62" t="s">
        <v>6</v>
      </c>
      <c r="T795" s="62"/>
      <c r="U795" s="62"/>
      <c r="V795" s="62"/>
      <c r="W795" s="72" t="str">
        <f>IF(ISBLANK(Table1[[#This Row],[Connection Type]]),"",INDEX(LookupConnectionType[Description],MATCH(Table1[[#This Row],[Connection Type]],LookupConnectionType[Connection Abbreviation])))</f>
        <v/>
      </c>
      <c r="X795" s="76"/>
      <c r="AA795" s="62"/>
      <c r="AB795" s="62"/>
      <c r="AC795" s="62"/>
      <c r="AD795" s="62"/>
      <c r="AE795" s="62"/>
      <c r="AF795" s="77"/>
      <c r="AG795" s="77"/>
      <c r="AH795" s="78"/>
      <c r="AI79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9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95" s="79" t="str">
        <f>IF(OR(Table1[[#This Row],[Apparent Power (kVA)]]="",Table1[[#This Row],[Elec - Diversity]]=""),"",Table1[[#This Row],[Apparent Power (kVA)]]*Table1[[#This Row],[Elec - Diversity]])</f>
        <v/>
      </c>
      <c r="AL795" s="62"/>
      <c r="AM795" s="62"/>
      <c r="AN795" s="62"/>
      <c r="AO795" s="62"/>
      <c r="AP795" s="62"/>
      <c r="AQ795" s="62"/>
      <c r="AR795" s="62"/>
      <c r="AS795" s="62"/>
      <c r="AT795" s="62" t="str" cm="1">
        <f t="array" ref="AT795">IF(ISBLANK(Table1[[#This Row],[Service]]),"N/A",INDEX(LookupService[Consumption Unit],MATCH(Table1[[#This Row],[Service]],LookupService[Service],0),0))</f>
        <v>N/A</v>
      </c>
      <c r="AU795" s="62"/>
      <c r="AV795" s="62"/>
      <c r="AW795" s="80" t="str" cm="1">
        <f t="array" ref="AW795">IF(ISBLANK(Table1[[#This Row],[Service]]),"N/A",INDEX(LookupService[Pressure Unit],MATCH(Table1[[#This Row],[Service]],LookupService[Service],0),0))</f>
        <v>N/A</v>
      </c>
      <c r="AX795" s="81"/>
      <c r="AY795" s="72" t="str">
        <f>IF(OR(Table1[[#This Row],[Flow]]="",Table1[[#This Row],[Mech - Diversity]]=""),"",Table1[[#This Row],[Flow]]*Table1[[#This Row],[Mech - Diversity]])</f>
        <v/>
      </c>
      <c r="AZ795" s="72"/>
      <c r="BA795" s="62"/>
      <c r="BB795" s="62"/>
      <c r="BC795" s="62"/>
      <c r="BD795" s="62"/>
      <c r="BE795" s="62"/>
      <c r="BF795" s="62"/>
      <c r="BG795" s="62"/>
      <c r="BH795" s="77"/>
      <c r="BI795" s="77"/>
      <c r="BJ79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95" s="72"/>
      <c r="BL795" s="72" t="b">
        <f>IF(ISBLANK(Table1[[#This Row],[Power Source (Control Panel)]]),FALSE,TRUE)</f>
        <v>0</v>
      </c>
    </row>
    <row r="796" spans="1:64" ht="30" customHeight="1" x14ac:dyDescent="0.3">
      <c r="A796" s="62" t="s">
        <v>1133</v>
      </c>
      <c r="B796" s="62" t="s">
        <v>1128</v>
      </c>
      <c r="C79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EL-C154</v>
      </c>
      <c r="D796" s="62" t="s">
        <v>516</v>
      </c>
      <c r="E796" s="62" t="s">
        <v>528</v>
      </c>
      <c r="F79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79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796" s="74">
        <v>154</v>
      </c>
      <c r="I796" s="75" t="str">
        <f>IF(Table1[[#This Row],[Connection ID]]&lt;&gt;"-",IF(COUNTIF(Table1[Connection ID],Table1[[#This Row],[Connection ID]])&gt;1,"Duplicate Tag",""),"")</f>
        <v/>
      </c>
      <c r="J79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96" s="62"/>
      <c r="M796" s="62" t="s">
        <v>7</v>
      </c>
      <c r="N796" s="72" t="str" cm="1">
        <f t="array" ref="N796">_xlfn._xlws.FILTER(LookupCostCode[Cost Code],LookupCostCode[Description]=Table1[[#This Row],[Equipment Type]],"Not Assigned")</f>
        <v>Not Assigned</v>
      </c>
      <c r="O796" s="72" t="s">
        <v>594</v>
      </c>
      <c r="P796" s="72"/>
      <c r="Q796" s="62" t="s">
        <v>9</v>
      </c>
      <c r="R796" s="62"/>
      <c r="S796" s="62" t="s">
        <v>6</v>
      </c>
      <c r="T796" s="62"/>
      <c r="U796" s="62"/>
      <c r="V796" s="62"/>
      <c r="W796" s="72" t="str">
        <f>IF(ISBLANK(Table1[[#This Row],[Connection Type]]),"",INDEX(LookupConnectionType[Description],MATCH(Table1[[#This Row],[Connection Type]],LookupConnectionType[Connection Abbreviation])))</f>
        <v/>
      </c>
      <c r="X796" s="76"/>
      <c r="AA796" s="62"/>
      <c r="AB796" s="62"/>
      <c r="AC796" s="62" t="s">
        <v>518</v>
      </c>
      <c r="AD796" s="62"/>
      <c r="AE796" s="62" t="s">
        <v>529</v>
      </c>
      <c r="AF796" s="77"/>
      <c r="AG796" s="77">
        <v>10</v>
      </c>
      <c r="AH796" s="78">
        <v>0.75</v>
      </c>
      <c r="AI79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1.2</v>
      </c>
      <c r="AJ796" s="79">
        <f>IF(OR(Table1[[#This Row],[Apparent Load (FLA)]]="",Table1[[#This Row],[Apparent Load (FLA)]]=0,Table1[[#This Row],[Elec - Diversity]]=""),"",Table1[[#This Row],[Apparent Load (FLA)]]*Table1[[#This Row],[Elec - Diversity]])</f>
        <v>7.5</v>
      </c>
      <c r="AK796" s="79">
        <f>IF(OR(Table1[[#This Row],[Apparent Power (kVA)]]="",Table1[[#This Row],[Elec - Diversity]]=""),"",Table1[[#This Row],[Apparent Power (kVA)]]*Table1[[#This Row],[Elec - Diversity]])</f>
        <v>0.89999999999999991</v>
      </c>
      <c r="AL796" s="62"/>
      <c r="AM796" s="62"/>
      <c r="AN796" s="62"/>
      <c r="AO796" s="62"/>
      <c r="AP796" s="62"/>
      <c r="AQ796" s="62"/>
      <c r="AR796" s="62"/>
      <c r="AS796" s="62"/>
      <c r="AT796" s="62" t="str" cm="1">
        <f t="array" ref="AT796">IF(ISBLANK(Table1[[#This Row],[Service]]),"N/A",INDEX(LookupService[Consumption Unit],MATCH(Table1[[#This Row],[Service]],LookupService[Service],0),0))</f>
        <v>N/A</v>
      </c>
      <c r="AU796" s="62"/>
      <c r="AV796" s="62"/>
      <c r="AW796" s="80" t="str" cm="1">
        <f t="array" ref="AW796">IF(ISBLANK(Table1[[#This Row],[Service]]),"N/A",INDEX(LookupService[Pressure Unit],MATCH(Table1[[#This Row],[Service]],LookupService[Service],0),0))</f>
        <v>N/A</v>
      </c>
      <c r="AX796" s="81"/>
      <c r="AY796" s="72" t="str">
        <f>IF(OR(Table1[[#This Row],[Flow]]="",Table1[[#This Row],[Mech - Diversity]]=""),"",Table1[[#This Row],[Flow]]*Table1[[#This Row],[Mech - Diversity]])</f>
        <v/>
      </c>
      <c r="AZ796" s="72"/>
      <c r="BA796" s="62"/>
      <c r="BB796" s="62"/>
      <c r="BC796" s="62"/>
      <c r="BD796" s="62"/>
      <c r="BE796" s="62"/>
      <c r="BF796" s="62"/>
      <c r="BG796" s="62"/>
      <c r="BH796" s="77"/>
      <c r="BI796" s="77"/>
      <c r="BJ79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796" s="72"/>
      <c r="BL796" s="72" t="b">
        <f>IF(ISBLANK(Table1[[#This Row],[Power Source (Control Panel)]]),FALSE,TRUE)</f>
        <v>0</v>
      </c>
    </row>
    <row r="797" spans="1:64" ht="30" customHeight="1" x14ac:dyDescent="0.3">
      <c r="A797" s="80" t="s">
        <v>1133</v>
      </c>
      <c r="B797" s="62" t="s">
        <v>1128</v>
      </c>
      <c r="C79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TD-C004</v>
      </c>
      <c r="D797" s="62" t="s">
        <v>516</v>
      </c>
      <c r="E797" s="62" t="s">
        <v>794</v>
      </c>
      <c r="F797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797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797" s="74">
        <v>4</v>
      </c>
      <c r="I797" s="75" t="str">
        <f>IF(Table1[[#This Row],[Connection ID]]&lt;&gt;"-",IF(COUNTIF(Table1[Connection ID],Table1[[#This Row],[Connection ID]])&gt;1,"Duplicate Tag",""),"")</f>
        <v/>
      </c>
      <c r="J79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97" s="62"/>
      <c r="M797" s="62"/>
      <c r="N797" s="72" t="str" cm="1">
        <f t="array" ref="N797">_xlfn._xlws.FILTER(LookupCostCode[Cost Code],LookupCostCode[Description]=Table1[[#This Row],[Equipment Type]],"Not Assigned")</f>
        <v>Not Assigned</v>
      </c>
      <c r="O797" s="62"/>
      <c r="P797" s="62"/>
      <c r="Q797" s="62" t="s">
        <v>9</v>
      </c>
      <c r="R797" s="62"/>
      <c r="S797" s="62" t="s">
        <v>6</v>
      </c>
      <c r="T797" s="62"/>
      <c r="U797" s="62"/>
      <c r="V797" s="62"/>
      <c r="W797" s="72" t="str">
        <f>IF(ISBLANK(Table1[[#This Row],[Connection Type]]),"",INDEX(LookupConnectionType[Description],MATCH(Table1[[#This Row],[Connection Type]],LookupConnectionType[Connection Abbreviation])))</f>
        <v/>
      </c>
      <c r="X797" s="76"/>
      <c r="AA797" s="62"/>
      <c r="AB797" s="62"/>
      <c r="AC797" s="62" t="s">
        <v>518</v>
      </c>
      <c r="AD797" s="62"/>
      <c r="AE797" s="62"/>
      <c r="AF797" s="77"/>
      <c r="AG797" s="77"/>
      <c r="AH797" s="78"/>
      <c r="AI79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9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97" s="79" t="str">
        <f>IF(OR(Table1[[#This Row],[Apparent Power (kVA)]]="",Table1[[#This Row],[Elec - Diversity]]=""),"",Table1[[#This Row],[Apparent Power (kVA)]]*Table1[[#This Row],[Elec - Diversity]])</f>
        <v/>
      </c>
      <c r="AL797" s="62"/>
      <c r="AM797" s="62"/>
      <c r="AN797" s="62"/>
      <c r="AO797" s="62"/>
      <c r="AP797" s="62"/>
      <c r="AQ797" s="62"/>
      <c r="AR797" s="62"/>
      <c r="AS797" s="62"/>
      <c r="AT797" s="62" t="str" cm="1">
        <f t="array" ref="AT797">IF(ISBLANK(Table1[[#This Row],[Service]]),"N/A",INDEX(LookupService[Consumption Unit],MATCH(Table1[[#This Row],[Service]],LookupService[Service],0),0))</f>
        <v>N/A</v>
      </c>
      <c r="AU797" s="62"/>
      <c r="AV797" s="62"/>
      <c r="AW797" s="80" t="str" cm="1">
        <f t="array" ref="AW797">IF(ISBLANK(Table1[[#This Row],[Service]]),"N/A",INDEX(LookupService[Pressure Unit],MATCH(Table1[[#This Row],[Service]],LookupService[Service],0),0))</f>
        <v>N/A</v>
      </c>
      <c r="AX797" s="81"/>
      <c r="AY797" s="72" t="str">
        <f>IF(OR(Table1[[#This Row],[Flow]]="",Table1[[#This Row],[Mech - Diversity]]=""),"",Table1[[#This Row],[Flow]]*Table1[[#This Row],[Mech - Diversity]])</f>
        <v/>
      </c>
      <c r="AZ797" s="72"/>
      <c r="BA797" s="62"/>
      <c r="BB797" s="62"/>
      <c r="BC797" s="62"/>
      <c r="BD797" s="62"/>
      <c r="BE797" s="62"/>
      <c r="BF797" s="62"/>
      <c r="BG797" s="62"/>
      <c r="BH797" s="77"/>
      <c r="BI797" s="77"/>
      <c r="BJ797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797" s="72" t="s">
        <v>512</v>
      </c>
      <c r="BL797" s="72" t="b">
        <f>IF(ISBLANK(Table1[[#This Row],[Power Source (Control Panel)]]),FALSE,TRUE)</f>
        <v>0</v>
      </c>
    </row>
    <row r="798" spans="1:64" ht="30" customHeight="1" x14ac:dyDescent="0.3">
      <c r="A798" s="62" t="s">
        <v>1133</v>
      </c>
      <c r="B798" s="62" t="s">
        <v>1128</v>
      </c>
      <c r="C79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798" s="62" t="s">
        <v>509</v>
      </c>
      <c r="E798" s="62"/>
      <c r="F79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79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798" s="74"/>
      <c r="I798" s="75" t="str">
        <f>IF(Table1[[#This Row],[Connection ID]]&lt;&gt;"-",IF(COUNTIF(Table1[Connection ID],Table1[[#This Row],[Connection ID]])&gt;1,"Duplicate Tag",""),"")</f>
        <v/>
      </c>
      <c r="J79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98" s="62"/>
      <c r="M798" s="62" t="s">
        <v>7</v>
      </c>
      <c r="N798" s="72" t="str" cm="1">
        <f t="array" ref="N798">_xlfn._xlws.FILTER(LookupCostCode[Cost Code],LookupCostCode[Description]=Table1[[#This Row],[Equipment Type]],"Not Assigned")</f>
        <v>Not Assigned</v>
      </c>
      <c r="O798" s="72" t="s">
        <v>594</v>
      </c>
      <c r="P798" s="72"/>
      <c r="Q798" s="62" t="s">
        <v>9</v>
      </c>
      <c r="R798" s="62"/>
      <c r="S798" s="62" t="s">
        <v>6</v>
      </c>
      <c r="T798" s="62"/>
      <c r="U798" s="62"/>
      <c r="V798" s="62"/>
      <c r="W798" s="72" t="str">
        <f>IF(ISBLANK(Table1[[#This Row],[Connection Type]]),"",INDEX(LookupConnectionType[Description],MATCH(Table1[[#This Row],[Connection Type]],LookupConnectionType[Connection Abbreviation])))</f>
        <v/>
      </c>
      <c r="X798" s="76"/>
      <c r="AA798" s="62"/>
      <c r="AB798" s="62"/>
      <c r="AC798" s="62"/>
      <c r="AD798" s="62"/>
      <c r="AE798" s="62"/>
      <c r="AF798" s="77"/>
      <c r="AG798" s="77"/>
      <c r="AH798" s="78"/>
      <c r="AI79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79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798" s="79" t="str">
        <f>IF(OR(Table1[[#This Row],[Apparent Power (kVA)]]="",Table1[[#This Row],[Elec - Diversity]]=""),"",Table1[[#This Row],[Apparent Power (kVA)]]*Table1[[#This Row],[Elec - Diversity]])</f>
        <v/>
      </c>
      <c r="AL798" s="62"/>
      <c r="AM798" s="62"/>
      <c r="AN798" s="62"/>
      <c r="AO798" s="62"/>
      <c r="AP798" s="62"/>
      <c r="AQ798" s="62"/>
      <c r="AR798" s="62"/>
      <c r="AS798" s="62"/>
      <c r="AT798" s="62" t="str" cm="1">
        <f t="array" ref="AT798">IF(ISBLANK(Table1[[#This Row],[Service]]),"N/A",INDEX(LookupService[Consumption Unit],MATCH(Table1[[#This Row],[Service]],LookupService[Service],0),0))</f>
        <v>N/A</v>
      </c>
      <c r="AU798" s="62"/>
      <c r="AV798" s="62"/>
      <c r="AW798" s="80" t="str" cm="1">
        <f t="array" ref="AW798">IF(ISBLANK(Table1[[#This Row],[Service]]),"N/A",INDEX(LookupService[Pressure Unit],MATCH(Table1[[#This Row],[Service]],LookupService[Service],0),0))</f>
        <v>N/A</v>
      </c>
      <c r="AX798" s="81"/>
      <c r="AY798" s="72" t="str">
        <f>IF(OR(Table1[[#This Row],[Flow]]="",Table1[[#This Row],[Mech - Diversity]]=""),"",Table1[[#This Row],[Flow]]*Table1[[#This Row],[Mech - Diversity]])</f>
        <v/>
      </c>
      <c r="AZ798" s="72"/>
      <c r="BA798" s="62"/>
      <c r="BB798" s="62"/>
      <c r="BC798" s="62"/>
      <c r="BD798" s="62"/>
      <c r="BE798" s="62"/>
      <c r="BF798" s="62"/>
      <c r="BG798" s="62"/>
      <c r="BH798" s="77"/>
      <c r="BI798" s="77"/>
      <c r="BJ79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798" s="72"/>
      <c r="BL798" s="72" t="b">
        <f>IF(ISBLANK(Table1[[#This Row],[Power Source (Control Panel)]]),FALSE,TRUE)</f>
        <v>0</v>
      </c>
    </row>
    <row r="799" spans="1:64" ht="30" customHeight="1" x14ac:dyDescent="0.3">
      <c r="A799" s="86" t="s">
        <v>1134</v>
      </c>
      <c r="B799" s="62" t="s">
        <v>1130</v>
      </c>
      <c r="C79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EL-C155</v>
      </c>
      <c r="D799" s="62" t="s">
        <v>516</v>
      </c>
      <c r="E799" s="62" t="s">
        <v>528</v>
      </c>
      <c r="F799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799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799" s="74">
        <v>155</v>
      </c>
      <c r="I799" s="75" t="str">
        <f>IF(Table1[[#This Row],[Connection ID]]&lt;&gt;"-",IF(COUNTIF(Table1[Connection ID],Table1[[#This Row],[Connection ID]])&gt;1,"Duplicate Tag",""),"")</f>
        <v/>
      </c>
      <c r="J79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799" s="62"/>
      <c r="M799" s="62" t="s">
        <v>7</v>
      </c>
      <c r="N799" s="72" t="str" cm="1">
        <f t="array" ref="N799">_xlfn._xlws.FILTER(LookupCostCode[Cost Code],LookupCostCode[Description]=Table1[[#This Row],[Equipment Type]],"Not Assigned")</f>
        <v>Not Assigned</v>
      </c>
      <c r="O799" s="72" t="s">
        <v>545</v>
      </c>
      <c r="P799" s="72"/>
      <c r="Q799" s="62" t="s">
        <v>9</v>
      </c>
      <c r="R799" s="62"/>
      <c r="S799" s="62" t="s">
        <v>6</v>
      </c>
      <c r="T799" s="62"/>
      <c r="U799" s="62"/>
      <c r="V799" s="62"/>
      <c r="W799" s="72" t="str">
        <f>IF(ISBLANK(Table1[[#This Row],[Connection Type]]),"",INDEX(LookupConnectionType[Description],MATCH(Table1[[#This Row],[Connection Type]],LookupConnectionType[Connection Abbreviation])))</f>
        <v/>
      </c>
      <c r="X799" s="76"/>
      <c r="AA799" s="62"/>
      <c r="AB799" s="62"/>
      <c r="AC799" s="62" t="s">
        <v>518</v>
      </c>
      <c r="AD799" s="62"/>
      <c r="AE799" s="62" t="s">
        <v>529</v>
      </c>
      <c r="AF799" s="77"/>
      <c r="AG799" s="77">
        <v>10</v>
      </c>
      <c r="AH799" s="78">
        <v>0.75</v>
      </c>
      <c r="AI799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1.2</v>
      </c>
      <c r="AJ799" s="79">
        <f>IF(OR(Table1[[#This Row],[Apparent Load (FLA)]]="",Table1[[#This Row],[Apparent Load (FLA)]]=0,Table1[[#This Row],[Elec - Diversity]]=""),"",Table1[[#This Row],[Apparent Load (FLA)]]*Table1[[#This Row],[Elec - Diversity]])</f>
        <v>7.5</v>
      </c>
      <c r="AK799" s="79">
        <f>IF(OR(Table1[[#This Row],[Apparent Power (kVA)]]="",Table1[[#This Row],[Elec - Diversity]]=""),"",Table1[[#This Row],[Apparent Power (kVA)]]*Table1[[#This Row],[Elec - Diversity]])</f>
        <v>0.89999999999999991</v>
      </c>
      <c r="AL799" s="62"/>
      <c r="AM799" s="62"/>
      <c r="AN799" s="62"/>
      <c r="AO799" s="62"/>
      <c r="AP799" s="62"/>
      <c r="AQ799" s="62"/>
      <c r="AR799" s="62"/>
      <c r="AS799" s="62"/>
      <c r="AT799" s="62" t="str" cm="1">
        <f t="array" ref="AT799">IF(ISBLANK(Table1[[#This Row],[Service]]),"N/A",INDEX(LookupService[Consumption Unit],MATCH(Table1[[#This Row],[Service]],LookupService[Service],0),0))</f>
        <v>N/A</v>
      </c>
      <c r="AU799" s="62"/>
      <c r="AV799" s="62"/>
      <c r="AW799" s="80" t="str" cm="1">
        <f t="array" ref="AW799">IF(ISBLANK(Table1[[#This Row],[Service]]),"N/A",INDEX(LookupService[Pressure Unit],MATCH(Table1[[#This Row],[Service]],LookupService[Service],0),0))</f>
        <v>N/A</v>
      </c>
      <c r="AX799" s="81"/>
      <c r="AY799" s="72" t="str">
        <f>IF(OR(Table1[[#This Row],[Flow]]="",Table1[[#This Row],[Mech - Diversity]]=""),"",Table1[[#This Row],[Flow]]*Table1[[#This Row],[Mech - Diversity]])</f>
        <v/>
      </c>
      <c r="AZ799" s="72"/>
      <c r="BA799" s="62"/>
      <c r="BB799" s="62"/>
      <c r="BC799" s="62"/>
      <c r="BD799" s="62"/>
      <c r="BE799" s="62"/>
      <c r="BF799" s="62"/>
      <c r="BG799" s="62"/>
      <c r="BH799" s="77"/>
      <c r="BI799" s="77"/>
      <c r="BJ799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799" s="72"/>
      <c r="BL799" s="72" t="b">
        <f>IF(ISBLANK(Table1[[#This Row],[Power Source (Control Panel)]]),FALSE,TRUE)</f>
        <v>0</v>
      </c>
    </row>
    <row r="800" spans="1:64" ht="30" customHeight="1" x14ac:dyDescent="0.3">
      <c r="A800" s="80" t="s">
        <v>1134</v>
      </c>
      <c r="B800" s="62" t="s">
        <v>1128</v>
      </c>
      <c r="C80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TD-C005</v>
      </c>
      <c r="D800" s="62" t="s">
        <v>516</v>
      </c>
      <c r="E800" s="62" t="s">
        <v>794</v>
      </c>
      <c r="F800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800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800" s="74">
        <v>5</v>
      </c>
      <c r="I800" s="75" t="str">
        <f>IF(Table1[[#This Row],[Connection ID]]&lt;&gt;"-",IF(COUNTIF(Table1[Connection ID],Table1[[#This Row],[Connection ID]])&gt;1,"Duplicate Tag",""),"")</f>
        <v/>
      </c>
      <c r="J80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00" s="62"/>
      <c r="M800" s="62"/>
      <c r="N800" s="72" t="str" cm="1">
        <f t="array" ref="N800">_xlfn._xlws.FILTER(LookupCostCode[Cost Code],LookupCostCode[Description]=Table1[[#This Row],[Equipment Type]],"Not Assigned")</f>
        <v>Not Assigned</v>
      </c>
      <c r="O800" s="62"/>
      <c r="P800" s="62"/>
      <c r="Q800" s="62" t="s">
        <v>9</v>
      </c>
      <c r="R800" s="62"/>
      <c r="S800" s="62" t="s">
        <v>6</v>
      </c>
      <c r="T800" s="62"/>
      <c r="U800" s="62"/>
      <c r="V800" s="62"/>
      <c r="W800" s="72" t="str">
        <f>IF(ISBLANK(Table1[[#This Row],[Connection Type]]),"",INDEX(LookupConnectionType[Description],MATCH(Table1[[#This Row],[Connection Type]],LookupConnectionType[Connection Abbreviation])))</f>
        <v/>
      </c>
      <c r="X800" s="76"/>
      <c r="AA800" s="62"/>
      <c r="AB800" s="62"/>
      <c r="AC800" s="62" t="s">
        <v>518</v>
      </c>
      <c r="AD800" s="62"/>
      <c r="AE800" s="62"/>
      <c r="AF800" s="77"/>
      <c r="AG800" s="77"/>
      <c r="AH800" s="78"/>
      <c r="AI80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0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00" s="79" t="str">
        <f>IF(OR(Table1[[#This Row],[Apparent Power (kVA)]]="",Table1[[#This Row],[Elec - Diversity]]=""),"",Table1[[#This Row],[Apparent Power (kVA)]]*Table1[[#This Row],[Elec - Diversity]])</f>
        <v/>
      </c>
      <c r="AL800" s="62"/>
      <c r="AM800" s="62"/>
      <c r="AN800" s="62"/>
      <c r="AO800" s="62"/>
      <c r="AP800" s="62"/>
      <c r="AQ800" s="62"/>
      <c r="AR800" s="62"/>
      <c r="AS800" s="62"/>
      <c r="AT800" s="62" t="str" cm="1">
        <f t="array" ref="AT800">IF(ISBLANK(Table1[[#This Row],[Service]]),"N/A",INDEX(LookupService[Consumption Unit],MATCH(Table1[[#This Row],[Service]],LookupService[Service],0),0))</f>
        <v>N/A</v>
      </c>
      <c r="AU800" s="62"/>
      <c r="AV800" s="62"/>
      <c r="AW800" s="80" t="str" cm="1">
        <f t="array" ref="AW800">IF(ISBLANK(Table1[[#This Row],[Service]]),"N/A",INDEX(LookupService[Pressure Unit],MATCH(Table1[[#This Row],[Service]],LookupService[Service],0),0))</f>
        <v>N/A</v>
      </c>
      <c r="AX800" s="81"/>
      <c r="AY800" s="72" t="str">
        <f>IF(OR(Table1[[#This Row],[Flow]]="",Table1[[#This Row],[Mech - Diversity]]=""),"",Table1[[#This Row],[Flow]]*Table1[[#This Row],[Mech - Diversity]])</f>
        <v/>
      </c>
      <c r="AZ800" s="72"/>
      <c r="BA800" s="62"/>
      <c r="BB800" s="62"/>
      <c r="BC800" s="62"/>
      <c r="BD800" s="62"/>
      <c r="BE800" s="62"/>
      <c r="BF800" s="62"/>
      <c r="BG800" s="62"/>
      <c r="BH800" s="77"/>
      <c r="BI800" s="77"/>
      <c r="BJ800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800" s="72" t="s">
        <v>512</v>
      </c>
      <c r="BL800" s="72" t="b">
        <f>IF(ISBLANK(Table1[[#This Row],[Power Source (Control Panel)]]),FALSE,TRUE)</f>
        <v>0</v>
      </c>
    </row>
    <row r="801" spans="1:64" ht="30" customHeight="1" x14ac:dyDescent="0.3">
      <c r="A801" s="86" t="s">
        <v>1134</v>
      </c>
      <c r="B801" s="62" t="s">
        <v>1130</v>
      </c>
      <c r="C80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01" s="62" t="s">
        <v>509</v>
      </c>
      <c r="E801" s="62"/>
      <c r="F80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0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01" s="74"/>
      <c r="I801" s="75" t="str">
        <f>IF(Table1[[#This Row],[Connection ID]]&lt;&gt;"-",IF(COUNTIF(Table1[Connection ID],Table1[[#This Row],[Connection ID]])&gt;1,"Duplicate Tag",""),"")</f>
        <v/>
      </c>
      <c r="J80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01" s="62"/>
      <c r="M801" s="62" t="s">
        <v>7</v>
      </c>
      <c r="N801" s="72" t="str" cm="1">
        <f t="array" ref="N801">_xlfn._xlws.FILTER(LookupCostCode[Cost Code],LookupCostCode[Description]=Table1[[#This Row],[Equipment Type]],"Not Assigned")</f>
        <v>Not Assigned</v>
      </c>
      <c r="O801" s="72" t="s">
        <v>545</v>
      </c>
      <c r="P801" s="72"/>
      <c r="Q801" s="62" t="s">
        <v>9</v>
      </c>
      <c r="R801" s="62"/>
      <c r="S801" s="62" t="s">
        <v>6</v>
      </c>
      <c r="T801" s="62"/>
      <c r="U801" s="62"/>
      <c r="V801" s="62"/>
      <c r="W801" s="72" t="str">
        <f>IF(ISBLANK(Table1[[#This Row],[Connection Type]]),"",INDEX(LookupConnectionType[Description],MATCH(Table1[[#This Row],[Connection Type]],LookupConnectionType[Connection Abbreviation])))</f>
        <v/>
      </c>
      <c r="X801" s="76"/>
      <c r="AA801" s="62"/>
      <c r="AB801" s="62"/>
      <c r="AC801" s="62"/>
      <c r="AD801" s="62"/>
      <c r="AE801" s="62"/>
      <c r="AF801" s="77"/>
      <c r="AG801" s="77"/>
      <c r="AH801" s="78"/>
      <c r="AI80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0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01" s="79" t="str">
        <f>IF(OR(Table1[[#This Row],[Apparent Power (kVA)]]="",Table1[[#This Row],[Elec - Diversity]]=""),"",Table1[[#This Row],[Apparent Power (kVA)]]*Table1[[#This Row],[Elec - Diversity]])</f>
        <v/>
      </c>
      <c r="AL801" s="62"/>
      <c r="AM801" s="62"/>
      <c r="AN801" s="62"/>
      <c r="AO801" s="62"/>
      <c r="AP801" s="62"/>
      <c r="AQ801" s="62"/>
      <c r="AR801" s="62"/>
      <c r="AS801" s="62"/>
      <c r="AT801" s="62" t="str" cm="1">
        <f t="array" ref="AT801">IF(ISBLANK(Table1[[#This Row],[Service]]),"N/A",INDEX(LookupService[Consumption Unit],MATCH(Table1[[#This Row],[Service]],LookupService[Service],0),0))</f>
        <v>N/A</v>
      </c>
      <c r="AU801" s="62"/>
      <c r="AV801" s="62"/>
      <c r="AW801" s="80" t="str" cm="1">
        <f t="array" ref="AW801">IF(ISBLANK(Table1[[#This Row],[Service]]),"N/A",INDEX(LookupService[Pressure Unit],MATCH(Table1[[#This Row],[Service]],LookupService[Service],0),0))</f>
        <v>N/A</v>
      </c>
      <c r="AX801" s="81"/>
      <c r="AY801" s="72" t="str">
        <f>IF(OR(Table1[[#This Row],[Flow]]="",Table1[[#This Row],[Mech - Diversity]]=""),"",Table1[[#This Row],[Flow]]*Table1[[#This Row],[Mech - Diversity]])</f>
        <v/>
      </c>
      <c r="AZ801" s="72"/>
      <c r="BA801" s="62"/>
      <c r="BB801" s="62"/>
      <c r="BC801" s="62"/>
      <c r="BD801" s="62"/>
      <c r="BE801" s="62"/>
      <c r="BF801" s="62"/>
      <c r="BG801" s="62"/>
      <c r="BH801" s="77"/>
      <c r="BI801" s="77"/>
      <c r="BJ80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01" s="72"/>
      <c r="BL801" s="72" t="b">
        <f>IF(ISBLANK(Table1[[#This Row],[Power Source (Control Panel)]]),FALSE,TRUE)</f>
        <v>0</v>
      </c>
    </row>
    <row r="802" spans="1:64" ht="30" customHeight="1" x14ac:dyDescent="0.3">
      <c r="A802" s="62" t="s">
        <v>1135</v>
      </c>
      <c r="B802" s="62" t="s">
        <v>1128</v>
      </c>
      <c r="C80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EL-C156</v>
      </c>
      <c r="D802" s="62" t="s">
        <v>516</v>
      </c>
      <c r="E802" s="62" t="s">
        <v>528</v>
      </c>
      <c r="F802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802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802" s="74">
        <v>156</v>
      </c>
      <c r="I802" s="75" t="str">
        <f>IF(Table1[[#This Row],[Connection ID]]&lt;&gt;"-",IF(COUNTIF(Table1[Connection ID],Table1[[#This Row],[Connection ID]])&gt;1,"Duplicate Tag",""),"")</f>
        <v/>
      </c>
      <c r="J80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02" s="62"/>
      <c r="M802" s="62" t="s">
        <v>751</v>
      </c>
      <c r="N802" s="72" t="str" cm="1">
        <f t="array" ref="N802">_xlfn._xlws.FILTER(LookupCostCode[Cost Code],LookupCostCode[Description]=Table1[[#This Row],[Equipment Type]],"Not Assigned")</f>
        <v>Not Assigned</v>
      </c>
      <c r="O802" s="72" t="s">
        <v>594</v>
      </c>
      <c r="P802" s="72"/>
      <c r="Q802" s="62" t="s">
        <v>9</v>
      </c>
      <c r="R802" s="62"/>
      <c r="S802" s="62" t="s">
        <v>10</v>
      </c>
      <c r="T802" s="62"/>
      <c r="U802" s="62"/>
      <c r="V802" s="62"/>
      <c r="W802" s="72" t="str">
        <f>IF(ISBLANK(Table1[[#This Row],[Connection Type]]),"",INDEX(LookupConnectionType[Description],MATCH(Table1[[#This Row],[Connection Type]],LookupConnectionType[Connection Abbreviation])))</f>
        <v/>
      </c>
      <c r="X802" s="76"/>
      <c r="AA802" s="62"/>
      <c r="AB802" s="62"/>
      <c r="AC802" s="62" t="s">
        <v>518</v>
      </c>
      <c r="AD802" s="62"/>
      <c r="AE802" s="62" t="s">
        <v>529</v>
      </c>
      <c r="AF802" s="77"/>
      <c r="AG802" s="77">
        <v>10</v>
      </c>
      <c r="AH802" s="78">
        <v>0.75</v>
      </c>
      <c r="AI802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1.2</v>
      </c>
      <c r="AJ802" s="79">
        <f>IF(OR(Table1[[#This Row],[Apparent Load (FLA)]]="",Table1[[#This Row],[Apparent Load (FLA)]]=0,Table1[[#This Row],[Elec - Diversity]]=""),"",Table1[[#This Row],[Apparent Load (FLA)]]*Table1[[#This Row],[Elec - Diversity]])</f>
        <v>7.5</v>
      </c>
      <c r="AK802" s="79">
        <f>IF(OR(Table1[[#This Row],[Apparent Power (kVA)]]="",Table1[[#This Row],[Elec - Diversity]]=""),"",Table1[[#This Row],[Apparent Power (kVA)]]*Table1[[#This Row],[Elec - Diversity]])</f>
        <v>0.89999999999999991</v>
      </c>
      <c r="AL802" s="62"/>
      <c r="AM802" s="62"/>
      <c r="AN802" s="62"/>
      <c r="AO802" s="62"/>
      <c r="AP802" s="62"/>
      <c r="AQ802" s="62"/>
      <c r="AR802" s="62"/>
      <c r="AS802" s="62"/>
      <c r="AT802" s="62" t="str" cm="1">
        <f t="array" ref="AT802">IF(ISBLANK(Table1[[#This Row],[Service]]),"N/A",INDEX(LookupService[Consumption Unit],MATCH(Table1[[#This Row],[Service]],LookupService[Service],0),0))</f>
        <v>N/A</v>
      </c>
      <c r="AU802" s="62"/>
      <c r="AV802" s="62"/>
      <c r="AW802" s="80" t="str" cm="1">
        <f t="array" ref="AW802">IF(ISBLANK(Table1[[#This Row],[Service]]),"N/A",INDEX(LookupService[Pressure Unit],MATCH(Table1[[#This Row],[Service]],LookupService[Service],0),0))</f>
        <v>N/A</v>
      </c>
      <c r="AX802" s="81"/>
      <c r="AY802" s="72" t="str">
        <f>IF(OR(Table1[[#This Row],[Flow]]="",Table1[[#This Row],[Mech - Diversity]]=""),"",Table1[[#This Row],[Flow]]*Table1[[#This Row],[Mech - Diversity]])</f>
        <v/>
      </c>
      <c r="AZ802" s="72"/>
      <c r="BA802" s="62"/>
      <c r="BB802" s="62"/>
      <c r="BC802" s="62"/>
      <c r="BD802" s="62"/>
      <c r="BE802" s="62"/>
      <c r="BF802" s="62"/>
      <c r="BG802" s="62"/>
      <c r="BH802" s="77"/>
      <c r="BI802" s="77"/>
      <c r="BJ802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802" s="72"/>
      <c r="BL802" s="72" t="b">
        <f>IF(ISBLANK(Table1[[#This Row],[Power Source (Control Panel)]]),FALSE,TRUE)</f>
        <v>0</v>
      </c>
    </row>
    <row r="803" spans="1:64" ht="30" customHeight="1" x14ac:dyDescent="0.3">
      <c r="A803" s="80" t="s">
        <v>1135</v>
      </c>
      <c r="B803" s="62" t="s">
        <v>1128</v>
      </c>
      <c r="C80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TD-C006</v>
      </c>
      <c r="D803" s="62" t="s">
        <v>516</v>
      </c>
      <c r="E803" s="62" t="s">
        <v>794</v>
      </c>
      <c r="F803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803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803" s="74">
        <v>6</v>
      </c>
      <c r="I803" s="75" t="str">
        <f>IF(Table1[[#This Row],[Connection ID]]&lt;&gt;"-",IF(COUNTIF(Table1[Connection ID],Table1[[#This Row],[Connection ID]])&gt;1,"Duplicate Tag",""),"")</f>
        <v/>
      </c>
      <c r="J80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03" s="62"/>
      <c r="M803" s="62"/>
      <c r="N803" s="72" t="str" cm="1">
        <f t="array" ref="N803">_xlfn._xlws.FILTER(LookupCostCode[Cost Code],LookupCostCode[Description]=Table1[[#This Row],[Equipment Type]],"Not Assigned")</f>
        <v>Not Assigned</v>
      </c>
      <c r="O803" s="62"/>
      <c r="P803" s="62"/>
      <c r="Q803" s="62" t="s">
        <v>9</v>
      </c>
      <c r="R803" s="62"/>
      <c r="S803" s="62" t="s">
        <v>10</v>
      </c>
      <c r="T803" s="62"/>
      <c r="U803" s="62"/>
      <c r="V803" s="62"/>
      <c r="W803" s="72" t="str">
        <f>IF(ISBLANK(Table1[[#This Row],[Connection Type]]),"",INDEX(LookupConnectionType[Description],MATCH(Table1[[#This Row],[Connection Type]],LookupConnectionType[Connection Abbreviation])))</f>
        <v/>
      </c>
      <c r="X803" s="76"/>
      <c r="AA803" s="62"/>
      <c r="AB803" s="62"/>
      <c r="AC803" s="62" t="s">
        <v>518</v>
      </c>
      <c r="AD803" s="62"/>
      <c r="AE803" s="62"/>
      <c r="AF803" s="77"/>
      <c r="AG803" s="77"/>
      <c r="AH803" s="78"/>
      <c r="AI80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0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03" s="79" t="str">
        <f>IF(OR(Table1[[#This Row],[Apparent Power (kVA)]]="",Table1[[#This Row],[Elec - Diversity]]=""),"",Table1[[#This Row],[Apparent Power (kVA)]]*Table1[[#This Row],[Elec - Diversity]])</f>
        <v/>
      </c>
      <c r="AL803" s="62"/>
      <c r="AM803" s="62"/>
      <c r="AN803" s="62"/>
      <c r="AO803" s="62"/>
      <c r="AP803" s="62"/>
      <c r="AQ803" s="62"/>
      <c r="AR803" s="62"/>
      <c r="AS803" s="62"/>
      <c r="AT803" s="62" t="str" cm="1">
        <f t="array" ref="AT803">IF(ISBLANK(Table1[[#This Row],[Service]]),"N/A",INDEX(LookupService[Consumption Unit],MATCH(Table1[[#This Row],[Service]],LookupService[Service],0),0))</f>
        <v>N/A</v>
      </c>
      <c r="AU803" s="62"/>
      <c r="AV803" s="62"/>
      <c r="AW803" s="80" t="str" cm="1">
        <f t="array" ref="AW803">IF(ISBLANK(Table1[[#This Row],[Service]]),"N/A",INDEX(LookupService[Pressure Unit],MATCH(Table1[[#This Row],[Service]],LookupService[Service],0),0))</f>
        <v>N/A</v>
      </c>
      <c r="AX803" s="81"/>
      <c r="AY803" s="72" t="str">
        <f>IF(OR(Table1[[#This Row],[Flow]]="",Table1[[#This Row],[Mech - Diversity]]=""),"",Table1[[#This Row],[Flow]]*Table1[[#This Row],[Mech - Diversity]])</f>
        <v/>
      </c>
      <c r="AZ803" s="72"/>
      <c r="BA803" s="62"/>
      <c r="BB803" s="62"/>
      <c r="BC803" s="62"/>
      <c r="BD803" s="62"/>
      <c r="BE803" s="62"/>
      <c r="BF803" s="62"/>
      <c r="BG803" s="62"/>
      <c r="BH803" s="77"/>
      <c r="BI803" s="77"/>
      <c r="BJ803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803" s="72" t="s">
        <v>512</v>
      </c>
      <c r="BL803" s="72" t="b">
        <f>IF(ISBLANK(Table1[[#This Row],[Power Source (Control Panel)]]),FALSE,TRUE)</f>
        <v>0</v>
      </c>
    </row>
    <row r="804" spans="1:64" ht="30" customHeight="1" x14ac:dyDescent="0.3">
      <c r="A804" s="62" t="s">
        <v>1135</v>
      </c>
      <c r="B804" s="62" t="s">
        <v>1128</v>
      </c>
      <c r="C80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04" s="62" t="s">
        <v>509</v>
      </c>
      <c r="E804" s="62"/>
      <c r="F80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0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04" s="74"/>
      <c r="I804" s="75" t="str">
        <f>IF(Table1[[#This Row],[Connection ID]]&lt;&gt;"-",IF(COUNTIF(Table1[Connection ID],Table1[[#This Row],[Connection ID]])&gt;1,"Duplicate Tag",""),"")</f>
        <v/>
      </c>
      <c r="J80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04" s="62"/>
      <c r="M804" s="62" t="s">
        <v>751</v>
      </c>
      <c r="N804" s="72" t="str" cm="1">
        <f t="array" ref="N804">_xlfn._xlws.FILTER(LookupCostCode[Cost Code],LookupCostCode[Description]=Table1[[#This Row],[Equipment Type]],"Not Assigned")</f>
        <v>Not Assigned</v>
      </c>
      <c r="O804" s="72" t="s">
        <v>594</v>
      </c>
      <c r="P804" s="72"/>
      <c r="Q804" s="62" t="s">
        <v>9</v>
      </c>
      <c r="R804" s="62"/>
      <c r="S804" s="62" t="s">
        <v>10</v>
      </c>
      <c r="T804" s="62"/>
      <c r="U804" s="62"/>
      <c r="V804" s="62"/>
      <c r="W804" s="72" t="str">
        <f>IF(ISBLANK(Table1[[#This Row],[Connection Type]]),"",INDEX(LookupConnectionType[Description],MATCH(Table1[[#This Row],[Connection Type]],LookupConnectionType[Connection Abbreviation])))</f>
        <v/>
      </c>
      <c r="X804" s="76"/>
      <c r="AA804" s="62"/>
      <c r="AB804" s="62"/>
      <c r="AC804" s="62"/>
      <c r="AD804" s="62"/>
      <c r="AE804" s="62"/>
      <c r="AF804" s="77"/>
      <c r="AG804" s="77"/>
      <c r="AH804" s="78"/>
      <c r="AI80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0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04" s="79" t="str">
        <f>IF(OR(Table1[[#This Row],[Apparent Power (kVA)]]="",Table1[[#This Row],[Elec - Diversity]]=""),"",Table1[[#This Row],[Apparent Power (kVA)]]*Table1[[#This Row],[Elec - Diversity]])</f>
        <v/>
      </c>
      <c r="AL804" s="62"/>
      <c r="AM804" s="62"/>
      <c r="AN804" s="62"/>
      <c r="AO804" s="62"/>
      <c r="AP804" s="62"/>
      <c r="AQ804" s="62"/>
      <c r="AR804" s="62"/>
      <c r="AS804" s="62"/>
      <c r="AT804" s="62" t="str" cm="1">
        <f t="array" ref="AT804">IF(ISBLANK(Table1[[#This Row],[Service]]),"N/A",INDEX(LookupService[Consumption Unit],MATCH(Table1[[#This Row],[Service]],LookupService[Service],0),0))</f>
        <v>N/A</v>
      </c>
      <c r="AU804" s="62"/>
      <c r="AV804" s="62"/>
      <c r="AW804" s="80" t="str" cm="1">
        <f t="array" ref="AW804">IF(ISBLANK(Table1[[#This Row],[Service]]),"N/A",INDEX(LookupService[Pressure Unit],MATCH(Table1[[#This Row],[Service]],LookupService[Service],0),0))</f>
        <v>N/A</v>
      </c>
      <c r="AX804" s="81"/>
      <c r="AY804" s="72" t="str">
        <f>IF(OR(Table1[[#This Row],[Flow]]="",Table1[[#This Row],[Mech - Diversity]]=""),"",Table1[[#This Row],[Flow]]*Table1[[#This Row],[Mech - Diversity]])</f>
        <v/>
      </c>
      <c r="AZ804" s="72"/>
      <c r="BA804" s="62"/>
      <c r="BB804" s="62"/>
      <c r="BC804" s="62"/>
      <c r="BD804" s="62"/>
      <c r="BE804" s="62"/>
      <c r="BF804" s="62"/>
      <c r="BG804" s="62"/>
      <c r="BH804" s="77"/>
      <c r="BI804" s="77"/>
      <c r="BJ80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04" s="72"/>
      <c r="BL804" s="72" t="b">
        <f>IF(ISBLANK(Table1[[#This Row],[Power Source (Control Panel)]]),FALSE,TRUE)</f>
        <v>0</v>
      </c>
    </row>
    <row r="805" spans="1:64" ht="30" customHeight="1" x14ac:dyDescent="0.3">
      <c r="A805" s="86" t="s">
        <v>1136</v>
      </c>
      <c r="B805" s="62" t="s">
        <v>1130</v>
      </c>
      <c r="C80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EL-C157</v>
      </c>
      <c r="D805" s="62" t="s">
        <v>516</v>
      </c>
      <c r="E805" s="62" t="s">
        <v>528</v>
      </c>
      <c r="F805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805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805" s="74">
        <v>157</v>
      </c>
      <c r="I805" s="75" t="str">
        <f>IF(Table1[[#This Row],[Connection ID]]&lt;&gt;"-",IF(COUNTIF(Table1[Connection ID],Table1[[#This Row],[Connection ID]])&gt;1,"Duplicate Tag",""),"")</f>
        <v/>
      </c>
      <c r="J80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05" s="62"/>
      <c r="M805" s="62" t="s">
        <v>751</v>
      </c>
      <c r="N805" s="72" t="str" cm="1">
        <f t="array" ref="N805">_xlfn._xlws.FILTER(LookupCostCode[Cost Code],LookupCostCode[Description]=Table1[[#This Row],[Equipment Type]],"Not Assigned")</f>
        <v>Not Assigned</v>
      </c>
      <c r="O805" s="72" t="s">
        <v>545</v>
      </c>
      <c r="P805" s="72"/>
      <c r="Q805" s="62" t="s">
        <v>9</v>
      </c>
      <c r="R805" s="62"/>
      <c r="S805" s="62" t="s">
        <v>10</v>
      </c>
      <c r="T805" s="62"/>
      <c r="U805" s="62"/>
      <c r="V805" s="62"/>
      <c r="W805" s="72" t="str">
        <f>IF(ISBLANK(Table1[[#This Row],[Connection Type]]),"",INDEX(LookupConnectionType[Description],MATCH(Table1[[#This Row],[Connection Type]],LookupConnectionType[Connection Abbreviation])))</f>
        <v/>
      </c>
      <c r="X805" s="76"/>
      <c r="AA805" s="62"/>
      <c r="AB805" s="62"/>
      <c r="AC805" s="62" t="s">
        <v>518</v>
      </c>
      <c r="AD805" s="62"/>
      <c r="AE805" s="62" t="s">
        <v>529</v>
      </c>
      <c r="AF805" s="77"/>
      <c r="AG805" s="77">
        <v>10</v>
      </c>
      <c r="AH805" s="78">
        <v>0.75</v>
      </c>
      <c r="AI805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1.2</v>
      </c>
      <c r="AJ805" s="79">
        <f>IF(OR(Table1[[#This Row],[Apparent Load (FLA)]]="",Table1[[#This Row],[Apparent Load (FLA)]]=0,Table1[[#This Row],[Elec - Diversity]]=""),"",Table1[[#This Row],[Apparent Load (FLA)]]*Table1[[#This Row],[Elec - Diversity]])</f>
        <v>7.5</v>
      </c>
      <c r="AK805" s="79">
        <f>IF(OR(Table1[[#This Row],[Apparent Power (kVA)]]="",Table1[[#This Row],[Elec - Diversity]]=""),"",Table1[[#This Row],[Apparent Power (kVA)]]*Table1[[#This Row],[Elec - Diversity]])</f>
        <v>0.89999999999999991</v>
      </c>
      <c r="AL805" s="62"/>
      <c r="AM805" s="62"/>
      <c r="AN805" s="62"/>
      <c r="AO805" s="62"/>
      <c r="AP805" s="62"/>
      <c r="AQ805" s="62"/>
      <c r="AR805" s="62"/>
      <c r="AS805" s="62"/>
      <c r="AT805" s="62" t="str" cm="1">
        <f t="array" ref="AT805">IF(ISBLANK(Table1[[#This Row],[Service]]),"N/A",INDEX(LookupService[Consumption Unit],MATCH(Table1[[#This Row],[Service]],LookupService[Service],0),0))</f>
        <v>N/A</v>
      </c>
      <c r="AU805" s="62"/>
      <c r="AV805" s="62"/>
      <c r="AW805" s="80" t="str" cm="1">
        <f t="array" ref="AW805">IF(ISBLANK(Table1[[#This Row],[Service]]),"N/A",INDEX(LookupService[Pressure Unit],MATCH(Table1[[#This Row],[Service]],LookupService[Service],0),0))</f>
        <v>N/A</v>
      </c>
      <c r="AX805" s="81"/>
      <c r="AY805" s="72" t="str">
        <f>IF(OR(Table1[[#This Row],[Flow]]="",Table1[[#This Row],[Mech - Diversity]]=""),"",Table1[[#This Row],[Flow]]*Table1[[#This Row],[Mech - Diversity]])</f>
        <v/>
      </c>
      <c r="AZ805" s="72"/>
      <c r="BA805" s="62"/>
      <c r="BB805" s="62"/>
      <c r="BC805" s="62"/>
      <c r="BD805" s="62"/>
      <c r="BE805" s="62"/>
      <c r="BF805" s="62"/>
      <c r="BG805" s="62"/>
      <c r="BH805" s="77"/>
      <c r="BI805" s="77"/>
      <c r="BJ805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805" s="72"/>
      <c r="BL805" s="72" t="b">
        <f>IF(ISBLANK(Table1[[#This Row],[Power Source (Control Panel)]]),FALSE,TRUE)</f>
        <v>0</v>
      </c>
    </row>
    <row r="806" spans="1:64" ht="30" customHeight="1" x14ac:dyDescent="0.3">
      <c r="A806" s="80" t="s">
        <v>1136</v>
      </c>
      <c r="B806" s="62" t="s">
        <v>1128</v>
      </c>
      <c r="C80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TD-C007</v>
      </c>
      <c r="D806" s="62" t="s">
        <v>516</v>
      </c>
      <c r="E806" s="62" t="s">
        <v>794</v>
      </c>
      <c r="F806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806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806" s="74">
        <v>7</v>
      </c>
      <c r="I806" s="75" t="str">
        <f>IF(Table1[[#This Row],[Connection ID]]&lt;&gt;"-",IF(COUNTIF(Table1[Connection ID],Table1[[#This Row],[Connection ID]])&gt;1,"Duplicate Tag",""),"")</f>
        <v/>
      </c>
      <c r="J80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06" s="62"/>
      <c r="M806" s="62"/>
      <c r="N806" s="72" t="str" cm="1">
        <f t="array" ref="N806">_xlfn._xlws.FILTER(LookupCostCode[Cost Code],LookupCostCode[Description]=Table1[[#This Row],[Equipment Type]],"Not Assigned")</f>
        <v>Not Assigned</v>
      </c>
      <c r="O806" s="62"/>
      <c r="P806" s="62"/>
      <c r="Q806" s="62" t="s">
        <v>9</v>
      </c>
      <c r="R806" s="62"/>
      <c r="S806" s="62" t="s">
        <v>10</v>
      </c>
      <c r="T806" s="62"/>
      <c r="U806" s="62"/>
      <c r="V806" s="62"/>
      <c r="W806" s="72" t="str">
        <f>IF(ISBLANK(Table1[[#This Row],[Connection Type]]),"",INDEX(LookupConnectionType[Description],MATCH(Table1[[#This Row],[Connection Type]],LookupConnectionType[Connection Abbreviation])))</f>
        <v/>
      </c>
      <c r="X806" s="76"/>
      <c r="AA806" s="62"/>
      <c r="AB806" s="62"/>
      <c r="AC806" s="62" t="s">
        <v>518</v>
      </c>
      <c r="AD806" s="62"/>
      <c r="AE806" s="62"/>
      <c r="AF806" s="77"/>
      <c r="AG806" s="77"/>
      <c r="AH806" s="78"/>
      <c r="AI80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0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06" s="79" t="str">
        <f>IF(OR(Table1[[#This Row],[Apparent Power (kVA)]]="",Table1[[#This Row],[Elec - Diversity]]=""),"",Table1[[#This Row],[Apparent Power (kVA)]]*Table1[[#This Row],[Elec - Diversity]])</f>
        <v/>
      </c>
      <c r="AL806" s="62"/>
      <c r="AM806" s="62"/>
      <c r="AN806" s="62"/>
      <c r="AO806" s="62"/>
      <c r="AP806" s="62"/>
      <c r="AQ806" s="62"/>
      <c r="AR806" s="62"/>
      <c r="AS806" s="62"/>
      <c r="AT806" s="62" t="str" cm="1">
        <f t="array" ref="AT806">IF(ISBLANK(Table1[[#This Row],[Service]]),"N/A",INDEX(LookupService[Consumption Unit],MATCH(Table1[[#This Row],[Service]],LookupService[Service],0),0))</f>
        <v>N/A</v>
      </c>
      <c r="AU806" s="62"/>
      <c r="AV806" s="62"/>
      <c r="AW806" s="80" t="str" cm="1">
        <f t="array" ref="AW806">IF(ISBLANK(Table1[[#This Row],[Service]]),"N/A",INDEX(LookupService[Pressure Unit],MATCH(Table1[[#This Row],[Service]],LookupService[Service],0),0))</f>
        <v>N/A</v>
      </c>
      <c r="AX806" s="81"/>
      <c r="AY806" s="72" t="str">
        <f>IF(OR(Table1[[#This Row],[Flow]]="",Table1[[#This Row],[Mech - Diversity]]=""),"",Table1[[#This Row],[Flow]]*Table1[[#This Row],[Mech - Diversity]])</f>
        <v/>
      </c>
      <c r="AZ806" s="72"/>
      <c r="BA806" s="62"/>
      <c r="BB806" s="62"/>
      <c r="BC806" s="62"/>
      <c r="BD806" s="62"/>
      <c r="BE806" s="62"/>
      <c r="BF806" s="62"/>
      <c r="BG806" s="62"/>
      <c r="BH806" s="77"/>
      <c r="BI806" s="77"/>
      <c r="BJ806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806" s="72" t="s">
        <v>512</v>
      </c>
      <c r="BL806" s="72" t="b">
        <f>IF(ISBLANK(Table1[[#This Row],[Power Source (Control Panel)]]),FALSE,TRUE)</f>
        <v>0</v>
      </c>
    </row>
    <row r="807" spans="1:64" ht="30" customHeight="1" x14ac:dyDescent="0.3">
      <c r="A807" s="86" t="s">
        <v>1136</v>
      </c>
      <c r="B807" s="62" t="s">
        <v>1130</v>
      </c>
      <c r="C80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07" s="62" t="s">
        <v>509</v>
      </c>
      <c r="E807" s="62"/>
      <c r="F80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0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07" s="74"/>
      <c r="I807" s="75" t="str">
        <f>IF(Table1[[#This Row],[Connection ID]]&lt;&gt;"-",IF(COUNTIF(Table1[Connection ID],Table1[[#This Row],[Connection ID]])&gt;1,"Duplicate Tag",""),"")</f>
        <v/>
      </c>
      <c r="J80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07" s="62"/>
      <c r="M807" s="62" t="s">
        <v>751</v>
      </c>
      <c r="N807" s="72" t="str" cm="1">
        <f t="array" ref="N807">_xlfn._xlws.FILTER(LookupCostCode[Cost Code],LookupCostCode[Description]=Table1[[#This Row],[Equipment Type]],"Not Assigned")</f>
        <v>Not Assigned</v>
      </c>
      <c r="O807" s="72" t="s">
        <v>545</v>
      </c>
      <c r="P807" s="72"/>
      <c r="Q807" s="62" t="s">
        <v>9</v>
      </c>
      <c r="R807" s="62"/>
      <c r="S807" s="62" t="s">
        <v>10</v>
      </c>
      <c r="T807" s="62"/>
      <c r="U807" s="62"/>
      <c r="V807" s="62"/>
      <c r="W807" s="72" t="str">
        <f>IF(ISBLANK(Table1[[#This Row],[Connection Type]]),"",INDEX(LookupConnectionType[Description],MATCH(Table1[[#This Row],[Connection Type]],LookupConnectionType[Connection Abbreviation])))</f>
        <v/>
      </c>
      <c r="X807" s="76"/>
      <c r="AA807" s="62"/>
      <c r="AB807" s="62"/>
      <c r="AC807" s="62"/>
      <c r="AD807" s="62"/>
      <c r="AE807" s="62"/>
      <c r="AF807" s="77"/>
      <c r="AG807" s="77"/>
      <c r="AH807" s="78"/>
      <c r="AI80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0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07" s="79" t="str">
        <f>IF(OR(Table1[[#This Row],[Apparent Power (kVA)]]="",Table1[[#This Row],[Elec - Diversity]]=""),"",Table1[[#This Row],[Apparent Power (kVA)]]*Table1[[#This Row],[Elec - Diversity]])</f>
        <v/>
      </c>
      <c r="AL807" s="62"/>
      <c r="AM807" s="62"/>
      <c r="AN807" s="62"/>
      <c r="AO807" s="62"/>
      <c r="AP807" s="62"/>
      <c r="AQ807" s="62"/>
      <c r="AR807" s="62"/>
      <c r="AS807" s="62"/>
      <c r="AT807" s="62" t="str" cm="1">
        <f t="array" ref="AT807">IF(ISBLANK(Table1[[#This Row],[Service]]),"N/A",INDEX(LookupService[Consumption Unit],MATCH(Table1[[#This Row],[Service]],LookupService[Service],0),0))</f>
        <v>N/A</v>
      </c>
      <c r="AU807" s="62"/>
      <c r="AV807" s="62"/>
      <c r="AW807" s="80" t="str" cm="1">
        <f t="array" ref="AW807">IF(ISBLANK(Table1[[#This Row],[Service]]),"N/A",INDEX(LookupService[Pressure Unit],MATCH(Table1[[#This Row],[Service]],LookupService[Service],0),0))</f>
        <v>N/A</v>
      </c>
      <c r="AX807" s="81"/>
      <c r="AY807" s="72" t="str">
        <f>IF(OR(Table1[[#This Row],[Flow]]="",Table1[[#This Row],[Mech - Diversity]]=""),"",Table1[[#This Row],[Flow]]*Table1[[#This Row],[Mech - Diversity]])</f>
        <v/>
      </c>
      <c r="AZ807" s="72"/>
      <c r="BA807" s="62"/>
      <c r="BB807" s="62"/>
      <c r="BC807" s="62"/>
      <c r="BD807" s="62"/>
      <c r="BE807" s="62"/>
      <c r="BF807" s="62"/>
      <c r="BG807" s="62"/>
      <c r="BH807" s="77"/>
      <c r="BI807" s="77"/>
      <c r="BJ80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07" s="72"/>
      <c r="BL807" s="72" t="b">
        <f>IF(ISBLANK(Table1[[#This Row],[Power Source (Control Panel)]]),FALSE,TRUE)</f>
        <v>0</v>
      </c>
    </row>
    <row r="808" spans="1:64" ht="30" customHeight="1" x14ac:dyDescent="0.3">
      <c r="A808" s="62" t="s">
        <v>1137</v>
      </c>
      <c r="B808" s="62" t="s">
        <v>1128</v>
      </c>
      <c r="C80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EL-C158</v>
      </c>
      <c r="D808" s="62" t="s">
        <v>516</v>
      </c>
      <c r="E808" s="62" t="s">
        <v>528</v>
      </c>
      <c r="F808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808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808" s="74">
        <v>158</v>
      </c>
      <c r="I808" s="75" t="str">
        <f>IF(Table1[[#This Row],[Connection ID]]&lt;&gt;"-",IF(COUNTIF(Table1[Connection ID],Table1[[#This Row],[Connection ID]])&gt;1,"Duplicate Tag",""),"")</f>
        <v/>
      </c>
      <c r="J80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08" s="62"/>
      <c r="M808" s="62" t="s">
        <v>751</v>
      </c>
      <c r="N808" s="72" t="str" cm="1">
        <f t="array" ref="N808">_xlfn._xlws.FILTER(LookupCostCode[Cost Code],LookupCostCode[Description]=Table1[[#This Row],[Equipment Type]],"Not Assigned")</f>
        <v>Not Assigned</v>
      </c>
      <c r="O808" s="72" t="s">
        <v>594</v>
      </c>
      <c r="P808" s="72"/>
      <c r="Q808" s="62" t="s">
        <v>9</v>
      </c>
      <c r="R808" s="62"/>
      <c r="S808" s="62" t="s">
        <v>10</v>
      </c>
      <c r="T808" s="62"/>
      <c r="U808" s="62"/>
      <c r="V808" s="62"/>
      <c r="W808" s="72" t="str">
        <f>IF(ISBLANK(Table1[[#This Row],[Connection Type]]),"",INDEX(LookupConnectionType[Description],MATCH(Table1[[#This Row],[Connection Type]],LookupConnectionType[Connection Abbreviation])))</f>
        <v/>
      </c>
      <c r="X808" s="76"/>
      <c r="AA808" s="62"/>
      <c r="AB808" s="62"/>
      <c r="AC808" s="62" t="s">
        <v>518</v>
      </c>
      <c r="AD808" s="62"/>
      <c r="AE808" s="62" t="s">
        <v>529</v>
      </c>
      <c r="AF808" s="77"/>
      <c r="AG808" s="77">
        <v>10</v>
      </c>
      <c r="AH808" s="78">
        <v>0.75</v>
      </c>
      <c r="AI808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1.2</v>
      </c>
      <c r="AJ808" s="79">
        <f>IF(OR(Table1[[#This Row],[Apparent Load (FLA)]]="",Table1[[#This Row],[Apparent Load (FLA)]]=0,Table1[[#This Row],[Elec - Diversity]]=""),"",Table1[[#This Row],[Apparent Load (FLA)]]*Table1[[#This Row],[Elec - Diversity]])</f>
        <v>7.5</v>
      </c>
      <c r="AK808" s="79">
        <f>IF(OR(Table1[[#This Row],[Apparent Power (kVA)]]="",Table1[[#This Row],[Elec - Diversity]]=""),"",Table1[[#This Row],[Apparent Power (kVA)]]*Table1[[#This Row],[Elec - Diversity]])</f>
        <v>0.89999999999999991</v>
      </c>
      <c r="AL808" s="62"/>
      <c r="AM808" s="62"/>
      <c r="AN808" s="62"/>
      <c r="AO808" s="62"/>
      <c r="AP808" s="62"/>
      <c r="AQ808" s="62"/>
      <c r="AR808" s="62"/>
      <c r="AS808" s="62"/>
      <c r="AT808" s="62" t="str" cm="1">
        <f t="array" ref="AT808">IF(ISBLANK(Table1[[#This Row],[Service]]),"N/A",INDEX(LookupService[Consumption Unit],MATCH(Table1[[#This Row],[Service]],LookupService[Service],0),0))</f>
        <v>N/A</v>
      </c>
      <c r="AU808" s="62"/>
      <c r="AV808" s="62"/>
      <c r="AW808" s="80" t="str" cm="1">
        <f t="array" ref="AW808">IF(ISBLANK(Table1[[#This Row],[Service]]),"N/A",INDEX(LookupService[Pressure Unit],MATCH(Table1[[#This Row],[Service]],LookupService[Service],0),0))</f>
        <v>N/A</v>
      </c>
      <c r="AX808" s="81"/>
      <c r="AY808" s="72" t="str">
        <f>IF(OR(Table1[[#This Row],[Flow]]="",Table1[[#This Row],[Mech - Diversity]]=""),"",Table1[[#This Row],[Flow]]*Table1[[#This Row],[Mech - Diversity]])</f>
        <v/>
      </c>
      <c r="AZ808" s="72"/>
      <c r="BA808" s="62"/>
      <c r="BB808" s="62"/>
      <c r="BC808" s="62"/>
      <c r="BD808" s="62"/>
      <c r="BE808" s="62"/>
      <c r="BF808" s="62"/>
      <c r="BG808" s="62"/>
      <c r="BH808" s="77"/>
      <c r="BI808" s="77"/>
      <c r="BJ808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808" s="72"/>
      <c r="BL808" s="72" t="b">
        <f>IF(ISBLANK(Table1[[#This Row],[Power Source (Control Panel)]]),FALSE,TRUE)</f>
        <v>0</v>
      </c>
    </row>
    <row r="809" spans="1:64" ht="30" customHeight="1" x14ac:dyDescent="0.3">
      <c r="A809" s="80" t="s">
        <v>1137</v>
      </c>
      <c r="B809" s="62" t="s">
        <v>1128</v>
      </c>
      <c r="C80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TD-C008</v>
      </c>
      <c r="D809" s="62" t="s">
        <v>516</v>
      </c>
      <c r="E809" s="62" t="s">
        <v>794</v>
      </c>
      <c r="F809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809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809" s="74">
        <v>8</v>
      </c>
      <c r="I809" s="75" t="str">
        <f>IF(Table1[[#This Row],[Connection ID]]&lt;&gt;"-",IF(COUNTIF(Table1[Connection ID],Table1[[#This Row],[Connection ID]])&gt;1,"Duplicate Tag",""),"")</f>
        <v/>
      </c>
      <c r="J80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09" s="62"/>
      <c r="M809" s="62"/>
      <c r="N809" s="72" t="str" cm="1">
        <f t="array" ref="N809">_xlfn._xlws.FILTER(LookupCostCode[Cost Code],LookupCostCode[Description]=Table1[[#This Row],[Equipment Type]],"Not Assigned")</f>
        <v>Not Assigned</v>
      </c>
      <c r="O809" s="62"/>
      <c r="P809" s="62"/>
      <c r="Q809" s="62" t="s">
        <v>9</v>
      </c>
      <c r="R809" s="62"/>
      <c r="S809" s="62" t="s">
        <v>10</v>
      </c>
      <c r="T809" s="62"/>
      <c r="U809" s="62"/>
      <c r="V809" s="62"/>
      <c r="W809" s="72" t="str">
        <f>IF(ISBLANK(Table1[[#This Row],[Connection Type]]),"",INDEX(LookupConnectionType[Description],MATCH(Table1[[#This Row],[Connection Type]],LookupConnectionType[Connection Abbreviation])))</f>
        <v/>
      </c>
      <c r="X809" s="76"/>
      <c r="AA809" s="62"/>
      <c r="AB809" s="62"/>
      <c r="AC809" s="62" t="s">
        <v>518</v>
      </c>
      <c r="AD809" s="62"/>
      <c r="AE809" s="62"/>
      <c r="AF809" s="77"/>
      <c r="AG809" s="77"/>
      <c r="AH809" s="78"/>
      <c r="AI80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0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09" s="79" t="str">
        <f>IF(OR(Table1[[#This Row],[Apparent Power (kVA)]]="",Table1[[#This Row],[Elec - Diversity]]=""),"",Table1[[#This Row],[Apparent Power (kVA)]]*Table1[[#This Row],[Elec - Diversity]])</f>
        <v/>
      </c>
      <c r="AL809" s="62"/>
      <c r="AM809" s="62"/>
      <c r="AN809" s="62"/>
      <c r="AO809" s="62"/>
      <c r="AP809" s="62"/>
      <c r="AQ809" s="62"/>
      <c r="AR809" s="62"/>
      <c r="AS809" s="62"/>
      <c r="AT809" s="62" t="str" cm="1">
        <f t="array" ref="AT809">IF(ISBLANK(Table1[[#This Row],[Service]]),"N/A",INDEX(LookupService[Consumption Unit],MATCH(Table1[[#This Row],[Service]],LookupService[Service],0),0))</f>
        <v>N/A</v>
      </c>
      <c r="AU809" s="62"/>
      <c r="AV809" s="62"/>
      <c r="AW809" s="80" t="str" cm="1">
        <f t="array" ref="AW809">IF(ISBLANK(Table1[[#This Row],[Service]]),"N/A",INDEX(LookupService[Pressure Unit],MATCH(Table1[[#This Row],[Service]],LookupService[Service],0),0))</f>
        <v>N/A</v>
      </c>
      <c r="AX809" s="81"/>
      <c r="AY809" s="72" t="str">
        <f>IF(OR(Table1[[#This Row],[Flow]]="",Table1[[#This Row],[Mech - Diversity]]=""),"",Table1[[#This Row],[Flow]]*Table1[[#This Row],[Mech - Diversity]])</f>
        <v/>
      </c>
      <c r="AZ809" s="72"/>
      <c r="BA809" s="62"/>
      <c r="BB809" s="62"/>
      <c r="BC809" s="62"/>
      <c r="BD809" s="62"/>
      <c r="BE809" s="62"/>
      <c r="BF809" s="62"/>
      <c r="BG809" s="62"/>
      <c r="BH809" s="77"/>
      <c r="BI809" s="77"/>
      <c r="BJ809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809" s="72" t="s">
        <v>512</v>
      </c>
      <c r="BL809" s="72" t="b">
        <f>IF(ISBLANK(Table1[[#This Row],[Power Source (Control Panel)]]),FALSE,TRUE)</f>
        <v>0</v>
      </c>
    </row>
    <row r="810" spans="1:64" ht="30" customHeight="1" x14ac:dyDescent="0.3">
      <c r="A810" s="62" t="s">
        <v>1137</v>
      </c>
      <c r="B810" s="62" t="s">
        <v>1128</v>
      </c>
      <c r="C81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10" s="62" t="s">
        <v>509</v>
      </c>
      <c r="E810" s="62"/>
      <c r="F81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1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10" s="74"/>
      <c r="I810" s="75" t="str">
        <f>IF(Table1[[#This Row],[Connection ID]]&lt;&gt;"-",IF(COUNTIF(Table1[Connection ID],Table1[[#This Row],[Connection ID]])&gt;1,"Duplicate Tag",""),"")</f>
        <v/>
      </c>
      <c r="J81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10" s="62"/>
      <c r="M810" s="62" t="s">
        <v>751</v>
      </c>
      <c r="N810" s="72" t="str" cm="1">
        <f t="array" ref="N810">_xlfn._xlws.FILTER(LookupCostCode[Cost Code],LookupCostCode[Description]=Table1[[#This Row],[Equipment Type]],"Not Assigned")</f>
        <v>Not Assigned</v>
      </c>
      <c r="O810" s="72" t="s">
        <v>594</v>
      </c>
      <c r="P810" s="72"/>
      <c r="Q810" s="62" t="s">
        <v>9</v>
      </c>
      <c r="R810" s="62"/>
      <c r="S810" s="62" t="s">
        <v>10</v>
      </c>
      <c r="T810" s="62"/>
      <c r="U810" s="62"/>
      <c r="V810" s="62"/>
      <c r="W810" s="72" t="str">
        <f>IF(ISBLANK(Table1[[#This Row],[Connection Type]]),"",INDEX(LookupConnectionType[Description],MATCH(Table1[[#This Row],[Connection Type]],LookupConnectionType[Connection Abbreviation])))</f>
        <v/>
      </c>
      <c r="X810" s="76"/>
      <c r="AA810" s="62"/>
      <c r="AB810" s="62"/>
      <c r="AC810" s="62"/>
      <c r="AD810" s="62"/>
      <c r="AE810" s="62"/>
      <c r="AF810" s="77"/>
      <c r="AG810" s="77"/>
      <c r="AH810" s="78"/>
      <c r="AI81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1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10" s="79" t="str">
        <f>IF(OR(Table1[[#This Row],[Apparent Power (kVA)]]="",Table1[[#This Row],[Elec - Diversity]]=""),"",Table1[[#This Row],[Apparent Power (kVA)]]*Table1[[#This Row],[Elec - Diversity]])</f>
        <v/>
      </c>
      <c r="AL810" s="62"/>
      <c r="AM810" s="62"/>
      <c r="AN810" s="62"/>
      <c r="AO810" s="62"/>
      <c r="AP810" s="62"/>
      <c r="AQ810" s="62"/>
      <c r="AR810" s="62"/>
      <c r="AS810" s="62"/>
      <c r="AT810" s="62" t="str" cm="1">
        <f t="array" ref="AT810">IF(ISBLANK(Table1[[#This Row],[Service]]),"N/A",INDEX(LookupService[Consumption Unit],MATCH(Table1[[#This Row],[Service]],LookupService[Service],0),0))</f>
        <v>N/A</v>
      </c>
      <c r="AU810" s="62"/>
      <c r="AV810" s="62"/>
      <c r="AW810" s="80" t="str" cm="1">
        <f t="array" ref="AW810">IF(ISBLANK(Table1[[#This Row],[Service]]),"N/A",INDEX(LookupService[Pressure Unit],MATCH(Table1[[#This Row],[Service]],LookupService[Service],0),0))</f>
        <v>N/A</v>
      </c>
      <c r="AX810" s="81"/>
      <c r="AY810" s="72" t="str">
        <f>IF(OR(Table1[[#This Row],[Flow]]="",Table1[[#This Row],[Mech - Diversity]]=""),"",Table1[[#This Row],[Flow]]*Table1[[#This Row],[Mech - Diversity]])</f>
        <v/>
      </c>
      <c r="AZ810" s="72"/>
      <c r="BA810" s="62"/>
      <c r="BB810" s="62"/>
      <c r="BC810" s="62"/>
      <c r="BD810" s="62"/>
      <c r="BE810" s="62"/>
      <c r="BF810" s="62"/>
      <c r="BG810" s="62"/>
      <c r="BH810" s="77"/>
      <c r="BI810" s="77"/>
      <c r="BJ81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10" s="72"/>
      <c r="BL810" s="72" t="b">
        <f>IF(ISBLANK(Table1[[#This Row],[Power Source (Control Panel)]]),FALSE,TRUE)</f>
        <v>0</v>
      </c>
    </row>
    <row r="811" spans="1:64" ht="30" customHeight="1" x14ac:dyDescent="0.3">
      <c r="A811" s="86" t="s">
        <v>1138</v>
      </c>
      <c r="B811" s="62" t="s">
        <v>1130</v>
      </c>
      <c r="C81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EL-C159</v>
      </c>
      <c r="D811" s="62" t="s">
        <v>516</v>
      </c>
      <c r="E811" s="62" t="s">
        <v>528</v>
      </c>
      <c r="F811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811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811" s="74">
        <v>159</v>
      </c>
      <c r="I811" s="75" t="str">
        <f>IF(Table1[[#This Row],[Connection ID]]&lt;&gt;"-",IF(COUNTIF(Table1[Connection ID],Table1[[#This Row],[Connection ID]])&gt;1,"Duplicate Tag",""),"")</f>
        <v/>
      </c>
      <c r="J81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11" s="62"/>
      <c r="M811" s="62" t="s">
        <v>751</v>
      </c>
      <c r="N811" s="72" t="str" cm="1">
        <f t="array" ref="N811">_xlfn._xlws.FILTER(LookupCostCode[Cost Code],LookupCostCode[Description]=Table1[[#This Row],[Equipment Type]],"Not Assigned")</f>
        <v>Not Assigned</v>
      </c>
      <c r="O811" s="72" t="s">
        <v>545</v>
      </c>
      <c r="P811" s="72"/>
      <c r="Q811" s="62" t="s">
        <v>9</v>
      </c>
      <c r="R811" s="62"/>
      <c r="S811" s="62" t="s">
        <v>10</v>
      </c>
      <c r="T811" s="62"/>
      <c r="U811" s="62"/>
      <c r="V811" s="62"/>
      <c r="W811" s="72" t="str">
        <f>IF(ISBLANK(Table1[[#This Row],[Connection Type]]),"",INDEX(LookupConnectionType[Description],MATCH(Table1[[#This Row],[Connection Type]],LookupConnectionType[Connection Abbreviation])))</f>
        <v/>
      </c>
      <c r="X811" s="76"/>
      <c r="AA811" s="62"/>
      <c r="AB811" s="62"/>
      <c r="AC811" s="62" t="s">
        <v>518</v>
      </c>
      <c r="AD811" s="62"/>
      <c r="AE811" s="62" t="s">
        <v>529</v>
      </c>
      <c r="AF811" s="77"/>
      <c r="AG811" s="77">
        <v>10</v>
      </c>
      <c r="AH811" s="78">
        <v>0.75</v>
      </c>
      <c r="AI811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1.2</v>
      </c>
      <c r="AJ811" s="79">
        <f>IF(OR(Table1[[#This Row],[Apparent Load (FLA)]]="",Table1[[#This Row],[Apparent Load (FLA)]]=0,Table1[[#This Row],[Elec - Diversity]]=""),"",Table1[[#This Row],[Apparent Load (FLA)]]*Table1[[#This Row],[Elec - Diversity]])</f>
        <v>7.5</v>
      </c>
      <c r="AK811" s="79">
        <f>IF(OR(Table1[[#This Row],[Apparent Power (kVA)]]="",Table1[[#This Row],[Elec - Diversity]]=""),"",Table1[[#This Row],[Apparent Power (kVA)]]*Table1[[#This Row],[Elec - Diversity]])</f>
        <v>0.89999999999999991</v>
      </c>
      <c r="AL811" s="62"/>
      <c r="AM811" s="62"/>
      <c r="AN811" s="62"/>
      <c r="AO811" s="62"/>
      <c r="AP811" s="62"/>
      <c r="AQ811" s="62"/>
      <c r="AR811" s="62"/>
      <c r="AS811" s="62"/>
      <c r="AT811" s="62" t="str" cm="1">
        <f t="array" ref="AT811">IF(ISBLANK(Table1[[#This Row],[Service]]),"N/A",INDEX(LookupService[Consumption Unit],MATCH(Table1[[#This Row],[Service]],LookupService[Service],0),0))</f>
        <v>N/A</v>
      </c>
      <c r="AU811" s="62"/>
      <c r="AV811" s="62"/>
      <c r="AW811" s="80" t="str" cm="1">
        <f t="array" ref="AW811">IF(ISBLANK(Table1[[#This Row],[Service]]),"N/A",INDEX(LookupService[Pressure Unit],MATCH(Table1[[#This Row],[Service]],LookupService[Service],0),0))</f>
        <v>N/A</v>
      </c>
      <c r="AX811" s="81"/>
      <c r="AY811" s="72" t="str">
        <f>IF(OR(Table1[[#This Row],[Flow]]="",Table1[[#This Row],[Mech - Diversity]]=""),"",Table1[[#This Row],[Flow]]*Table1[[#This Row],[Mech - Diversity]])</f>
        <v/>
      </c>
      <c r="AZ811" s="72"/>
      <c r="BA811" s="62"/>
      <c r="BB811" s="62"/>
      <c r="BC811" s="62"/>
      <c r="BD811" s="62"/>
      <c r="BE811" s="62"/>
      <c r="BF811" s="62"/>
      <c r="BG811" s="62"/>
      <c r="BH811" s="77"/>
      <c r="BI811" s="77"/>
      <c r="BJ811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811" s="72"/>
      <c r="BL811" s="72" t="b">
        <f>IF(ISBLANK(Table1[[#This Row],[Power Source (Control Panel)]]),FALSE,TRUE)</f>
        <v>0</v>
      </c>
    </row>
    <row r="812" spans="1:64" ht="30" customHeight="1" x14ac:dyDescent="0.3">
      <c r="A812" s="80" t="s">
        <v>1138</v>
      </c>
      <c r="B812" s="62" t="s">
        <v>1128</v>
      </c>
      <c r="C81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TD-C009</v>
      </c>
      <c r="D812" s="62" t="s">
        <v>516</v>
      </c>
      <c r="E812" s="62" t="s">
        <v>794</v>
      </c>
      <c r="F812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812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812" s="74">
        <v>9</v>
      </c>
      <c r="I812" s="75" t="str">
        <f>IF(Table1[[#This Row],[Connection ID]]&lt;&gt;"-",IF(COUNTIF(Table1[Connection ID],Table1[[#This Row],[Connection ID]])&gt;1,"Duplicate Tag",""),"")</f>
        <v/>
      </c>
      <c r="J81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12" s="62"/>
      <c r="M812" s="62"/>
      <c r="N812" s="72" t="str" cm="1">
        <f t="array" ref="N812">_xlfn._xlws.FILTER(LookupCostCode[Cost Code],LookupCostCode[Description]=Table1[[#This Row],[Equipment Type]],"Not Assigned")</f>
        <v>Not Assigned</v>
      </c>
      <c r="O812" s="62"/>
      <c r="P812" s="62"/>
      <c r="Q812" s="62" t="s">
        <v>9</v>
      </c>
      <c r="R812" s="62"/>
      <c r="S812" s="62" t="s">
        <v>10</v>
      </c>
      <c r="T812" s="62"/>
      <c r="U812" s="62"/>
      <c r="V812" s="62"/>
      <c r="W812" s="72" t="str">
        <f>IF(ISBLANK(Table1[[#This Row],[Connection Type]]),"",INDEX(LookupConnectionType[Description],MATCH(Table1[[#This Row],[Connection Type]],LookupConnectionType[Connection Abbreviation])))</f>
        <v/>
      </c>
      <c r="X812" s="76"/>
      <c r="AA812" s="62"/>
      <c r="AB812" s="62"/>
      <c r="AC812" s="62" t="s">
        <v>518</v>
      </c>
      <c r="AD812" s="62"/>
      <c r="AE812" s="62"/>
      <c r="AF812" s="77"/>
      <c r="AG812" s="77"/>
      <c r="AH812" s="78"/>
      <c r="AI81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1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12" s="79" t="str">
        <f>IF(OR(Table1[[#This Row],[Apparent Power (kVA)]]="",Table1[[#This Row],[Elec - Diversity]]=""),"",Table1[[#This Row],[Apparent Power (kVA)]]*Table1[[#This Row],[Elec - Diversity]])</f>
        <v/>
      </c>
      <c r="AL812" s="62"/>
      <c r="AM812" s="62"/>
      <c r="AN812" s="62"/>
      <c r="AO812" s="62"/>
      <c r="AP812" s="62"/>
      <c r="AQ812" s="62"/>
      <c r="AR812" s="62"/>
      <c r="AS812" s="62"/>
      <c r="AT812" s="62" t="str" cm="1">
        <f t="array" ref="AT812">IF(ISBLANK(Table1[[#This Row],[Service]]),"N/A",INDEX(LookupService[Consumption Unit],MATCH(Table1[[#This Row],[Service]],LookupService[Service],0),0))</f>
        <v>N/A</v>
      </c>
      <c r="AU812" s="62"/>
      <c r="AV812" s="62"/>
      <c r="AW812" s="80" t="str" cm="1">
        <f t="array" ref="AW812">IF(ISBLANK(Table1[[#This Row],[Service]]),"N/A",INDEX(LookupService[Pressure Unit],MATCH(Table1[[#This Row],[Service]],LookupService[Service],0),0))</f>
        <v>N/A</v>
      </c>
      <c r="AX812" s="81"/>
      <c r="AY812" s="72" t="str">
        <f>IF(OR(Table1[[#This Row],[Flow]]="",Table1[[#This Row],[Mech - Diversity]]=""),"",Table1[[#This Row],[Flow]]*Table1[[#This Row],[Mech - Diversity]])</f>
        <v/>
      </c>
      <c r="AZ812" s="72"/>
      <c r="BA812" s="62"/>
      <c r="BB812" s="62"/>
      <c r="BC812" s="62"/>
      <c r="BD812" s="62"/>
      <c r="BE812" s="62"/>
      <c r="BF812" s="62"/>
      <c r="BG812" s="62"/>
      <c r="BH812" s="77"/>
      <c r="BI812" s="77"/>
      <c r="BJ812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812" s="72" t="s">
        <v>512</v>
      </c>
      <c r="BL812" s="72" t="b">
        <f>IF(ISBLANK(Table1[[#This Row],[Power Source (Control Panel)]]),FALSE,TRUE)</f>
        <v>0</v>
      </c>
    </row>
    <row r="813" spans="1:64" ht="30" customHeight="1" x14ac:dyDescent="0.3">
      <c r="A813" s="86" t="s">
        <v>1138</v>
      </c>
      <c r="B813" s="62" t="s">
        <v>1130</v>
      </c>
      <c r="C81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13" s="62" t="s">
        <v>509</v>
      </c>
      <c r="E813" s="62"/>
      <c r="F81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1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13" s="74"/>
      <c r="I813" s="75" t="str">
        <f>IF(Table1[[#This Row],[Connection ID]]&lt;&gt;"-",IF(COUNTIF(Table1[Connection ID],Table1[[#This Row],[Connection ID]])&gt;1,"Duplicate Tag",""),"")</f>
        <v/>
      </c>
      <c r="J81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13" s="62"/>
      <c r="M813" s="62" t="s">
        <v>751</v>
      </c>
      <c r="N813" s="72" t="str" cm="1">
        <f t="array" ref="N813">_xlfn._xlws.FILTER(LookupCostCode[Cost Code],LookupCostCode[Description]=Table1[[#This Row],[Equipment Type]],"Not Assigned")</f>
        <v>Not Assigned</v>
      </c>
      <c r="O813" s="72" t="s">
        <v>545</v>
      </c>
      <c r="P813" s="72"/>
      <c r="Q813" s="62" t="s">
        <v>9</v>
      </c>
      <c r="R813" s="62"/>
      <c r="S813" s="62" t="s">
        <v>10</v>
      </c>
      <c r="T813" s="62"/>
      <c r="U813" s="62"/>
      <c r="V813" s="62"/>
      <c r="W813" s="72" t="str">
        <f>IF(ISBLANK(Table1[[#This Row],[Connection Type]]),"",INDEX(LookupConnectionType[Description],MATCH(Table1[[#This Row],[Connection Type]],LookupConnectionType[Connection Abbreviation])))</f>
        <v/>
      </c>
      <c r="X813" s="76"/>
      <c r="AA813" s="62"/>
      <c r="AB813" s="62"/>
      <c r="AC813" s="62"/>
      <c r="AD813" s="62"/>
      <c r="AE813" s="62"/>
      <c r="AF813" s="77"/>
      <c r="AG813" s="77"/>
      <c r="AH813" s="78"/>
      <c r="AI81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1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13" s="79" t="str">
        <f>IF(OR(Table1[[#This Row],[Apparent Power (kVA)]]="",Table1[[#This Row],[Elec - Diversity]]=""),"",Table1[[#This Row],[Apparent Power (kVA)]]*Table1[[#This Row],[Elec - Diversity]])</f>
        <v/>
      </c>
      <c r="AL813" s="62"/>
      <c r="AM813" s="62"/>
      <c r="AN813" s="62"/>
      <c r="AO813" s="62"/>
      <c r="AP813" s="62"/>
      <c r="AQ813" s="62"/>
      <c r="AR813" s="62"/>
      <c r="AS813" s="62"/>
      <c r="AT813" s="62" t="str" cm="1">
        <f t="array" ref="AT813">IF(ISBLANK(Table1[[#This Row],[Service]]),"N/A",INDEX(LookupService[Consumption Unit],MATCH(Table1[[#This Row],[Service]],LookupService[Service],0),0))</f>
        <v>N/A</v>
      </c>
      <c r="AU813" s="62"/>
      <c r="AV813" s="62"/>
      <c r="AW813" s="80" t="str" cm="1">
        <f t="array" ref="AW813">IF(ISBLANK(Table1[[#This Row],[Service]]),"N/A",INDEX(LookupService[Pressure Unit],MATCH(Table1[[#This Row],[Service]],LookupService[Service],0),0))</f>
        <v>N/A</v>
      </c>
      <c r="AX813" s="81"/>
      <c r="AY813" s="72" t="str">
        <f>IF(OR(Table1[[#This Row],[Flow]]="",Table1[[#This Row],[Mech - Diversity]]=""),"",Table1[[#This Row],[Flow]]*Table1[[#This Row],[Mech - Diversity]])</f>
        <v/>
      </c>
      <c r="AZ813" s="72"/>
      <c r="BA813" s="62"/>
      <c r="BB813" s="62"/>
      <c r="BC813" s="62"/>
      <c r="BD813" s="62"/>
      <c r="BE813" s="62"/>
      <c r="BF813" s="62"/>
      <c r="BG813" s="62"/>
      <c r="BH813" s="77"/>
      <c r="BI813" s="77"/>
      <c r="BJ81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13" s="72"/>
      <c r="BL813" s="72" t="b">
        <f>IF(ISBLANK(Table1[[#This Row],[Power Source (Control Panel)]]),FALSE,TRUE)</f>
        <v>0</v>
      </c>
    </row>
    <row r="814" spans="1:64" ht="30" customHeight="1" x14ac:dyDescent="0.3">
      <c r="A814" s="62" t="s">
        <v>1139</v>
      </c>
      <c r="B814" s="62" t="s">
        <v>527</v>
      </c>
      <c r="C81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EL-C264</v>
      </c>
      <c r="D814" s="62" t="s">
        <v>516</v>
      </c>
      <c r="E814" s="62" t="s">
        <v>528</v>
      </c>
      <c r="F814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814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814" s="74">
        <v>264</v>
      </c>
      <c r="I814" s="75" t="str">
        <f>IF(Table1[[#This Row],[Connection ID]]&lt;&gt;"-",IF(COUNTIF(Table1[Connection ID],Table1[[#This Row],[Connection ID]])&gt;1,"Duplicate Tag",""),"")</f>
        <v/>
      </c>
      <c r="J81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14" s="62"/>
      <c r="M814" s="62" t="s">
        <v>7</v>
      </c>
      <c r="N814" s="72" t="str" cm="1">
        <f t="array" ref="N814">_xlfn._xlws.FILTER(LookupCostCode[Cost Code],LookupCostCode[Description]=Table1[[#This Row],[Equipment Type]],"Not Assigned")</f>
        <v>Not Assigned</v>
      </c>
      <c r="O814" s="72" t="s">
        <v>545</v>
      </c>
      <c r="P814" s="72"/>
      <c r="Q814" s="62" t="s">
        <v>12</v>
      </c>
      <c r="R814" s="62"/>
      <c r="S814" s="62"/>
      <c r="T814" s="62"/>
      <c r="U814" s="62"/>
      <c r="V814" s="62"/>
      <c r="W814" s="72" t="str">
        <f>IF(ISBLANK(Table1[[#This Row],[Connection Type]]),"",INDEX(LookupConnectionType[Description],MATCH(Table1[[#This Row],[Connection Type]],LookupConnectionType[Connection Abbreviation])))</f>
        <v/>
      </c>
      <c r="X814" s="76"/>
      <c r="AA814" s="62"/>
      <c r="AB814" s="62"/>
      <c r="AC814" s="62" t="s">
        <v>518</v>
      </c>
      <c r="AD814" s="62"/>
      <c r="AE814" s="62" t="s">
        <v>529</v>
      </c>
      <c r="AF814" s="77"/>
      <c r="AG814" s="77">
        <v>10</v>
      </c>
      <c r="AH814" s="78">
        <v>0.75</v>
      </c>
      <c r="AI814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1.2</v>
      </c>
      <c r="AJ814" s="79">
        <f>IF(OR(Table1[[#This Row],[Apparent Load (FLA)]]="",Table1[[#This Row],[Apparent Load (FLA)]]=0,Table1[[#This Row],[Elec - Diversity]]=""),"",Table1[[#This Row],[Apparent Load (FLA)]]*Table1[[#This Row],[Elec - Diversity]])</f>
        <v>7.5</v>
      </c>
      <c r="AK814" s="79">
        <f>IF(OR(Table1[[#This Row],[Apparent Power (kVA)]]="",Table1[[#This Row],[Elec - Diversity]]=""),"",Table1[[#This Row],[Apparent Power (kVA)]]*Table1[[#This Row],[Elec - Diversity]])</f>
        <v>0.89999999999999991</v>
      </c>
      <c r="AL814" s="62"/>
      <c r="AM814" s="62"/>
      <c r="AN814" s="62"/>
      <c r="AO814" s="62"/>
      <c r="AP814" s="62"/>
      <c r="AQ814" s="62"/>
      <c r="AR814" s="62"/>
      <c r="AS814" s="62"/>
      <c r="AT814" s="62" t="str" cm="1">
        <f t="array" ref="AT814">IF(ISBLANK(Table1[[#This Row],[Service]]),"N/A",INDEX(LookupService[Consumption Unit],MATCH(Table1[[#This Row],[Service]],LookupService[Service],0),0))</f>
        <v>N/A</v>
      </c>
      <c r="AU814" s="62"/>
      <c r="AV814" s="62"/>
      <c r="AW814" s="80" t="str" cm="1">
        <f t="array" ref="AW814">IF(ISBLANK(Table1[[#This Row],[Service]]),"N/A",INDEX(LookupService[Pressure Unit],MATCH(Table1[[#This Row],[Service]],LookupService[Service],0),0))</f>
        <v>N/A</v>
      </c>
      <c r="AX814" s="81"/>
      <c r="AY814" s="72" t="str">
        <f>IF(OR(Table1[[#This Row],[Flow]]="",Table1[[#This Row],[Mech - Diversity]]=""),"",Table1[[#This Row],[Flow]]*Table1[[#This Row],[Mech - Diversity]])</f>
        <v/>
      </c>
      <c r="AZ814" s="72"/>
      <c r="BA814" s="62"/>
      <c r="BB814" s="62"/>
      <c r="BC814" s="62"/>
      <c r="BD814" s="62"/>
      <c r="BE814" s="62"/>
      <c r="BF814" s="62"/>
      <c r="BG814" s="62"/>
      <c r="BH814" s="77"/>
      <c r="BI814" s="77"/>
      <c r="BJ814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814" s="72"/>
      <c r="BL814" s="72" t="b">
        <f>IF(ISBLANK(Table1[[#This Row],[Power Source (Control Panel)]]),FALSE,TRUE)</f>
        <v>0</v>
      </c>
    </row>
    <row r="815" spans="1:64" ht="30" customHeight="1" x14ac:dyDescent="0.3">
      <c r="A815" s="62" t="s">
        <v>1139</v>
      </c>
      <c r="B815" s="62" t="s">
        <v>527</v>
      </c>
      <c r="C81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TD-C133</v>
      </c>
      <c r="D815" s="62" t="s">
        <v>516</v>
      </c>
      <c r="E815" s="62" t="s">
        <v>794</v>
      </c>
      <c r="F815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815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815" s="74">
        <v>133</v>
      </c>
      <c r="I815" s="75" t="str">
        <f>IF(Table1[[#This Row],[Connection ID]]&lt;&gt;"-",IF(COUNTIF(Table1[Connection ID],Table1[[#This Row],[Connection ID]])&gt;1,"Duplicate Tag",""),"")</f>
        <v/>
      </c>
      <c r="J81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15" s="62"/>
      <c r="M815" s="62" t="s">
        <v>7</v>
      </c>
      <c r="N815" s="72" t="str" cm="1">
        <f t="array" ref="N815">_xlfn._xlws.FILTER(LookupCostCode[Cost Code],LookupCostCode[Description]=Table1[[#This Row],[Equipment Type]],"Not Assigned")</f>
        <v>Not Assigned</v>
      </c>
      <c r="O815" s="72" t="s">
        <v>545</v>
      </c>
      <c r="P815" s="72"/>
      <c r="Q815" s="62" t="s">
        <v>12</v>
      </c>
      <c r="R815" s="62"/>
      <c r="S815" s="62"/>
      <c r="T815" s="62"/>
      <c r="U815" s="62"/>
      <c r="V815" s="62"/>
      <c r="W815" s="72" t="str">
        <f>IF(ISBLANK(Table1[[#This Row],[Connection Type]]),"",INDEX(LookupConnectionType[Description],MATCH(Table1[[#This Row],[Connection Type]],LookupConnectionType[Connection Abbreviation])))</f>
        <v/>
      </c>
      <c r="X815" s="76"/>
      <c r="AA815" s="62"/>
      <c r="AB815" s="62"/>
      <c r="AC815" s="62"/>
      <c r="AD815" s="62"/>
      <c r="AE815" s="62"/>
      <c r="AF815" s="77"/>
      <c r="AG815" s="77"/>
      <c r="AH815" s="78"/>
      <c r="AI81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1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15" s="79" t="str">
        <f>IF(OR(Table1[[#This Row],[Apparent Power (kVA)]]="",Table1[[#This Row],[Elec - Diversity]]=""),"",Table1[[#This Row],[Apparent Power (kVA)]]*Table1[[#This Row],[Elec - Diversity]])</f>
        <v/>
      </c>
      <c r="AL815" s="62"/>
      <c r="AM815" s="62"/>
      <c r="AN815" s="62"/>
      <c r="AO815" s="62"/>
      <c r="AP815" s="62"/>
      <c r="AQ815" s="62"/>
      <c r="AR815" s="62"/>
      <c r="AS815" s="62"/>
      <c r="AT815" s="62" t="str" cm="1">
        <f t="array" ref="AT815">IF(ISBLANK(Table1[[#This Row],[Service]]),"N/A",INDEX(LookupService[Consumption Unit],MATCH(Table1[[#This Row],[Service]],LookupService[Service],0),0))</f>
        <v>N/A</v>
      </c>
      <c r="AU815" s="62"/>
      <c r="AV815" s="62"/>
      <c r="AW815" s="80" t="str" cm="1">
        <f t="array" ref="AW815">IF(ISBLANK(Table1[[#This Row],[Service]]),"N/A",INDEX(LookupService[Pressure Unit],MATCH(Table1[[#This Row],[Service]],LookupService[Service],0),0))</f>
        <v>N/A</v>
      </c>
      <c r="AX815" s="81"/>
      <c r="AY815" s="72" t="str">
        <f>IF(OR(Table1[[#This Row],[Flow]]="",Table1[[#This Row],[Mech - Diversity]]=""),"",Table1[[#This Row],[Flow]]*Table1[[#This Row],[Mech - Diversity]])</f>
        <v/>
      </c>
      <c r="AZ815" s="72"/>
      <c r="BA815" s="62"/>
      <c r="BB815" s="62"/>
      <c r="BC815" s="62"/>
      <c r="BD815" s="62"/>
      <c r="BE815" s="62"/>
      <c r="BF815" s="62"/>
      <c r="BG815" s="62"/>
      <c r="BH815" s="77"/>
      <c r="BI815" s="77"/>
      <c r="BJ815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815" s="72"/>
      <c r="BL815" s="72" t="b">
        <f>IF(ISBLANK(Table1[[#This Row],[Power Source (Control Panel)]]),FALSE,TRUE)</f>
        <v>0</v>
      </c>
    </row>
    <row r="816" spans="1:64" ht="30" customHeight="1" x14ac:dyDescent="0.3">
      <c r="A816" s="62" t="s">
        <v>1139</v>
      </c>
      <c r="B816" s="62" t="s">
        <v>527</v>
      </c>
      <c r="C81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16" s="62" t="s">
        <v>509</v>
      </c>
      <c r="E816" s="62"/>
      <c r="F81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1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16" s="74"/>
      <c r="I816" s="75" t="str">
        <f>IF(Table1[[#This Row],[Connection ID]]&lt;&gt;"-",IF(COUNTIF(Table1[Connection ID],Table1[[#This Row],[Connection ID]])&gt;1,"Duplicate Tag",""),"")</f>
        <v/>
      </c>
      <c r="J81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16" s="62"/>
      <c r="M816" s="62" t="s">
        <v>7</v>
      </c>
      <c r="N816" s="72" t="str" cm="1">
        <f t="array" ref="N816">_xlfn._xlws.FILTER(LookupCostCode[Cost Code],LookupCostCode[Description]=Table1[[#This Row],[Equipment Type]],"Not Assigned")</f>
        <v>Not Assigned</v>
      </c>
      <c r="O816" s="72" t="s">
        <v>545</v>
      </c>
      <c r="P816" s="72"/>
      <c r="Q816" s="62" t="s">
        <v>12</v>
      </c>
      <c r="R816" s="62"/>
      <c r="S816" s="62"/>
      <c r="T816" s="62"/>
      <c r="U816" s="62"/>
      <c r="V816" s="62"/>
      <c r="W816" s="72" t="str">
        <f>IF(ISBLANK(Table1[[#This Row],[Connection Type]]),"",INDEX(LookupConnectionType[Description],MATCH(Table1[[#This Row],[Connection Type]],LookupConnectionType[Connection Abbreviation])))</f>
        <v/>
      </c>
      <c r="X816" s="76"/>
      <c r="AA816" s="62"/>
      <c r="AB816" s="62"/>
      <c r="AC816" s="62"/>
      <c r="AD816" s="62"/>
      <c r="AE816" s="62"/>
      <c r="AF816" s="77"/>
      <c r="AG816" s="77"/>
      <c r="AH816" s="78"/>
      <c r="AI81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1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16" s="79" t="str">
        <f>IF(OR(Table1[[#This Row],[Apparent Power (kVA)]]="",Table1[[#This Row],[Elec - Diversity]]=""),"",Table1[[#This Row],[Apparent Power (kVA)]]*Table1[[#This Row],[Elec - Diversity]])</f>
        <v/>
      </c>
      <c r="AL816" s="62"/>
      <c r="AM816" s="62"/>
      <c r="AN816" s="62"/>
      <c r="AO816" s="62"/>
      <c r="AP816" s="62"/>
      <c r="AQ816" s="62"/>
      <c r="AR816" s="62"/>
      <c r="AS816" s="62"/>
      <c r="AT816" s="62" t="str" cm="1">
        <f t="array" ref="AT816">IF(ISBLANK(Table1[[#This Row],[Service]]),"N/A",INDEX(LookupService[Consumption Unit],MATCH(Table1[[#This Row],[Service]],LookupService[Service],0),0))</f>
        <v>N/A</v>
      </c>
      <c r="AU816" s="62"/>
      <c r="AV816" s="62"/>
      <c r="AW816" s="80" t="str" cm="1">
        <f t="array" ref="AW816">IF(ISBLANK(Table1[[#This Row],[Service]]),"N/A",INDEX(LookupService[Pressure Unit],MATCH(Table1[[#This Row],[Service]],LookupService[Service],0),0))</f>
        <v>N/A</v>
      </c>
      <c r="AX816" s="81"/>
      <c r="AY816" s="72" t="str">
        <f>IF(OR(Table1[[#This Row],[Flow]]="",Table1[[#This Row],[Mech - Diversity]]=""),"",Table1[[#This Row],[Flow]]*Table1[[#This Row],[Mech - Diversity]])</f>
        <v/>
      </c>
      <c r="AZ816" s="72"/>
      <c r="BA816" s="62"/>
      <c r="BB816" s="62"/>
      <c r="BC816" s="62"/>
      <c r="BD816" s="62"/>
      <c r="BE816" s="62"/>
      <c r="BF816" s="62"/>
      <c r="BG816" s="62"/>
      <c r="BH816" s="77"/>
      <c r="BI816" s="77"/>
      <c r="BJ81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16" s="72"/>
      <c r="BL816" s="72" t="b">
        <f>IF(ISBLANK(Table1[[#This Row],[Power Source (Control Panel)]]),FALSE,TRUE)</f>
        <v>0</v>
      </c>
    </row>
    <row r="817" spans="1:64" ht="30" customHeight="1" x14ac:dyDescent="0.3">
      <c r="A817" s="62" t="s">
        <v>1140</v>
      </c>
      <c r="B817" s="62" t="s">
        <v>527</v>
      </c>
      <c r="C81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EL-C265</v>
      </c>
      <c r="D817" s="62" t="s">
        <v>516</v>
      </c>
      <c r="E817" s="62" t="s">
        <v>528</v>
      </c>
      <c r="F817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817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817" s="74">
        <v>265</v>
      </c>
      <c r="I817" s="75" t="str">
        <f>IF(Table1[[#This Row],[Connection ID]]&lt;&gt;"-",IF(COUNTIF(Table1[Connection ID],Table1[[#This Row],[Connection ID]])&gt;1,"Duplicate Tag",""),"")</f>
        <v/>
      </c>
      <c r="J81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17" s="62"/>
      <c r="M817" s="62" t="s">
        <v>7</v>
      </c>
      <c r="N817" s="72" t="str" cm="1">
        <f t="array" ref="N817">_xlfn._xlws.FILTER(LookupCostCode[Cost Code],LookupCostCode[Description]=Table1[[#This Row],[Equipment Type]],"Not Assigned")</f>
        <v>Not Assigned</v>
      </c>
      <c r="O817" s="72" t="s">
        <v>545</v>
      </c>
      <c r="P817" s="72"/>
      <c r="Q817" s="62" t="s">
        <v>12</v>
      </c>
      <c r="R817" s="62"/>
      <c r="S817" s="62"/>
      <c r="T817" s="62"/>
      <c r="U817" s="62"/>
      <c r="V817" s="62"/>
      <c r="W817" s="72" t="str">
        <f>IF(ISBLANK(Table1[[#This Row],[Connection Type]]),"",INDEX(LookupConnectionType[Description],MATCH(Table1[[#This Row],[Connection Type]],LookupConnectionType[Connection Abbreviation])))</f>
        <v/>
      </c>
      <c r="X817" s="76"/>
      <c r="AA817" s="62"/>
      <c r="AB817" s="62"/>
      <c r="AC817" s="62" t="s">
        <v>518</v>
      </c>
      <c r="AD817" s="62"/>
      <c r="AE817" s="62" t="s">
        <v>529</v>
      </c>
      <c r="AF817" s="77"/>
      <c r="AG817" s="77">
        <v>10</v>
      </c>
      <c r="AH817" s="78">
        <v>0.75</v>
      </c>
      <c r="AI817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1.2</v>
      </c>
      <c r="AJ817" s="79">
        <f>IF(OR(Table1[[#This Row],[Apparent Load (FLA)]]="",Table1[[#This Row],[Apparent Load (FLA)]]=0,Table1[[#This Row],[Elec - Diversity]]=""),"",Table1[[#This Row],[Apparent Load (FLA)]]*Table1[[#This Row],[Elec - Diversity]])</f>
        <v>7.5</v>
      </c>
      <c r="AK817" s="79">
        <f>IF(OR(Table1[[#This Row],[Apparent Power (kVA)]]="",Table1[[#This Row],[Elec - Diversity]]=""),"",Table1[[#This Row],[Apparent Power (kVA)]]*Table1[[#This Row],[Elec - Diversity]])</f>
        <v>0.89999999999999991</v>
      </c>
      <c r="AL817" s="62"/>
      <c r="AM817" s="62"/>
      <c r="AN817" s="62"/>
      <c r="AO817" s="62"/>
      <c r="AP817" s="62"/>
      <c r="AQ817" s="62"/>
      <c r="AR817" s="62"/>
      <c r="AS817" s="62"/>
      <c r="AT817" s="62" t="str" cm="1">
        <f t="array" ref="AT817">IF(ISBLANK(Table1[[#This Row],[Service]]),"N/A",INDEX(LookupService[Consumption Unit],MATCH(Table1[[#This Row],[Service]],LookupService[Service],0),0))</f>
        <v>N/A</v>
      </c>
      <c r="AU817" s="62"/>
      <c r="AV817" s="62"/>
      <c r="AW817" s="80" t="str" cm="1">
        <f t="array" ref="AW817">IF(ISBLANK(Table1[[#This Row],[Service]]),"N/A",INDEX(LookupService[Pressure Unit],MATCH(Table1[[#This Row],[Service]],LookupService[Service],0),0))</f>
        <v>N/A</v>
      </c>
      <c r="AX817" s="81"/>
      <c r="AY817" s="72" t="str">
        <f>IF(OR(Table1[[#This Row],[Flow]]="",Table1[[#This Row],[Mech - Diversity]]=""),"",Table1[[#This Row],[Flow]]*Table1[[#This Row],[Mech - Diversity]])</f>
        <v/>
      </c>
      <c r="AZ817" s="72"/>
      <c r="BA817" s="62"/>
      <c r="BB817" s="62"/>
      <c r="BC817" s="62"/>
      <c r="BD817" s="62"/>
      <c r="BE817" s="62"/>
      <c r="BF817" s="62"/>
      <c r="BG817" s="62"/>
      <c r="BH817" s="77"/>
      <c r="BI817" s="77"/>
      <c r="BJ817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817" s="72"/>
      <c r="BL817" s="72" t="b">
        <f>IF(ISBLANK(Table1[[#This Row],[Power Source (Control Panel)]]),FALSE,TRUE)</f>
        <v>0</v>
      </c>
    </row>
    <row r="818" spans="1:64" ht="30" customHeight="1" x14ac:dyDescent="0.3">
      <c r="A818" s="62" t="s">
        <v>1140</v>
      </c>
      <c r="B818" s="62" t="s">
        <v>527</v>
      </c>
      <c r="C81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TD-C134</v>
      </c>
      <c r="D818" s="62" t="s">
        <v>516</v>
      </c>
      <c r="E818" s="62" t="s">
        <v>794</v>
      </c>
      <c r="F818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818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818" s="74">
        <v>134</v>
      </c>
      <c r="I818" s="75" t="str">
        <f>IF(Table1[[#This Row],[Connection ID]]&lt;&gt;"-",IF(COUNTIF(Table1[Connection ID],Table1[[#This Row],[Connection ID]])&gt;1,"Duplicate Tag",""),"")</f>
        <v/>
      </c>
      <c r="J81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18" s="62"/>
      <c r="M818" s="62" t="s">
        <v>7</v>
      </c>
      <c r="N818" s="72" t="str" cm="1">
        <f t="array" ref="N818">_xlfn._xlws.FILTER(LookupCostCode[Cost Code],LookupCostCode[Description]=Table1[[#This Row],[Equipment Type]],"Not Assigned")</f>
        <v>Not Assigned</v>
      </c>
      <c r="O818" s="72" t="s">
        <v>545</v>
      </c>
      <c r="P818" s="72"/>
      <c r="Q818" s="62" t="s">
        <v>12</v>
      </c>
      <c r="R818" s="62"/>
      <c r="S818" s="62"/>
      <c r="T818" s="62"/>
      <c r="U818" s="62"/>
      <c r="V818" s="62"/>
      <c r="W818" s="72" t="str">
        <f>IF(ISBLANK(Table1[[#This Row],[Connection Type]]),"",INDEX(LookupConnectionType[Description],MATCH(Table1[[#This Row],[Connection Type]],LookupConnectionType[Connection Abbreviation])))</f>
        <v/>
      </c>
      <c r="X818" s="76"/>
      <c r="AA818" s="62"/>
      <c r="AB818" s="62"/>
      <c r="AC818" s="62"/>
      <c r="AD818" s="62"/>
      <c r="AE818" s="62"/>
      <c r="AF818" s="77"/>
      <c r="AG818" s="77"/>
      <c r="AH818" s="78"/>
      <c r="AI81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1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18" s="79" t="str">
        <f>IF(OR(Table1[[#This Row],[Apparent Power (kVA)]]="",Table1[[#This Row],[Elec - Diversity]]=""),"",Table1[[#This Row],[Apparent Power (kVA)]]*Table1[[#This Row],[Elec - Diversity]])</f>
        <v/>
      </c>
      <c r="AL818" s="62"/>
      <c r="AM818" s="62"/>
      <c r="AN818" s="62"/>
      <c r="AO818" s="62"/>
      <c r="AP818" s="62"/>
      <c r="AQ818" s="62"/>
      <c r="AR818" s="62"/>
      <c r="AS818" s="62"/>
      <c r="AT818" s="62" t="str" cm="1">
        <f t="array" ref="AT818">IF(ISBLANK(Table1[[#This Row],[Service]]),"N/A",INDEX(LookupService[Consumption Unit],MATCH(Table1[[#This Row],[Service]],LookupService[Service],0),0))</f>
        <v>N/A</v>
      </c>
      <c r="AU818" s="62"/>
      <c r="AV818" s="62"/>
      <c r="AW818" s="80" t="str" cm="1">
        <f t="array" ref="AW818">IF(ISBLANK(Table1[[#This Row],[Service]]),"N/A",INDEX(LookupService[Pressure Unit],MATCH(Table1[[#This Row],[Service]],LookupService[Service],0),0))</f>
        <v>N/A</v>
      </c>
      <c r="AX818" s="81"/>
      <c r="AY818" s="72" t="str">
        <f>IF(OR(Table1[[#This Row],[Flow]]="",Table1[[#This Row],[Mech - Diversity]]=""),"",Table1[[#This Row],[Flow]]*Table1[[#This Row],[Mech - Diversity]])</f>
        <v/>
      </c>
      <c r="AZ818" s="72"/>
      <c r="BA818" s="62"/>
      <c r="BB818" s="62"/>
      <c r="BC818" s="62"/>
      <c r="BD818" s="62"/>
      <c r="BE818" s="62"/>
      <c r="BF818" s="62"/>
      <c r="BG818" s="62"/>
      <c r="BH818" s="77"/>
      <c r="BI818" s="77"/>
      <c r="BJ818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818" s="72"/>
      <c r="BL818" s="72" t="b">
        <f>IF(ISBLANK(Table1[[#This Row],[Power Source (Control Panel)]]),FALSE,TRUE)</f>
        <v>0</v>
      </c>
    </row>
    <row r="819" spans="1:64" ht="30" customHeight="1" x14ac:dyDescent="0.3">
      <c r="A819" s="62" t="s">
        <v>1140</v>
      </c>
      <c r="B819" s="62" t="s">
        <v>527</v>
      </c>
      <c r="C81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19" s="62" t="s">
        <v>509</v>
      </c>
      <c r="E819" s="62"/>
      <c r="F81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1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19" s="74"/>
      <c r="I819" s="75" t="str">
        <f>IF(Table1[[#This Row],[Connection ID]]&lt;&gt;"-",IF(COUNTIF(Table1[Connection ID],Table1[[#This Row],[Connection ID]])&gt;1,"Duplicate Tag",""),"")</f>
        <v/>
      </c>
      <c r="J81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19" s="62"/>
      <c r="M819" s="62" t="s">
        <v>7</v>
      </c>
      <c r="N819" s="72" t="str" cm="1">
        <f t="array" ref="N819">_xlfn._xlws.FILTER(LookupCostCode[Cost Code],LookupCostCode[Description]=Table1[[#This Row],[Equipment Type]],"Not Assigned")</f>
        <v>Not Assigned</v>
      </c>
      <c r="O819" s="72" t="s">
        <v>545</v>
      </c>
      <c r="P819" s="72"/>
      <c r="Q819" s="62" t="s">
        <v>12</v>
      </c>
      <c r="R819" s="62"/>
      <c r="S819" s="62"/>
      <c r="T819" s="62"/>
      <c r="U819" s="62"/>
      <c r="V819" s="62"/>
      <c r="W819" s="72" t="str">
        <f>IF(ISBLANK(Table1[[#This Row],[Connection Type]]),"",INDEX(LookupConnectionType[Description],MATCH(Table1[[#This Row],[Connection Type]],LookupConnectionType[Connection Abbreviation])))</f>
        <v/>
      </c>
      <c r="X819" s="76"/>
      <c r="AA819" s="62"/>
      <c r="AB819" s="62"/>
      <c r="AC819" s="62"/>
      <c r="AD819" s="62"/>
      <c r="AE819" s="62"/>
      <c r="AF819" s="77"/>
      <c r="AG819" s="77"/>
      <c r="AH819" s="78"/>
      <c r="AI81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1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19" s="79" t="str">
        <f>IF(OR(Table1[[#This Row],[Apparent Power (kVA)]]="",Table1[[#This Row],[Elec - Diversity]]=""),"",Table1[[#This Row],[Apparent Power (kVA)]]*Table1[[#This Row],[Elec - Diversity]])</f>
        <v/>
      </c>
      <c r="AL819" s="62"/>
      <c r="AM819" s="62"/>
      <c r="AN819" s="62"/>
      <c r="AO819" s="62"/>
      <c r="AP819" s="62"/>
      <c r="AQ819" s="62"/>
      <c r="AR819" s="62"/>
      <c r="AS819" s="62"/>
      <c r="AT819" s="62" t="str" cm="1">
        <f t="array" ref="AT819">IF(ISBLANK(Table1[[#This Row],[Service]]),"N/A",INDEX(LookupService[Consumption Unit],MATCH(Table1[[#This Row],[Service]],LookupService[Service],0),0))</f>
        <v>N/A</v>
      </c>
      <c r="AU819" s="62"/>
      <c r="AV819" s="62"/>
      <c r="AW819" s="80" t="str" cm="1">
        <f t="array" ref="AW819">IF(ISBLANK(Table1[[#This Row],[Service]]),"N/A",INDEX(LookupService[Pressure Unit],MATCH(Table1[[#This Row],[Service]],LookupService[Service],0),0))</f>
        <v>N/A</v>
      </c>
      <c r="AX819" s="81"/>
      <c r="AY819" s="72" t="str">
        <f>IF(OR(Table1[[#This Row],[Flow]]="",Table1[[#This Row],[Mech - Diversity]]=""),"",Table1[[#This Row],[Flow]]*Table1[[#This Row],[Mech - Diversity]])</f>
        <v/>
      </c>
      <c r="AZ819" s="72"/>
      <c r="BA819" s="62"/>
      <c r="BB819" s="62"/>
      <c r="BC819" s="62"/>
      <c r="BD819" s="62"/>
      <c r="BE819" s="62"/>
      <c r="BF819" s="62"/>
      <c r="BG819" s="62"/>
      <c r="BH819" s="77"/>
      <c r="BI819" s="77"/>
      <c r="BJ81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19" s="72"/>
      <c r="BL819" s="72" t="b">
        <f>IF(ISBLANK(Table1[[#This Row],[Power Source (Control Panel)]]),FALSE,TRUE)</f>
        <v>0</v>
      </c>
    </row>
    <row r="820" spans="1:64" ht="30" customHeight="1" x14ac:dyDescent="0.3">
      <c r="A820" s="62" t="s">
        <v>1141</v>
      </c>
      <c r="B820" s="62" t="s">
        <v>527</v>
      </c>
      <c r="C82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EL-C266</v>
      </c>
      <c r="D820" s="62" t="s">
        <v>516</v>
      </c>
      <c r="E820" s="62" t="s">
        <v>528</v>
      </c>
      <c r="F820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820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820" s="74">
        <v>266</v>
      </c>
      <c r="I820" s="75" t="str">
        <f>IF(Table1[[#This Row],[Connection ID]]&lt;&gt;"-",IF(COUNTIF(Table1[Connection ID],Table1[[#This Row],[Connection ID]])&gt;1,"Duplicate Tag",""),"")</f>
        <v/>
      </c>
      <c r="J82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20" s="62"/>
      <c r="M820" s="62" t="s">
        <v>7</v>
      </c>
      <c r="N820" s="72" t="str" cm="1">
        <f t="array" ref="N820">_xlfn._xlws.FILTER(LookupCostCode[Cost Code],LookupCostCode[Description]=Table1[[#This Row],[Equipment Type]],"Not Assigned")</f>
        <v>Not Assigned</v>
      </c>
      <c r="O820" s="72" t="s">
        <v>545</v>
      </c>
      <c r="P820" s="72"/>
      <c r="Q820" s="62" t="s">
        <v>12</v>
      </c>
      <c r="R820" s="62"/>
      <c r="S820" s="62"/>
      <c r="T820" s="62"/>
      <c r="U820" s="62"/>
      <c r="V820" s="62"/>
      <c r="W820" s="72" t="str">
        <f>IF(ISBLANK(Table1[[#This Row],[Connection Type]]),"",INDEX(LookupConnectionType[Description],MATCH(Table1[[#This Row],[Connection Type]],LookupConnectionType[Connection Abbreviation])))</f>
        <v/>
      </c>
      <c r="X820" s="76"/>
      <c r="AA820" s="62"/>
      <c r="AB820" s="62"/>
      <c r="AC820" s="62" t="s">
        <v>518</v>
      </c>
      <c r="AD820" s="62"/>
      <c r="AE820" s="62" t="s">
        <v>529</v>
      </c>
      <c r="AF820" s="77"/>
      <c r="AG820" s="77">
        <v>10</v>
      </c>
      <c r="AH820" s="78">
        <v>0.75</v>
      </c>
      <c r="AI820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1.2</v>
      </c>
      <c r="AJ820" s="79">
        <f>IF(OR(Table1[[#This Row],[Apparent Load (FLA)]]="",Table1[[#This Row],[Apparent Load (FLA)]]=0,Table1[[#This Row],[Elec - Diversity]]=""),"",Table1[[#This Row],[Apparent Load (FLA)]]*Table1[[#This Row],[Elec - Diversity]])</f>
        <v>7.5</v>
      </c>
      <c r="AK820" s="79">
        <f>IF(OR(Table1[[#This Row],[Apparent Power (kVA)]]="",Table1[[#This Row],[Elec - Diversity]]=""),"",Table1[[#This Row],[Apparent Power (kVA)]]*Table1[[#This Row],[Elec - Diversity]])</f>
        <v>0.89999999999999991</v>
      </c>
      <c r="AL820" s="62"/>
      <c r="AM820" s="62"/>
      <c r="AN820" s="62"/>
      <c r="AO820" s="62"/>
      <c r="AP820" s="62"/>
      <c r="AQ820" s="62"/>
      <c r="AR820" s="62"/>
      <c r="AS820" s="62"/>
      <c r="AT820" s="62" t="str" cm="1">
        <f t="array" ref="AT820">IF(ISBLANK(Table1[[#This Row],[Service]]),"N/A",INDEX(LookupService[Consumption Unit],MATCH(Table1[[#This Row],[Service]],LookupService[Service],0),0))</f>
        <v>N/A</v>
      </c>
      <c r="AU820" s="62"/>
      <c r="AV820" s="62"/>
      <c r="AW820" s="80" t="str" cm="1">
        <f t="array" ref="AW820">IF(ISBLANK(Table1[[#This Row],[Service]]),"N/A",INDEX(LookupService[Pressure Unit],MATCH(Table1[[#This Row],[Service]],LookupService[Service],0),0))</f>
        <v>N/A</v>
      </c>
      <c r="AX820" s="81"/>
      <c r="AY820" s="72" t="str">
        <f>IF(OR(Table1[[#This Row],[Flow]]="",Table1[[#This Row],[Mech - Diversity]]=""),"",Table1[[#This Row],[Flow]]*Table1[[#This Row],[Mech - Diversity]])</f>
        <v/>
      </c>
      <c r="AZ820" s="72"/>
      <c r="BA820" s="62"/>
      <c r="BB820" s="62"/>
      <c r="BC820" s="62"/>
      <c r="BD820" s="62"/>
      <c r="BE820" s="62"/>
      <c r="BF820" s="62"/>
      <c r="BG820" s="62"/>
      <c r="BH820" s="77"/>
      <c r="BI820" s="77"/>
      <c r="BJ820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820" s="72"/>
      <c r="BL820" s="72" t="b">
        <f>IF(ISBLANK(Table1[[#This Row],[Power Source (Control Panel)]]),FALSE,TRUE)</f>
        <v>0</v>
      </c>
    </row>
    <row r="821" spans="1:64" ht="30" customHeight="1" x14ac:dyDescent="0.3">
      <c r="A821" s="62" t="s">
        <v>1141</v>
      </c>
      <c r="B821" s="62" t="s">
        <v>527</v>
      </c>
      <c r="C82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TD-C135</v>
      </c>
      <c r="D821" s="62" t="s">
        <v>516</v>
      </c>
      <c r="E821" s="62" t="s">
        <v>794</v>
      </c>
      <c r="F821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821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821" s="74">
        <v>135</v>
      </c>
      <c r="I821" s="75" t="str">
        <f>IF(Table1[[#This Row],[Connection ID]]&lt;&gt;"-",IF(COUNTIF(Table1[Connection ID],Table1[[#This Row],[Connection ID]])&gt;1,"Duplicate Tag",""),"")</f>
        <v/>
      </c>
      <c r="J82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21" s="62"/>
      <c r="M821" s="62" t="s">
        <v>7</v>
      </c>
      <c r="N821" s="72" t="str" cm="1">
        <f t="array" ref="N821">_xlfn._xlws.FILTER(LookupCostCode[Cost Code],LookupCostCode[Description]=Table1[[#This Row],[Equipment Type]],"Not Assigned")</f>
        <v>Not Assigned</v>
      </c>
      <c r="O821" s="72" t="s">
        <v>545</v>
      </c>
      <c r="P821" s="72"/>
      <c r="Q821" s="62" t="s">
        <v>12</v>
      </c>
      <c r="R821" s="62"/>
      <c r="S821" s="62"/>
      <c r="T821" s="62"/>
      <c r="U821" s="62"/>
      <c r="V821" s="62"/>
      <c r="W821" s="72" t="str">
        <f>IF(ISBLANK(Table1[[#This Row],[Connection Type]]),"",INDEX(LookupConnectionType[Description],MATCH(Table1[[#This Row],[Connection Type]],LookupConnectionType[Connection Abbreviation])))</f>
        <v/>
      </c>
      <c r="X821" s="76"/>
      <c r="AA821" s="62"/>
      <c r="AB821" s="62"/>
      <c r="AC821" s="62"/>
      <c r="AD821" s="62"/>
      <c r="AE821" s="62"/>
      <c r="AF821" s="77"/>
      <c r="AG821" s="77"/>
      <c r="AH821" s="78"/>
      <c r="AI82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2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21" s="79" t="str">
        <f>IF(OR(Table1[[#This Row],[Apparent Power (kVA)]]="",Table1[[#This Row],[Elec - Diversity]]=""),"",Table1[[#This Row],[Apparent Power (kVA)]]*Table1[[#This Row],[Elec - Diversity]])</f>
        <v/>
      </c>
      <c r="AL821" s="62"/>
      <c r="AM821" s="62"/>
      <c r="AN821" s="62"/>
      <c r="AO821" s="62"/>
      <c r="AP821" s="62"/>
      <c r="AQ821" s="62"/>
      <c r="AR821" s="62"/>
      <c r="AS821" s="62"/>
      <c r="AT821" s="62" t="str" cm="1">
        <f t="array" ref="AT821">IF(ISBLANK(Table1[[#This Row],[Service]]),"N/A",INDEX(LookupService[Consumption Unit],MATCH(Table1[[#This Row],[Service]],LookupService[Service],0),0))</f>
        <v>N/A</v>
      </c>
      <c r="AU821" s="62"/>
      <c r="AV821" s="62"/>
      <c r="AW821" s="80" t="str" cm="1">
        <f t="array" ref="AW821">IF(ISBLANK(Table1[[#This Row],[Service]]),"N/A",INDEX(LookupService[Pressure Unit],MATCH(Table1[[#This Row],[Service]],LookupService[Service],0),0))</f>
        <v>N/A</v>
      </c>
      <c r="AX821" s="81"/>
      <c r="AY821" s="72" t="str">
        <f>IF(OR(Table1[[#This Row],[Flow]]="",Table1[[#This Row],[Mech - Diversity]]=""),"",Table1[[#This Row],[Flow]]*Table1[[#This Row],[Mech - Diversity]])</f>
        <v/>
      </c>
      <c r="AZ821" s="72"/>
      <c r="BA821" s="62"/>
      <c r="BB821" s="62"/>
      <c r="BC821" s="62"/>
      <c r="BD821" s="62"/>
      <c r="BE821" s="62"/>
      <c r="BF821" s="62"/>
      <c r="BG821" s="62"/>
      <c r="BH821" s="77"/>
      <c r="BI821" s="77"/>
      <c r="BJ821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821" s="72"/>
      <c r="BL821" s="72" t="b">
        <f>IF(ISBLANK(Table1[[#This Row],[Power Source (Control Panel)]]),FALSE,TRUE)</f>
        <v>0</v>
      </c>
    </row>
    <row r="822" spans="1:64" ht="30" customHeight="1" x14ac:dyDescent="0.3">
      <c r="A822" s="62" t="s">
        <v>1141</v>
      </c>
      <c r="B822" s="62" t="s">
        <v>527</v>
      </c>
      <c r="C82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22" s="62" t="s">
        <v>509</v>
      </c>
      <c r="E822" s="62"/>
      <c r="F82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2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22" s="74"/>
      <c r="I822" s="75" t="str">
        <f>IF(Table1[[#This Row],[Connection ID]]&lt;&gt;"-",IF(COUNTIF(Table1[Connection ID],Table1[[#This Row],[Connection ID]])&gt;1,"Duplicate Tag",""),"")</f>
        <v/>
      </c>
      <c r="J82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22" s="62"/>
      <c r="M822" s="62" t="s">
        <v>7</v>
      </c>
      <c r="N822" s="72" t="str" cm="1">
        <f t="array" ref="N822">_xlfn._xlws.FILTER(LookupCostCode[Cost Code],LookupCostCode[Description]=Table1[[#This Row],[Equipment Type]],"Not Assigned")</f>
        <v>Not Assigned</v>
      </c>
      <c r="O822" s="72" t="s">
        <v>545</v>
      </c>
      <c r="P822" s="72"/>
      <c r="Q822" s="62" t="s">
        <v>12</v>
      </c>
      <c r="R822" s="62"/>
      <c r="S822" s="62"/>
      <c r="T822" s="62"/>
      <c r="U822" s="62"/>
      <c r="V822" s="62"/>
      <c r="W822" s="72" t="str">
        <f>IF(ISBLANK(Table1[[#This Row],[Connection Type]]),"",INDEX(LookupConnectionType[Description],MATCH(Table1[[#This Row],[Connection Type]],LookupConnectionType[Connection Abbreviation])))</f>
        <v/>
      </c>
      <c r="X822" s="76"/>
      <c r="AA822" s="62"/>
      <c r="AB822" s="62"/>
      <c r="AC822" s="62"/>
      <c r="AD822" s="62"/>
      <c r="AE822" s="62"/>
      <c r="AF822" s="77"/>
      <c r="AG822" s="77"/>
      <c r="AH822" s="78"/>
      <c r="AI82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2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22" s="79" t="str">
        <f>IF(OR(Table1[[#This Row],[Apparent Power (kVA)]]="",Table1[[#This Row],[Elec - Diversity]]=""),"",Table1[[#This Row],[Apparent Power (kVA)]]*Table1[[#This Row],[Elec - Diversity]])</f>
        <v/>
      </c>
      <c r="AL822" s="62"/>
      <c r="AM822" s="62"/>
      <c r="AN822" s="62"/>
      <c r="AO822" s="62"/>
      <c r="AP822" s="62"/>
      <c r="AQ822" s="62"/>
      <c r="AR822" s="62"/>
      <c r="AS822" s="62"/>
      <c r="AT822" s="62" t="str" cm="1">
        <f t="array" ref="AT822">IF(ISBLANK(Table1[[#This Row],[Service]]),"N/A",INDEX(LookupService[Consumption Unit],MATCH(Table1[[#This Row],[Service]],LookupService[Service],0),0))</f>
        <v>N/A</v>
      </c>
      <c r="AU822" s="62"/>
      <c r="AV822" s="62"/>
      <c r="AW822" s="80" t="str" cm="1">
        <f t="array" ref="AW822">IF(ISBLANK(Table1[[#This Row],[Service]]),"N/A",INDEX(LookupService[Pressure Unit],MATCH(Table1[[#This Row],[Service]],LookupService[Service],0),0))</f>
        <v>N/A</v>
      </c>
      <c r="AX822" s="81"/>
      <c r="AY822" s="72" t="str">
        <f>IF(OR(Table1[[#This Row],[Flow]]="",Table1[[#This Row],[Mech - Diversity]]=""),"",Table1[[#This Row],[Flow]]*Table1[[#This Row],[Mech - Diversity]])</f>
        <v/>
      </c>
      <c r="AZ822" s="72"/>
      <c r="BA822" s="62"/>
      <c r="BB822" s="62"/>
      <c r="BC822" s="62"/>
      <c r="BD822" s="62"/>
      <c r="BE822" s="62"/>
      <c r="BF822" s="62"/>
      <c r="BG822" s="62"/>
      <c r="BH822" s="77"/>
      <c r="BI822" s="77"/>
      <c r="BJ82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22" s="72"/>
      <c r="BL822" s="72" t="b">
        <f>IF(ISBLANK(Table1[[#This Row],[Power Source (Control Panel)]]),FALSE,TRUE)</f>
        <v>0</v>
      </c>
    </row>
    <row r="823" spans="1:64" ht="30" customHeight="1" x14ac:dyDescent="0.3">
      <c r="A823" s="73" t="s">
        <v>532</v>
      </c>
      <c r="B823" s="62" t="s">
        <v>533</v>
      </c>
      <c r="C82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CA-C059</v>
      </c>
      <c r="D823" s="62" t="s">
        <v>516</v>
      </c>
      <c r="E823" s="62" t="s">
        <v>517</v>
      </c>
      <c r="F823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823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823" s="74">
        <v>59</v>
      </c>
      <c r="I823" s="75" t="str">
        <f>IF(Table1[[#This Row],[Connection ID]]&lt;&gt;"-",IF(COUNTIF(Table1[Connection ID],Table1[[#This Row],[Connection ID]])&gt;1,"Duplicate Tag",""),"")</f>
        <v/>
      </c>
      <c r="J82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23" s="62"/>
      <c r="M823" s="62"/>
      <c r="N823" s="72" t="str" cm="1">
        <f t="array" ref="N823">_xlfn._xlws.FILTER(LookupCostCode[Cost Code],LookupCostCode[Description]=Table1[[#This Row],[Equipment Type]],"Not Assigned")</f>
        <v>Not Assigned</v>
      </c>
      <c r="O823" s="72"/>
      <c r="P823" s="72"/>
      <c r="Q823" s="62" t="s">
        <v>13</v>
      </c>
      <c r="R823" s="62"/>
      <c r="S823" s="62"/>
      <c r="T823" s="62"/>
      <c r="U823" s="62"/>
      <c r="V823" s="62"/>
      <c r="W823" s="72" t="str">
        <f>IF(ISBLANK(Table1[[#This Row],[Connection Type]]),"",INDEX(LookupConnectionType[Description],MATCH(Table1[[#This Row],[Connection Type]],LookupConnectionType[Connection Abbreviation])))</f>
        <v/>
      </c>
      <c r="X823" s="76"/>
      <c r="AA823" s="62"/>
      <c r="AB823" s="62"/>
      <c r="AC823" s="62" t="s">
        <v>518</v>
      </c>
      <c r="AD823" s="62"/>
      <c r="AE823" s="62"/>
      <c r="AF823" s="77"/>
      <c r="AG823" s="77"/>
      <c r="AH823" s="78"/>
      <c r="AI82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2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23" s="79" t="str">
        <f>IF(OR(Table1[[#This Row],[Apparent Power (kVA)]]="",Table1[[#This Row],[Elec - Diversity]]=""),"",Table1[[#This Row],[Apparent Power (kVA)]]*Table1[[#This Row],[Elec - Diversity]])</f>
        <v/>
      </c>
      <c r="AL823" s="62"/>
      <c r="AM823" s="62"/>
      <c r="AN823" s="62"/>
      <c r="AO823" s="62"/>
      <c r="AP823" s="62"/>
      <c r="AQ823" s="62"/>
      <c r="AR823" s="62"/>
      <c r="AS823" s="62">
        <v>1</v>
      </c>
      <c r="AT823" s="62" t="str" cm="1">
        <f t="array" ref="AT823">IF(ISBLANK(Table1[[#This Row],[Service]]),"N/A",INDEX(LookupService[Consumption Unit],MATCH(Table1[[#This Row],[Service]],LookupService[Service],0),0))</f>
        <v>SCFM</v>
      </c>
      <c r="AU823" s="62"/>
      <c r="AV823" s="62">
        <v>116</v>
      </c>
      <c r="AW823" s="80" t="str" cm="1">
        <f t="array" ref="AW823">IF(ISBLANK(Table1[[#This Row],[Service]]),"N/A",INDEX(LookupService[Pressure Unit],MATCH(Table1[[#This Row],[Service]],LookupService[Service],0),0))</f>
        <v>PSI</v>
      </c>
      <c r="AX823" s="81">
        <v>0.8</v>
      </c>
      <c r="AY823" s="72">
        <f>IF(OR(Table1[[#This Row],[Flow]]="",Table1[[#This Row],[Mech - Diversity]]=""),"",Table1[[#This Row],[Flow]]*Table1[[#This Row],[Mech - Diversity]])</f>
        <v>0.8</v>
      </c>
      <c r="AZ823" s="72"/>
      <c r="BA823" s="62" t="s">
        <v>519</v>
      </c>
      <c r="BB823" s="62"/>
      <c r="BC823" s="62"/>
      <c r="BD823" s="62"/>
      <c r="BE823" s="62"/>
      <c r="BF823" s="62"/>
      <c r="BG823" s="62"/>
      <c r="BH823" s="77"/>
      <c r="BI823" s="77"/>
      <c r="BJ823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823" s="72" t="s">
        <v>512</v>
      </c>
      <c r="BL823" s="72" t="b">
        <f>IF(ISBLANK(Table1[[#This Row],[Power Source (Control Panel)]]),FALSE,TRUE)</f>
        <v>0</v>
      </c>
    </row>
    <row r="824" spans="1:64" ht="30" customHeight="1" x14ac:dyDescent="0.3">
      <c r="A824" s="73" t="s">
        <v>532</v>
      </c>
      <c r="B824" s="62" t="s">
        <v>533</v>
      </c>
      <c r="C82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24" s="62" t="s">
        <v>509</v>
      </c>
      <c r="E824" s="62"/>
      <c r="F82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2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24" s="74"/>
      <c r="I824" s="75" t="str">
        <f>IF(Table1[[#This Row],[Connection ID]]&lt;&gt;"-",IF(COUNTIF(Table1[Connection ID],Table1[[#This Row],[Connection ID]])&gt;1,"Duplicate Tag",""),"")</f>
        <v/>
      </c>
      <c r="J82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24" s="62" t="s">
        <v>534</v>
      </c>
      <c r="M824" s="62" t="s">
        <v>535</v>
      </c>
      <c r="N824" s="72" cm="1">
        <f t="array" ref="N824">_xlfn._xlws.FILTER(LookupCostCode[Cost Code],LookupCostCode[Description]=Table1[[#This Row],[Equipment Type]],"Not Assigned")</f>
        <v>4116</v>
      </c>
      <c r="O824" s="72"/>
      <c r="P824" s="72"/>
      <c r="Q824" s="62" t="s">
        <v>13</v>
      </c>
      <c r="R824" s="62"/>
      <c r="S824" s="62"/>
      <c r="T824" s="62"/>
      <c r="U824" s="62"/>
      <c r="V824" s="62"/>
      <c r="W824" s="72" t="str">
        <f>IF(ISBLANK(Table1[[#This Row],[Connection Type]]),"",INDEX(LookupConnectionType[Description],MATCH(Table1[[#This Row],[Connection Type]],LookupConnectionType[Connection Abbreviation])))</f>
        <v/>
      </c>
      <c r="X824" s="76"/>
      <c r="AA824" s="62"/>
      <c r="AB824" s="62"/>
      <c r="AC824" s="62"/>
      <c r="AD824" s="62"/>
      <c r="AE824" s="62"/>
      <c r="AF824" s="77"/>
      <c r="AG824" s="77"/>
      <c r="AH824" s="78"/>
      <c r="AI82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2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24" s="79" t="str">
        <f>IF(OR(Table1[[#This Row],[Apparent Power (kVA)]]="",Table1[[#This Row],[Elec - Diversity]]=""),"",Table1[[#This Row],[Apparent Power (kVA)]]*Table1[[#This Row],[Elec - Diversity]])</f>
        <v/>
      </c>
      <c r="AL824" s="62" t="s">
        <v>536</v>
      </c>
      <c r="AM824" s="62"/>
      <c r="AN824" s="62"/>
      <c r="AO824" s="62"/>
      <c r="AP824" s="62"/>
      <c r="AQ824" s="62"/>
      <c r="AR824" s="62"/>
      <c r="AS824" s="62"/>
      <c r="AT824" s="62" t="str" cm="1">
        <f t="array" ref="AT824">IF(ISBLANK(Table1[[#This Row],[Service]]),"N/A",INDEX(LookupService[Consumption Unit],MATCH(Table1[[#This Row],[Service]],LookupService[Service],0),0))</f>
        <v>N/A</v>
      </c>
      <c r="AU824" s="62"/>
      <c r="AV824" s="62"/>
      <c r="AW824" s="80" t="str" cm="1">
        <f t="array" ref="AW824">IF(ISBLANK(Table1[[#This Row],[Service]]),"N/A",INDEX(LookupService[Pressure Unit],MATCH(Table1[[#This Row],[Service]],LookupService[Service],0),0))</f>
        <v>N/A</v>
      </c>
      <c r="AX824" s="81"/>
      <c r="AY824" s="72" t="str">
        <f>IF(OR(Table1[[#This Row],[Flow]]="",Table1[[#This Row],[Mech - Diversity]]=""),"",Table1[[#This Row],[Flow]]*Table1[[#This Row],[Mech - Diversity]])</f>
        <v/>
      </c>
      <c r="AZ824" s="72"/>
      <c r="BA824" s="62"/>
      <c r="BB824" s="62"/>
      <c r="BC824" s="62"/>
      <c r="BD824" s="62"/>
      <c r="BE824" s="62"/>
      <c r="BF824" s="62"/>
      <c r="BG824" s="62"/>
      <c r="BH824" s="77"/>
      <c r="BI824" s="77"/>
      <c r="BJ82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24" s="72" t="s">
        <v>512</v>
      </c>
      <c r="BL824" s="72" t="b">
        <f>IF(ISBLANK(Table1[[#This Row],[Power Source (Control Panel)]]),FALSE,TRUE)</f>
        <v>1</v>
      </c>
    </row>
    <row r="825" spans="1:64" ht="30" customHeight="1" x14ac:dyDescent="0.3">
      <c r="A825" s="73" t="s">
        <v>537</v>
      </c>
      <c r="B825" s="62" t="s">
        <v>533</v>
      </c>
      <c r="C82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CA-C060</v>
      </c>
      <c r="D825" s="62" t="s">
        <v>516</v>
      </c>
      <c r="E825" s="62" t="s">
        <v>517</v>
      </c>
      <c r="F825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825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825" s="74">
        <v>60</v>
      </c>
      <c r="I825" s="75" t="str">
        <f>IF(Table1[[#This Row],[Connection ID]]&lt;&gt;"-",IF(COUNTIF(Table1[Connection ID],Table1[[#This Row],[Connection ID]])&gt;1,"Duplicate Tag",""),"")</f>
        <v/>
      </c>
      <c r="J82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25" s="62"/>
      <c r="M825" s="62"/>
      <c r="N825" s="72" t="str" cm="1">
        <f t="array" ref="N825">_xlfn._xlws.FILTER(LookupCostCode[Cost Code],LookupCostCode[Description]=Table1[[#This Row],[Equipment Type]],"Not Assigned")</f>
        <v>Not Assigned</v>
      </c>
      <c r="O825" s="72"/>
      <c r="P825" s="72"/>
      <c r="Q825" s="62" t="s">
        <v>13</v>
      </c>
      <c r="R825" s="62"/>
      <c r="S825" s="62"/>
      <c r="T825" s="62"/>
      <c r="U825" s="62"/>
      <c r="V825" s="62"/>
      <c r="W825" s="72" t="str">
        <f>IF(ISBLANK(Table1[[#This Row],[Connection Type]]),"",INDEX(LookupConnectionType[Description],MATCH(Table1[[#This Row],[Connection Type]],LookupConnectionType[Connection Abbreviation])))</f>
        <v/>
      </c>
      <c r="X825" s="76"/>
      <c r="AA825" s="62"/>
      <c r="AB825" s="62"/>
      <c r="AC825" s="62" t="s">
        <v>518</v>
      </c>
      <c r="AD825" s="62"/>
      <c r="AE825" s="62"/>
      <c r="AF825" s="77"/>
      <c r="AG825" s="77"/>
      <c r="AH825" s="78"/>
      <c r="AI82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2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25" s="79" t="str">
        <f>IF(OR(Table1[[#This Row],[Apparent Power (kVA)]]="",Table1[[#This Row],[Elec - Diversity]]=""),"",Table1[[#This Row],[Apparent Power (kVA)]]*Table1[[#This Row],[Elec - Diversity]])</f>
        <v/>
      </c>
      <c r="AL825" s="62"/>
      <c r="AM825" s="62"/>
      <c r="AN825" s="62"/>
      <c r="AO825" s="62"/>
      <c r="AP825" s="62"/>
      <c r="AQ825" s="62"/>
      <c r="AR825" s="62"/>
      <c r="AS825" s="62">
        <v>1</v>
      </c>
      <c r="AT825" s="62" t="str" cm="1">
        <f t="array" ref="AT825">IF(ISBLANK(Table1[[#This Row],[Service]]),"N/A",INDEX(LookupService[Consumption Unit],MATCH(Table1[[#This Row],[Service]],LookupService[Service],0),0))</f>
        <v>SCFM</v>
      </c>
      <c r="AU825" s="62"/>
      <c r="AV825" s="62">
        <v>116</v>
      </c>
      <c r="AW825" s="80" t="str" cm="1">
        <f t="array" ref="AW825">IF(ISBLANK(Table1[[#This Row],[Service]]),"N/A",INDEX(LookupService[Pressure Unit],MATCH(Table1[[#This Row],[Service]],LookupService[Service],0),0))</f>
        <v>PSI</v>
      </c>
      <c r="AX825" s="81">
        <v>0.8</v>
      </c>
      <c r="AY825" s="72">
        <f>IF(OR(Table1[[#This Row],[Flow]]="",Table1[[#This Row],[Mech - Diversity]]=""),"",Table1[[#This Row],[Flow]]*Table1[[#This Row],[Mech - Diversity]])</f>
        <v>0.8</v>
      </c>
      <c r="AZ825" s="72"/>
      <c r="BA825" s="62" t="s">
        <v>519</v>
      </c>
      <c r="BB825" s="62"/>
      <c r="BC825" s="62"/>
      <c r="BD825" s="62"/>
      <c r="BE825" s="62"/>
      <c r="BF825" s="62"/>
      <c r="BG825" s="62"/>
      <c r="BH825" s="77"/>
      <c r="BI825" s="77"/>
      <c r="BJ825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825" s="72" t="s">
        <v>512</v>
      </c>
      <c r="BL825" s="72" t="b">
        <f>IF(ISBLANK(Table1[[#This Row],[Power Source (Control Panel)]]),FALSE,TRUE)</f>
        <v>0</v>
      </c>
    </row>
    <row r="826" spans="1:64" ht="30" customHeight="1" x14ac:dyDescent="0.3">
      <c r="A826" s="73" t="s">
        <v>537</v>
      </c>
      <c r="B826" s="62" t="s">
        <v>533</v>
      </c>
      <c r="C82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26" s="62" t="s">
        <v>509</v>
      </c>
      <c r="E826" s="62"/>
      <c r="F82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2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26" s="74"/>
      <c r="I826" s="75" t="str">
        <f>IF(Table1[[#This Row],[Connection ID]]&lt;&gt;"-",IF(COUNTIF(Table1[Connection ID],Table1[[#This Row],[Connection ID]])&gt;1,"Duplicate Tag",""),"")</f>
        <v/>
      </c>
      <c r="J82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26" s="62" t="s">
        <v>534</v>
      </c>
      <c r="M826" s="62" t="s">
        <v>535</v>
      </c>
      <c r="N826" s="72" cm="1">
        <f t="array" ref="N826">_xlfn._xlws.FILTER(LookupCostCode[Cost Code],LookupCostCode[Description]=Table1[[#This Row],[Equipment Type]],"Not Assigned")</f>
        <v>4116</v>
      </c>
      <c r="O826" s="72"/>
      <c r="P826" s="72"/>
      <c r="Q826" s="62" t="s">
        <v>13</v>
      </c>
      <c r="R826" s="62"/>
      <c r="S826" s="62"/>
      <c r="T826" s="62"/>
      <c r="U826" s="62"/>
      <c r="V826" s="62"/>
      <c r="W826" s="72" t="str">
        <f>IF(ISBLANK(Table1[[#This Row],[Connection Type]]),"",INDEX(LookupConnectionType[Description],MATCH(Table1[[#This Row],[Connection Type]],LookupConnectionType[Connection Abbreviation])))</f>
        <v/>
      </c>
      <c r="X826" s="76"/>
      <c r="AA826" s="62"/>
      <c r="AB826" s="62"/>
      <c r="AC826" s="62"/>
      <c r="AD826" s="62"/>
      <c r="AE826" s="62"/>
      <c r="AF826" s="77"/>
      <c r="AG826" s="77"/>
      <c r="AH826" s="78"/>
      <c r="AI82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2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26" s="79" t="str">
        <f>IF(OR(Table1[[#This Row],[Apparent Power (kVA)]]="",Table1[[#This Row],[Elec - Diversity]]=""),"",Table1[[#This Row],[Apparent Power (kVA)]]*Table1[[#This Row],[Elec - Diversity]])</f>
        <v/>
      </c>
      <c r="AL826" s="62" t="s">
        <v>538</v>
      </c>
      <c r="AM826" s="62"/>
      <c r="AN826" s="62"/>
      <c r="AO826" s="62"/>
      <c r="AP826" s="62"/>
      <c r="AQ826" s="62"/>
      <c r="AR826" s="62"/>
      <c r="AS826" s="62"/>
      <c r="AT826" s="62" t="str" cm="1">
        <f t="array" ref="AT826">IF(ISBLANK(Table1[[#This Row],[Service]]),"N/A",INDEX(LookupService[Consumption Unit],MATCH(Table1[[#This Row],[Service]],LookupService[Service],0),0))</f>
        <v>N/A</v>
      </c>
      <c r="AU826" s="62"/>
      <c r="AV826" s="62"/>
      <c r="AW826" s="80" t="str" cm="1">
        <f t="array" ref="AW826">IF(ISBLANK(Table1[[#This Row],[Service]]),"N/A",INDEX(LookupService[Pressure Unit],MATCH(Table1[[#This Row],[Service]],LookupService[Service],0),0))</f>
        <v>N/A</v>
      </c>
      <c r="AX826" s="81"/>
      <c r="AY826" s="72" t="str">
        <f>IF(OR(Table1[[#This Row],[Flow]]="",Table1[[#This Row],[Mech - Diversity]]=""),"",Table1[[#This Row],[Flow]]*Table1[[#This Row],[Mech - Diversity]])</f>
        <v/>
      </c>
      <c r="AZ826" s="72"/>
      <c r="BA826" s="62"/>
      <c r="BB826" s="62"/>
      <c r="BC826" s="62"/>
      <c r="BD826" s="62"/>
      <c r="BE826" s="62"/>
      <c r="BF826" s="62"/>
      <c r="BG826" s="62"/>
      <c r="BH826" s="77"/>
      <c r="BI826" s="77"/>
      <c r="BJ82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26" s="72" t="s">
        <v>512</v>
      </c>
      <c r="BL826" s="72" t="b">
        <f>IF(ISBLANK(Table1[[#This Row],[Power Source (Control Panel)]]),FALSE,TRUE)</f>
        <v>1</v>
      </c>
    </row>
    <row r="827" spans="1:64" ht="30" customHeight="1" x14ac:dyDescent="0.3">
      <c r="A827" s="73" t="s">
        <v>539</v>
      </c>
      <c r="B827" s="62" t="s">
        <v>533</v>
      </c>
      <c r="C82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CA-C072</v>
      </c>
      <c r="D827" s="62" t="s">
        <v>516</v>
      </c>
      <c r="E827" s="62" t="s">
        <v>517</v>
      </c>
      <c r="F827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827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827" s="74">
        <v>72</v>
      </c>
      <c r="I827" s="75" t="str">
        <f>IF(Table1[[#This Row],[Connection ID]]&lt;&gt;"-",IF(COUNTIF(Table1[Connection ID],Table1[[#This Row],[Connection ID]])&gt;1,"Duplicate Tag",""),"")</f>
        <v/>
      </c>
      <c r="J82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27" s="62"/>
      <c r="M827" s="62"/>
      <c r="N827" s="72" t="str" cm="1">
        <f t="array" ref="N827">_xlfn._xlws.FILTER(LookupCostCode[Cost Code],LookupCostCode[Description]=Table1[[#This Row],[Equipment Type]],"Not Assigned")</f>
        <v>Not Assigned</v>
      </c>
      <c r="O827" s="72"/>
      <c r="P827" s="72"/>
      <c r="Q827" s="62" t="s">
        <v>13</v>
      </c>
      <c r="R827" s="62"/>
      <c r="S827" s="62"/>
      <c r="T827" s="62"/>
      <c r="U827" s="62"/>
      <c r="V827" s="62"/>
      <c r="W827" s="72" t="str">
        <f>IF(ISBLANK(Table1[[#This Row],[Connection Type]]),"",INDEX(LookupConnectionType[Description],MATCH(Table1[[#This Row],[Connection Type]],LookupConnectionType[Connection Abbreviation])))</f>
        <v/>
      </c>
      <c r="X827" s="76"/>
      <c r="AA827" s="62"/>
      <c r="AB827" s="62"/>
      <c r="AC827" s="62" t="s">
        <v>518</v>
      </c>
      <c r="AD827" s="62"/>
      <c r="AE827" s="62"/>
      <c r="AF827" s="77"/>
      <c r="AG827" s="77"/>
      <c r="AH827" s="78"/>
      <c r="AI82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2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27" s="79" t="str">
        <f>IF(OR(Table1[[#This Row],[Apparent Power (kVA)]]="",Table1[[#This Row],[Elec - Diversity]]=""),"",Table1[[#This Row],[Apparent Power (kVA)]]*Table1[[#This Row],[Elec - Diversity]])</f>
        <v/>
      </c>
      <c r="AL827" s="62"/>
      <c r="AM827" s="62"/>
      <c r="AN827" s="62"/>
      <c r="AO827" s="62"/>
      <c r="AP827" s="62"/>
      <c r="AQ827" s="62"/>
      <c r="AR827" s="62"/>
      <c r="AS827" s="62">
        <v>1</v>
      </c>
      <c r="AT827" s="62" t="str" cm="1">
        <f t="array" ref="AT827">IF(ISBLANK(Table1[[#This Row],[Service]]),"N/A",INDEX(LookupService[Consumption Unit],MATCH(Table1[[#This Row],[Service]],LookupService[Service],0),0))</f>
        <v>SCFM</v>
      </c>
      <c r="AU827" s="62"/>
      <c r="AV827" s="62">
        <v>116</v>
      </c>
      <c r="AW827" s="80" t="str" cm="1">
        <f t="array" ref="AW827">IF(ISBLANK(Table1[[#This Row],[Service]]),"N/A",INDEX(LookupService[Pressure Unit],MATCH(Table1[[#This Row],[Service]],LookupService[Service],0),0))</f>
        <v>PSI</v>
      </c>
      <c r="AX827" s="81">
        <v>0.8</v>
      </c>
      <c r="AY827" s="72">
        <f>IF(OR(Table1[[#This Row],[Flow]]="",Table1[[#This Row],[Mech - Diversity]]=""),"",Table1[[#This Row],[Flow]]*Table1[[#This Row],[Mech - Diversity]])</f>
        <v>0.8</v>
      </c>
      <c r="AZ827" s="72"/>
      <c r="BA827" s="62" t="s">
        <v>519</v>
      </c>
      <c r="BB827" s="62"/>
      <c r="BC827" s="62"/>
      <c r="BD827" s="62"/>
      <c r="BE827" s="62"/>
      <c r="BF827" s="62"/>
      <c r="BG827" s="62"/>
      <c r="BH827" s="77"/>
      <c r="BI827" s="77"/>
      <c r="BJ827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827" s="72" t="s">
        <v>512</v>
      </c>
      <c r="BL827" s="72" t="b">
        <f>IF(ISBLANK(Table1[[#This Row],[Power Source (Control Panel)]]),FALSE,TRUE)</f>
        <v>0</v>
      </c>
    </row>
    <row r="828" spans="1:64" ht="30" customHeight="1" x14ac:dyDescent="0.3">
      <c r="A828" s="73" t="s">
        <v>539</v>
      </c>
      <c r="B828" s="62" t="s">
        <v>533</v>
      </c>
      <c r="C82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28" s="62" t="s">
        <v>509</v>
      </c>
      <c r="E828" s="62"/>
      <c r="F82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2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28" s="74"/>
      <c r="I828" s="75" t="str">
        <f>IF(Table1[[#This Row],[Connection ID]]&lt;&gt;"-",IF(COUNTIF(Table1[Connection ID],Table1[[#This Row],[Connection ID]])&gt;1,"Duplicate Tag",""),"")</f>
        <v/>
      </c>
      <c r="J82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28" s="62" t="s">
        <v>534</v>
      </c>
      <c r="M828" s="62" t="s">
        <v>535</v>
      </c>
      <c r="N828" s="72" cm="1">
        <f t="array" ref="N828">_xlfn._xlws.FILTER(LookupCostCode[Cost Code],LookupCostCode[Description]=Table1[[#This Row],[Equipment Type]],"Not Assigned")</f>
        <v>4116</v>
      </c>
      <c r="O828" s="72"/>
      <c r="P828" s="72"/>
      <c r="Q828" s="62" t="s">
        <v>13</v>
      </c>
      <c r="R828" s="62"/>
      <c r="S828" s="62"/>
      <c r="T828" s="62"/>
      <c r="U828" s="62"/>
      <c r="V828" s="62"/>
      <c r="W828" s="72" t="str">
        <f>IF(ISBLANK(Table1[[#This Row],[Connection Type]]),"",INDEX(LookupConnectionType[Description],MATCH(Table1[[#This Row],[Connection Type]],LookupConnectionType[Connection Abbreviation])))</f>
        <v/>
      </c>
      <c r="X828" s="76"/>
      <c r="AA828" s="62"/>
      <c r="AB828" s="62"/>
      <c r="AC828" s="62"/>
      <c r="AD828" s="62"/>
      <c r="AE828" s="62"/>
      <c r="AF828" s="77"/>
      <c r="AG828" s="77"/>
      <c r="AH828" s="78"/>
      <c r="AI82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2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28" s="79" t="str">
        <f>IF(OR(Table1[[#This Row],[Apparent Power (kVA)]]="",Table1[[#This Row],[Elec - Diversity]]=""),"",Table1[[#This Row],[Apparent Power (kVA)]]*Table1[[#This Row],[Elec - Diversity]])</f>
        <v/>
      </c>
      <c r="AL828" s="62" t="s">
        <v>540</v>
      </c>
      <c r="AM828" s="62"/>
      <c r="AN828" s="62"/>
      <c r="AO828" s="62"/>
      <c r="AP828" s="62"/>
      <c r="AQ828" s="62"/>
      <c r="AR828" s="62"/>
      <c r="AS828" s="62"/>
      <c r="AT828" s="62" t="str" cm="1">
        <f t="array" ref="AT828">IF(ISBLANK(Table1[[#This Row],[Service]]),"N/A",INDEX(LookupService[Consumption Unit],MATCH(Table1[[#This Row],[Service]],LookupService[Service],0),0))</f>
        <v>N/A</v>
      </c>
      <c r="AU828" s="62"/>
      <c r="AV828" s="62"/>
      <c r="AW828" s="80" t="str" cm="1">
        <f t="array" ref="AW828">IF(ISBLANK(Table1[[#This Row],[Service]]),"N/A",INDEX(LookupService[Pressure Unit],MATCH(Table1[[#This Row],[Service]],LookupService[Service],0),0))</f>
        <v>N/A</v>
      </c>
      <c r="AX828" s="81"/>
      <c r="AY828" s="72" t="str">
        <f>IF(OR(Table1[[#This Row],[Flow]]="",Table1[[#This Row],[Mech - Diversity]]=""),"",Table1[[#This Row],[Flow]]*Table1[[#This Row],[Mech - Diversity]])</f>
        <v/>
      </c>
      <c r="AZ828" s="72"/>
      <c r="BA828" s="62"/>
      <c r="BB828" s="62"/>
      <c r="BC828" s="62"/>
      <c r="BD828" s="62"/>
      <c r="BE828" s="62"/>
      <c r="BF828" s="62"/>
      <c r="BG828" s="62"/>
      <c r="BH828" s="77"/>
      <c r="BI828" s="77"/>
      <c r="BJ82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28" s="72" t="s">
        <v>512</v>
      </c>
      <c r="BL828" s="72" t="b">
        <f>IF(ISBLANK(Table1[[#This Row],[Power Source (Control Panel)]]),FALSE,TRUE)</f>
        <v>1</v>
      </c>
    </row>
    <row r="829" spans="1:64" ht="30" customHeight="1" x14ac:dyDescent="0.3">
      <c r="A829" s="62" t="s">
        <v>1142</v>
      </c>
      <c r="B829" s="62" t="s">
        <v>1143</v>
      </c>
      <c r="C82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CA-C054</v>
      </c>
      <c r="D829" s="62" t="s">
        <v>516</v>
      </c>
      <c r="E829" s="62" t="s">
        <v>517</v>
      </c>
      <c r="F829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829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829" s="74">
        <v>54</v>
      </c>
      <c r="I829" s="75" t="str">
        <f>IF(Table1[[#This Row],[Connection ID]]&lt;&gt;"-",IF(COUNTIF(Table1[Connection ID],Table1[[#This Row],[Connection ID]])&gt;1,"Duplicate Tag",""),"")</f>
        <v/>
      </c>
      <c r="J82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29" s="62"/>
      <c r="M829" s="62" t="s">
        <v>7</v>
      </c>
      <c r="N829" s="72" t="str" cm="1">
        <f t="array" ref="N829">_xlfn._xlws.FILTER(LookupCostCode[Cost Code],LookupCostCode[Description]=Table1[[#This Row],[Equipment Type]],"Not Assigned")</f>
        <v>Not Assigned</v>
      </c>
      <c r="O829" s="72" t="s">
        <v>849</v>
      </c>
      <c r="P829" s="72"/>
      <c r="Q829" s="62" t="s">
        <v>12</v>
      </c>
      <c r="R829" s="62"/>
      <c r="S829" s="62"/>
      <c r="T829" s="62"/>
      <c r="U829" s="62"/>
      <c r="V829" s="62"/>
      <c r="W829" s="72" t="str">
        <f>IF(ISBLANK(Table1[[#This Row],[Connection Type]]),"",INDEX(LookupConnectionType[Description],MATCH(Table1[[#This Row],[Connection Type]],LookupConnectionType[Connection Abbreviation])))</f>
        <v/>
      </c>
      <c r="X829" s="76"/>
      <c r="AA829" s="62"/>
      <c r="AB829" s="62"/>
      <c r="AC829" s="62" t="s">
        <v>518</v>
      </c>
      <c r="AD829" s="62" t="s">
        <v>1144</v>
      </c>
      <c r="AE829" s="62"/>
      <c r="AF829" s="77"/>
      <c r="AG829" s="77"/>
      <c r="AH829" s="78"/>
      <c r="AI82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2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29" s="79" t="str">
        <f>IF(OR(Table1[[#This Row],[Apparent Power (kVA)]]="",Table1[[#This Row],[Elec - Diversity]]=""),"",Table1[[#This Row],[Apparent Power (kVA)]]*Table1[[#This Row],[Elec - Diversity]])</f>
        <v/>
      </c>
      <c r="AL829" s="62"/>
      <c r="AM829" s="62"/>
      <c r="AN829" s="62"/>
      <c r="AO829" s="62"/>
      <c r="AP829" s="62"/>
      <c r="AQ829" s="62"/>
      <c r="AR829" s="62"/>
      <c r="AS829" s="62">
        <v>5</v>
      </c>
      <c r="AT829" s="62" t="str" cm="1">
        <f t="array" ref="AT829">IF(ISBLANK(Table1[[#This Row],[Service]]),"N/A",INDEX(LookupService[Consumption Unit],MATCH(Table1[[#This Row],[Service]],LookupService[Service],0),0))</f>
        <v>SCFM</v>
      </c>
      <c r="AU829" s="62"/>
      <c r="AV829" s="62">
        <v>80</v>
      </c>
      <c r="AW829" s="80" t="str" cm="1">
        <f t="array" ref="AW829">IF(ISBLANK(Table1[[#This Row],[Service]]),"N/A",INDEX(LookupService[Pressure Unit],MATCH(Table1[[#This Row],[Service]],LookupService[Service],0),0))</f>
        <v>PSI</v>
      </c>
      <c r="AX829" s="81">
        <v>0.8</v>
      </c>
      <c r="AY829" s="72">
        <f>IF(OR(Table1[[#This Row],[Flow]]="",Table1[[#This Row],[Mech - Diversity]]=""),"",Table1[[#This Row],[Flow]]*Table1[[#This Row],[Mech - Diversity]])</f>
        <v>4</v>
      </c>
      <c r="AZ829" s="72"/>
      <c r="BA829" s="62" t="s">
        <v>519</v>
      </c>
      <c r="BB829" s="62" t="s">
        <v>796</v>
      </c>
      <c r="BC829" s="62"/>
      <c r="BD829" s="62"/>
      <c r="BE829" s="62"/>
      <c r="BF829" s="62"/>
      <c r="BG829" s="62"/>
      <c r="BH829" s="77"/>
      <c r="BI829" s="77"/>
      <c r="BJ829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829" s="72"/>
      <c r="BL829" s="72" t="b">
        <f>IF(ISBLANK(Table1[[#This Row],[Power Source (Control Panel)]]),FALSE,TRUE)</f>
        <v>0</v>
      </c>
    </row>
    <row r="830" spans="1:64" ht="30" customHeight="1" x14ac:dyDescent="0.3">
      <c r="A830" s="62" t="s">
        <v>1142</v>
      </c>
      <c r="B830" s="62" t="s">
        <v>1143</v>
      </c>
      <c r="C83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EL-C160</v>
      </c>
      <c r="D830" s="62" t="s">
        <v>516</v>
      </c>
      <c r="E830" s="62" t="s">
        <v>528</v>
      </c>
      <c r="F830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830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830" s="74">
        <v>160</v>
      </c>
      <c r="I830" s="75" t="str">
        <f>IF(Table1[[#This Row],[Connection ID]]&lt;&gt;"-",IF(COUNTIF(Table1[Connection ID],Table1[[#This Row],[Connection ID]])&gt;1,"Duplicate Tag",""),"")</f>
        <v/>
      </c>
      <c r="J83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30" s="62"/>
      <c r="M830" s="62" t="s">
        <v>7</v>
      </c>
      <c r="N830" s="72" t="str" cm="1">
        <f t="array" ref="N830">_xlfn._xlws.FILTER(LookupCostCode[Cost Code],LookupCostCode[Description]=Table1[[#This Row],[Equipment Type]],"Not Assigned")</f>
        <v>Not Assigned</v>
      </c>
      <c r="O830" s="72" t="s">
        <v>849</v>
      </c>
      <c r="P830" s="72"/>
      <c r="Q830" s="62" t="s">
        <v>12</v>
      </c>
      <c r="R830" s="62"/>
      <c r="S830" s="62"/>
      <c r="T830" s="62"/>
      <c r="U830" s="62"/>
      <c r="V830" s="62"/>
      <c r="W830" s="72" t="str">
        <f>IF(ISBLANK(Table1[[#This Row],[Connection Type]]),"",INDEX(LookupConnectionType[Description],MATCH(Table1[[#This Row],[Connection Type]],LookupConnectionType[Connection Abbreviation])))</f>
        <v/>
      </c>
      <c r="X830" s="76"/>
      <c r="AA830" s="62"/>
      <c r="AB830" s="62"/>
      <c r="AC830" s="62" t="s">
        <v>665</v>
      </c>
      <c r="AD830" s="62" t="s">
        <v>1144</v>
      </c>
      <c r="AE830" s="62" t="s">
        <v>668</v>
      </c>
      <c r="AF830" s="77"/>
      <c r="AG830" s="77">
        <v>60</v>
      </c>
      <c r="AH830" s="78">
        <v>0.8</v>
      </c>
      <c r="AI830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49.883063257983657</v>
      </c>
      <c r="AJ830" s="79">
        <f>IF(OR(Table1[[#This Row],[Apparent Load (FLA)]]="",Table1[[#This Row],[Apparent Load (FLA)]]=0,Table1[[#This Row],[Elec - Diversity]]=""),"",Table1[[#This Row],[Apparent Load (FLA)]]*Table1[[#This Row],[Elec - Diversity]])</f>
        <v>48</v>
      </c>
      <c r="AK830" s="79">
        <f>IF(OR(Table1[[#This Row],[Apparent Power (kVA)]]="",Table1[[#This Row],[Elec - Diversity]]=""),"",Table1[[#This Row],[Apparent Power (kVA)]]*Table1[[#This Row],[Elec - Diversity]])</f>
        <v>39.906450606386926</v>
      </c>
      <c r="AL830" s="62"/>
      <c r="AM830" s="62"/>
      <c r="AN830" s="62"/>
      <c r="AO830" s="62"/>
      <c r="AP830" s="62"/>
      <c r="AQ830" s="62"/>
      <c r="AR830" s="62"/>
      <c r="AS830" s="62"/>
      <c r="AT830" s="62" t="str" cm="1">
        <f t="array" ref="AT830">IF(ISBLANK(Table1[[#This Row],[Service]]),"N/A",INDEX(LookupService[Consumption Unit],MATCH(Table1[[#This Row],[Service]],LookupService[Service],0),0))</f>
        <v>N/A</v>
      </c>
      <c r="AU830" s="62"/>
      <c r="AV830" s="62"/>
      <c r="AW830" s="80" t="str" cm="1">
        <f t="array" ref="AW830">IF(ISBLANK(Table1[[#This Row],[Service]]),"N/A",INDEX(LookupService[Pressure Unit],MATCH(Table1[[#This Row],[Service]],LookupService[Service],0),0))</f>
        <v>N/A</v>
      </c>
      <c r="AX830" s="81"/>
      <c r="AY830" s="72" t="str">
        <f>IF(OR(Table1[[#This Row],[Flow]]="",Table1[[#This Row],[Mech - Diversity]]=""),"",Table1[[#This Row],[Flow]]*Table1[[#This Row],[Mech - Diversity]])</f>
        <v/>
      </c>
      <c r="AZ830" s="72"/>
      <c r="BA830" s="62"/>
      <c r="BB830" s="62"/>
      <c r="BC830" s="62"/>
      <c r="BD830" s="62"/>
      <c r="BE830" s="62"/>
      <c r="BF830" s="62"/>
      <c r="BG830" s="62"/>
      <c r="BH830" s="77"/>
      <c r="BI830" s="77"/>
      <c r="BJ830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830" s="72"/>
      <c r="BL830" s="72" t="b">
        <f>IF(ISBLANK(Table1[[#This Row],[Power Source (Control Panel)]]),FALSE,TRUE)</f>
        <v>0</v>
      </c>
    </row>
    <row r="831" spans="1:64" ht="30" customHeight="1" x14ac:dyDescent="0.3">
      <c r="A831" s="62" t="s">
        <v>1142</v>
      </c>
      <c r="B831" s="62" t="s">
        <v>1143</v>
      </c>
      <c r="C83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EL-C161</v>
      </c>
      <c r="D831" s="62" t="s">
        <v>516</v>
      </c>
      <c r="E831" s="62" t="s">
        <v>528</v>
      </c>
      <c r="F831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831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831" s="74">
        <v>161</v>
      </c>
      <c r="I831" s="75" t="str">
        <f>IF(Table1[[#This Row],[Connection ID]]&lt;&gt;"-",IF(COUNTIF(Table1[Connection ID],Table1[[#This Row],[Connection ID]])&gt;1,"Duplicate Tag",""),"")</f>
        <v/>
      </c>
      <c r="J83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31" s="62"/>
      <c r="M831" s="62" t="s">
        <v>7</v>
      </c>
      <c r="N831" s="72" t="str" cm="1">
        <f t="array" ref="N831">_xlfn._xlws.FILTER(LookupCostCode[Cost Code],LookupCostCode[Description]=Table1[[#This Row],[Equipment Type]],"Not Assigned")</f>
        <v>Not Assigned</v>
      </c>
      <c r="O831" s="72" t="s">
        <v>849</v>
      </c>
      <c r="P831" s="72"/>
      <c r="Q831" s="62" t="s">
        <v>12</v>
      </c>
      <c r="R831" s="62"/>
      <c r="S831" s="62"/>
      <c r="T831" s="62"/>
      <c r="U831" s="62"/>
      <c r="V831" s="62"/>
      <c r="W831" s="72" t="str">
        <f>IF(ISBLANK(Table1[[#This Row],[Connection Type]]),"",INDEX(LookupConnectionType[Description],MATCH(Table1[[#This Row],[Connection Type]],LookupConnectionType[Connection Abbreviation])))</f>
        <v/>
      </c>
      <c r="X831" s="76"/>
      <c r="AA831" s="62"/>
      <c r="AB831" s="62"/>
      <c r="AC831" s="62" t="s">
        <v>518</v>
      </c>
      <c r="AD831" s="62" t="s">
        <v>1144</v>
      </c>
      <c r="AE831" s="62" t="s">
        <v>529</v>
      </c>
      <c r="AF831" s="77"/>
      <c r="AG831" s="77">
        <v>15</v>
      </c>
      <c r="AH831" s="78">
        <v>0.8</v>
      </c>
      <c r="AI831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1.8</v>
      </c>
      <c r="AJ831" s="79">
        <f>IF(OR(Table1[[#This Row],[Apparent Load (FLA)]]="",Table1[[#This Row],[Apparent Load (FLA)]]=0,Table1[[#This Row],[Elec - Diversity]]=""),"",Table1[[#This Row],[Apparent Load (FLA)]]*Table1[[#This Row],[Elec - Diversity]])</f>
        <v>12</v>
      </c>
      <c r="AK831" s="79">
        <f>IF(OR(Table1[[#This Row],[Apparent Power (kVA)]]="",Table1[[#This Row],[Elec - Diversity]]=""),"",Table1[[#This Row],[Apparent Power (kVA)]]*Table1[[#This Row],[Elec - Diversity]])</f>
        <v>1.4400000000000002</v>
      </c>
      <c r="AL831" s="62"/>
      <c r="AM831" s="62"/>
      <c r="AN831" s="62"/>
      <c r="AO831" s="62"/>
      <c r="AP831" s="62"/>
      <c r="AQ831" s="62"/>
      <c r="AR831" s="62"/>
      <c r="AS831" s="62"/>
      <c r="AT831" s="62" t="str" cm="1">
        <f t="array" ref="AT831">IF(ISBLANK(Table1[[#This Row],[Service]]),"N/A",INDEX(LookupService[Consumption Unit],MATCH(Table1[[#This Row],[Service]],LookupService[Service],0),0))</f>
        <v>N/A</v>
      </c>
      <c r="AU831" s="62"/>
      <c r="AV831" s="62"/>
      <c r="AW831" s="80" t="str" cm="1">
        <f t="array" ref="AW831">IF(ISBLANK(Table1[[#This Row],[Service]]),"N/A",INDEX(LookupService[Pressure Unit],MATCH(Table1[[#This Row],[Service]],LookupService[Service],0),0))</f>
        <v>N/A</v>
      </c>
      <c r="AX831" s="81"/>
      <c r="AY831" s="72" t="str">
        <f>IF(OR(Table1[[#This Row],[Flow]]="",Table1[[#This Row],[Mech - Diversity]]=""),"",Table1[[#This Row],[Flow]]*Table1[[#This Row],[Mech - Diversity]])</f>
        <v/>
      </c>
      <c r="AZ831" s="72"/>
      <c r="BA831" s="62"/>
      <c r="BB831" s="62"/>
      <c r="BC831" s="62"/>
      <c r="BD831" s="62"/>
      <c r="BE831" s="62"/>
      <c r="BF831" s="62"/>
      <c r="BG831" s="62"/>
      <c r="BH831" s="77"/>
      <c r="BI831" s="77"/>
      <c r="BJ831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831" s="72"/>
      <c r="BL831" s="72" t="b">
        <f>IF(ISBLANK(Table1[[#This Row],[Power Source (Control Panel)]]),FALSE,TRUE)</f>
        <v>0</v>
      </c>
    </row>
    <row r="832" spans="1:64" ht="30" customHeight="1" x14ac:dyDescent="0.3">
      <c r="A832" s="62" t="s">
        <v>1142</v>
      </c>
      <c r="B832" s="62" t="s">
        <v>1143</v>
      </c>
      <c r="C83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TD-C136</v>
      </c>
      <c r="D832" s="62" t="s">
        <v>516</v>
      </c>
      <c r="E832" s="62" t="s">
        <v>794</v>
      </c>
      <c r="F832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832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832" s="74">
        <v>136</v>
      </c>
      <c r="I832" s="75" t="str">
        <f>IF(Table1[[#This Row],[Connection ID]]&lt;&gt;"-",IF(COUNTIF(Table1[Connection ID],Table1[[#This Row],[Connection ID]])&gt;1,"Duplicate Tag",""),"")</f>
        <v/>
      </c>
      <c r="J83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32" s="62"/>
      <c r="M832" s="62" t="s">
        <v>7</v>
      </c>
      <c r="N832" s="72" t="str" cm="1">
        <f t="array" ref="N832">_xlfn._xlws.FILTER(LookupCostCode[Cost Code],LookupCostCode[Description]=Table1[[#This Row],[Equipment Type]],"Not Assigned")</f>
        <v>Not Assigned</v>
      </c>
      <c r="O832" s="72" t="s">
        <v>849</v>
      </c>
      <c r="P832" s="72"/>
      <c r="Q832" s="62" t="s">
        <v>12</v>
      </c>
      <c r="R832" s="62"/>
      <c r="S832" s="62"/>
      <c r="T832" s="62"/>
      <c r="U832" s="62"/>
      <c r="V832" s="62"/>
      <c r="W832" s="72" t="str">
        <f>IF(ISBLANK(Table1[[#This Row],[Connection Type]]),"",INDEX(LookupConnectionType[Description],MATCH(Table1[[#This Row],[Connection Type]],LookupConnectionType[Connection Abbreviation])))</f>
        <v/>
      </c>
      <c r="X832" s="76"/>
      <c r="AA832" s="62"/>
      <c r="AB832" s="62"/>
      <c r="AC832" s="62"/>
      <c r="AD832" s="62"/>
      <c r="AE832" s="62"/>
      <c r="AF832" s="77"/>
      <c r="AG832" s="77"/>
      <c r="AH832" s="78"/>
      <c r="AI83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3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32" s="79" t="str">
        <f>IF(OR(Table1[[#This Row],[Apparent Power (kVA)]]="",Table1[[#This Row],[Elec - Diversity]]=""),"",Table1[[#This Row],[Apparent Power (kVA)]]*Table1[[#This Row],[Elec - Diversity]])</f>
        <v/>
      </c>
      <c r="AL832" s="62"/>
      <c r="AM832" s="62"/>
      <c r="AN832" s="62"/>
      <c r="AO832" s="62"/>
      <c r="AP832" s="62"/>
      <c r="AQ832" s="62"/>
      <c r="AR832" s="62"/>
      <c r="AS832" s="62"/>
      <c r="AT832" s="62" t="str" cm="1">
        <f t="array" ref="AT832">IF(ISBLANK(Table1[[#This Row],[Service]]),"N/A",INDEX(LookupService[Consumption Unit],MATCH(Table1[[#This Row],[Service]],LookupService[Service],0),0))</f>
        <v>N/A</v>
      </c>
      <c r="AU832" s="62"/>
      <c r="AV832" s="62"/>
      <c r="AW832" s="80" t="str" cm="1">
        <f t="array" ref="AW832">IF(ISBLANK(Table1[[#This Row],[Service]]),"N/A",INDEX(LookupService[Pressure Unit],MATCH(Table1[[#This Row],[Service]],LookupService[Service],0),0))</f>
        <v>N/A</v>
      </c>
      <c r="AX832" s="81"/>
      <c r="AY832" s="72" t="str">
        <f>IF(OR(Table1[[#This Row],[Flow]]="",Table1[[#This Row],[Mech - Diversity]]=""),"",Table1[[#This Row],[Flow]]*Table1[[#This Row],[Mech - Diversity]])</f>
        <v/>
      </c>
      <c r="AZ832" s="72"/>
      <c r="BA832" s="62"/>
      <c r="BB832" s="62"/>
      <c r="BC832" s="62"/>
      <c r="BD832" s="62"/>
      <c r="BE832" s="62"/>
      <c r="BF832" s="62"/>
      <c r="BG832" s="62"/>
      <c r="BH832" s="77"/>
      <c r="BI832" s="77"/>
      <c r="BJ832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832" s="72"/>
      <c r="BL832" s="72" t="b">
        <f>IF(ISBLANK(Table1[[#This Row],[Power Source (Control Panel)]]),FALSE,TRUE)</f>
        <v>0</v>
      </c>
    </row>
    <row r="833" spans="1:64" ht="30" customHeight="1" x14ac:dyDescent="0.3">
      <c r="A833" s="62" t="s">
        <v>1142</v>
      </c>
      <c r="B833" s="62" t="s">
        <v>1143</v>
      </c>
      <c r="C83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33" s="62" t="s">
        <v>509</v>
      </c>
      <c r="E833" s="62"/>
      <c r="F83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3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33" s="74"/>
      <c r="I833" s="75" t="str">
        <f>IF(Table1[[#This Row],[Connection ID]]&lt;&gt;"-",IF(COUNTIF(Table1[Connection ID],Table1[[#This Row],[Connection ID]])&gt;1,"Duplicate Tag",""),"")</f>
        <v/>
      </c>
      <c r="J83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33" s="62"/>
      <c r="M833" s="62" t="s">
        <v>7</v>
      </c>
      <c r="N833" s="72" t="str" cm="1">
        <f t="array" ref="N833">_xlfn._xlws.FILTER(LookupCostCode[Cost Code],LookupCostCode[Description]=Table1[[#This Row],[Equipment Type]],"Not Assigned")</f>
        <v>Not Assigned</v>
      </c>
      <c r="O833" s="72" t="s">
        <v>849</v>
      </c>
      <c r="P833" s="72"/>
      <c r="Q833" s="62" t="s">
        <v>12</v>
      </c>
      <c r="R833" s="62"/>
      <c r="S833" s="62"/>
      <c r="T833" s="62"/>
      <c r="U833" s="62"/>
      <c r="V833" s="62"/>
      <c r="W833" s="72" t="str">
        <f>IF(ISBLANK(Table1[[#This Row],[Connection Type]]),"",INDEX(LookupConnectionType[Description],MATCH(Table1[[#This Row],[Connection Type]],LookupConnectionType[Connection Abbreviation])))</f>
        <v/>
      </c>
      <c r="X833" s="76"/>
      <c r="AA833" s="62"/>
      <c r="AB833" s="62"/>
      <c r="AC833" s="62"/>
      <c r="AD833" s="62"/>
      <c r="AE833" s="62"/>
      <c r="AF833" s="77"/>
      <c r="AG833" s="77"/>
      <c r="AH833" s="78"/>
      <c r="AI83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3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33" s="79" t="str">
        <f>IF(OR(Table1[[#This Row],[Apparent Power (kVA)]]="",Table1[[#This Row],[Elec - Diversity]]=""),"",Table1[[#This Row],[Apparent Power (kVA)]]*Table1[[#This Row],[Elec - Diversity]])</f>
        <v/>
      </c>
      <c r="AL833" s="62"/>
      <c r="AM833" s="62"/>
      <c r="AN833" s="62"/>
      <c r="AO833" s="62"/>
      <c r="AP833" s="62"/>
      <c r="AQ833" s="62"/>
      <c r="AR833" s="62"/>
      <c r="AS833" s="62"/>
      <c r="AT833" s="62" t="str" cm="1">
        <f t="array" ref="AT833">IF(ISBLANK(Table1[[#This Row],[Service]]),"N/A",INDEX(LookupService[Consumption Unit],MATCH(Table1[[#This Row],[Service]],LookupService[Service],0),0))</f>
        <v>N/A</v>
      </c>
      <c r="AU833" s="62"/>
      <c r="AV833" s="62"/>
      <c r="AW833" s="80" t="str" cm="1">
        <f t="array" ref="AW833">IF(ISBLANK(Table1[[#This Row],[Service]]),"N/A",INDEX(LookupService[Pressure Unit],MATCH(Table1[[#This Row],[Service]],LookupService[Service],0),0))</f>
        <v>N/A</v>
      </c>
      <c r="AX833" s="81"/>
      <c r="AY833" s="72" t="str">
        <f>IF(OR(Table1[[#This Row],[Flow]]="",Table1[[#This Row],[Mech - Diversity]]=""),"",Table1[[#This Row],[Flow]]*Table1[[#This Row],[Mech - Diversity]])</f>
        <v/>
      </c>
      <c r="AZ833" s="72"/>
      <c r="BA833" s="62"/>
      <c r="BB833" s="62"/>
      <c r="BC833" s="62"/>
      <c r="BD833" s="62"/>
      <c r="BE833" s="62"/>
      <c r="BF833" s="62"/>
      <c r="BG833" s="62"/>
      <c r="BH833" s="77"/>
      <c r="BI833" s="77"/>
      <c r="BJ83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33" s="72"/>
      <c r="BL833" s="72" t="b">
        <f>IF(ISBLANK(Table1[[#This Row],[Power Source (Control Panel)]]),FALSE,TRUE)</f>
        <v>0</v>
      </c>
    </row>
    <row r="834" spans="1:64" ht="30" customHeight="1" x14ac:dyDescent="0.3">
      <c r="A834" s="62" t="s">
        <v>1145</v>
      </c>
      <c r="B834" s="62" t="s">
        <v>1143</v>
      </c>
      <c r="C83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CA-C055</v>
      </c>
      <c r="D834" s="62" t="s">
        <v>516</v>
      </c>
      <c r="E834" s="62" t="s">
        <v>517</v>
      </c>
      <c r="F834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834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834" s="74">
        <v>55</v>
      </c>
      <c r="I834" s="75" t="str">
        <f>IF(Table1[[#This Row],[Connection ID]]&lt;&gt;"-",IF(COUNTIF(Table1[Connection ID],Table1[[#This Row],[Connection ID]])&gt;1,"Duplicate Tag",""),"")</f>
        <v/>
      </c>
      <c r="J83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34" s="62"/>
      <c r="M834" s="62" t="s">
        <v>7</v>
      </c>
      <c r="N834" s="72" t="str" cm="1">
        <f t="array" ref="N834">_xlfn._xlws.FILTER(LookupCostCode[Cost Code],LookupCostCode[Description]=Table1[[#This Row],[Equipment Type]],"Not Assigned")</f>
        <v>Not Assigned</v>
      </c>
      <c r="O834" s="72" t="s">
        <v>849</v>
      </c>
      <c r="P834" s="72"/>
      <c r="Q834" s="62" t="s">
        <v>12</v>
      </c>
      <c r="R834" s="62"/>
      <c r="S834" s="62"/>
      <c r="T834" s="62"/>
      <c r="U834" s="62"/>
      <c r="V834" s="62"/>
      <c r="W834" s="72" t="str">
        <f>IF(ISBLANK(Table1[[#This Row],[Connection Type]]),"",INDEX(LookupConnectionType[Description],MATCH(Table1[[#This Row],[Connection Type]],LookupConnectionType[Connection Abbreviation])))</f>
        <v/>
      </c>
      <c r="X834" s="76"/>
      <c r="AA834" s="62"/>
      <c r="AB834" s="62"/>
      <c r="AC834" s="62" t="s">
        <v>518</v>
      </c>
      <c r="AD834" s="62" t="s">
        <v>1144</v>
      </c>
      <c r="AE834" s="62"/>
      <c r="AF834" s="77"/>
      <c r="AG834" s="77"/>
      <c r="AH834" s="78"/>
      <c r="AI83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3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34" s="79" t="str">
        <f>IF(OR(Table1[[#This Row],[Apparent Power (kVA)]]="",Table1[[#This Row],[Elec - Diversity]]=""),"",Table1[[#This Row],[Apparent Power (kVA)]]*Table1[[#This Row],[Elec - Diversity]])</f>
        <v/>
      </c>
      <c r="AL834" s="62"/>
      <c r="AM834" s="62"/>
      <c r="AN834" s="62"/>
      <c r="AO834" s="62"/>
      <c r="AP834" s="62"/>
      <c r="AQ834" s="62"/>
      <c r="AR834" s="62"/>
      <c r="AS834" s="62">
        <v>5</v>
      </c>
      <c r="AT834" s="62" t="str" cm="1">
        <f t="array" ref="AT834">IF(ISBLANK(Table1[[#This Row],[Service]]),"N/A",INDEX(LookupService[Consumption Unit],MATCH(Table1[[#This Row],[Service]],LookupService[Service],0),0))</f>
        <v>SCFM</v>
      </c>
      <c r="AU834" s="62"/>
      <c r="AV834" s="62">
        <v>80</v>
      </c>
      <c r="AW834" s="80" t="str" cm="1">
        <f t="array" ref="AW834">IF(ISBLANK(Table1[[#This Row],[Service]]),"N/A",INDEX(LookupService[Pressure Unit],MATCH(Table1[[#This Row],[Service]],LookupService[Service],0),0))</f>
        <v>PSI</v>
      </c>
      <c r="AX834" s="81">
        <v>0.8</v>
      </c>
      <c r="AY834" s="72">
        <f>IF(OR(Table1[[#This Row],[Flow]]="",Table1[[#This Row],[Mech - Diversity]]=""),"",Table1[[#This Row],[Flow]]*Table1[[#This Row],[Mech - Diversity]])</f>
        <v>4</v>
      </c>
      <c r="AZ834" s="72"/>
      <c r="BA834" s="62" t="s">
        <v>519</v>
      </c>
      <c r="BB834" s="62" t="s">
        <v>796</v>
      </c>
      <c r="BC834" s="62"/>
      <c r="BD834" s="62"/>
      <c r="BE834" s="62"/>
      <c r="BF834" s="62"/>
      <c r="BG834" s="62"/>
      <c r="BH834" s="77"/>
      <c r="BI834" s="77"/>
      <c r="BJ834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834" s="72"/>
      <c r="BL834" s="72" t="b">
        <f>IF(ISBLANK(Table1[[#This Row],[Power Source (Control Panel)]]),FALSE,TRUE)</f>
        <v>0</v>
      </c>
    </row>
    <row r="835" spans="1:64" ht="30" customHeight="1" x14ac:dyDescent="0.3">
      <c r="A835" s="62" t="s">
        <v>1145</v>
      </c>
      <c r="B835" s="62" t="s">
        <v>1143</v>
      </c>
      <c r="C83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EL-C162</v>
      </c>
      <c r="D835" s="62" t="s">
        <v>516</v>
      </c>
      <c r="E835" s="62" t="s">
        <v>528</v>
      </c>
      <c r="F835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835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835" s="74">
        <v>162</v>
      </c>
      <c r="I835" s="75" t="str">
        <f>IF(Table1[[#This Row],[Connection ID]]&lt;&gt;"-",IF(COUNTIF(Table1[Connection ID],Table1[[#This Row],[Connection ID]])&gt;1,"Duplicate Tag",""),"")</f>
        <v/>
      </c>
      <c r="J83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35" s="62"/>
      <c r="M835" s="62" t="s">
        <v>7</v>
      </c>
      <c r="N835" s="72" t="str" cm="1">
        <f t="array" ref="N835">_xlfn._xlws.FILTER(LookupCostCode[Cost Code],LookupCostCode[Description]=Table1[[#This Row],[Equipment Type]],"Not Assigned")</f>
        <v>Not Assigned</v>
      </c>
      <c r="O835" s="72" t="s">
        <v>849</v>
      </c>
      <c r="P835" s="72"/>
      <c r="Q835" s="62" t="s">
        <v>12</v>
      </c>
      <c r="R835" s="62"/>
      <c r="S835" s="62"/>
      <c r="T835" s="62"/>
      <c r="U835" s="62"/>
      <c r="V835" s="62"/>
      <c r="W835" s="72" t="str">
        <f>IF(ISBLANK(Table1[[#This Row],[Connection Type]]),"",INDEX(LookupConnectionType[Description],MATCH(Table1[[#This Row],[Connection Type]],LookupConnectionType[Connection Abbreviation])))</f>
        <v/>
      </c>
      <c r="X835" s="76"/>
      <c r="AA835" s="62"/>
      <c r="AB835" s="62"/>
      <c r="AC835" s="62" t="s">
        <v>665</v>
      </c>
      <c r="AD835" s="62" t="s">
        <v>1144</v>
      </c>
      <c r="AE835" s="62" t="s">
        <v>668</v>
      </c>
      <c r="AF835" s="77"/>
      <c r="AG835" s="77">
        <v>60</v>
      </c>
      <c r="AH835" s="78">
        <v>0.8</v>
      </c>
      <c r="AI835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49.883063257983657</v>
      </c>
      <c r="AJ835" s="79">
        <f>IF(OR(Table1[[#This Row],[Apparent Load (FLA)]]="",Table1[[#This Row],[Apparent Load (FLA)]]=0,Table1[[#This Row],[Elec - Diversity]]=""),"",Table1[[#This Row],[Apparent Load (FLA)]]*Table1[[#This Row],[Elec - Diversity]])</f>
        <v>48</v>
      </c>
      <c r="AK835" s="79">
        <f>IF(OR(Table1[[#This Row],[Apparent Power (kVA)]]="",Table1[[#This Row],[Elec - Diversity]]=""),"",Table1[[#This Row],[Apparent Power (kVA)]]*Table1[[#This Row],[Elec - Diversity]])</f>
        <v>39.906450606386926</v>
      </c>
      <c r="AL835" s="62"/>
      <c r="AM835" s="62"/>
      <c r="AN835" s="62"/>
      <c r="AO835" s="62"/>
      <c r="AP835" s="62"/>
      <c r="AQ835" s="62"/>
      <c r="AR835" s="62"/>
      <c r="AS835" s="62"/>
      <c r="AT835" s="62" t="str" cm="1">
        <f t="array" ref="AT835">IF(ISBLANK(Table1[[#This Row],[Service]]),"N/A",INDEX(LookupService[Consumption Unit],MATCH(Table1[[#This Row],[Service]],LookupService[Service],0),0))</f>
        <v>N/A</v>
      </c>
      <c r="AU835" s="62"/>
      <c r="AV835" s="62"/>
      <c r="AW835" s="80" t="str" cm="1">
        <f t="array" ref="AW835">IF(ISBLANK(Table1[[#This Row],[Service]]),"N/A",INDEX(LookupService[Pressure Unit],MATCH(Table1[[#This Row],[Service]],LookupService[Service],0),0))</f>
        <v>N/A</v>
      </c>
      <c r="AX835" s="81"/>
      <c r="AY835" s="72" t="str">
        <f>IF(OR(Table1[[#This Row],[Flow]]="",Table1[[#This Row],[Mech - Diversity]]=""),"",Table1[[#This Row],[Flow]]*Table1[[#This Row],[Mech - Diversity]])</f>
        <v/>
      </c>
      <c r="AZ835" s="72"/>
      <c r="BA835" s="62"/>
      <c r="BB835" s="62"/>
      <c r="BC835" s="62"/>
      <c r="BD835" s="62"/>
      <c r="BE835" s="62"/>
      <c r="BF835" s="62"/>
      <c r="BG835" s="62"/>
      <c r="BH835" s="77"/>
      <c r="BI835" s="77"/>
      <c r="BJ835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835" s="72"/>
      <c r="BL835" s="72" t="b">
        <f>IF(ISBLANK(Table1[[#This Row],[Power Source (Control Panel)]]),FALSE,TRUE)</f>
        <v>0</v>
      </c>
    </row>
    <row r="836" spans="1:64" ht="30" customHeight="1" x14ac:dyDescent="0.3">
      <c r="A836" s="62" t="s">
        <v>1145</v>
      </c>
      <c r="B836" s="62" t="s">
        <v>1143</v>
      </c>
      <c r="C83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EL-C163</v>
      </c>
      <c r="D836" s="62" t="s">
        <v>516</v>
      </c>
      <c r="E836" s="62" t="s">
        <v>528</v>
      </c>
      <c r="F83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83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836" s="74">
        <v>163</v>
      </c>
      <c r="I836" s="75" t="str">
        <f>IF(Table1[[#This Row],[Connection ID]]&lt;&gt;"-",IF(COUNTIF(Table1[Connection ID],Table1[[#This Row],[Connection ID]])&gt;1,"Duplicate Tag",""),"")</f>
        <v/>
      </c>
      <c r="J83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36" s="62"/>
      <c r="M836" s="62" t="s">
        <v>7</v>
      </c>
      <c r="N836" s="72" t="str" cm="1">
        <f t="array" ref="N836">_xlfn._xlws.FILTER(LookupCostCode[Cost Code],LookupCostCode[Description]=Table1[[#This Row],[Equipment Type]],"Not Assigned")</f>
        <v>Not Assigned</v>
      </c>
      <c r="O836" s="72" t="s">
        <v>849</v>
      </c>
      <c r="P836" s="72"/>
      <c r="Q836" s="62" t="s">
        <v>12</v>
      </c>
      <c r="R836" s="62"/>
      <c r="S836" s="62"/>
      <c r="T836" s="62"/>
      <c r="U836" s="62"/>
      <c r="V836" s="62"/>
      <c r="W836" s="72" t="str">
        <f>IF(ISBLANK(Table1[[#This Row],[Connection Type]]),"",INDEX(LookupConnectionType[Description],MATCH(Table1[[#This Row],[Connection Type]],LookupConnectionType[Connection Abbreviation])))</f>
        <v/>
      </c>
      <c r="X836" s="76"/>
      <c r="AA836" s="62"/>
      <c r="AB836" s="62"/>
      <c r="AC836" s="62" t="s">
        <v>518</v>
      </c>
      <c r="AD836" s="62" t="s">
        <v>1144</v>
      </c>
      <c r="AE836" s="62" t="s">
        <v>529</v>
      </c>
      <c r="AF836" s="77"/>
      <c r="AG836" s="77">
        <v>15</v>
      </c>
      <c r="AH836" s="78">
        <v>0.8</v>
      </c>
      <c r="AI83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1.8</v>
      </c>
      <c r="AJ836" s="79">
        <f>IF(OR(Table1[[#This Row],[Apparent Load (FLA)]]="",Table1[[#This Row],[Apparent Load (FLA)]]=0,Table1[[#This Row],[Elec - Diversity]]=""),"",Table1[[#This Row],[Apparent Load (FLA)]]*Table1[[#This Row],[Elec - Diversity]])</f>
        <v>12</v>
      </c>
      <c r="AK836" s="79">
        <f>IF(OR(Table1[[#This Row],[Apparent Power (kVA)]]="",Table1[[#This Row],[Elec - Diversity]]=""),"",Table1[[#This Row],[Apparent Power (kVA)]]*Table1[[#This Row],[Elec - Diversity]])</f>
        <v>1.4400000000000002</v>
      </c>
      <c r="AL836" s="62"/>
      <c r="AM836" s="62"/>
      <c r="AN836" s="62"/>
      <c r="AO836" s="62"/>
      <c r="AP836" s="62"/>
      <c r="AQ836" s="62"/>
      <c r="AR836" s="62"/>
      <c r="AS836" s="62"/>
      <c r="AT836" s="62" t="str" cm="1">
        <f t="array" ref="AT836">IF(ISBLANK(Table1[[#This Row],[Service]]),"N/A",INDEX(LookupService[Consumption Unit],MATCH(Table1[[#This Row],[Service]],LookupService[Service],0),0))</f>
        <v>N/A</v>
      </c>
      <c r="AU836" s="62"/>
      <c r="AV836" s="62"/>
      <c r="AW836" s="80" t="str" cm="1">
        <f t="array" ref="AW836">IF(ISBLANK(Table1[[#This Row],[Service]]),"N/A",INDEX(LookupService[Pressure Unit],MATCH(Table1[[#This Row],[Service]],LookupService[Service],0),0))</f>
        <v>N/A</v>
      </c>
      <c r="AX836" s="81"/>
      <c r="AY836" s="72" t="str">
        <f>IF(OR(Table1[[#This Row],[Flow]]="",Table1[[#This Row],[Mech - Diversity]]=""),"",Table1[[#This Row],[Flow]]*Table1[[#This Row],[Mech - Diversity]])</f>
        <v/>
      </c>
      <c r="AZ836" s="72"/>
      <c r="BA836" s="62"/>
      <c r="BB836" s="62"/>
      <c r="BC836" s="62"/>
      <c r="BD836" s="62"/>
      <c r="BE836" s="62"/>
      <c r="BF836" s="62"/>
      <c r="BG836" s="62"/>
      <c r="BH836" s="77"/>
      <c r="BI836" s="77"/>
      <c r="BJ83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836" s="72"/>
      <c r="BL836" s="72" t="b">
        <f>IF(ISBLANK(Table1[[#This Row],[Power Source (Control Panel)]]),FALSE,TRUE)</f>
        <v>0</v>
      </c>
    </row>
    <row r="837" spans="1:64" ht="30" customHeight="1" x14ac:dyDescent="0.3">
      <c r="A837" s="62" t="s">
        <v>1145</v>
      </c>
      <c r="B837" s="62" t="s">
        <v>1143</v>
      </c>
      <c r="C83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TD-C137</v>
      </c>
      <c r="D837" s="62" t="s">
        <v>516</v>
      </c>
      <c r="E837" s="62" t="s">
        <v>794</v>
      </c>
      <c r="F837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837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837" s="74">
        <v>137</v>
      </c>
      <c r="I837" s="75" t="str">
        <f>IF(Table1[[#This Row],[Connection ID]]&lt;&gt;"-",IF(COUNTIF(Table1[Connection ID],Table1[[#This Row],[Connection ID]])&gt;1,"Duplicate Tag",""),"")</f>
        <v/>
      </c>
      <c r="J83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37" s="62"/>
      <c r="M837" s="62" t="s">
        <v>7</v>
      </c>
      <c r="N837" s="72" t="str" cm="1">
        <f t="array" ref="N837">_xlfn._xlws.FILTER(LookupCostCode[Cost Code],LookupCostCode[Description]=Table1[[#This Row],[Equipment Type]],"Not Assigned")</f>
        <v>Not Assigned</v>
      </c>
      <c r="O837" s="72" t="s">
        <v>849</v>
      </c>
      <c r="P837" s="72"/>
      <c r="Q837" s="62" t="s">
        <v>12</v>
      </c>
      <c r="R837" s="62"/>
      <c r="S837" s="62"/>
      <c r="T837" s="62"/>
      <c r="U837" s="62"/>
      <c r="V837" s="62"/>
      <c r="W837" s="72" t="str">
        <f>IF(ISBLANK(Table1[[#This Row],[Connection Type]]),"",INDEX(LookupConnectionType[Description],MATCH(Table1[[#This Row],[Connection Type]],LookupConnectionType[Connection Abbreviation])))</f>
        <v/>
      </c>
      <c r="X837" s="76"/>
      <c r="AA837" s="62"/>
      <c r="AB837" s="62"/>
      <c r="AC837" s="62"/>
      <c r="AD837" s="62"/>
      <c r="AE837" s="62"/>
      <c r="AF837" s="77"/>
      <c r="AG837" s="77"/>
      <c r="AH837" s="78"/>
      <c r="AI83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3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37" s="79" t="str">
        <f>IF(OR(Table1[[#This Row],[Apparent Power (kVA)]]="",Table1[[#This Row],[Elec - Diversity]]=""),"",Table1[[#This Row],[Apparent Power (kVA)]]*Table1[[#This Row],[Elec - Diversity]])</f>
        <v/>
      </c>
      <c r="AL837" s="62"/>
      <c r="AM837" s="62"/>
      <c r="AN837" s="62"/>
      <c r="AO837" s="62"/>
      <c r="AP837" s="62"/>
      <c r="AQ837" s="62"/>
      <c r="AR837" s="62"/>
      <c r="AS837" s="62"/>
      <c r="AT837" s="62" t="str" cm="1">
        <f t="array" ref="AT837">IF(ISBLANK(Table1[[#This Row],[Service]]),"N/A",INDEX(LookupService[Consumption Unit],MATCH(Table1[[#This Row],[Service]],LookupService[Service],0),0))</f>
        <v>N/A</v>
      </c>
      <c r="AU837" s="62"/>
      <c r="AV837" s="62"/>
      <c r="AW837" s="80" t="str" cm="1">
        <f t="array" ref="AW837">IF(ISBLANK(Table1[[#This Row],[Service]]),"N/A",INDEX(LookupService[Pressure Unit],MATCH(Table1[[#This Row],[Service]],LookupService[Service],0),0))</f>
        <v>N/A</v>
      </c>
      <c r="AX837" s="81"/>
      <c r="AY837" s="72" t="str">
        <f>IF(OR(Table1[[#This Row],[Flow]]="",Table1[[#This Row],[Mech - Diversity]]=""),"",Table1[[#This Row],[Flow]]*Table1[[#This Row],[Mech - Diversity]])</f>
        <v/>
      </c>
      <c r="AZ837" s="72"/>
      <c r="BA837" s="62"/>
      <c r="BB837" s="62"/>
      <c r="BC837" s="62"/>
      <c r="BD837" s="62"/>
      <c r="BE837" s="62"/>
      <c r="BF837" s="62"/>
      <c r="BG837" s="62"/>
      <c r="BH837" s="77"/>
      <c r="BI837" s="77"/>
      <c r="BJ837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837" s="72"/>
      <c r="BL837" s="72" t="b">
        <f>IF(ISBLANK(Table1[[#This Row],[Power Source (Control Panel)]]),FALSE,TRUE)</f>
        <v>0</v>
      </c>
    </row>
    <row r="838" spans="1:64" ht="30" customHeight="1" x14ac:dyDescent="0.3">
      <c r="A838" s="62" t="s">
        <v>1145</v>
      </c>
      <c r="B838" s="62" t="s">
        <v>1143</v>
      </c>
      <c r="C83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38" s="62" t="s">
        <v>509</v>
      </c>
      <c r="E838" s="62"/>
      <c r="F83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3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38" s="74"/>
      <c r="I838" s="75" t="str">
        <f>IF(Table1[[#This Row],[Connection ID]]&lt;&gt;"-",IF(COUNTIF(Table1[Connection ID],Table1[[#This Row],[Connection ID]])&gt;1,"Duplicate Tag",""),"")</f>
        <v/>
      </c>
      <c r="J83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38" s="62"/>
      <c r="M838" s="62" t="s">
        <v>7</v>
      </c>
      <c r="N838" s="72" t="str" cm="1">
        <f t="array" ref="N838">_xlfn._xlws.FILTER(LookupCostCode[Cost Code],LookupCostCode[Description]=Table1[[#This Row],[Equipment Type]],"Not Assigned")</f>
        <v>Not Assigned</v>
      </c>
      <c r="O838" s="72" t="s">
        <v>849</v>
      </c>
      <c r="P838" s="72"/>
      <c r="Q838" s="62" t="s">
        <v>12</v>
      </c>
      <c r="R838" s="62"/>
      <c r="S838" s="62"/>
      <c r="T838" s="62"/>
      <c r="U838" s="62"/>
      <c r="V838" s="62"/>
      <c r="W838" s="72" t="str">
        <f>IF(ISBLANK(Table1[[#This Row],[Connection Type]]),"",INDEX(LookupConnectionType[Description],MATCH(Table1[[#This Row],[Connection Type]],LookupConnectionType[Connection Abbreviation])))</f>
        <v/>
      </c>
      <c r="X838" s="76"/>
      <c r="AA838" s="62"/>
      <c r="AB838" s="62"/>
      <c r="AC838" s="62"/>
      <c r="AD838" s="62"/>
      <c r="AE838" s="62"/>
      <c r="AF838" s="77"/>
      <c r="AG838" s="77"/>
      <c r="AH838" s="78"/>
      <c r="AI83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3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38" s="79" t="str">
        <f>IF(OR(Table1[[#This Row],[Apparent Power (kVA)]]="",Table1[[#This Row],[Elec - Diversity]]=""),"",Table1[[#This Row],[Apparent Power (kVA)]]*Table1[[#This Row],[Elec - Diversity]])</f>
        <v/>
      </c>
      <c r="AL838" s="62"/>
      <c r="AM838" s="62"/>
      <c r="AN838" s="62"/>
      <c r="AO838" s="62"/>
      <c r="AP838" s="62"/>
      <c r="AQ838" s="62"/>
      <c r="AR838" s="62"/>
      <c r="AS838" s="62"/>
      <c r="AT838" s="62" t="str" cm="1">
        <f t="array" ref="AT838">IF(ISBLANK(Table1[[#This Row],[Service]]),"N/A",INDEX(LookupService[Consumption Unit],MATCH(Table1[[#This Row],[Service]],LookupService[Service],0),0))</f>
        <v>N/A</v>
      </c>
      <c r="AU838" s="62"/>
      <c r="AV838" s="62"/>
      <c r="AW838" s="80" t="str" cm="1">
        <f t="array" ref="AW838">IF(ISBLANK(Table1[[#This Row],[Service]]),"N/A",INDEX(LookupService[Pressure Unit],MATCH(Table1[[#This Row],[Service]],LookupService[Service],0),0))</f>
        <v>N/A</v>
      </c>
      <c r="AX838" s="81"/>
      <c r="AY838" s="72" t="str">
        <f>IF(OR(Table1[[#This Row],[Flow]]="",Table1[[#This Row],[Mech - Diversity]]=""),"",Table1[[#This Row],[Flow]]*Table1[[#This Row],[Mech - Diversity]])</f>
        <v/>
      </c>
      <c r="AZ838" s="72"/>
      <c r="BA838" s="62"/>
      <c r="BB838" s="62"/>
      <c r="BC838" s="62"/>
      <c r="BD838" s="62"/>
      <c r="BE838" s="62"/>
      <c r="BF838" s="62"/>
      <c r="BG838" s="62"/>
      <c r="BH838" s="77"/>
      <c r="BI838" s="77"/>
      <c r="BJ83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38" s="72"/>
      <c r="BL838" s="72" t="b">
        <f>IF(ISBLANK(Table1[[#This Row],[Power Source (Control Panel)]]),FALSE,TRUE)</f>
        <v>0</v>
      </c>
    </row>
    <row r="839" spans="1:64" ht="30" customHeight="1" x14ac:dyDescent="0.3">
      <c r="A839" s="62" t="s">
        <v>1146</v>
      </c>
      <c r="B839" s="62" t="s">
        <v>1143</v>
      </c>
      <c r="C83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EL-C164</v>
      </c>
      <c r="D839" s="62" t="s">
        <v>516</v>
      </c>
      <c r="E839" s="62" t="s">
        <v>528</v>
      </c>
      <c r="F839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839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839" s="74">
        <v>164</v>
      </c>
      <c r="I839" s="75" t="str">
        <f>IF(Table1[[#This Row],[Connection ID]]&lt;&gt;"-",IF(COUNTIF(Table1[Connection ID],Table1[[#This Row],[Connection ID]])&gt;1,"Duplicate Tag",""),"")</f>
        <v/>
      </c>
      <c r="J83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39" s="62"/>
      <c r="M839" s="62" t="s">
        <v>7</v>
      </c>
      <c r="N839" s="72" t="str" cm="1">
        <f t="array" ref="N839">_xlfn._xlws.FILTER(LookupCostCode[Cost Code],LookupCostCode[Description]=Table1[[#This Row],[Equipment Type]],"Not Assigned")</f>
        <v>Not Assigned</v>
      </c>
      <c r="O839" s="72" t="s">
        <v>1147</v>
      </c>
      <c r="P839" s="72"/>
      <c r="Q839" s="62" t="s">
        <v>12</v>
      </c>
      <c r="R839" s="62"/>
      <c r="S839" s="62"/>
      <c r="T839" s="62"/>
      <c r="U839" s="62"/>
      <c r="V839" s="62"/>
      <c r="W839" s="72" t="str">
        <f>IF(ISBLANK(Table1[[#This Row],[Connection Type]]),"",INDEX(LookupConnectionType[Description],MATCH(Table1[[#This Row],[Connection Type]],LookupConnectionType[Connection Abbreviation])))</f>
        <v/>
      </c>
      <c r="X839" s="76"/>
      <c r="AA839" s="62"/>
      <c r="AB839" s="62"/>
      <c r="AC839" s="62" t="s">
        <v>518</v>
      </c>
      <c r="AD839" s="62"/>
      <c r="AE839" s="62" t="s">
        <v>529</v>
      </c>
      <c r="AF839" s="77"/>
      <c r="AG839" s="77">
        <v>16</v>
      </c>
      <c r="AH839" s="78">
        <v>0.8</v>
      </c>
      <c r="AI839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1.92</v>
      </c>
      <c r="AJ839" s="79">
        <f>IF(OR(Table1[[#This Row],[Apparent Load (FLA)]]="",Table1[[#This Row],[Apparent Load (FLA)]]=0,Table1[[#This Row],[Elec - Diversity]]=""),"",Table1[[#This Row],[Apparent Load (FLA)]]*Table1[[#This Row],[Elec - Diversity]])</f>
        <v>12.8</v>
      </c>
      <c r="AK839" s="79">
        <f>IF(OR(Table1[[#This Row],[Apparent Power (kVA)]]="",Table1[[#This Row],[Elec - Diversity]]=""),"",Table1[[#This Row],[Apparent Power (kVA)]]*Table1[[#This Row],[Elec - Diversity]])</f>
        <v>1.536</v>
      </c>
      <c r="AL839" s="62"/>
      <c r="AM839" s="62"/>
      <c r="AN839" s="62"/>
      <c r="AO839" s="62"/>
      <c r="AP839" s="62"/>
      <c r="AQ839" s="62"/>
      <c r="AR839" s="62"/>
      <c r="AS839" s="62"/>
      <c r="AT839" s="62" t="str" cm="1">
        <f t="array" ref="AT839">IF(ISBLANK(Table1[[#This Row],[Service]]),"N/A",INDEX(LookupService[Consumption Unit],MATCH(Table1[[#This Row],[Service]],LookupService[Service],0),0))</f>
        <v>N/A</v>
      </c>
      <c r="AU839" s="62"/>
      <c r="AV839" s="62"/>
      <c r="AW839" s="80" t="str" cm="1">
        <f t="array" ref="AW839">IF(ISBLANK(Table1[[#This Row],[Service]]),"N/A",INDEX(LookupService[Pressure Unit],MATCH(Table1[[#This Row],[Service]],LookupService[Service],0),0))</f>
        <v>N/A</v>
      </c>
      <c r="AX839" s="81"/>
      <c r="AY839" s="72" t="str">
        <f>IF(OR(Table1[[#This Row],[Flow]]="",Table1[[#This Row],[Mech - Diversity]]=""),"",Table1[[#This Row],[Flow]]*Table1[[#This Row],[Mech - Diversity]])</f>
        <v/>
      </c>
      <c r="AZ839" s="72"/>
      <c r="BA839" s="62"/>
      <c r="BB839" s="62"/>
      <c r="BC839" s="62"/>
      <c r="BD839" s="62"/>
      <c r="BE839" s="62"/>
      <c r="BF839" s="62"/>
      <c r="BG839" s="62"/>
      <c r="BH839" s="77"/>
      <c r="BI839" s="77"/>
      <c r="BJ839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839" s="72"/>
      <c r="BL839" s="72" t="b">
        <f>IF(ISBLANK(Table1[[#This Row],[Power Source (Control Panel)]]),FALSE,TRUE)</f>
        <v>0</v>
      </c>
    </row>
    <row r="840" spans="1:64" ht="30" customHeight="1" x14ac:dyDescent="0.3">
      <c r="A840" s="62" t="s">
        <v>1146</v>
      </c>
      <c r="B840" s="62" t="s">
        <v>1143</v>
      </c>
      <c r="C84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TD-C138</v>
      </c>
      <c r="D840" s="62" t="s">
        <v>516</v>
      </c>
      <c r="E840" s="62" t="s">
        <v>794</v>
      </c>
      <c r="F840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840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840" s="74">
        <v>138</v>
      </c>
      <c r="I840" s="75" t="str">
        <f>IF(Table1[[#This Row],[Connection ID]]&lt;&gt;"-",IF(COUNTIF(Table1[Connection ID],Table1[[#This Row],[Connection ID]])&gt;1,"Duplicate Tag",""),"")</f>
        <v/>
      </c>
      <c r="J84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40" s="62"/>
      <c r="M840" s="62" t="s">
        <v>7</v>
      </c>
      <c r="N840" s="72" t="str" cm="1">
        <f t="array" ref="N840">_xlfn._xlws.FILTER(LookupCostCode[Cost Code],LookupCostCode[Description]=Table1[[#This Row],[Equipment Type]],"Not Assigned")</f>
        <v>Not Assigned</v>
      </c>
      <c r="O840" s="72" t="s">
        <v>1147</v>
      </c>
      <c r="P840" s="72"/>
      <c r="Q840" s="62" t="s">
        <v>12</v>
      </c>
      <c r="R840" s="62"/>
      <c r="S840" s="62"/>
      <c r="T840" s="62"/>
      <c r="U840" s="62"/>
      <c r="V840" s="62"/>
      <c r="W840" s="72" t="str">
        <f>IF(ISBLANK(Table1[[#This Row],[Connection Type]]),"",INDEX(LookupConnectionType[Description],MATCH(Table1[[#This Row],[Connection Type]],LookupConnectionType[Connection Abbreviation])))</f>
        <v/>
      </c>
      <c r="X840" s="76"/>
      <c r="AA840" s="62"/>
      <c r="AB840" s="62"/>
      <c r="AC840" s="62"/>
      <c r="AD840" s="62"/>
      <c r="AE840" s="62"/>
      <c r="AF840" s="77"/>
      <c r="AG840" s="77"/>
      <c r="AH840" s="78"/>
      <c r="AI84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4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40" s="79" t="str">
        <f>IF(OR(Table1[[#This Row],[Apparent Power (kVA)]]="",Table1[[#This Row],[Elec - Diversity]]=""),"",Table1[[#This Row],[Apparent Power (kVA)]]*Table1[[#This Row],[Elec - Diversity]])</f>
        <v/>
      </c>
      <c r="AL840" s="62"/>
      <c r="AM840" s="62"/>
      <c r="AN840" s="62"/>
      <c r="AO840" s="62"/>
      <c r="AP840" s="62"/>
      <c r="AQ840" s="62"/>
      <c r="AR840" s="62"/>
      <c r="AS840" s="62"/>
      <c r="AT840" s="62" t="str" cm="1">
        <f t="array" ref="AT840">IF(ISBLANK(Table1[[#This Row],[Service]]),"N/A",INDEX(LookupService[Consumption Unit],MATCH(Table1[[#This Row],[Service]],LookupService[Service],0),0))</f>
        <v>N/A</v>
      </c>
      <c r="AU840" s="62"/>
      <c r="AV840" s="62"/>
      <c r="AW840" s="80" t="str" cm="1">
        <f t="array" ref="AW840">IF(ISBLANK(Table1[[#This Row],[Service]]),"N/A",INDEX(LookupService[Pressure Unit],MATCH(Table1[[#This Row],[Service]],LookupService[Service],0),0))</f>
        <v>N/A</v>
      </c>
      <c r="AX840" s="81"/>
      <c r="AY840" s="72" t="str">
        <f>IF(OR(Table1[[#This Row],[Flow]]="",Table1[[#This Row],[Mech - Diversity]]=""),"",Table1[[#This Row],[Flow]]*Table1[[#This Row],[Mech - Diversity]])</f>
        <v/>
      </c>
      <c r="AZ840" s="72"/>
      <c r="BA840" s="62"/>
      <c r="BB840" s="62"/>
      <c r="BC840" s="62"/>
      <c r="BD840" s="62"/>
      <c r="BE840" s="62"/>
      <c r="BF840" s="62"/>
      <c r="BG840" s="62"/>
      <c r="BH840" s="77"/>
      <c r="BI840" s="77"/>
      <c r="BJ840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840" s="72"/>
      <c r="BL840" s="72" t="b">
        <f>IF(ISBLANK(Table1[[#This Row],[Power Source (Control Panel)]]),FALSE,TRUE)</f>
        <v>0</v>
      </c>
    </row>
    <row r="841" spans="1:64" ht="30" customHeight="1" x14ac:dyDescent="0.3">
      <c r="A841" s="62" t="s">
        <v>1146</v>
      </c>
      <c r="B841" s="62" t="s">
        <v>1143</v>
      </c>
      <c r="C84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41" s="62" t="s">
        <v>509</v>
      </c>
      <c r="E841" s="62"/>
      <c r="F84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4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41" s="74"/>
      <c r="I841" s="75" t="str">
        <f>IF(Table1[[#This Row],[Connection ID]]&lt;&gt;"-",IF(COUNTIF(Table1[Connection ID],Table1[[#This Row],[Connection ID]])&gt;1,"Duplicate Tag",""),"")</f>
        <v/>
      </c>
      <c r="J84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41" s="62"/>
      <c r="M841" s="62" t="s">
        <v>7</v>
      </c>
      <c r="N841" s="72" t="str" cm="1">
        <f t="array" ref="N841">_xlfn._xlws.FILTER(LookupCostCode[Cost Code],LookupCostCode[Description]=Table1[[#This Row],[Equipment Type]],"Not Assigned")</f>
        <v>Not Assigned</v>
      </c>
      <c r="O841" s="72" t="s">
        <v>1147</v>
      </c>
      <c r="P841" s="72">
        <v>400</v>
      </c>
      <c r="Q841" s="62" t="s">
        <v>12</v>
      </c>
      <c r="R841" s="62"/>
      <c r="S841" s="62"/>
      <c r="T841" s="62"/>
      <c r="U841" s="62"/>
      <c r="V841" s="62"/>
      <c r="W841" s="72" t="str">
        <f>IF(ISBLANK(Table1[[#This Row],[Connection Type]]),"",INDEX(LookupConnectionType[Description],MATCH(Table1[[#This Row],[Connection Type]],LookupConnectionType[Connection Abbreviation])))</f>
        <v/>
      </c>
      <c r="X841" s="76"/>
      <c r="AA841" s="62"/>
      <c r="AB841" s="62"/>
      <c r="AC841" s="62"/>
      <c r="AD841" s="62"/>
      <c r="AE841" s="62"/>
      <c r="AF841" s="77"/>
      <c r="AG841" s="77"/>
      <c r="AH841" s="78"/>
      <c r="AI84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4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41" s="79" t="str">
        <f>IF(OR(Table1[[#This Row],[Apparent Power (kVA)]]="",Table1[[#This Row],[Elec - Diversity]]=""),"",Table1[[#This Row],[Apparent Power (kVA)]]*Table1[[#This Row],[Elec - Diversity]])</f>
        <v/>
      </c>
      <c r="AL841" s="62"/>
      <c r="AM841" s="62"/>
      <c r="AN841" s="62"/>
      <c r="AO841" s="62"/>
      <c r="AP841" s="62"/>
      <c r="AQ841" s="62"/>
      <c r="AR841" s="62"/>
      <c r="AS841" s="62"/>
      <c r="AT841" s="62" t="str" cm="1">
        <f t="array" ref="AT841">IF(ISBLANK(Table1[[#This Row],[Service]]),"N/A",INDEX(LookupService[Consumption Unit],MATCH(Table1[[#This Row],[Service]],LookupService[Service],0),0))</f>
        <v>N/A</v>
      </c>
      <c r="AU841" s="62"/>
      <c r="AV841" s="62"/>
      <c r="AW841" s="80" t="str" cm="1">
        <f t="array" ref="AW841">IF(ISBLANK(Table1[[#This Row],[Service]]),"N/A",INDEX(LookupService[Pressure Unit],MATCH(Table1[[#This Row],[Service]],LookupService[Service],0),0))</f>
        <v>N/A</v>
      </c>
      <c r="AX841" s="81"/>
      <c r="AY841" s="72" t="str">
        <f>IF(OR(Table1[[#This Row],[Flow]]="",Table1[[#This Row],[Mech - Diversity]]=""),"",Table1[[#This Row],[Flow]]*Table1[[#This Row],[Mech - Diversity]])</f>
        <v/>
      </c>
      <c r="AZ841" s="72"/>
      <c r="BA841" s="62"/>
      <c r="BB841" s="62"/>
      <c r="BC841" s="62"/>
      <c r="BD841" s="62"/>
      <c r="BE841" s="62"/>
      <c r="BF841" s="62"/>
      <c r="BG841" s="62"/>
      <c r="BH841" s="77"/>
      <c r="BI841" s="77"/>
      <c r="BJ84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41" s="72"/>
      <c r="BL841" s="72" t="b">
        <f>IF(ISBLANK(Table1[[#This Row],[Power Source (Control Panel)]]),FALSE,TRUE)</f>
        <v>0</v>
      </c>
    </row>
    <row r="842" spans="1:64" ht="30" customHeight="1" x14ac:dyDescent="0.3">
      <c r="A842" s="62" t="s">
        <v>1148</v>
      </c>
      <c r="B842" s="62" t="s">
        <v>1143</v>
      </c>
      <c r="C84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EL-C250</v>
      </c>
      <c r="D842" s="62" t="s">
        <v>516</v>
      </c>
      <c r="E842" s="62" t="s">
        <v>528</v>
      </c>
      <c r="F842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842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842" s="74">
        <v>250</v>
      </c>
      <c r="I842" s="75" t="str">
        <f>IF(Table1[[#This Row],[Connection ID]]&lt;&gt;"-",IF(COUNTIF(Table1[Connection ID],Table1[[#This Row],[Connection ID]])&gt;1,"Duplicate Tag",""),"")</f>
        <v/>
      </c>
      <c r="J84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42" s="62"/>
      <c r="M842" s="62" t="s">
        <v>7</v>
      </c>
      <c r="N842" s="72" t="str" cm="1">
        <f t="array" ref="N842">_xlfn._xlws.FILTER(LookupCostCode[Cost Code],LookupCostCode[Description]=Table1[[#This Row],[Equipment Type]],"Not Assigned")</f>
        <v>Not Assigned</v>
      </c>
      <c r="O842" s="72" t="s">
        <v>1147</v>
      </c>
      <c r="P842" s="72"/>
      <c r="Q842" s="62" t="s">
        <v>12</v>
      </c>
      <c r="R842" s="62"/>
      <c r="S842" s="62"/>
      <c r="T842" s="62"/>
      <c r="U842" s="62"/>
      <c r="V842" s="62"/>
      <c r="W842" s="72" t="str">
        <f>IF(ISBLANK(Table1[[#This Row],[Connection Type]]),"",INDEX(LookupConnectionType[Description],MATCH(Table1[[#This Row],[Connection Type]],LookupConnectionType[Connection Abbreviation])))</f>
        <v/>
      </c>
      <c r="X842" s="76"/>
      <c r="AA842" s="62"/>
      <c r="AB842" s="62"/>
      <c r="AC842" s="62" t="s">
        <v>518</v>
      </c>
      <c r="AD842" s="62"/>
      <c r="AE842" s="62" t="s">
        <v>529</v>
      </c>
      <c r="AF842" s="77"/>
      <c r="AG842" s="77">
        <v>16</v>
      </c>
      <c r="AH842" s="78">
        <v>0.8</v>
      </c>
      <c r="AI842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1.92</v>
      </c>
      <c r="AJ842" s="79">
        <f>IF(OR(Table1[[#This Row],[Apparent Load (FLA)]]="",Table1[[#This Row],[Apparent Load (FLA)]]=0,Table1[[#This Row],[Elec - Diversity]]=""),"",Table1[[#This Row],[Apparent Load (FLA)]]*Table1[[#This Row],[Elec - Diversity]])</f>
        <v>12.8</v>
      </c>
      <c r="AK842" s="79">
        <f>IF(OR(Table1[[#This Row],[Apparent Power (kVA)]]="",Table1[[#This Row],[Elec - Diversity]]=""),"",Table1[[#This Row],[Apparent Power (kVA)]]*Table1[[#This Row],[Elec - Diversity]])</f>
        <v>1.536</v>
      </c>
      <c r="AL842" s="62"/>
      <c r="AM842" s="62"/>
      <c r="AN842" s="62"/>
      <c r="AO842" s="62"/>
      <c r="AP842" s="62"/>
      <c r="AQ842" s="62"/>
      <c r="AR842" s="62"/>
      <c r="AS842" s="62"/>
      <c r="AT842" s="62" t="str" cm="1">
        <f t="array" ref="AT842">IF(ISBLANK(Table1[[#This Row],[Service]]),"N/A",INDEX(LookupService[Consumption Unit],MATCH(Table1[[#This Row],[Service]],LookupService[Service],0),0))</f>
        <v>N/A</v>
      </c>
      <c r="AU842" s="62"/>
      <c r="AV842" s="62"/>
      <c r="AW842" s="80" t="str" cm="1">
        <f t="array" ref="AW842">IF(ISBLANK(Table1[[#This Row],[Service]]),"N/A",INDEX(LookupService[Pressure Unit],MATCH(Table1[[#This Row],[Service]],LookupService[Service],0),0))</f>
        <v>N/A</v>
      </c>
      <c r="AX842" s="81"/>
      <c r="AY842" s="72" t="str">
        <f>IF(OR(Table1[[#This Row],[Flow]]="",Table1[[#This Row],[Mech - Diversity]]=""),"",Table1[[#This Row],[Flow]]*Table1[[#This Row],[Mech - Diversity]])</f>
        <v/>
      </c>
      <c r="AZ842" s="72"/>
      <c r="BA842" s="62"/>
      <c r="BB842" s="62"/>
      <c r="BC842" s="62"/>
      <c r="BD842" s="62"/>
      <c r="BE842" s="62"/>
      <c r="BF842" s="62"/>
      <c r="BG842" s="62"/>
      <c r="BH842" s="77"/>
      <c r="BI842" s="77"/>
      <c r="BJ842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842" s="72"/>
      <c r="BL842" s="72" t="b">
        <f>IF(ISBLANK(Table1[[#This Row],[Power Source (Control Panel)]]),FALSE,TRUE)</f>
        <v>0</v>
      </c>
    </row>
    <row r="843" spans="1:64" ht="30" customHeight="1" x14ac:dyDescent="0.3">
      <c r="A843" s="62" t="s">
        <v>1148</v>
      </c>
      <c r="B843" s="62" t="s">
        <v>1143</v>
      </c>
      <c r="C84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TD-C139</v>
      </c>
      <c r="D843" s="62" t="s">
        <v>516</v>
      </c>
      <c r="E843" s="62" t="s">
        <v>794</v>
      </c>
      <c r="F843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843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843" s="74">
        <v>139</v>
      </c>
      <c r="I843" s="75" t="str">
        <f>IF(Table1[[#This Row],[Connection ID]]&lt;&gt;"-",IF(COUNTIF(Table1[Connection ID],Table1[[#This Row],[Connection ID]])&gt;1,"Duplicate Tag",""),"")</f>
        <v/>
      </c>
      <c r="J84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43" s="62"/>
      <c r="M843" s="62" t="s">
        <v>7</v>
      </c>
      <c r="N843" s="72" t="str" cm="1">
        <f t="array" ref="N843">_xlfn._xlws.FILTER(LookupCostCode[Cost Code],LookupCostCode[Description]=Table1[[#This Row],[Equipment Type]],"Not Assigned")</f>
        <v>Not Assigned</v>
      </c>
      <c r="O843" s="72" t="s">
        <v>1147</v>
      </c>
      <c r="P843" s="72"/>
      <c r="Q843" s="62" t="s">
        <v>12</v>
      </c>
      <c r="R843" s="62"/>
      <c r="S843" s="62"/>
      <c r="T843" s="62"/>
      <c r="U843" s="62"/>
      <c r="V843" s="62"/>
      <c r="W843" s="72" t="str">
        <f>IF(ISBLANK(Table1[[#This Row],[Connection Type]]),"",INDEX(LookupConnectionType[Description],MATCH(Table1[[#This Row],[Connection Type]],LookupConnectionType[Connection Abbreviation])))</f>
        <v/>
      </c>
      <c r="X843" s="76"/>
      <c r="AA843" s="62"/>
      <c r="AB843" s="62"/>
      <c r="AC843" s="62"/>
      <c r="AD843" s="62"/>
      <c r="AE843" s="62"/>
      <c r="AF843" s="77"/>
      <c r="AG843" s="77"/>
      <c r="AH843" s="78"/>
      <c r="AI84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4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43" s="79" t="str">
        <f>IF(OR(Table1[[#This Row],[Apparent Power (kVA)]]="",Table1[[#This Row],[Elec - Diversity]]=""),"",Table1[[#This Row],[Apparent Power (kVA)]]*Table1[[#This Row],[Elec - Diversity]])</f>
        <v/>
      </c>
      <c r="AL843" s="62"/>
      <c r="AM843" s="62"/>
      <c r="AN843" s="62"/>
      <c r="AO843" s="62"/>
      <c r="AP843" s="62"/>
      <c r="AQ843" s="62"/>
      <c r="AR843" s="62"/>
      <c r="AS843" s="62"/>
      <c r="AT843" s="62" t="str" cm="1">
        <f t="array" ref="AT843">IF(ISBLANK(Table1[[#This Row],[Service]]),"N/A",INDEX(LookupService[Consumption Unit],MATCH(Table1[[#This Row],[Service]],LookupService[Service],0),0))</f>
        <v>N/A</v>
      </c>
      <c r="AU843" s="62"/>
      <c r="AV843" s="62"/>
      <c r="AW843" s="80" t="str" cm="1">
        <f t="array" ref="AW843">IF(ISBLANK(Table1[[#This Row],[Service]]),"N/A",INDEX(LookupService[Pressure Unit],MATCH(Table1[[#This Row],[Service]],LookupService[Service],0),0))</f>
        <v>N/A</v>
      </c>
      <c r="AX843" s="81"/>
      <c r="AY843" s="72" t="str">
        <f>IF(OR(Table1[[#This Row],[Flow]]="",Table1[[#This Row],[Mech - Diversity]]=""),"",Table1[[#This Row],[Flow]]*Table1[[#This Row],[Mech - Diversity]])</f>
        <v/>
      </c>
      <c r="AZ843" s="72"/>
      <c r="BA843" s="62"/>
      <c r="BB843" s="62"/>
      <c r="BC843" s="62"/>
      <c r="BD843" s="62"/>
      <c r="BE843" s="62"/>
      <c r="BF843" s="62"/>
      <c r="BG843" s="62"/>
      <c r="BH843" s="77"/>
      <c r="BI843" s="77"/>
      <c r="BJ843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843" s="72"/>
      <c r="BL843" s="72" t="b">
        <f>IF(ISBLANK(Table1[[#This Row],[Power Source (Control Panel)]]),FALSE,TRUE)</f>
        <v>0</v>
      </c>
    </row>
    <row r="844" spans="1:64" ht="30" customHeight="1" x14ac:dyDescent="0.3">
      <c r="A844" s="62" t="s">
        <v>1148</v>
      </c>
      <c r="B844" s="62" t="s">
        <v>1143</v>
      </c>
      <c r="C84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44" s="62" t="s">
        <v>509</v>
      </c>
      <c r="E844" s="62"/>
      <c r="F84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4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44" s="74"/>
      <c r="I844" s="75" t="str">
        <f>IF(Table1[[#This Row],[Connection ID]]&lt;&gt;"-",IF(COUNTIF(Table1[Connection ID],Table1[[#This Row],[Connection ID]])&gt;1,"Duplicate Tag",""),"")</f>
        <v/>
      </c>
      <c r="J84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44" s="62"/>
      <c r="M844" s="62" t="s">
        <v>7</v>
      </c>
      <c r="N844" s="72" t="str" cm="1">
        <f t="array" ref="N844">_xlfn._xlws.FILTER(LookupCostCode[Cost Code],LookupCostCode[Description]=Table1[[#This Row],[Equipment Type]],"Not Assigned")</f>
        <v>Not Assigned</v>
      </c>
      <c r="O844" s="72" t="s">
        <v>1147</v>
      </c>
      <c r="P844" s="72">
        <v>400</v>
      </c>
      <c r="Q844" s="62" t="s">
        <v>12</v>
      </c>
      <c r="R844" s="62"/>
      <c r="S844" s="62"/>
      <c r="T844" s="62"/>
      <c r="U844" s="62"/>
      <c r="V844" s="62"/>
      <c r="W844" s="72" t="str">
        <f>IF(ISBLANK(Table1[[#This Row],[Connection Type]]),"",INDEX(LookupConnectionType[Description],MATCH(Table1[[#This Row],[Connection Type]],LookupConnectionType[Connection Abbreviation])))</f>
        <v/>
      </c>
      <c r="X844" s="76"/>
      <c r="AA844" s="62"/>
      <c r="AB844" s="62"/>
      <c r="AC844" s="62"/>
      <c r="AD844" s="62"/>
      <c r="AE844" s="62"/>
      <c r="AF844" s="77"/>
      <c r="AG844" s="77"/>
      <c r="AH844" s="78"/>
      <c r="AI84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4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44" s="79" t="str">
        <f>IF(OR(Table1[[#This Row],[Apparent Power (kVA)]]="",Table1[[#This Row],[Elec - Diversity]]=""),"",Table1[[#This Row],[Apparent Power (kVA)]]*Table1[[#This Row],[Elec - Diversity]])</f>
        <v/>
      </c>
      <c r="AL844" s="62"/>
      <c r="AM844" s="62"/>
      <c r="AN844" s="62"/>
      <c r="AO844" s="62"/>
      <c r="AP844" s="62"/>
      <c r="AQ844" s="62"/>
      <c r="AR844" s="62"/>
      <c r="AS844" s="62"/>
      <c r="AT844" s="62" t="str" cm="1">
        <f t="array" ref="AT844">IF(ISBLANK(Table1[[#This Row],[Service]]),"N/A",INDEX(LookupService[Consumption Unit],MATCH(Table1[[#This Row],[Service]],LookupService[Service],0),0))</f>
        <v>N/A</v>
      </c>
      <c r="AU844" s="62"/>
      <c r="AV844" s="62"/>
      <c r="AW844" s="80" t="str" cm="1">
        <f t="array" ref="AW844">IF(ISBLANK(Table1[[#This Row],[Service]]),"N/A",INDEX(LookupService[Pressure Unit],MATCH(Table1[[#This Row],[Service]],LookupService[Service],0),0))</f>
        <v>N/A</v>
      </c>
      <c r="AX844" s="81"/>
      <c r="AY844" s="72" t="str">
        <f>IF(OR(Table1[[#This Row],[Flow]]="",Table1[[#This Row],[Mech - Diversity]]=""),"",Table1[[#This Row],[Flow]]*Table1[[#This Row],[Mech - Diversity]])</f>
        <v/>
      </c>
      <c r="AZ844" s="72"/>
      <c r="BA844" s="62"/>
      <c r="BB844" s="62"/>
      <c r="BC844" s="62"/>
      <c r="BD844" s="62"/>
      <c r="BE844" s="62"/>
      <c r="BF844" s="62"/>
      <c r="BG844" s="62"/>
      <c r="BH844" s="77"/>
      <c r="BI844" s="77"/>
      <c r="BJ84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44" s="72"/>
      <c r="BL844" s="72" t="b">
        <f>IF(ISBLANK(Table1[[#This Row],[Power Source (Control Panel)]]),FALSE,TRUE)</f>
        <v>0</v>
      </c>
    </row>
    <row r="845" spans="1:64" ht="30" customHeight="1" x14ac:dyDescent="0.3">
      <c r="A845" s="80" t="s">
        <v>608</v>
      </c>
      <c r="B845" s="62" t="s">
        <v>609</v>
      </c>
      <c r="C84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45" s="62" t="s">
        <v>509</v>
      </c>
      <c r="E845" s="62"/>
      <c r="F84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4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45" s="74"/>
      <c r="I845" s="75" t="str">
        <f>IF(Table1[[#This Row],[Connection ID]]&lt;&gt;"-",IF(COUNTIF(Table1[Connection ID],Table1[[#This Row],[Connection ID]])&gt;1,"Duplicate Tag",""),"")</f>
        <v/>
      </c>
      <c r="J84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45" s="62"/>
      <c r="M845" s="62" t="s">
        <v>510</v>
      </c>
      <c r="N845" s="72" t="str" cm="1">
        <f t="array" ref="N845">_xlfn._xlws.FILTER(LookupCostCode[Cost Code],LookupCostCode[Description]=Table1[[#This Row],[Equipment Type]],"Not Assigned")</f>
        <v>Not Assigned</v>
      </c>
      <c r="O845" s="72"/>
      <c r="P845" s="72"/>
      <c r="Q845" s="62" t="s">
        <v>9</v>
      </c>
      <c r="R845" s="62"/>
      <c r="S845" s="62" t="s">
        <v>6</v>
      </c>
      <c r="T845" s="62"/>
      <c r="U845" s="62"/>
      <c r="V845" s="62"/>
      <c r="W845" s="72" t="str">
        <f>IF(ISBLANK(Table1[[#This Row],[Connection Type]]),"",INDEX(LookupConnectionType[Description],MATCH(Table1[[#This Row],[Connection Type]],LookupConnectionType[Connection Abbreviation])))</f>
        <v/>
      </c>
      <c r="X845" s="76"/>
      <c r="AA845" s="62"/>
      <c r="AB845" s="62"/>
      <c r="AC845" s="62"/>
      <c r="AD845" s="62"/>
      <c r="AE845" s="62"/>
      <c r="AF845" s="77"/>
      <c r="AG845" s="77"/>
      <c r="AH845" s="78"/>
      <c r="AI84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4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45" s="79" t="str">
        <f>IF(OR(Table1[[#This Row],[Apparent Power (kVA)]]="",Table1[[#This Row],[Elec - Diversity]]=""),"",Table1[[#This Row],[Apparent Power (kVA)]]*Table1[[#This Row],[Elec - Diversity]])</f>
        <v/>
      </c>
      <c r="AL845" s="62"/>
      <c r="AM845" s="62"/>
      <c r="AN845" s="62"/>
      <c r="AO845" s="62"/>
      <c r="AP845" s="62"/>
      <c r="AQ845" s="62"/>
      <c r="AR845" s="62"/>
      <c r="AS845" s="62"/>
      <c r="AT845" s="62" t="str" cm="1">
        <f t="array" ref="AT845">IF(ISBLANK(Table1[[#This Row],[Service]]),"N/A",INDEX(LookupService[Consumption Unit],MATCH(Table1[[#This Row],[Service]],LookupService[Service],0),0))</f>
        <v>N/A</v>
      </c>
      <c r="AU845" s="62"/>
      <c r="AV845" s="62"/>
      <c r="AW845" s="80" t="str" cm="1">
        <f t="array" ref="AW845">IF(ISBLANK(Table1[[#This Row],[Service]]),"N/A",INDEX(LookupService[Pressure Unit],MATCH(Table1[[#This Row],[Service]],LookupService[Service],0),0))</f>
        <v>N/A</v>
      </c>
      <c r="AX845" s="81"/>
      <c r="AY845" s="72" t="str">
        <f>IF(OR(Table1[[#This Row],[Flow]]="",Table1[[#This Row],[Mech - Diversity]]=""),"",Table1[[#This Row],[Flow]]*Table1[[#This Row],[Mech - Diversity]])</f>
        <v/>
      </c>
      <c r="AZ845" s="72"/>
      <c r="BA845" s="62"/>
      <c r="BB845" s="62"/>
      <c r="BC845" s="62"/>
      <c r="BD845" s="62"/>
      <c r="BE845" s="62"/>
      <c r="BF845" s="62"/>
      <c r="BG845" s="62"/>
      <c r="BH845" s="77"/>
      <c r="BI845" s="77"/>
      <c r="BJ84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45" s="72" t="s">
        <v>512</v>
      </c>
      <c r="BL845" s="72" t="b">
        <f>IF(ISBLANK(Table1[[#This Row],[Power Source (Control Panel)]]),FALSE,TRUE)</f>
        <v>0</v>
      </c>
    </row>
    <row r="846" spans="1:64" ht="30" customHeight="1" x14ac:dyDescent="0.3">
      <c r="A846" s="80" t="s">
        <v>610</v>
      </c>
      <c r="B846" s="62" t="s">
        <v>609</v>
      </c>
      <c r="C84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46" s="62" t="s">
        <v>509</v>
      </c>
      <c r="E846" s="62"/>
      <c r="F84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4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46" s="74"/>
      <c r="I846" s="75" t="str">
        <f>IF(Table1[[#This Row],[Connection ID]]&lt;&gt;"-",IF(COUNTIF(Table1[Connection ID],Table1[[#This Row],[Connection ID]])&gt;1,"Duplicate Tag",""),"")</f>
        <v/>
      </c>
      <c r="J84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46" s="62"/>
      <c r="M846" s="62" t="s">
        <v>510</v>
      </c>
      <c r="N846" s="72" t="str" cm="1">
        <f t="array" ref="N846">_xlfn._xlws.FILTER(LookupCostCode[Cost Code],LookupCostCode[Description]=Table1[[#This Row],[Equipment Type]],"Not Assigned")</f>
        <v>Not Assigned</v>
      </c>
      <c r="O846" s="72"/>
      <c r="P846" s="72"/>
      <c r="Q846" s="62" t="s">
        <v>9</v>
      </c>
      <c r="R846" s="62"/>
      <c r="S846" s="62" t="s">
        <v>6</v>
      </c>
      <c r="T846" s="62"/>
      <c r="U846" s="62"/>
      <c r="V846" s="62"/>
      <c r="W846" s="72" t="str">
        <f>IF(ISBLANK(Table1[[#This Row],[Connection Type]]),"",INDEX(LookupConnectionType[Description],MATCH(Table1[[#This Row],[Connection Type]],LookupConnectionType[Connection Abbreviation])))</f>
        <v/>
      </c>
      <c r="X846" s="76"/>
      <c r="AA846" s="62"/>
      <c r="AB846" s="62"/>
      <c r="AC846" s="62"/>
      <c r="AD846" s="62"/>
      <c r="AE846" s="62"/>
      <c r="AF846" s="77"/>
      <c r="AG846" s="77"/>
      <c r="AH846" s="78"/>
      <c r="AI84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4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46" s="79" t="str">
        <f>IF(OR(Table1[[#This Row],[Apparent Power (kVA)]]="",Table1[[#This Row],[Elec - Diversity]]=""),"",Table1[[#This Row],[Apparent Power (kVA)]]*Table1[[#This Row],[Elec - Diversity]])</f>
        <v/>
      </c>
      <c r="AL846" s="62"/>
      <c r="AM846" s="62"/>
      <c r="AN846" s="62"/>
      <c r="AO846" s="62"/>
      <c r="AP846" s="62"/>
      <c r="AQ846" s="62"/>
      <c r="AR846" s="62"/>
      <c r="AS846" s="62"/>
      <c r="AT846" s="62" t="str" cm="1">
        <f t="array" ref="AT846">IF(ISBLANK(Table1[[#This Row],[Service]]),"N/A",INDEX(LookupService[Consumption Unit],MATCH(Table1[[#This Row],[Service]],LookupService[Service],0),0))</f>
        <v>N/A</v>
      </c>
      <c r="AU846" s="62"/>
      <c r="AV846" s="62"/>
      <c r="AW846" s="80" t="str" cm="1">
        <f t="array" ref="AW846">IF(ISBLANK(Table1[[#This Row],[Service]]),"N/A",INDEX(LookupService[Pressure Unit],MATCH(Table1[[#This Row],[Service]],LookupService[Service],0),0))</f>
        <v>N/A</v>
      </c>
      <c r="AX846" s="81"/>
      <c r="AY846" s="72" t="str">
        <f>IF(OR(Table1[[#This Row],[Flow]]="",Table1[[#This Row],[Mech - Diversity]]=""),"",Table1[[#This Row],[Flow]]*Table1[[#This Row],[Mech - Diversity]])</f>
        <v/>
      </c>
      <c r="AZ846" s="72"/>
      <c r="BA846" s="62"/>
      <c r="BB846" s="62"/>
      <c r="BC846" s="62"/>
      <c r="BD846" s="62"/>
      <c r="BE846" s="62"/>
      <c r="BF846" s="62"/>
      <c r="BG846" s="62"/>
      <c r="BH846" s="77"/>
      <c r="BI846" s="77"/>
      <c r="BJ84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46" s="72" t="s">
        <v>512</v>
      </c>
      <c r="BL846" s="72" t="b">
        <f>IF(ISBLANK(Table1[[#This Row],[Power Source (Control Panel)]]),FALSE,TRUE)</f>
        <v>0</v>
      </c>
    </row>
    <row r="847" spans="1:64" ht="30" customHeight="1" x14ac:dyDescent="0.3">
      <c r="A847" s="80" t="s">
        <v>611</v>
      </c>
      <c r="B847" s="62" t="s">
        <v>609</v>
      </c>
      <c r="C84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47" s="62" t="s">
        <v>509</v>
      </c>
      <c r="E847" s="62"/>
      <c r="F84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4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47" s="74"/>
      <c r="I847" s="75" t="str">
        <f>IF(Table1[[#This Row],[Connection ID]]&lt;&gt;"-",IF(COUNTIF(Table1[Connection ID],Table1[[#This Row],[Connection ID]])&gt;1,"Duplicate Tag",""),"")</f>
        <v/>
      </c>
      <c r="J84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47" s="62"/>
      <c r="M847" s="62" t="s">
        <v>510</v>
      </c>
      <c r="N847" s="72" t="str" cm="1">
        <f t="array" ref="N847">_xlfn._xlws.FILTER(LookupCostCode[Cost Code],LookupCostCode[Description]=Table1[[#This Row],[Equipment Type]],"Not Assigned")</f>
        <v>Not Assigned</v>
      </c>
      <c r="O847" s="72"/>
      <c r="P847" s="72"/>
      <c r="Q847" s="62" t="s">
        <v>9</v>
      </c>
      <c r="R847" s="62"/>
      <c r="S847" s="62" t="s">
        <v>6</v>
      </c>
      <c r="T847" s="62"/>
      <c r="U847" s="62"/>
      <c r="V847" s="62"/>
      <c r="W847" s="72" t="str">
        <f>IF(ISBLANK(Table1[[#This Row],[Connection Type]]),"",INDEX(LookupConnectionType[Description],MATCH(Table1[[#This Row],[Connection Type]],LookupConnectionType[Connection Abbreviation])))</f>
        <v/>
      </c>
      <c r="X847" s="76"/>
      <c r="AA847" s="62"/>
      <c r="AB847" s="62"/>
      <c r="AC847" s="62"/>
      <c r="AD847" s="62"/>
      <c r="AE847" s="62"/>
      <c r="AF847" s="77"/>
      <c r="AG847" s="77"/>
      <c r="AH847" s="78"/>
      <c r="AI84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4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47" s="79" t="str">
        <f>IF(OR(Table1[[#This Row],[Apparent Power (kVA)]]="",Table1[[#This Row],[Elec - Diversity]]=""),"",Table1[[#This Row],[Apparent Power (kVA)]]*Table1[[#This Row],[Elec - Diversity]])</f>
        <v/>
      </c>
      <c r="AL847" s="62"/>
      <c r="AM847" s="62"/>
      <c r="AN847" s="62"/>
      <c r="AO847" s="62"/>
      <c r="AP847" s="62"/>
      <c r="AQ847" s="62"/>
      <c r="AR847" s="62"/>
      <c r="AS847" s="62"/>
      <c r="AT847" s="62" t="str" cm="1">
        <f t="array" ref="AT847">IF(ISBLANK(Table1[[#This Row],[Service]]),"N/A",INDEX(LookupService[Consumption Unit],MATCH(Table1[[#This Row],[Service]],LookupService[Service],0),0))</f>
        <v>N/A</v>
      </c>
      <c r="AU847" s="62"/>
      <c r="AV847" s="62"/>
      <c r="AW847" s="80" t="str" cm="1">
        <f t="array" ref="AW847">IF(ISBLANK(Table1[[#This Row],[Service]]),"N/A",INDEX(LookupService[Pressure Unit],MATCH(Table1[[#This Row],[Service]],LookupService[Service],0),0))</f>
        <v>N/A</v>
      </c>
      <c r="AX847" s="81"/>
      <c r="AY847" s="72" t="str">
        <f>IF(OR(Table1[[#This Row],[Flow]]="",Table1[[#This Row],[Mech - Diversity]]=""),"",Table1[[#This Row],[Flow]]*Table1[[#This Row],[Mech - Diversity]])</f>
        <v/>
      </c>
      <c r="AZ847" s="72"/>
      <c r="BA847" s="62"/>
      <c r="BB847" s="62"/>
      <c r="BC847" s="62"/>
      <c r="BD847" s="62"/>
      <c r="BE847" s="62"/>
      <c r="BF847" s="62"/>
      <c r="BG847" s="62"/>
      <c r="BH847" s="77"/>
      <c r="BI847" s="77"/>
      <c r="BJ84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47" s="72" t="s">
        <v>512</v>
      </c>
      <c r="BL847" s="72" t="b">
        <f>IF(ISBLANK(Table1[[#This Row],[Power Source (Control Panel)]]),FALSE,TRUE)</f>
        <v>0</v>
      </c>
    </row>
    <row r="848" spans="1:64" ht="30" customHeight="1" x14ac:dyDescent="0.3">
      <c r="A848" s="80" t="s">
        <v>612</v>
      </c>
      <c r="B848" s="62" t="s">
        <v>609</v>
      </c>
      <c r="C84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48" s="62" t="s">
        <v>509</v>
      </c>
      <c r="E848" s="62"/>
      <c r="F84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4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48" s="74"/>
      <c r="I848" s="75" t="str">
        <f>IF(Table1[[#This Row],[Connection ID]]&lt;&gt;"-",IF(COUNTIF(Table1[Connection ID],Table1[[#This Row],[Connection ID]])&gt;1,"Duplicate Tag",""),"")</f>
        <v/>
      </c>
      <c r="J84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48" s="62"/>
      <c r="M848" s="62" t="s">
        <v>510</v>
      </c>
      <c r="N848" s="72" t="str" cm="1">
        <f t="array" ref="N848">_xlfn._xlws.FILTER(LookupCostCode[Cost Code],LookupCostCode[Description]=Table1[[#This Row],[Equipment Type]],"Not Assigned")</f>
        <v>Not Assigned</v>
      </c>
      <c r="O848" s="72"/>
      <c r="P848" s="72"/>
      <c r="Q848" s="62" t="s">
        <v>9</v>
      </c>
      <c r="R848" s="62"/>
      <c r="S848" s="62" t="s">
        <v>6</v>
      </c>
      <c r="T848" s="62"/>
      <c r="U848" s="62"/>
      <c r="V848" s="62"/>
      <c r="W848" s="72" t="str">
        <f>IF(ISBLANK(Table1[[#This Row],[Connection Type]]),"",INDEX(LookupConnectionType[Description],MATCH(Table1[[#This Row],[Connection Type]],LookupConnectionType[Connection Abbreviation])))</f>
        <v/>
      </c>
      <c r="X848" s="76"/>
      <c r="AA848" s="62"/>
      <c r="AB848" s="62"/>
      <c r="AC848" s="62"/>
      <c r="AD848" s="62"/>
      <c r="AE848" s="62"/>
      <c r="AF848" s="77"/>
      <c r="AG848" s="77"/>
      <c r="AH848" s="78"/>
      <c r="AI84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4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48" s="79" t="str">
        <f>IF(OR(Table1[[#This Row],[Apparent Power (kVA)]]="",Table1[[#This Row],[Elec - Diversity]]=""),"",Table1[[#This Row],[Apparent Power (kVA)]]*Table1[[#This Row],[Elec - Diversity]])</f>
        <v/>
      </c>
      <c r="AL848" s="62"/>
      <c r="AM848" s="62"/>
      <c r="AN848" s="62"/>
      <c r="AO848" s="62"/>
      <c r="AP848" s="62"/>
      <c r="AQ848" s="62"/>
      <c r="AR848" s="62"/>
      <c r="AS848" s="62"/>
      <c r="AT848" s="62" t="str" cm="1">
        <f t="array" ref="AT848">IF(ISBLANK(Table1[[#This Row],[Service]]),"N/A",INDEX(LookupService[Consumption Unit],MATCH(Table1[[#This Row],[Service]],LookupService[Service],0),0))</f>
        <v>N/A</v>
      </c>
      <c r="AU848" s="62"/>
      <c r="AV848" s="62"/>
      <c r="AW848" s="80" t="str" cm="1">
        <f t="array" ref="AW848">IF(ISBLANK(Table1[[#This Row],[Service]]),"N/A",INDEX(LookupService[Pressure Unit],MATCH(Table1[[#This Row],[Service]],LookupService[Service],0),0))</f>
        <v>N/A</v>
      </c>
      <c r="AX848" s="81"/>
      <c r="AY848" s="72" t="str">
        <f>IF(OR(Table1[[#This Row],[Flow]]="",Table1[[#This Row],[Mech - Diversity]]=""),"",Table1[[#This Row],[Flow]]*Table1[[#This Row],[Mech - Diversity]])</f>
        <v/>
      </c>
      <c r="AZ848" s="72"/>
      <c r="BA848" s="62"/>
      <c r="BB848" s="62"/>
      <c r="BC848" s="62"/>
      <c r="BD848" s="62"/>
      <c r="BE848" s="62"/>
      <c r="BF848" s="62"/>
      <c r="BG848" s="62"/>
      <c r="BH848" s="77"/>
      <c r="BI848" s="77"/>
      <c r="BJ84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48" s="72" t="s">
        <v>512</v>
      </c>
      <c r="BL848" s="72" t="b">
        <f>IF(ISBLANK(Table1[[#This Row],[Power Source (Control Panel)]]),FALSE,TRUE)</f>
        <v>0</v>
      </c>
    </row>
    <row r="849" spans="1:64" ht="30" customHeight="1" x14ac:dyDescent="0.3">
      <c r="A849" s="80" t="s">
        <v>613</v>
      </c>
      <c r="B849" s="62" t="s">
        <v>609</v>
      </c>
      <c r="C84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49" s="62" t="s">
        <v>509</v>
      </c>
      <c r="E849" s="62"/>
      <c r="F84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4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49" s="74"/>
      <c r="I849" s="75" t="str">
        <f>IF(Table1[[#This Row],[Connection ID]]&lt;&gt;"-",IF(COUNTIF(Table1[Connection ID],Table1[[#This Row],[Connection ID]])&gt;1,"Duplicate Tag",""),"")</f>
        <v/>
      </c>
      <c r="J84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49" s="62"/>
      <c r="M849" s="62" t="s">
        <v>510</v>
      </c>
      <c r="N849" s="72" t="str" cm="1">
        <f t="array" ref="N849">_xlfn._xlws.FILTER(LookupCostCode[Cost Code],LookupCostCode[Description]=Table1[[#This Row],[Equipment Type]],"Not Assigned")</f>
        <v>Not Assigned</v>
      </c>
      <c r="O849" s="72"/>
      <c r="P849" s="72"/>
      <c r="Q849" s="62" t="s">
        <v>9</v>
      </c>
      <c r="R849" s="62"/>
      <c r="S849" s="62" t="s">
        <v>6</v>
      </c>
      <c r="T849" s="62"/>
      <c r="U849" s="62"/>
      <c r="V849" s="62"/>
      <c r="W849" s="72" t="str">
        <f>IF(ISBLANK(Table1[[#This Row],[Connection Type]]),"",INDEX(LookupConnectionType[Description],MATCH(Table1[[#This Row],[Connection Type]],LookupConnectionType[Connection Abbreviation])))</f>
        <v/>
      </c>
      <c r="X849" s="76"/>
      <c r="AA849" s="62"/>
      <c r="AB849" s="62"/>
      <c r="AC849" s="62"/>
      <c r="AD849" s="62"/>
      <c r="AE849" s="62"/>
      <c r="AF849" s="77"/>
      <c r="AG849" s="77"/>
      <c r="AH849" s="78"/>
      <c r="AI84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4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49" s="79" t="str">
        <f>IF(OR(Table1[[#This Row],[Apparent Power (kVA)]]="",Table1[[#This Row],[Elec - Diversity]]=""),"",Table1[[#This Row],[Apparent Power (kVA)]]*Table1[[#This Row],[Elec - Diversity]])</f>
        <v/>
      </c>
      <c r="AL849" s="62"/>
      <c r="AM849" s="62"/>
      <c r="AN849" s="62"/>
      <c r="AO849" s="62"/>
      <c r="AP849" s="62"/>
      <c r="AQ849" s="62"/>
      <c r="AR849" s="62"/>
      <c r="AS849" s="62"/>
      <c r="AT849" s="62" t="str" cm="1">
        <f t="array" ref="AT849">IF(ISBLANK(Table1[[#This Row],[Service]]),"N/A",INDEX(LookupService[Consumption Unit],MATCH(Table1[[#This Row],[Service]],LookupService[Service],0),0))</f>
        <v>N/A</v>
      </c>
      <c r="AU849" s="62"/>
      <c r="AV849" s="62"/>
      <c r="AW849" s="80" t="str" cm="1">
        <f t="array" ref="AW849">IF(ISBLANK(Table1[[#This Row],[Service]]),"N/A",INDEX(LookupService[Pressure Unit],MATCH(Table1[[#This Row],[Service]],LookupService[Service],0),0))</f>
        <v>N/A</v>
      </c>
      <c r="AX849" s="81"/>
      <c r="AY849" s="72" t="str">
        <f>IF(OR(Table1[[#This Row],[Flow]]="",Table1[[#This Row],[Mech - Diversity]]=""),"",Table1[[#This Row],[Flow]]*Table1[[#This Row],[Mech - Diversity]])</f>
        <v/>
      </c>
      <c r="AZ849" s="72"/>
      <c r="BA849" s="62"/>
      <c r="BB849" s="62"/>
      <c r="BC849" s="62"/>
      <c r="BD849" s="62"/>
      <c r="BE849" s="62"/>
      <c r="BF849" s="62"/>
      <c r="BG849" s="62"/>
      <c r="BH849" s="77"/>
      <c r="BI849" s="77"/>
      <c r="BJ84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49" s="72" t="s">
        <v>512</v>
      </c>
      <c r="BL849" s="72" t="b">
        <f>IF(ISBLANK(Table1[[#This Row],[Power Source (Control Panel)]]),FALSE,TRUE)</f>
        <v>0</v>
      </c>
    </row>
    <row r="850" spans="1:64" ht="30" customHeight="1" x14ac:dyDescent="0.3">
      <c r="A850" s="80" t="s">
        <v>614</v>
      </c>
      <c r="B850" s="62" t="s">
        <v>609</v>
      </c>
      <c r="C85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50" s="62" t="s">
        <v>509</v>
      </c>
      <c r="E850" s="62"/>
      <c r="F85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5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50" s="74"/>
      <c r="I850" s="75" t="str">
        <f>IF(Table1[[#This Row],[Connection ID]]&lt;&gt;"-",IF(COUNTIF(Table1[Connection ID],Table1[[#This Row],[Connection ID]])&gt;1,"Duplicate Tag",""),"")</f>
        <v/>
      </c>
      <c r="J85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50" s="62"/>
      <c r="M850" s="62" t="s">
        <v>510</v>
      </c>
      <c r="N850" s="72" t="str" cm="1">
        <f t="array" ref="N850">_xlfn._xlws.FILTER(LookupCostCode[Cost Code],LookupCostCode[Description]=Table1[[#This Row],[Equipment Type]],"Not Assigned")</f>
        <v>Not Assigned</v>
      </c>
      <c r="O850" s="72"/>
      <c r="P850" s="72"/>
      <c r="Q850" s="62" t="s">
        <v>9</v>
      </c>
      <c r="R850" s="62"/>
      <c r="S850" s="62" t="s">
        <v>6</v>
      </c>
      <c r="T850" s="62"/>
      <c r="U850" s="62"/>
      <c r="V850" s="62"/>
      <c r="W850" s="72" t="str">
        <f>IF(ISBLANK(Table1[[#This Row],[Connection Type]]),"",INDEX(LookupConnectionType[Description],MATCH(Table1[[#This Row],[Connection Type]],LookupConnectionType[Connection Abbreviation])))</f>
        <v/>
      </c>
      <c r="X850" s="76"/>
      <c r="AA850" s="62"/>
      <c r="AB850" s="62"/>
      <c r="AC850" s="62"/>
      <c r="AD850" s="62"/>
      <c r="AE850" s="62"/>
      <c r="AF850" s="77"/>
      <c r="AG850" s="77"/>
      <c r="AH850" s="78"/>
      <c r="AI85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5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50" s="79" t="str">
        <f>IF(OR(Table1[[#This Row],[Apparent Power (kVA)]]="",Table1[[#This Row],[Elec - Diversity]]=""),"",Table1[[#This Row],[Apparent Power (kVA)]]*Table1[[#This Row],[Elec - Diversity]])</f>
        <v/>
      </c>
      <c r="AL850" s="62"/>
      <c r="AM850" s="62"/>
      <c r="AN850" s="62"/>
      <c r="AO850" s="62"/>
      <c r="AP850" s="62"/>
      <c r="AQ850" s="62"/>
      <c r="AR850" s="62"/>
      <c r="AS850" s="62"/>
      <c r="AT850" s="62" t="str" cm="1">
        <f t="array" ref="AT850">IF(ISBLANK(Table1[[#This Row],[Service]]),"N/A",INDEX(LookupService[Consumption Unit],MATCH(Table1[[#This Row],[Service]],LookupService[Service],0),0))</f>
        <v>N/A</v>
      </c>
      <c r="AU850" s="62"/>
      <c r="AV850" s="62"/>
      <c r="AW850" s="80" t="str" cm="1">
        <f t="array" ref="AW850">IF(ISBLANK(Table1[[#This Row],[Service]]),"N/A",INDEX(LookupService[Pressure Unit],MATCH(Table1[[#This Row],[Service]],LookupService[Service],0),0))</f>
        <v>N/A</v>
      </c>
      <c r="AX850" s="81"/>
      <c r="AY850" s="72" t="str">
        <f>IF(OR(Table1[[#This Row],[Flow]]="",Table1[[#This Row],[Mech - Diversity]]=""),"",Table1[[#This Row],[Flow]]*Table1[[#This Row],[Mech - Diversity]])</f>
        <v/>
      </c>
      <c r="AZ850" s="72"/>
      <c r="BA850" s="62"/>
      <c r="BB850" s="62"/>
      <c r="BC850" s="62"/>
      <c r="BD850" s="62"/>
      <c r="BE850" s="62"/>
      <c r="BF850" s="62"/>
      <c r="BG850" s="62"/>
      <c r="BH850" s="77"/>
      <c r="BI850" s="77"/>
      <c r="BJ85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50" s="72" t="s">
        <v>512</v>
      </c>
      <c r="BL850" s="72" t="b">
        <f>IF(ISBLANK(Table1[[#This Row],[Power Source (Control Panel)]]),FALSE,TRUE)</f>
        <v>0</v>
      </c>
    </row>
    <row r="851" spans="1:64" ht="30" customHeight="1" x14ac:dyDescent="0.3">
      <c r="A851" s="80" t="s">
        <v>615</v>
      </c>
      <c r="B851" s="62" t="s">
        <v>609</v>
      </c>
      <c r="C85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51" s="62" t="s">
        <v>509</v>
      </c>
      <c r="E851" s="62"/>
      <c r="F85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5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51" s="74"/>
      <c r="I851" s="75" t="str">
        <f>IF(Table1[[#This Row],[Connection ID]]&lt;&gt;"-",IF(COUNTIF(Table1[Connection ID],Table1[[#This Row],[Connection ID]])&gt;1,"Duplicate Tag",""),"")</f>
        <v/>
      </c>
      <c r="J85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51" s="62"/>
      <c r="M851" s="62" t="s">
        <v>510</v>
      </c>
      <c r="N851" s="72" t="str" cm="1">
        <f t="array" ref="N851">_xlfn._xlws.FILTER(LookupCostCode[Cost Code],LookupCostCode[Description]=Table1[[#This Row],[Equipment Type]],"Not Assigned")</f>
        <v>Not Assigned</v>
      </c>
      <c r="O851" s="72"/>
      <c r="P851" s="72"/>
      <c r="Q851" s="62" t="s">
        <v>9</v>
      </c>
      <c r="R851" s="62"/>
      <c r="S851" s="62" t="s">
        <v>6</v>
      </c>
      <c r="T851" s="62"/>
      <c r="U851" s="62"/>
      <c r="V851" s="62"/>
      <c r="W851" s="72" t="str">
        <f>IF(ISBLANK(Table1[[#This Row],[Connection Type]]),"",INDEX(LookupConnectionType[Description],MATCH(Table1[[#This Row],[Connection Type]],LookupConnectionType[Connection Abbreviation])))</f>
        <v/>
      </c>
      <c r="X851" s="76"/>
      <c r="AA851" s="62"/>
      <c r="AB851" s="62"/>
      <c r="AC851" s="62"/>
      <c r="AD851" s="62"/>
      <c r="AE851" s="62"/>
      <c r="AF851" s="77"/>
      <c r="AG851" s="77"/>
      <c r="AH851" s="78"/>
      <c r="AI85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5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51" s="79" t="str">
        <f>IF(OR(Table1[[#This Row],[Apparent Power (kVA)]]="",Table1[[#This Row],[Elec - Diversity]]=""),"",Table1[[#This Row],[Apparent Power (kVA)]]*Table1[[#This Row],[Elec - Diversity]])</f>
        <v/>
      </c>
      <c r="AL851" s="62"/>
      <c r="AM851" s="62"/>
      <c r="AN851" s="62"/>
      <c r="AO851" s="62"/>
      <c r="AP851" s="62"/>
      <c r="AQ851" s="62"/>
      <c r="AR851" s="62"/>
      <c r="AS851" s="62"/>
      <c r="AT851" s="62" t="str" cm="1">
        <f t="array" ref="AT851">IF(ISBLANK(Table1[[#This Row],[Service]]),"N/A",INDEX(LookupService[Consumption Unit],MATCH(Table1[[#This Row],[Service]],LookupService[Service],0),0))</f>
        <v>N/A</v>
      </c>
      <c r="AU851" s="62"/>
      <c r="AV851" s="62"/>
      <c r="AW851" s="80" t="str" cm="1">
        <f t="array" ref="AW851">IF(ISBLANK(Table1[[#This Row],[Service]]),"N/A",INDEX(LookupService[Pressure Unit],MATCH(Table1[[#This Row],[Service]],LookupService[Service],0),0))</f>
        <v>N/A</v>
      </c>
      <c r="AX851" s="81"/>
      <c r="AY851" s="72" t="str">
        <f>IF(OR(Table1[[#This Row],[Flow]]="",Table1[[#This Row],[Mech - Diversity]]=""),"",Table1[[#This Row],[Flow]]*Table1[[#This Row],[Mech - Diversity]])</f>
        <v/>
      </c>
      <c r="AZ851" s="72"/>
      <c r="BA851" s="62"/>
      <c r="BB851" s="62"/>
      <c r="BC851" s="62"/>
      <c r="BD851" s="62"/>
      <c r="BE851" s="62"/>
      <c r="BF851" s="62"/>
      <c r="BG851" s="62"/>
      <c r="BH851" s="77"/>
      <c r="BI851" s="77"/>
      <c r="BJ85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51" s="72" t="s">
        <v>512</v>
      </c>
      <c r="BL851" s="72" t="b">
        <f>IF(ISBLANK(Table1[[#This Row],[Power Source (Control Panel)]]),FALSE,TRUE)</f>
        <v>0</v>
      </c>
    </row>
    <row r="852" spans="1:64" ht="30" customHeight="1" x14ac:dyDescent="0.3">
      <c r="A852" s="80" t="s">
        <v>616</v>
      </c>
      <c r="B852" s="62" t="s">
        <v>609</v>
      </c>
      <c r="C85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52" s="62" t="s">
        <v>509</v>
      </c>
      <c r="E852" s="62"/>
      <c r="F85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5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52" s="74"/>
      <c r="I852" s="75" t="str">
        <f>IF(Table1[[#This Row],[Connection ID]]&lt;&gt;"-",IF(COUNTIF(Table1[Connection ID],Table1[[#This Row],[Connection ID]])&gt;1,"Duplicate Tag",""),"")</f>
        <v/>
      </c>
      <c r="J85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52" s="62"/>
      <c r="M852" s="62" t="s">
        <v>510</v>
      </c>
      <c r="N852" s="72" t="str" cm="1">
        <f t="array" ref="N852">_xlfn._xlws.FILTER(LookupCostCode[Cost Code],LookupCostCode[Description]=Table1[[#This Row],[Equipment Type]],"Not Assigned")</f>
        <v>Not Assigned</v>
      </c>
      <c r="O852" s="72"/>
      <c r="P852" s="72"/>
      <c r="Q852" s="62" t="s">
        <v>9</v>
      </c>
      <c r="R852" s="62"/>
      <c r="S852" s="62" t="s">
        <v>6</v>
      </c>
      <c r="T852" s="62"/>
      <c r="U852" s="62"/>
      <c r="V852" s="62"/>
      <c r="W852" s="72" t="str">
        <f>IF(ISBLANK(Table1[[#This Row],[Connection Type]]),"",INDEX(LookupConnectionType[Description],MATCH(Table1[[#This Row],[Connection Type]],LookupConnectionType[Connection Abbreviation])))</f>
        <v/>
      </c>
      <c r="X852" s="76"/>
      <c r="AA852" s="62"/>
      <c r="AB852" s="62"/>
      <c r="AC852" s="62"/>
      <c r="AD852" s="62"/>
      <c r="AE852" s="62"/>
      <c r="AF852" s="77"/>
      <c r="AG852" s="77"/>
      <c r="AH852" s="78"/>
      <c r="AI85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5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52" s="79" t="str">
        <f>IF(OR(Table1[[#This Row],[Apparent Power (kVA)]]="",Table1[[#This Row],[Elec - Diversity]]=""),"",Table1[[#This Row],[Apparent Power (kVA)]]*Table1[[#This Row],[Elec - Diversity]])</f>
        <v/>
      </c>
      <c r="AL852" s="62"/>
      <c r="AM852" s="62"/>
      <c r="AN852" s="62"/>
      <c r="AO852" s="62"/>
      <c r="AP852" s="62"/>
      <c r="AQ852" s="62"/>
      <c r="AR852" s="62"/>
      <c r="AS852" s="62"/>
      <c r="AT852" s="62" t="str" cm="1">
        <f t="array" ref="AT852">IF(ISBLANK(Table1[[#This Row],[Service]]),"N/A",INDEX(LookupService[Consumption Unit],MATCH(Table1[[#This Row],[Service]],LookupService[Service],0),0))</f>
        <v>N/A</v>
      </c>
      <c r="AU852" s="62"/>
      <c r="AV852" s="62"/>
      <c r="AW852" s="80" t="str" cm="1">
        <f t="array" ref="AW852">IF(ISBLANK(Table1[[#This Row],[Service]]),"N/A",INDEX(LookupService[Pressure Unit],MATCH(Table1[[#This Row],[Service]],LookupService[Service],0),0))</f>
        <v>N/A</v>
      </c>
      <c r="AX852" s="81"/>
      <c r="AY852" s="72" t="str">
        <f>IF(OR(Table1[[#This Row],[Flow]]="",Table1[[#This Row],[Mech - Diversity]]=""),"",Table1[[#This Row],[Flow]]*Table1[[#This Row],[Mech - Diversity]])</f>
        <v/>
      </c>
      <c r="AZ852" s="72"/>
      <c r="BA852" s="62"/>
      <c r="BB852" s="62"/>
      <c r="BC852" s="62"/>
      <c r="BD852" s="62"/>
      <c r="BE852" s="62"/>
      <c r="BF852" s="62"/>
      <c r="BG852" s="62"/>
      <c r="BH852" s="77"/>
      <c r="BI852" s="77"/>
      <c r="BJ85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52" s="72" t="s">
        <v>512</v>
      </c>
      <c r="BL852" s="72" t="b">
        <f>IF(ISBLANK(Table1[[#This Row],[Power Source (Control Panel)]]),FALSE,TRUE)</f>
        <v>0</v>
      </c>
    </row>
    <row r="853" spans="1:64" ht="30" customHeight="1" x14ac:dyDescent="0.3">
      <c r="A853" s="80" t="s">
        <v>617</v>
      </c>
      <c r="B853" s="62" t="s">
        <v>609</v>
      </c>
      <c r="C85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53" s="62" t="s">
        <v>509</v>
      </c>
      <c r="E853" s="62"/>
      <c r="F85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5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53" s="74"/>
      <c r="I853" s="75" t="str">
        <f>IF(Table1[[#This Row],[Connection ID]]&lt;&gt;"-",IF(COUNTIF(Table1[Connection ID],Table1[[#This Row],[Connection ID]])&gt;1,"Duplicate Tag",""),"")</f>
        <v/>
      </c>
      <c r="J85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53" s="62"/>
      <c r="M853" s="62" t="s">
        <v>510</v>
      </c>
      <c r="N853" s="72" t="str" cm="1">
        <f t="array" ref="N853">_xlfn._xlws.FILTER(LookupCostCode[Cost Code],LookupCostCode[Description]=Table1[[#This Row],[Equipment Type]],"Not Assigned")</f>
        <v>Not Assigned</v>
      </c>
      <c r="O853" s="72"/>
      <c r="P853" s="72"/>
      <c r="Q853" s="62" t="s">
        <v>9</v>
      </c>
      <c r="R853" s="62"/>
      <c r="S853" s="62" t="s">
        <v>6</v>
      </c>
      <c r="T853" s="62"/>
      <c r="U853" s="62"/>
      <c r="V853" s="62"/>
      <c r="W853" s="72" t="str">
        <f>IF(ISBLANK(Table1[[#This Row],[Connection Type]]),"",INDEX(LookupConnectionType[Description],MATCH(Table1[[#This Row],[Connection Type]],LookupConnectionType[Connection Abbreviation])))</f>
        <v/>
      </c>
      <c r="X853" s="76"/>
      <c r="AA853" s="62"/>
      <c r="AB853" s="62"/>
      <c r="AC853" s="62"/>
      <c r="AD853" s="62"/>
      <c r="AE853" s="62"/>
      <c r="AF853" s="77"/>
      <c r="AG853" s="77"/>
      <c r="AH853" s="78"/>
      <c r="AI85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5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53" s="79" t="str">
        <f>IF(OR(Table1[[#This Row],[Apparent Power (kVA)]]="",Table1[[#This Row],[Elec - Diversity]]=""),"",Table1[[#This Row],[Apparent Power (kVA)]]*Table1[[#This Row],[Elec - Diversity]])</f>
        <v/>
      </c>
      <c r="AL853" s="62"/>
      <c r="AM853" s="62"/>
      <c r="AN853" s="62"/>
      <c r="AO853" s="62"/>
      <c r="AP853" s="62"/>
      <c r="AQ853" s="62"/>
      <c r="AR853" s="62"/>
      <c r="AS853" s="62"/>
      <c r="AT853" s="62" t="str" cm="1">
        <f t="array" ref="AT853">IF(ISBLANK(Table1[[#This Row],[Service]]),"N/A",INDEX(LookupService[Consumption Unit],MATCH(Table1[[#This Row],[Service]],LookupService[Service],0),0))</f>
        <v>N/A</v>
      </c>
      <c r="AU853" s="62"/>
      <c r="AV853" s="62"/>
      <c r="AW853" s="80" t="str" cm="1">
        <f t="array" ref="AW853">IF(ISBLANK(Table1[[#This Row],[Service]]),"N/A",INDEX(LookupService[Pressure Unit],MATCH(Table1[[#This Row],[Service]],LookupService[Service],0),0))</f>
        <v>N/A</v>
      </c>
      <c r="AX853" s="81"/>
      <c r="AY853" s="72" t="str">
        <f>IF(OR(Table1[[#This Row],[Flow]]="",Table1[[#This Row],[Mech - Diversity]]=""),"",Table1[[#This Row],[Flow]]*Table1[[#This Row],[Mech - Diversity]])</f>
        <v/>
      </c>
      <c r="AZ853" s="72"/>
      <c r="BA853" s="62"/>
      <c r="BB853" s="62"/>
      <c r="BC853" s="62"/>
      <c r="BD853" s="62"/>
      <c r="BE853" s="62"/>
      <c r="BF853" s="62"/>
      <c r="BG853" s="62"/>
      <c r="BH853" s="77"/>
      <c r="BI853" s="77"/>
      <c r="BJ85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53" s="72" t="s">
        <v>512</v>
      </c>
      <c r="BL853" s="72" t="b">
        <f>IF(ISBLANK(Table1[[#This Row],[Power Source (Control Panel)]]),FALSE,TRUE)</f>
        <v>0</v>
      </c>
    </row>
    <row r="854" spans="1:64" ht="30" customHeight="1" x14ac:dyDescent="0.3">
      <c r="A854" s="80" t="s">
        <v>618</v>
      </c>
      <c r="B854" s="62" t="s">
        <v>609</v>
      </c>
      <c r="C85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54" s="62" t="s">
        <v>509</v>
      </c>
      <c r="E854" s="62"/>
      <c r="F85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5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54" s="74"/>
      <c r="I854" s="75" t="str">
        <f>IF(Table1[[#This Row],[Connection ID]]&lt;&gt;"-",IF(COUNTIF(Table1[Connection ID],Table1[[#This Row],[Connection ID]])&gt;1,"Duplicate Tag",""),"")</f>
        <v/>
      </c>
      <c r="J85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54" s="62"/>
      <c r="M854" s="62" t="s">
        <v>510</v>
      </c>
      <c r="N854" s="72" t="str" cm="1">
        <f t="array" ref="N854">_xlfn._xlws.FILTER(LookupCostCode[Cost Code],LookupCostCode[Description]=Table1[[#This Row],[Equipment Type]],"Not Assigned")</f>
        <v>Not Assigned</v>
      </c>
      <c r="O854" s="72"/>
      <c r="P854" s="72"/>
      <c r="Q854" s="62" t="s">
        <v>9</v>
      </c>
      <c r="R854" s="62"/>
      <c r="S854" s="62" t="s">
        <v>6</v>
      </c>
      <c r="T854" s="62"/>
      <c r="U854" s="62"/>
      <c r="V854" s="62"/>
      <c r="W854" s="72" t="str">
        <f>IF(ISBLANK(Table1[[#This Row],[Connection Type]]),"",INDEX(LookupConnectionType[Description],MATCH(Table1[[#This Row],[Connection Type]],LookupConnectionType[Connection Abbreviation])))</f>
        <v/>
      </c>
      <c r="X854" s="76"/>
      <c r="AA854" s="62"/>
      <c r="AB854" s="62"/>
      <c r="AC854" s="62"/>
      <c r="AD854" s="62"/>
      <c r="AE854" s="62"/>
      <c r="AF854" s="77"/>
      <c r="AG854" s="77"/>
      <c r="AH854" s="78"/>
      <c r="AI85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5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54" s="79" t="str">
        <f>IF(OR(Table1[[#This Row],[Apparent Power (kVA)]]="",Table1[[#This Row],[Elec - Diversity]]=""),"",Table1[[#This Row],[Apparent Power (kVA)]]*Table1[[#This Row],[Elec - Diversity]])</f>
        <v/>
      </c>
      <c r="AL854" s="62"/>
      <c r="AM854" s="62"/>
      <c r="AN854" s="62"/>
      <c r="AO854" s="62"/>
      <c r="AP854" s="62"/>
      <c r="AQ854" s="62"/>
      <c r="AR854" s="62"/>
      <c r="AS854" s="62"/>
      <c r="AT854" s="62" t="str" cm="1">
        <f t="array" ref="AT854">IF(ISBLANK(Table1[[#This Row],[Service]]),"N/A",INDEX(LookupService[Consumption Unit],MATCH(Table1[[#This Row],[Service]],LookupService[Service],0),0))</f>
        <v>N/A</v>
      </c>
      <c r="AU854" s="62"/>
      <c r="AV854" s="62"/>
      <c r="AW854" s="80" t="str" cm="1">
        <f t="array" ref="AW854">IF(ISBLANK(Table1[[#This Row],[Service]]),"N/A",INDEX(LookupService[Pressure Unit],MATCH(Table1[[#This Row],[Service]],LookupService[Service],0),0))</f>
        <v>N/A</v>
      </c>
      <c r="AX854" s="81"/>
      <c r="AY854" s="72" t="str">
        <f>IF(OR(Table1[[#This Row],[Flow]]="",Table1[[#This Row],[Mech - Diversity]]=""),"",Table1[[#This Row],[Flow]]*Table1[[#This Row],[Mech - Diversity]])</f>
        <v/>
      </c>
      <c r="AZ854" s="72"/>
      <c r="BA854" s="62"/>
      <c r="BB854" s="62"/>
      <c r="BC854" s="62"/>
      <c r="BD854" s="62"/>
      <c r="BE854" s="62"/>
      <c r="BF854" s="62"/>
      <c r="BG854" s="62"/>
      <c r="BH854" s="77"/>
      <c r="BI854" s="77"/>
      <c r="BJ85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54" s="72" t="s">
        <v>512</v>
      </c>
      <c r="BL854" s="72" t="b">
        <f>IF(ISBLANK(Table1[[#This Row],[Power Source (Control Panel)]]),FALSE,TRUE)</f>
        <v>0</v>
      </c>
    </row>
    <row r="855" spans="1:64" ht="30" customHeight="1" x14ac:dyDescent="0.3">
      <c r="A855" s="80" t="s">
        <v>619</v>
      </c>
      <c r="B855" s="62" t="s">
        <v>609</v>
      </c>
      <c r="C85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55" s="62" t="s">
        <v>509</v>
      </c>
      <c r="E855" s="62"/>
      <c r="F85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5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55" s="74"/>
      <c r="I855" s="75" t="str">
        <f>IF(Table1[[#This Row],[Connection ID]]&lt;&gt;"-",IF(COUNTIF(Table1[Connection ID],Table1[[#This Row],[Connection ID]])&gt;1,"Duplicate Tag",""),"")</f>
        <v/>
      </c>
      <c r="J85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55" s="62"/>
      <c r="M855" s="62" t="s">
        <v>510</v>
      </c>
      <c r="N855" s="72" t="str" cm="1">
        <f t="array" ref="N855">_xlfn._xlws.FILTER(LookupCostCode[Cost Code],LookupCostCode[Description]=Table1[[#This Row],[Equipment Type]],"Not Assigned")</f>
        <v>Not Assigned</v>
      </c>
      <c r="O855" s="72"/>
      <c r="P855" s="72"/>
      <c r="Q855" s="62" t="s">
        <v>9</v>
      </c>
      <c r="R855" s="62"/>
      <c r="S855" s="62" t="s">
        <v>6</v>
      </c>
      <c r="T855" s="62"/>
      <c r="U855" s="62"/>
      <c r="V855" s="62"/>
      <c r="W855" s="72" t="str">
        <f>IF(ISBLANK(Table1[[#This Row],[Connection Type]]),"",INDEX(LookupConnectionType[Description],MATCH(Table1[[#This Row],[Connection Type]],LookupConnectionType[Connection Abbreviation])))</f>
        <v/>
      </c>
      <c r="X855" s="76"/>
      <c r="AA855" s="62"/>
      <c r="AB855" s="62"/>
      <c r="AC855" s="62"/>
      <c r="AD855" s="62"/>
      <c r="AE855" s="62"/>
      <c r="AF855" s="77"/>
      <c r="AG855" s="77"/>
      <c r="AH855" s="78"/>
      <c r="AI85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5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55" s="79" t="str">
        <f>IF(OR(Table1[[#This Row],[Apparent Power (kVA)]]="",Table1[[#This Row],[Elec - Diversity]]=""),"",Table1[[#This Row],[Apparent Power (kVA)]]*Table1[[#This Row],[Elec - Diversity]])</f>
        <v/>
      </c>
      <c r="AL855" s="62"/>
      <c r="AM855" s="62"/>
      <c r="AN855" s="62"/>
      <c r="AO855" s="62"/>
      <c r="AP855" s="62"/>
      <c r="AQ855" s="62"/>
      <c r="AR855" s="62"/>
      <c r="AS855" s="62"/>
      <c r="AT855" s="62" t="str" cm="1">
        <f t="array" ref="AT855">IF(ISBLANK(Table1[[#This Row],[Service]]),"N/A",INDEX(LookupService[Consumption Unit],MATCH(Table1[[#This Row],[Service]],LookupService[Service],0),0))</f>
        <v>N/A</v>
      </c>
      <c r="AU855" s="62"/>
      <c r="AV855" s="62"/>
      <c r="AW855" s="80" t="str" cm="1">
        <f t="array" ref="AW855">IF(ISBLANK(Table1[[#This Row],[Service]]),"N/A",INDEX(LookupService[Pressure Unit],MATCH(Table1[[#This Row],[Service]],LookupService[Service],0),0))</f>
        <v>N/A</v>
      </c>
      <c r="AX855" s="81"/>
      <c r="AY855" s="72" t="str">
        <f>IF(OR(Table1[[#This Row],[Flow]]="",Table1[[#This Row],[Mech - Diversity]]=""),"",Table1[[#This Row],[Flow]]*Table1[[#This Row],[Mech - Diversity]])</f>
        <v/>
      </c>
      <c r="AZ855" s="72"/>
      <c r="BA855" s="62"/>
      <c r="BB855" s="62"/>
      <c r="BC855" s="62"/>
      <c r="BD855" s="62"/>
      <c r="BE855" s="62"/>
      <c r="BF855" s="62"/>
      <c r="BG855" s="62"/>
      <c r="BH855" s="77"/>
      <c r="BI855" s="77"/>
      <c r="BJ85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55" s="72" t="s">
        <v>512</v>
      </c>
      <c r="BL855" s="72" t="b">
        <f>IF(ISBLANK(Table1[[#This Row],[Power Source (Control Panel)]]),FALSE,TRUE)</f>
        <v>0</v>
      </c>
    </row>
    <row r="856" spans="1:64" ht="30" customHeight="1" x14ac:dyDescent="0.3">
      <c r="A856" s="80" t="s">
        <v>620</v>
      </c>
      <c r="B856" s="62" t="s">
        <v>609</v>
      </c>
      <c r="C85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56" s="62" t="s">
        <v>509</v>
      </c>
      <c r="E856" s="62"/>
      <c r="F85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5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56" s="74"/>
      <c r="I856" s="75" t="str">
        <f>IF(Table1[[#This Row],[Connection ID]]&lt;&gt;"-",IF(COUNTIF(Table1[Connection ID],Table1[[#This Row],[Connection ID]])&gt;1,"Duplicate Tag",""),"")</f>
        <v/>
      </c>
      <c r="J85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56" s="62"/>
      <c r="M856" s="62" t="s">
        <v>510</v>
      </c>
      <c r="N856" s="72" t="str" cm="1">
        <f t="array" ref="N856">_xlfn._xlws.FILTER(LookupCostCode[Cost Code],LookupCostCode[Description]=Table1[[#This Row],[Equipment Type]],"Not Assigned")</f>
        <v>Not Assigned</v>
      </c>
      <c r="O856" s="72"/>
      <c r="P856" s="72"/>
      <c r="Q856" s="62" t="s">
        <v>9</v>
      </c>
      <c r="R856" s="62"/>
      <c r="S856" s="62" t="s">
        <v>6</v>
      </c>
      <c r="T856" s="62"/>
      <c r="U856" s="62"/>
      <c r="V856" s="62"/>
      <c r="W856" s="72" t="str">
        <f>IF(ISBLANK(Table1[[#This Row],[Connection Type]]),"",INDEX(LookupConnectionType[Description],MATCH(Table1[[#This Row],[Connection Type]],LookupConnectionType[Connection Abbreviation])))</f>
        <v/>
      </c>
      <c r="X856" s="76"/>
      <c r="AA856" s="62"/>
      <c r="AB856" s="62"/>
      <c r="AC856" s="62"/>
      <c r="AD856" s="62"/>
      <c r="AE856" s="62"/>
      <c r="AF856" s="77"/>
      <c r="AG856" s="77"/>
      <c r="AH856" s="78"/>
      <c r="AI85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5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56" s="79" t="str">
        <f>IF(OR(Table1[[#This Row],[Apparent Power (kVA)]]="",Table1[[#This Row],[Elec - Diversity]]=""),"",Table1[[#This Row],[Apparent Power (kVA)]]*Table1[[#This Row],[Elec - Diversity]])</f>
        <v/>
      </c>
      <c r="AL856" s="62"/>
      <c r="AM856" s="62"/>
      <c r="AN856" s="62"/>
      <c r="AO856" s="62"/>
      <c r="AP856" s="62"/>
      <c r="AQ856" s="62"/>
      <c r="AR856" s="62"/>
      <c r="AS856" s="62"/>
      <c r="AT856" s="62" t="str" cm="1">
        <f t="array" ref="AT856">IF(ISBLANK(Table1[[#This Row],[Service]]),"N/A",INDEX(LookupService[Consumption Unit],MATCH(Table1[[#This Row],[Service]],LookupService[Service],0),0))</f>
        <v>N/A</v>
      </c>
      <c r="AU856" s="62"/>
      <c r="AV856" s="62"/>
      <c r="AW856" s="80" t="str" cm="1">
        <f t="array" ref="AW856">IF(ISBLANK(Table1[[#This Row],[Service]]),"N/A",INDEX(LookupService[Pressure Unit],MATCH(Table1[[#This Row],[Service]],LookupService[Service],0),0))</f>
        <v>N/A</v>
      </c>
      <c r="AX856" s="81"/>
      <c r="AY856" s="72" t="str">
        <f>IF(OR(Table1[[#This Row],[Flow]]="",Table1[[#This Row],[Mech - Diversity]]=""),"",Table1[[#This Row],[Flow]]*Table1[[#This Row],[Mech - Diversity]])</f>
        <v/>
      </c>
      <c r="AZ856" s="72"/>
      <c r="BA856" s="62"/>
      <c r="BB856" s="62"/>
      <c r="BC856" s="62"/>
      <c r="BD856" s="62"/>
      <c r="BE856" s="62"/>
      <c r="BF856" s="62"/>
      <c r="BG856" s="62"/>
      <c r="BH856" s="77"/>
      <c r="BI856" s="77"/>
      <c r="BJ85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56" s="72" t="s">
        <v>512</v>
      </c>
      <c r="BL856" s="72" t="b">
        <f>IF(ISBLANK(Table1[[#This Row],[Power Source (Control Panel)]]),FALSE,TRUE)</f>
        <v>0</v>
      </c>
    </row>
    <row r="857" spans="1:64" ht="30" customHeight="1" x14ac:dyDescent="0.3">
      <c r="A857" s="80" t="s">
        <v>621</v>
      </c>
      <c r="B857" s="62" t="s">
        <v>609</v>
      </c>
      <c r="C85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57" s="62" t="s">
        <v>509</v>
      </c>
      <c r="E857" s="62"/>
      <c r="F85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5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57" s="74"/>
      <c r="I857" s="75" t="str">
        <f>IF(Table1[[#This Row],[Connection ID]]&lt;&gt;"-",IF(COUNTIF(Table1[Connection ID],Table1[[#This Row],[Connection ID]])&gt;1,"Duplicate Tag",""),"")</f>
        <v/>
      </c>
      <c r="J85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57" s="62"/>
      <c r="M857" s="62" t="s">
        <v>510</v>
      </c>
      <c r="N857" s="72" t="str" cm="1">
        <f t="array" ref="N857">_xlfn._xlws.FILTER(LookupCostCode[Cost Code],LookupCostCode[Description]=Table1[[#This Row],[Equipment Type]],"Not Assigned")</f>
        <v>Not Assigned</v>
      </c>
      <c r="O857" s="72"/>
      <c r="P857" s="72"/>
      <c r="Q857" s="62" t="s">
        <v>9</v>
      </c>
      <c r="R857" s="62"/>
      <c r="S857" s="62" t="s">
        <v>6</v>
      </c>
      <c r="T857" s="62"/>
      <c r="U857" s="62"/>
      <c r="V857" s="62"/>
      <c r="W857" s="72" t="str">
        <f>IF(ISBLANK(Table1[[#This Row],[Connection Type]]),"",INDEX(LookupConnectionType[Description],MATCH(Table1[[#This Row],[Connection Type]],LookupConnectionType[Connection Abbreviation])))</f>
        <v/>
      </c>
      <c r="X857" s="76"/>
      <c r="AA857" s="62"/>
      <c r="AB857" s="62"/>
      <c r="AC857" s="62"/>
      <c r="AD857" s="62"/>
      <c r="AE857" s="62"/>
      <c r="AF857" s="77"/>
      <c r="AG857" s="77"/>
      <c r="AH857" s="78"/>
      <c r="AI85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5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57" s="79" t="str">
        <f>IF(OR(Table1[[#This Row],[Apparent Power (kVA)]]="",Table1[[#This Row],[Elec - Diversity]]=""),"",Table1[[#This Row],[Apparent Power (kVA)]]*Table1[[#This Row],[Elec - Diversity]])</f>
        <v/>
      </c>
      <c r="AL857" s="62"/>
      <c r="AM857" s="62"/>
      <c r="AN857" s="62"/>
      <c r="AO857" s="62"/>
      <c r="AP857" s="62"/>
      <c r="AQ857" s="62"/>
      <c r="AR857" s="62"/>
      <c r="AS857" s="62"/>
      <c r="AT857" s="62" t="str" cm="1">
        <f t="array" ref="AT857">IF(ISBLANK(Table1[[#This Row],[Service]]),"N/A",INDEX(LookupService[Consumption Unit],MATCH(Table1[[#This Row],[Service]],LookupService[Service],0),0))</f>
        <v>N/A</v>
      </c>
      <c r="AU857" s="62"/>
      <c r="AV857" s="62"/>
      <c r="AW857" s="80" t="str" cm="1">
        <f t="array" ref="AW857">IF(ISBLANK(Table1[[#This Row],[Service]]),"N/A",INDEX(LookupService[Pressure Unit],MATCH(Table1[[#This Row],[Service]],LookupService[Service],0),0))</f>
        <v>N/A</v>
      </c>
      <c r="AX857" s="81"/>
      <c r="AY857" s="72" t="str">
        <f>IF(OR(Table1[[#This Row],[Flow]]="",Table1[[#This Row],[Mech - Diversity]]=""),"",Table1[[#This Row],[Flow]]*Table1[[#This Row],[Mech - Diversity]])</f>
        <v/>
      </c>
      <c r="AZ857" s="72"/>
      <c r="BA857" s="62"/>
      <c r="BB857" s="62"/>
      <c r="BC857" s="62"/>
      <c r="BD857" s="62"/>
      <c r="BE857" s="62"/>
      <c r="BF857" s="62"/>
      <c r="BG857" s="62"/>
      <c r="BH857" s="77"/>
      <c r="BI857" s="77"/>
      <c r="BJ85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57" s="72" t="s">
        <v>512</v>
      </c>
      <c r="BL857" s="72" t="b">
        <f>IF(ISBLANK(Table1[[#This Row],[Power Source (Control Panel)]]),FALSE,TRUE)</f>
        <v>0</v>
      </c>
    </row>
    <row r="858" spans="1:64" ht="30" customHeight="1" x14ac:dyDescent="0.3">
      <c r="A858" s="80" t="s">
        <v>622</v>
      </c>
      <c r="B858" s="62" t="s">
        <v>609</v>
      </c>
      <c r="C85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58" s="62" t="s">
        <v>509</v>
      </c>
      <c r="E858" s="62"/>
      <c r="F85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5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58" s="74"/>
      <c r="I858" s="75" t="str">
        <f>IF(Table1[[#This Row],[Connection ID]]&lt;&gt;"-",IF(COUNTIF(Table1[Connection ID],Table1[[#This Row],[Connection ID]])&gt;1,"Duplicate Tag",""),"")</f>
        <v/>
      </c>
      <c r="J85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58" s="62"/>
      <c r="M858" s="62" t="s">
        <v>510</v>
      </c>
      <c r="N858" s="72" t="str" cm="1">
        <f t="array" ref="N858">_xlfn._xlws.FILTER(LookupCostCode[Cost Code],LookupCostCode[Description]=Table1[[#This Row],[Equipment Type]],"Not Assigned")</f>
        <v>Not Assigned</v>
      </c>
      <c r="O858" s="72"/>
      <c r="P858" s="72"/>
      <c r="Q858" s="62" t="s">
        <v>9</v>
      </c>
      <c r="R858" s="62"/>
      <c r="S858" s="62" t="s">
        <v>6</v>
      </c>
      <c r="T858" s="62"/>
      <c r="U858" s="62"/>
      <c r="V858" s="62"/>
      <c r="W858" s="72" t="str">
        <f>IF(ISBLANK(Table1[[#This Row],[Connection Type]]),"",INDEX(LookupConnectionType[Description],MATCH(Table1[[#This Row],[Connection Type]],LookupConnectionType[Connection Abbreviation])))</f>
        <v/>
      </c>
      <c r="X858" s="76"/>
      <c r="AA858" s="62"/>
      <c r="AB858" s="62"/>
      <c r="AC858" s="62"/>
      <c r="AD858" s="62"/>
      <c r="AE858" s="62"/>
      <c r="AF858" s="77"/>
      <c r="AG858" s="77"/>
      <c r="AH858" s="78"/>
      <c r="AI85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5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58" s="79" t="str">
        <f>IF(OR(Table1[[#This Row],[Apparent Power (kVA)]]="",Table1[[#This Row],[Elec - Diversity]]=""),"",Table1[[#This Row],[Apparent Power (kVA)]]*Table1[[#This Row],[Elec - Diversity]])</f>
        <v/>
      </c>
      <c r="AL858" s="62"/>
      <c r="AM858" s="62"/>
      <c r="AN858" s="62"/>
      <c r="AO858" s="62"/>
      <c r="AP858" s="62"/>
      <c r="AQ858" s="62"/>
      <c r="AR858" s="62"/>
      <c r="AS858" s="62"/>
      <c r="AT858" s="62" t="str" cm="1">
        <f t="array" ref="AT858">IF(ISBLANK(Table1[[#This Row],[Service]]),"N/A",INDEX(LookupService[Consumption Unit],MATCH(Table1[[#This Row],[Service]],LookupService[Service],0),0))</f>
        <v>N/A</v>
      </c>
      <c r="AU858" s="62"/>
      <c r="AV858" s="62"/>
      <c r="AW858" s="80" t="str" cm="1">
        <f t="array" ref="AW858">IF(ISBLANK(Table1[[#This Row],[Service]]),"N/A",INDEX(LookupService[Pressure Unit],MATCH(Table1[[#This Row],[Service]],LookupService[Service],0),0))</f>
        <v>N/A</v>
      </c>
      <c r="AX858" s="81"/>
      <c r="AY858" s="72" t="str">
        <f>IF(OR(Table1[[#This Row],[Flow]]="",Table1[[#This Row],[Mech - Diversity]]=""),"",Table1[[#This Row],[Flow]]*Table1[[#This Row],[Mech - Diversity]])</f>
        <v/>
      </c>
      <c r="AZ858" s="72"/>
      <c r="BA858" s="62"/>
      <c r="BB858" s="62"/>
      <c r="BC858" s="62"/>
      <c r="BD858" s="62"/>
      <c r="BE858" s="62"/>
      <c r="BF858" s="62"/>
      <c r="BG858" s="62"/>
      <c r="BH858" s="77"/>
      <c r="BI858" s="77"/>
      <c r="BJ85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58" s="72" t="s">
        <v>512</v>
      </c>
      <c r="BL858" s="72" t="b">
        <f>IF(ISBLANK(Table1[[#This Row],[Power Source (Control Panel)]]),FALSE,TRUE)</f>
        <v>0</v>
      </c>
    </row>
    <row r="859" spans="1:64" ht="30" customHeight="1" x14ac:dyDescent="0.3">
      <c r="A859" s="80" t="s">
        <v>623</v>
      </c>
      <c r="B859" s="62" t="s">
        <v>609</v>
      </c>
      <c r="C85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59" s="62" t="s">
        <v>509</v>
      </c>
      <c r="E859" s="62"/>
      <c r="F85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5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59" s="74"/>
      <c r="I859" s="75" t="str">
        <f>IF(Table1[[#This Row],[Connection ID]]&lt;&gt;"-",IF(COUNTIF(Table1[Connection ID],Table1[[#This Row],[Connection ID]])&gt;1,"Duplicate Tag",""),"")</f>
        <v/>
      </c>
      <c r="J85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59" s="62"/>
      <c r="M859" s="62" t="s">
        <v>510</v>
      </c>
      <c r="N859" s="72" t="str" cm="1">
        <f t="array" ref="N859">_xlfn._xlws.FILTER(LookupCostCode[Cost Code],LookupCostCode[Description]=Table1[[#This Row],[Equipment Type]],"Not Assigned")</f>
        <v>Not Assigned</v>
      </c>
      <c r="O859" s="72"/>
      <c r="P859" s="72"/>
      <c r="Q859" s="62" t="s">
        <v>9</v>
      </c>
      <c r="R859" s="62"/>
      <c r="S859" s="62" t="s">
        <v>6</v>
      </c>
      <c r="T859" s="62"/>
      <c r="U859" s="62"/>
      <c r="V859" s="62"/>
      <c r="W859" s="72" t="str">
        <f>IF(ISBLANK(Table1[[#This Row],[Connection Type]]),"",INDEX(LookupConnectionType[Description],MATCH(Table1[[#This Row],[Connection Type]],LookupConnectionType[Connection Abbreviation])))</f>
        <v/>
      </c>
      <c r="X859" s="76"/>
      <c r="AA859" s="62"/>
      <c r="AB859" s="62"/>
      <c r="AC859" s="62"/>
      <c r="AD859" s="62"/>
      <c r="AE859" s="62"/>
      <c r="AF859" s="77"/>
      <c r="AG859" s="77"/>
      <c r="AH859" s="78"/>
      <c r="AI85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5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59" s="79" t="str">
        <f>IF(OR(Table1[[#This Row],[Apparent Power (kVA)]]="",Table1[[#This Row],[Elec - Diversity]]=""),"",Table1[[#This Row],[Apparent Power (kVA)]]*Table1[[#This Row],[Elec - Diversity]])</f>
        <v/>
      </c>
      <c r="AL859" s="62"/>
      <c r="AM859" s="62"/>
      <c r="AN859" s="62"/>
      <c r="AO859" s="62"/>
      <c r="AP859" s="62"/>
      <c r="AQ859" s="62"/>
      <c r="AR859" s="62"/>
      <c r="AS859" s="62"/>
      <c r="AT859" s="62" t="str" cm="1">
        <f t="array" ref="AT859">IF(ISBLANK(Table1[[#This Row],[Service]]),"N/A",INDEX(LookupService[Consumption Unit],MATCH(Table1[[#This Row],[Service]],LookupService[Service],0),0))</f>
        <v>N/A</v>
      </c>
      <c r="AU859" s="62"/>
      <c r="AV859" s="62"/>
      <c r="AW859" s="80" t="str" cm="1">
        <f t="array" ref="AW859">IF(ISBLANK(Table1[[#This Row],[Service]]),"N/A",INDEX(LookupService[Pressure Unit],MATCH(Table1[[#This Row],[Service]],LookupService[Service],0),0))</f>
        <v>N/A</v>
      </c>
      <c r="AX859" s="81"/>
      <c r="AY859" s="72" t="str">
        <f>IF(OR(Table1[[#This Row],[Flow]]="",Table1[[#This Row],[Mech - Diversity]]=""),"",Table1[[#This Row],[Flow]]*Table1[[#This Row],[Mech - Diversity]])</f>
        <v/>
      </c>
      <c r="AZ859" s="72"/>
      <c r="BA859" s="62"/>
      <c r="BB859" s="62"/>
      <c r="BC859" s="62"/>
      <c r="BD859" s="62"/>
      <c r="BE859" s="62"/>
      <c r="BF859" s="62"/>
      <c r="BG859" s="62"/>
      <c r="BH859" s="77"/>
      <c r="BI859" s="77"/>
      <c r="BJ85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59" s="72" t="s">
        <v>512</v>
      </c>
      <c r="BL859" s="72" t="b">
        <f>IF(ISBLANK(Table1[[#This Row],[Power Source (Control Panel)]]),FALSE,TRUE)</f>
        <v>0</v>
      </c>
    </row>
    <row r="860" spans="1:64" ht="30" customHeight="1" x14ac:dyDescent="0.3">
      <c r="A860" s="80" t="s">
        <v>624</v>
      </c>
      <c r="B860" s="62" t="s">
        <v>609</v>
      </c>
      <c r="C86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60" s="62" t="s">
        <v>509</v>
      </c>
      <c r="E860" s="62"/>
      <c r="F86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6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60" s="74"/>
      <c r="I860" s="75" t="str">
        <f>IF(Table1[[#This Row],[Connection ID]]&lt;&gt;"-",IF(COUNTIF(Table1[Connection ID],Table1[[#This Row],[Connection ID]])&gt;1,"Duplicate Tag",""),"")</f>
        <v/>
      </c>
      <c r="J86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60" s="62"/>
      <c r="M860" s="62" t="s">
        <v>510</v>
      </c>
      <c r="N860" s="72" t="str" cm="1">
        <f t="array" ref="N860">_xlfn._xlws.FILTER(LookupCostCode[Cost Code],LookupCostCode[Description]=Table1[[#This Row],[Equipment Type]],"Not Assigned")</f>
        <v>Not Assigned</v>
      </c>
      <c r="O860" s="72"/>
      <c r="P860" s="72"/>
      <c r="Q860" s="62" t="s">
        <v>9</v>
      </c>
      <c r="R860" s="62"/>
      <c r="S860" s="62" t="s">
        <v>6</v>
      </c>
      <c r="T860" s="62"/>
      <c r="U860" s="62"/>
      <c r="V860" s="62"/>
      <c r="W860" s="72" t="str">
        <f>IF(ISBLANK(Table1[[#This Row],[Connection Type]]),"",INDEX(LookupConnectionType[Description],MATCH(Table1[[#This Row],[Connection Type]],LookupConnectionType[Connection Abbreviation])))</f>
        <v/>
      </c>
      <c r="X860" s="76"/>
      <c r="AA860" s="62"/>
      <c r="AB860" s="62"/>
      <c r="AC860" s="62"/>
      <c r="AD860" s="62"/>
      <c r="AE860" s="62"/>
      <c r="AF860" s="77"/>
      <c r="AG860" s="77"/>
      <c r="AH860" s="78"/>
      <c r="AI86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6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60" s="79" t="str">
        <f>IF(OR(Table1[[#This Row],[Apparent Power (kVA)]]="",Table1[[#This Row],[Elec - Diversity]]=""),"",Table1[[#This Row],[Apparent Power (kVA)]]*Table1[[#This Row],[Elec - Diversity]])</f>
        <v/>
      </c>
      <c r="AL860" s="62"/>
      <c r="AM860" s="62"/>
      <c r="AN860" s="62"/>
      <c r="AO860" s="62"/>
      <c r="AP860" s="62"/>
      <c r="AQ860" s="62"/>
      <c r="AR860" s="62"/>
      <c r="AS860" s="62"/>
      <c r="AT860" s="62" t="str" cm="1">
        <f t="array" ref="AT860">IF(ISBLANK(Table1[[#This Row],[Service]]),"N/A",INDEX(LookupService[Consumption Unit],MATCH(Table1[[#This Row],[Service]],LookupService[Service],0),0))</f>
        <v>N/A</v>
      </c>
      <c r="AU860" s="62"/>
      <c r="AV860" s="62"/>
      <c r="AW860" s="80" t="str" cm="1">
        <f t="array" ref="AW860">IF(ISBLANK(Table1[[#This Row],[Service]]),"N/A",INDEX(LookupService[Pressure Unit],MATCH(Table1[[#This Row],[Service]],LookupService[Service],0),0))</f>
        <v>N/A</v>
      </c>
      <c r="AX860" s="81"/>
      <c r="AY860" s="72" t="str">
        <f>IF(OR(Table1[[#This Row],[Flow]]="",Table1[[#This Row],[Mech - Diversity]]=""),"",Table1[[#This Row],[Flow]]*Table1[[#This Row],[Mech - Diversity]])</f>
        <v/>
      </c>
      <c r="AZ860" s="72"/>
      <c r="BA860" s="62"/>
      <c r="BB860" s="62"/>
      <c r="BC860" s="62"/>
      <c r="BD860" s="62"/>
      <c r="BE860" s="62"/>
      <c r="BF860" s="62"/>
      <c r="BG860" s="62"/>
      <c r="BH860" s="77"/>
      <c r="BI860" s="77"/>
      <c r="BJ86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60" s="72" t="s">
        <v>512</v>
      </c>
      <c r="BL860" s="72" t="b">
        <f>IF(ISBLANK(Table1[[#This Row],[Power Source (Control Panel)]]),FALSE,TRUE)</f>
        <v>0</v>
      </c>
    </row>
    <row r="861" spans="1:64" ht="30" customHeight="1" x14ac:dyDescent="0.3">
      <c r="A861" s="80" t="s">
        <v>625</v>
      </c>
      <c r="B861" s="62" t="s">
        <v>609</v>
      </c>
      <c r="C86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61" s="62" t="s">
        <v>509</v>
      </c>
      <c r="E861" s="62"/>
      <c r="F86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6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61" s="74"/>
      <c r="I861" s="75" t="str">
        <f>IF(Table1[[#This Row],[Connection ID]]&lt;&gt;"-",IF(COUNTIF(Table1[Connection ID],Table1[[#This Row],[Connection ID]])&gt;1,"Duplicate Tag",""),"")</f>
        <v/>
      </c>
      <c r="J86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61" s="62"/>
      <c r="M861" s="62" t="s">
        <v>510</v>
      </c>
      <c r="N861" s="72" t="str" cm="1">
        <f t="array" ref="N861">_xlfn._xlws.FILTER(LookupCostCode[Cost Code],LookupCostCode[Description]=Table1[[#This Row],[Equipment Type]],"Not Assigned")</f>
        <v>Not Assigned</v>
      </c>
      <c r="O861" s="72"/>
      <c r="P861" s="72"/>
      <c r="Q861" s="62" t="s">
        <v>9</v>
      </c>
      <c r="R861" s="62"/>
      <c r="S861" s="62" t="s">
        <v>6</v>
      </c>
      <c r="T861" s="62"/>
      <c r="U861" s="62"/>
      <c r="V861" s="62"/>
      <c r="W861" s="72" t="str">
        <f>IF(ISBLANK(Table1[[#This Row],[Connection Type]]),"",INDEX(LookupConnectionType[Description],MATCH(Table1[[#This Row],[Connection Type]],LookupConnectionType[Connection Abbreviation])))</f>
        <v/>
      </c>
      <c r="X861" s="76"/>
      <c r="AA861" s="62"/>
      <c r="AB861" s="62"/>
      <c r="AC861" s="62"/>
      <c r="AD861" s="62"/>
      <c r="AE861" s="62"/>
      <c r="AF861" s="77"/>
      <c r="AG861" s="77"/>
      <c r="AH861" s="78"/>
      <c r="AI86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6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61" s="79" t="str">
        <f>IF(OR(Table1[[#This Row],[Apparent Power (kVA)]]="",Table1[[#This Row],[Elec - Diversity]]=""),"",Table1[[#This Row],[Apparent Power (kVA)]]*Table1[[#This Row],[Elec - Diversity]])</f>
        <v/>
      </c>
      <c r="AL861" s="62"/>
      <c r="AM861" s="62"/>
      <c r="AN861" s="62"/>
      <c r="AO861" s="62"/>
      <c r="AP861" s="62"/>
      <c r="AQ861" s="62"/>
      <c r="AR861" s="62"/>
      <c r="AS861" s="62"/>
      <c r="AT861" s="62" t="str" cm="1">
        <f t="array" ref="AT861">IF(ISBLANK(Table1[[#This Row],[Service]]),"N/A",INDEX(LookupService[Consumption Unit],MATCH(Table1[[#This Row],[Service]],LookupService[Service],0),0))</f>
        <v>N/A</v>
      </c>
      <c r="AU861" s="62"/>
      <c r="AV861" s="62"/>
      <c r="AW861" s="80" t="str" cm="1">
        <f t="array" ref="AW861">IF(ISBLANK(Table1[[#This Row],[Service]]),"N/A",INDEX(LookupService[Pressure Unit],MATCH(Table1[[#This Row],[Service]],LookupService[Service],0),0))</f>
        <v>N/A</v>
      </c>
      <c r="AX861" s="81"/>
      <c r="AY861" s="72" t="str">
        <f>IF(OR(Table1[[#This Row],[Flow]]="",Table1[[#This Row],[Mech - Diversity]]=""),"",Table1[[#This Row],[Flow]]*Table1[[#This Row],[Mech - Diversity]])</f>
        <v/>
      </c>
      <c r="AZ861" s="72"/>
      <c r="BA861" s="62"/>
      <c r="BB861" s="62"/>
      <c r="BC861" s="62"/>
      <c r="BD861" s="62"/>
      <c r="BE861" s="62"/>
      <c r="BF861" s="62"/>
      <c r="BG861" s="62"/>
      <c r="BH861" s="77"/>
      <c r="BI861" s="77"/>
      <c r="BJ86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61" s="72" t="s">
        <v>512</v>
      </c>
      <c r="BL861" s="72" t="b">
        <f>IF(ISBLANK(Table1[[#This Row],[Power Source (Control Panel)]]),FALSE,TRUE)</f>
        <v>0</v>
      </c>
    </row>
    <row r="862" spans="1:64" ht="30" customHeight="1" x14ac:dyDescent="0.3">
      <c r="A862" s="80" t="s">
        <v>626</v>
      </c>
      <c r="B862" s="62" t="s">
        <v>609</v>
      </c>
      <c r="C86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62" s="62" t="s">
        <v>509</v>
      </c>
      <c r="E862" s="62"/>
      <c r="F86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6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62" s="74"/>
      <c r="I862" s="75" t="str">
        <f>IF(Table1[[#This Row],[Connection ID]]&lt;&gt;"-",IF(COUNTIF(Table1[Connection ID],Table1[[#This Row],[Connection ID]])&gt;1,"Duplicate Tag",""),"")</f>
        <v/>
      </c>
      <c r="J86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62" s="62"/>
      <c r="M862" s="62" t="s">
        <v>510</v>
      </c>
      <c r="N862" s="72" t="str" cm="1">
        <f t="array" ref="N862">_xlfn._xlws.FILTER(LookupCostCode[Cost Code],LookupCostCode[Description]=Table1[[#This Row],[Equipment Type]],"Not Assigned")</f>
        <v>Not Assigned</v>
      </c>
      <c r="O862" s="72"/>
      <c r="P862" s="72"/>
      <c r="Q862" s="62" t="s">
        <v>9</v>
      </c>
      <c r="R862" s="62"/>
      <c r="S862" s="62" t="s">
        <v>6</v>
      </c>
      <c r="T862" s="62"/>
      <c r="U862" s="62"/>
      <c r="V862" s="62"/>
      <c r="W862" s="72" t="str">
        <f>IF(ISBLANK(Table1[[#This Row],[Connection Type]]),"",INDEX(LookupConnectionType[Description],MATCH(Table1[[#This Row],[Connection Type]],LookupConnectionType[Connection Abbreviation])))</f>
        <v/>
      </c>
      <c r="X862" s="76"/>
      <c r="AA862" s="62"/>
      <c r="AB862" s="62"/>
      <c r="AC862" s="62"/>
      <c r="AD862" s="62"/>
      <c r="AE862" s="62"/>
      <c r="AF862" s="77"/>
      <c r="AG862" s="77"/>
      <c r="AH862" s="78"/>
      <c r="AI86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6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62" s="79" t="str">
        <f>IF(OR(Table1[[#This Row],[Apparent Power (kVA)]]="",Table1[[#This Row],[Elec - Diversity]]=""),"",Table1[[#This Row],[Apparent Power (kVA)]]*Table1[[#This Row],[Elec - Diversity]])</f>
        <v/>
      </c>
      <c r="AL862" s="62"/>
      <c r="AM862" s="62"/>
      <c r="AN862" s="62"/>
      <c r="AO862" s="62"/>
      <c r="AP862" s="62"/>
      <c r="AQ862" s="62"/>
      <c r="AR862" s="62"/>
      <c r="AS862" s="62"/>
      <c r="AT862" s="62" t="str" cm="1">
        <f t="array" ref="AT862">IF(ISBLANK(Table1[[#This Row],[Service]]),"N/A",INDEX(LookupService[Consumption Unit],MATCH(Table1[[#This Row],[Service]],LookupService[Service],0),0))</f>
        <v>N/A</v>
      </c>
      <c r="AU862" s="62"/>
      <c r="AV862" s="62"/>
      <c r="AW862" s="80" t="str" cm="1">
        <f t="array" ref="AW862">IF(ISBLANK(Table1[[#This Row],[Service]]),"N/A",INDEX(LookupService[Pressure Unit],MATCH(Table1[[#This Row],[Service]],LookupService[Service],0),0))</f>
        <v>N/A</v>
      </c>
      <c r="AX862" s="81"/>
      <c r="AY862" s="72" t="str">
        <f>IF(OR(Table1[[#This Row],[Flow]]="",Table1[[#This Row],[Mech - Diversity]]=""),"",Table1[[#This Row],[Flow]]*Table1[[#This Row],[Mech - Diversity]])</f>
        <v/>
      </c>
      <c r="AZ862" s="72"/>
      <c r="BA862" s="62"/>
      <c r="BB862" s="62"/>
      <c r="BC862" s="62"/>
      <c r="BD862" s="62"/>
      <c r="BE862" s="62"/>
      <c r="BF862" s="62"/>
      <c r="BG862" s="62"/>
      <c r="BH862" s="77"/>
      <c r="BI862" s="77"/>
      <c r="BJ86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62" s="72" t="s">
        <v>512</v>
      </c>
      <c r="BL862" s="72" t="b">
        <f>IF(ISBLANK(Table1[[#This Row],[Power Source (Control Panel)]]),FALSE,TRUE)</f>
        <v>0</v>
      </c>
    </row>
    <row r="863" spans="1:64" ht="30" customHeight="1" x14ac:dyDescent="0.3">
      <c r="A863" s="80" t="s">
        <v>627</v>
      </c>
      <c r="B863" s="62" t="s">
        <v>609</v>
      </c>
      <c r="C86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63" s="62" t="s">
        <v>509</v>
      </c>
      <c r="E863" s="62"/>
      <c r="F86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6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63" s="74"/>
      <c r="I863" s="75" t="str">
        <f>IF(Table1[[#This Row],[Connection ID]]&lt;&gt;"-",IF(COUNTIF(Table1[Connection ID],Table1[[#This Row],[Connection ID]])&gt;1,"Duplicate Tag",""),"")</f>
        <v/>
      </c>
      <c r="J86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63" s="62"/>
      <c r="M863" s="62" t="s">
        <v>510</v>
      </c>
      <c r="N863" s="72" t="str" cm="1">
        <f t="array" ref="N863">_xlfn._xlws.FILTER(LookupCostCode[Cost Code],LookupCostCode[Description]=Table1[[#This Row],[Equipment Type]],"Not Assigned")</f>
        <v>Not Assigned</v>
      </c>
      <c r="O863" s="72"/>
      <c r="P863" s="72"/>
      <c r="Q863" s="62" t="s">
        <v>9</v>
      </c>
      <c r="R863" s="62"/>
      <c r="S863" s="62" t="s">
        <v>6</v>
      </c>
      <c r="T863" s="62"/>
      <c r="U863" s="62"/>
      <c r="V863" s="62"/>
      <c r="W863" s="72" t="str">
        <f>IF(ISBLANK(Table1[[#This Row],[Connection Type]]),"",INDEX(LookupConnectionType[Description],MATCH(Table1[[#This Row],[Connection Type]],LookupConnectionType[Connection Abbreviation])))</f>
        <v/>
      </c>
      <c r="X863" s="76"/>
      <c r="AA863" s="62"/>
      <c r="AB863" s="62"/>
      <c r="AC863" s="62"/>
      <c r="AD863" s="62"/>
      <c r="AE863" s="62"/>
      <c r="AF863" s="77"/>
      <c r="AG863" s="77"/>
      <c r="AH863" s="78"/>
      <c r="AI86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6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63" s="79" t="str">
        <f>IF(OR(Table1[[#This Row],[Apparent Power (kVA)]]="",Table1[[#This Row],[Elec - Diversity]]=""),"",Table1[[#This Row],[Apparent Power (kVA)]]*Table1[[#This Row],[Elec - Diversity]])</f>
        <v/>
      </c>
      <c r="AL863" s="62"/>
      <c r="AM863" s="62"/>
      <c r="AN863" s="62"/>
      <c r="AO863" s="62"/>
      <c r="AP863" s="62"/>
      <c r="AQ863" s="62"/>
      <c r="AR863" s="62"/>
      <c r="AS863" s="62"/>
      <c r="AT863" s="62" t="str" cm="1">
        <f t="array" ref="AT863">IF(ISBLANK(Table1[[#This Row],[Service]]),"N/A",INDEX(LookupService[Consumption Unit],MATCH(Table1[[#This Row],[Service]],LookupService[Service],0),0))</f>
        <v>N/A</v>
      </c>
      <c r="AU863" s="62"/>
      <c r="AV863" s="62"/>
      <c r="AW863" s="80" t="str" cm="1">
        <f t="array" ref="AW863">IF(ISBLANK(Table1[[#This Row],[Service]]),"N/A",INDEX(LookupService[Pressure Unit],MATCH(Table1[[#This Row],[Service]],LookupService[Service],0),0))</f>
        <v>N/A</v>
      </c>
      <c r="AX863" s="81"/>
      <c r="AY863" s="72" t="str">
        <f>IF(OR(Table1[[#This Row],[Flow]]="",Table1[[#This Row],[Mech - Diversity]]=""),"",Table1[[#This Row],[Flow]]*Table1[[#This Row],[Mech - Diversity]])</f>
        <v/>
      </c>
      <c r="AZ863" s="72"/>
      <c r="BA863" s="62"/>
      <c r="BB863" s="62"/>
      <c r="BC863" s="62"/>
      <c r="BD863" s="62"/>
      <c r="BE863" s="62"/>
      <c r="BF863" s="62"/>
      <c r="BG863" s="62"/>
      <c r="BH863" s="77"/>
      <c r="BI863" s="77"/>
      <c r="BJ86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63" s="72" t="s">
        <v>512</v>
      </c>
      <c r="BL863" s="72" t="b">
        <f>IF(ISBLANK(Table1[[#This Row],[Power Source (Control Panel)]]),FALSE,TRUE)</f>
        <v>0</v>
      </c>
    </row>
    <row r="864" spans="1:64" ht="30" customHeight="1" x14ac:dyDescent="0.3">
      <c r="A864" s="80" t="s">
        <v>628</v>
      </c>
      <c r="B864" s="62" t="s">
        <v>609</v>
      </c>
      <c r="C86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64" s="62" t="s">
        <v>509</v>
      </c>
      <c r="E864" s="62"/>
      <c r="F86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6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64" s="74"/>
      <c r="I864" s="75" t="str">
        <f>IF(Table1[[#This Row],[Connection ID]]&lt;&gt;"-",IF(COUNTIF(Table1[Connection ID],Table1[[#This Row],[Connection ID]])&gt;1,"Duplicate Tag",""),"")</f>
        <v/>
      </c>
      <c r="J86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64" s="62"/>
      <c r="M864" s="62" t="s">
        <v>510</v>
      </c>
      <c r="N864" s="72" t="str" cm="1">
        <f t="array" ref="N864">_xlfn._xlws.FILTER(LookupCostCode[Cost Code],LookupCostCode[Description]=Table1[[#This Row],[Equipment Type]],"Not Assigned")</f>
        <v>Not Assigned</v>
      </c>
      <c r="O864" s="72"/>
      <c r="P864" s="72"/>
      <c r="Q864" s="62" t="s">
        <v>9</v>
      </c>
      <c r="R864" s="62"/>
      <c r="S864" s="62" t="s">
        <v>6</v>
      </c>
      <c r="T864" s="62"/>
      <c r="U864" s="62"/>
      <c r="V864" s="62"/>
      <c r="W864" s="72" t="str">
        <f>IF(ISBLANK(Table1[[#This Row],[Connection Type]]),"",INDEX(LookupConnectionType[Description],MATCH(Table1[[#This Row],[Connection Type]],LookupConnectionType[Connection Abbreviation])))</f>
        <v/>
      </c>
      <c r="X864" s="76"/>
      <c r="AA864" s="62"/>
      <c r="AB864" s="62"/>
      <c r="AC864" s="62"/>
      <c r="AD864" s="62"/>
      <c r="AE864" s="62"/>
      <c r="AF864" s="77"/>
      <c r="AG864" s="77"/>
      <c r="AH864" s="78"/>
      <c r="AI86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6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64" s="79" t="str">
        <f>IF(OR(Table1[[#This Row],[Apparent Power (kVA)]]="",Table1[[#This Row],[Elec - Diversity]]=""),"",Table1[[#This Row],[Apparent Power (kVA)]]*Table1[[#This Row],[Elec - Diversity]])</f>
        <v/>
      </c>
      <c r="AL864" s="62"/>
      <c r="AM864" s="62"/>
      <c r="AN864" s="62"/>
      <c r="AO864" s="62"/>
      <c r="AP864" s="62"/>
      <c r="AQ864" s="62"/>
      <c r="AR864" s="62"/>
      <c r="AS864" s="62"/>
      <c r="AT864" s="62" t="str" cm="1">
        <f t="array" ref="AT864">IF(ISBLANK(Table1[[#This Row],[Service]]),"N/A",INDEX(LookupService[Consumption Unit],MATCH(Table1[[#This Row],[Service]],LookupService[Service],0),0))</f>
        <v>N/A</v>
      </c>
      <c r="AU864" s="62"/>
      <c r="AV864" s="62"/>
      <c r="AW864" s="80" t="str" cm="1">
        <f t="array" ref="AW864">IF(ISBLANK(Table1[[#This Row],[Service]]),"N/A",INDEX(LookupService[Pressure Unit],MATCH(Table1[[#This Row],[Service]],LookupService[Service],0),0))</f>
        <v>N/A</v>
      </c>
      <c r="AX864" s="81"/>
      <c r="AY864" s="72" t="str">
        <f>IF(OR(Table1[[#This Row],[Flow]]="",Table1[[#This Row],[Mech - Diversity]]=""),"",Table1[[#This Row],[Flow]]*Table1[[#This Row],[Mech - Diversity]])</f>
        <v/>
      </c>
      <c r="AZ864" s="72"/>
      <c r="BA864" s="62"/>
      <c r="BB864" s="62"/>
      <c r="BC864" s="62"/>
      <c r="BD864" s="62"/>
      <c r="BE864" s="62"/>
      <c r="BF864" s="62"/>
      <c r="BG864" s="62"/>
      <c r="BH864" s="77"/>
      <c r="BI864" s="77"/>
      <c r="BJ86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64" s="72" t="s">
        <v>512</v>
      </c>
      <c r="BL864" s="72" t="b">
        <f>IF(ISBLANK(Table1[[#This Row],[Power Source (Control Panel)]]),FALSE,TRUE)</f>
        <v>0</v>
      </c>
    </row>
    <row r="865" spans="1:64" ht="30" customHeight="1" x14ac:dyDescent="0.3">
      <c r="A865" s="80" t="s">
        <v>629</v>
      </c>
      <c r="B865" s="62" t="s">
        <v>609</v>
      </c>
      <c r="C86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65" s="62" t="s">
        <v>509</v>
      </c>
      <c r="E865" s="62"/>
      <c r="F86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6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65" s="74"/>
      <c r="I865" s="75" t="str">
        <f>IF(Table1[[#This Row],[Connection ID]]&lt;&gt;"-",IF(COUNTIF(Table1[Connection ID],Table1[[#This Row],[Connection ID]])&gt;1,"Duplicate Tag",""),"")</f>
        <v/>
      </c>
      <c r="J86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65" s="62"/>
      <c r="M865" s="62" t="s">
        <v>510</v>
      </c>
      <c r="N865" s="72" t="str" cm="1">
        <f t="array" ref="N865">_xlfn._xlws.FILTER(LookupCostCode[Cost Code],LookupCostCode[Description]=Table1[[#This Row],[Equipment Type]],"Not Assigned")</f>
        <v>Not Assigned</v>
      </c>
      <c r="O865" s="72"/>
      <c r="P865" s="72"/>
      <c r="Q865" s="62" t="s">
        <v>9</v>
      </c>
      <c r="R865" s="62"/>
      <c r="S865" s="62" t="s">
        <v>6</v>
      </c>
      <c r="T865" s="62"/>
      <c r="U865" s="62"/>
      <c r="V865" s="62"/>
      <c r="W865" s="72" t="str">
        <f>IF(ISBLANK(Table1[[#This Row],[Connection Type]]),"",INDEX(LookupConnectionType[Description],MATCH(Table1[[#This Row],[Connection Type]],LookupConnectionType[Connection Abbreviation])))</f>
        <v/>
      </c>
      <c r="X865" s="76"/>
      <c r="AA865" s="62"/>
      <c r="AB865" s="62"/>
      <c r="AC865" s="62"/>
      <c r="AD865" s="62"/>
      <c r="AE865" s="62"/>
      <c r="AF865" s="77"/>
      <c r="AG865" s="77"/>
      <c r="AH865" s="78"/>
      <c r="AI86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6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65" s="79" t="str">
        <f>IF(OR(Table1[[#This Row],[Apparent Power (kVA)]]="",Table1[[#This Row],[Elec - Diversity]]=""),"",Table1[[#This Row],[Apparent Power (kVA)]]*Table1[[#This Row],[Elec - Diversity]])</f>
        <v/>
      </c>
      <c r="AL865" s="62"/>
      <c r="AM865" s="62"/>
      <c r="AN865" s="62"/>
      <c r="AO865" s="62"/>
      <c r="AP865" s="62"/>
      <c r="AQ865" s="62"/>
      <c r="AR865" s="62"/>
      <c r="AS865" s="62"/>
      <c r="AT865" s="62" t="str" cm="1">
        <f t="array" ref="AT865">IF(ISBLANK(Table1[[#This Row],[Service]]),"N/A",INDEX(LookupService[Consumption Unit],MATCH(Table1[[#This Row],[Service]],LookupService[Service],0),0))</f>
        <v>N/A</v>
      </c>
      <c r="AU865" s="62"/>
      <c r="AV865" s="62"/>
      <c r="AW865" s="80" t="str" cm="1">
        <f t="array" ref="AW865">IF(ISBLANK(Table1[[#This Row],[Service]]),"N/A",INDEX(LookupService[Pressure Unit],MATCH(Table1[[#This Row],[Service]],LookupService[Service],0),0))</f>
        <v>N/A</v>
      </c>
      <c r="AX865" s="81"/>
      <c r="AY865" s="72" t="str">
        <f>IF(OR(Table1[[#This Row],[Flow]]="",Table1[[#This Row],[Mech - Diversity]]=""),"",Table1[[#This Row],[Flow]]*Table1[[#This Row],[Mech - Diversity]])</f>
        <v/>
      </c>
      <c r="AZ865" s="72"/>
      <c r="BA865" s="62"/>
      <c r="BB865" s="62"/>
      <c r="BC865" s="62"/>
      <c r="BD865" s="62"/>
      <c r="BE865" s="62"/>
      <c r="BF865" s="62"/>
      <c r="BG865" s="62"/>
      <c r="BH865" s="77"/>
      <c r="BI865" s="77"/>
      <c r="BJ86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65" s="72" t="s">
        <v>512</v>
      </c>
      <c r="BL865" s="72" t="b">
        <f>IF(ISBLANK(Table1[[#This Row],[Power Source (Control Panel)]]),FALSE,TRUE)</f>
        <v>0</v>
      </c>
    </row>
    <row r="866" spans="1:64" ht="30" customHeight="1" x14ac:dyDescent="0.3">
      <c r="A866" s="80" t="s">
        <v>630</v>
      </c>
      <c r="B866" s="62" t="s">
        <v>609</v>
      </c>
      <c r="C86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66" s="62" t="s">
        <v>509</v>
      </c>
      <c r="E866" s="62"/>
      <c r="F86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6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66" s="74"/>
      <c r="I866" s="75" t="str">
        <f>IF(Table1[[#This Row],[Connection ID]]&lt;&gt;"-",IF(COUNTIF(Table1[Connection ID],Table1[[#This Row],[Connection ID]])&gt;1,"Duplicate Tag",""),"")</f>
        <v/>
      </c>
      <c r="J86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66" s="62"/>
      <c r="M866" s="62" t="s">
        <v>510</v>
      </c>
      <c r="N866" s="72" t="str" cm="1">
        <f t="array" ref="N866">_xlfn._xlws.FILTER(LookupCostCode[Cost Code],LookupCostCode[Description]=Table1[[#This Row],[Equipment Type]],"Not Assigned")</f>
        <v>Not Assigned</v>
      </c>
      <c r="O866" s="72"/>
      <c r="P866" s="72"/>
      <c r="Q866" s="62" t="s">
        <v>9</v>
      </c>
      <c r="R866" s="62"/>
      <c r="S866" s="62" t="s">
        <v>6</v>
      </c>
      <c r="T866" s="62"/>
      <c r="U866" s="62"/>
      <c r="V866" s="62"/>
      <c r="W866" s="72" t="str">
        <f>IF(ISBLANK(Table1[[#This Row],[Connection Type]]),"",INDEX(LookupConnectionType[Description],MATCH(Table1[[#This Row],[Connection Type]],LookupConnectionType[Connection Abbreviation])))</f>
        <v/>
      </c>
      <c r="X866" s="76"/>
      <c r="AA866" s="62"/>
      <c r="AB866" s="62"/>
      <c r="AC866" s="62"/>
      <c r="AD866" s="62"/>
      <c r="AE866" s="62"/>
      <c r="AF866" s="77"/>
      <c r="AG866" s="77"/>
      <c r="AH866" s="78"/>
      <c r="AI86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6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66" s="79" t="str">
        <f>IF(OR(Table1[[#This Row],[Apparent Power (kVA)]]="",Table1[[#This Row],[Elec - Diversity]]=""),"",Table1[[#This Row],[Apparent Power (kVA)]]*Table1[[#This Row],[Elec - Diversity]])</f>
        <v/>
      </c>
      <c r="AL866" s="62"/>
      <c r="AM866" s="62"/>
      <c r="AN866" s="62"/>
      <c r="AO866" s="62"/>
      <c r="AP866" s="62"/>
      <c r="AQ866" s="62"/>
      <c r="AR866" s="62"/>
      <c r="AS866" s="62"/>
      <c r="AT866" s="62" t="str" cm="1">
        <f t="array" ref="AT866">IF(ISBLANK(Table1[[#This Row],[Service]]),"N/A",INDEX(LookupService[Consumption Unit],MATCH(Table1[[#This Row],[Service]],LookupService[Service],0),0))</f>
        <v>N/A</v>
      </c>
      <c r="AU866" s="62"/>
      <c r="AV866" s="62"/>
      <c r="AW866" s="80" t="str" cm="1">
        <f t="array" ref="AW866">IF(ISBLANK(Table1[[#This Row],[Service]]),"N/A",INDEX(LookupService[Pressure Unit],MATCH(Table1[[#This Row],[Service]],LookupService[Service],0),0))</f>
        <v>N/A</v>
      </c>
      <c r="AX866" s="81"/>
      <c r="AY866" s="72" t="str">
        <f>IF(OR(Table1[[#This Row],[Flow]]="",Table1[[#This Row],[Mech - Diversity]]=""),"",Table1[[#This Row],[Flow]]*Table1[[#This Row],[Mech - Diversity]])</f>
        <v/>
      </c>
      <c r="AZ866" s="72"/>
      <c r="BA866" s="62"/>
      <c r="BB866" s="62"/>
      <c r="BC866" s="62"/>
      <c r="BD866" s="62"/>
      <c r="BE866" s="62"/>
      <c r="BF866" s="62"/>
      <c r="BG866" s="62"/>
      <c r="BH866" s="77"/>
      <c r="BI866" s="77"/>
      <c r="BJ86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66" s="72" t="s">
        <v>512</v>
      </c>
      <c r="BL866" s="72" t="b">
        <f>IF(ISBLANK(Table1[[#This Row],[Power Source (Control Panel)]]),FALSE,TRUE)</f>
        <v>0</v>
      </c>
    </row>
    <row r="867" spans="1:64" ht="30" customHeight="1" x14ac:dyDescent="0.3">
      <c r="A867" s="80" t="s">
        <v>631</v>
      </c>
      <c r="B867" s="62" t="s">
        <v>609</v>
      </c>
      <c r="C86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67" s="62" t="s">
        <v>509</v>
      </c>
      <c r="E867" s="62"/>
      <c r="F86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6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67" s="74"/>
      <c r="I867" s="75" t="str">
        <f>IF(Table1[[#This Row],[Connection ID]]&lt;&gt;"-",IF(COUNTIF(Table1[Connection ID],Table1[[#This Row],[Connection ID]])&gt;1,"Duplicate Tag",""),"")</f>
        <v/>
      </c>
      <c r="J86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67" s="62"/>
      <c r="M867" s="62" t="s">
        <v>510</v>
      </c>
      <c r="N867" s="72" t="str" cm="1">
        <f t="array" ref="N867">_xlfn._xlws.FILTER(LookupCostCode[Cost Code],LookupCostCode[Description]=Table1[[#This Row],[Equipment Type]],"Not Assigned")</f>
        <v>Not Assigned</v>
      </c>
      <c r="O867" s="72"/>
      <c r="P867" s="72"/>
      <c r="Q867" s="62" t="s">
        <v>9</v>
      </c>
      <c r="R867" s="62"/>
      <c r="S867" s="62" t="s">
        <v>6</v>
      </c>
      <c r="T867" s="62"/>
      <c r="U867" s="62"/>
      <c r="V867" s="62"/>
      <c r="W867" s="72" t="str">
        <f>IF(ISBLANK(Table1[[#This Row],[Connection Type]]),"",INDEX(LookupConnectionType[Description],MATCH(Table1[[#This Row],[Connection Type]],LookupConnectionType[Connection Abbreviation])))</f>
        <v/>
      </c>
      <c r="X867" s="76"/>
      <c r="AA867" s="62"/>
      <c r="AB867" s="62"/>
      <c r="AC867" s="62"/>
      <c r="AD867" s="62"/>
      <c r="AE867" s="62"/>
      <c r="AF867" s="77"/>
      <c r="AG867" s="77"/>
      <c r="AH867" s="78"/>
      <c r="AI86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6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67" s="79" t="str">
        <f>IF(OR(Table1[[#This Row],[Apparent Power (kVA)]]="",Table1[[#This Row],[Elec - Diversity]]=""),"",Table1[[#This Row],[Apparent Power (kVA)]]*Table1[[#This Row],[Elec - Diversity]])</f>
        <v/>
      </c>
      <c r="AL867" s="62"/>
      <c r="AM867" s="62"/>
      <c r="AN867" s="62"/>
      <c r="AO867" s="62"/>
      <c r="AP867" s="62"/>
      <c r="AQ867" s="62"/>
      <c r="AR867" s="62"/>
      <c r="AS867" s="62"/>
      <c r="AT867" s="62" t="str" cm="1">
        <f t="array" ref="AT867">IF(ISBLANK(Table1[[#This Row],[Service]]),"N/A",INDEX(LookupService[Consumption Unit],MATCH(Table1[[#This Row],[Service]],LookupService[Service],0),0))</f>
        <v>N/A</v>
      </c>
      <c r="AU867" s="62"/>
      <c r="AV867" s="62"/>
      <c r="AW867" s="80" t="str" cm="1">
        <f t="array" ref="AW867">IF(ISBLANK(Table1[[#This Row],[Service]]),"N/A",INDEX(LookupService[Pressure Unit],MATCH(Table1[[#This Row],[Service]],LookupService[Service],0),0))</f>
        <v>N/A</v>
      </c>
      <c r="AX867" s="81"/>
      <c r="AY867" s="72" t="str">
        <f>IF(OR(Table1[[#This Row],[Flow]]="",Table1[[#This Row],[Mech - Diversity]]=""),"",Table1[[#This Row],[Flow]]*Table1[[#This Row],[Mech - Diversity]])</f>
        <v/>
      </c>
      <c r="AZ867" s="72"/>
      <c r="BA867" s="62"/>
      <c r="BB867" s="62"/>
      <c r="BC867" s="62"/>
      <c r="BD867" s="62"/>
      <c r="BE867" s="62"/>
      <c r="BF867" s="62"/>
      <c r="BG867" s="62"/>
      <c r="BH867" s="77"/>
      <c r="BI867" s="77"/>
      <c r="BJ86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67" s="72" t="s">
        <v>512</v>
      </c>
      <c r="BL867" s="72" t="b">
        <f>IF(ISBLANK(Table1[[#This Row],[Power Source (Control Panel)]]),FALSE,TRUE)</f>
        <v>0</v>
      </c>
    </row>
    <row r="868" spans="1:64" ht="30" customHeight="1" x14ac:dyDescent="0.3">
      <c r="A868" s="80" t="s">
        <v>632</v>
      </c>
      <c r="B868" s="62" t="s">
        <v>609</v>
      </c>
      <c r="C86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68" s="62" t="s">
        <v>509</v>
      </c>
      <c r="E868" s="62"/>
      <c r="F86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6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68" s="74"/>
      <c r="I868" s="75" t="str">
        <f>IF(Table1[[#This Row],[Connection ID]]&lt;&gt;"-",IF(COUNTIF(Table1[Connection ID],Table1[[#This Row],[Connection ID]])&gt;1,"Duplicate Tag",""),"")</f>
        <v/>
      </c>
      <c r="J86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68" s="62"/>
      <c r="M868" s="62" t="s">
        <v>510</v>
      </c>
      <c r="N868" s="72" t="str" cm="1">
        <f t="array" ref="N868">_xlfn._xlws.FILTER(LookupCostCode[Cost Code],LookupCostCode[Description]=Table1[[#This Row],[Equipment Type]],"Not Assigned")</f>
        <v>Not Assigned</v>
      </c>
      <c r="O868" s="72"/>
      <c r="P868" s="72"/>
      <c r="Q868" s="62" t="s">
        <v>9</v>
      </c>
      <c r="R868" s="62"/>
      <c r="S868" s="62" t="s">
        <v>6</v>
      </c>
      <c r="T868" s="62"/>
      <c r="U868" s="62"/>
      <c r="V868" s="62"/>
      <c r="W868" s="72" t="str">
        <f>IF(ISBLANK(Table1[[#This Row],[Connection Type]]),"",INDEX(LookupConnectionType[Description],MATCH(Table1[[#This Row],[Connection Type]],LookupConnectionType[Connection Abbreviation])))</f>
        <v/>
      </c>
      <c r="X868" s="76"/>
      <c r="AA868" s="62"/>
      <c r="AB868" s="62"/>
      <c r="AC868" s="62"/>
      <c r="AD868" s="62"/>
      <c r="AE868" s="62"/>
      <c r="AF868" s="77"/>
      <c r="AG868" s="77"/>
      <c r="AH868" s="78"/>
      <c r="AI86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6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68" s="79" t="str">
        <f>IF(OR(Table1[[#This Row],[Apparent Power (kVA)]]="",Table1[[#This Row],[Elec - Diversity]]=""),"",Table1[[#This Row],[Apparent Power (kVA)]]*Table1[[#This Row],[Elec - Diversity]])</f>
        <v/>
      </c>
      <c r="AL868" s="62"/>
      <c r="AM868" s="62"/>
      <c r="AN868" s="62"/>
      <c r="AO868" s="62"/>
      <c r="AP868" s="62"/>
      <c r="AQ868" s="62"/>
      <c r="AR868" s="62"/>
      <c r="AS868" s="62"/>
      <c r="AT868" s="62" t="str" cm="1">
        <f t="array" ref="AT868">IF(ISBLANK(Table1[[#This Row],[Service]]),"N/A",INDEX(LookupService[Consumption Unit],MATCH(Table1[[#This Row],[Service]],LookupService[Service],0),0))</f>
        <v>N/A</v>
      </c>
      <c r="AU868" s="62"/>
      <c r="AV868" s="62"/>
      <c r="AW868" s="80" t="str" cm="1">
        <f t="array" ref="AW868">IF(ISBLANK(Table1[[#This Row],[Service]]),"N/A",INDEX(LookupService[Pressure Unit],MATCH(Table1[[#This Row],[Service]],LookupService[Service],0),0))</f>
        <v>N/A</v>
      </c>
      <c r="AX868" s="81"/>
      <c r="AY868" s="72" t="str">
        <f>IF(OR(Table1[[#This Row],[Flow]]="",Table1[[#This Row],[Mech - Diversity]]=""),"",Table1[[#This Row],[Flow]]*Table1[[#This Row],[Mech - Diversity]])</f>
        <v/>
      </c>
      <c r="AZ868" s="72"/>
      <c r="BA868" s="62"/>
      <c r="BB868" s="62"/>
      <c r="BC868" s="62"/>
      <c r="BD868" s="62"/>
      <c r="BE868" s="62"/>
      <c r="BF868" s="62"/>
      <c r="BG868" s="62"/>
      <c r="BH868" s="77"/>
      <c r="BI868" s="77"/>
      <c r="BJ86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68" s="72" t="s">
        <v>512</v>
      </c>
      <c r="BL868" s="72" t="b">
        <f>IF(ISBLANK(Table1[[#This Row],[Power Source (Control Panel)]]),FALSE,TRUE)</f>
        <v>0</v>
      </c>
    </row>
    <row r="869" spans="1:64" ht="30" customHeight="1" x14ac:dyDescent="0.3">
      <c r="A869" s="62" t="s">
        <v>1149</v>
      </c>
      <c r="B869" s="62" t="s">
        <v>1150</v>
      </c>
      <c r="C86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EL-C310</v>
      </c>
      <c r="D869" s="62" t="s">
        <v>516</v>
      </c>
      <c r="E869" s="62" t="s">
        <v>528</v>
      </c>
      <c r="F869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869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869" s="74">
        <v>310</v>
      </c>
      <c r="I869" s="75" t="str">
        <f>IF(Table1[[#This Row],[Connection ID]]&lt;&gt;"-",IF(COUNTIF(Table1[Connection ID],Table1[[#This Row],[Connection ID]])&gt;1,"Duplicate Tag",""),"")</f>
        <v/>
      </c>
      <c r="J86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69" s="62"/>
      <c r="M869" s="62" t="s">
        <v>7</v>
      </c>
      <c r="N869" s="72" t="str" cm="1">
        <f t="array" ref="N869">_xlfn._xlws.FILTER(LookupCostCode[Cost Code],LookupCostCode[Description]=Table1[[#This Row],[Equipment Type]],"Not Assigned")</f>
        <v>Not Assigned</v>
      </c>
      <c r="O869" s="62" t="s">
        <v>849</v>
      </c>
      <c r="P869" s="62"/>
      <c r="Q869" s="62" t="s">
        <v>5</v>
      </c>
      <c r="R869" s="62"/>
      <c r="S869" s="62"/>
      <c r="T869" s="62"/>
      <c r="U869" s="62"/>
      <c r="V869" s="62"/>
      <c r="W869" s="72" t="str">
        <f>IF(ISBLANK(Table1[[#This Row],[Connection Type]]),"",INDEX(LookupConnectionType[Description],MATCH(Table1[[#This Row],[Connection Type]],LookupConnectionType[Connection Abbreviation])))</f>
        <v/>
      </c>
      <c r="X869" s="76"/>
      <c r="AA869" s="62"/>
      <c r="AB869" s="62"/>
      <c r="AC869" s="62" t="s">
        <v>665</v>
      </c>
      <c r="AD869" s="62"/>
      <c r="AE869" s="62" t="s">
        <v>668</v>
      </c>
      <c r="AF869" s="77"/>
      <c r="AG869" s="77">
        <v>84</v>
      </c>
      <c r="AH869" s="78">
        <v>0.8</v>
      </c>
      <c r="AI869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69.836288561177128</v>
      </c>
      <c r="AJ869" s="79">
        <f>IF(OR(Table1[[#This Row],[Apparent Load (FLA)]]="",Table1[[#This Row],[Apparent Load (FLA)]]=0,Table1[[#This Row],[Elec - Diversity]]=""),"",Table1[[#This Row],[Apparent Load (FLA)]]*Table1[[#This Row],[Elec - Diversity]])</f>
        <v>67.2</v>
      </c>
      <c r="AK869" s="79">
        <f>IF(OR(Table1[[#This Row],[Apparent Power (kVA)]]="",Table1[[#This Row],[Elec - Diversity]]=""),"",Table1[[#This Row],[Apparent Power (kVA)]]*Table1[[#This Row],[Elec - Diversity]])</f>
        <v>55.869030848941705</v>
      </c>
      <c r="AL869" s="62"/>
      <c r="AM869" s="62"/>
      <c r="AN869" s="62"/>
      <c r="AO869" s="62"/>
      <c r="AP869" s="62"/>
      <c r="AQ869" s="62"/>
      <c r="AR869" s="62"/>
      <c r="AS869" s="62"/>
      <c r="AT869" s="62" t="str" cm="1">
        <f t="array" ref="AT869">IF(ISBLANK(Table1[[#This Row],[Service]]),"N/A",INDEX(LookupService[Consumption Unit],MATCH(Table1[[#This Row],[Service]],LookupService[Service],0),0))</f>
        <v>N/A</v>
      </c>
      <c r="AU869" s="62"/>
      <c r="AV869" s="62"/>
      <c r="AW869" s="80" t="str" cm="1">
        <f t="array" ref="AW869">IF(ISBLANK(Table1[[#This Row],[Service]]),"N/A",INDEX(LookupService[Pressure Unit],MATCH(Table1[[#This Row],[Service]],LookupService[Service],0),0))</f>
        <v>N/A</v>
      </c>
      <c r="AX869" s="81"/>
      <c r="AY869" s="72" t="str">
        <f>IF(OR(Table1[[#This Row],[Flow]]="",Table1[[#This Row],[Mech - Diversity]]=""),"",Table1[[#This Row],[Flow]]*Table1[[#This Row],[Mech - Diversity]])</f>
        <v/>
      </c>
      <c r="AZ869" s="72"/>
      <c r="BA869" s="62"/>
      <c r="BB869" s="62"/>
      <c r="BC869" s="62"/>
      <c r="BD869" s="62"/>
      <c r="BE869" s="62"/>
      <c r="BF869" s="62"/>
      <c r="BG869" s="62"/>
      <c r="BH869" s="77"/>
      <c r="BI869" s="77"/>
      <c r="BJ869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869" s="72"/>
      <c r="BL869" s="72" t="b">
        <f>IF(ISBLANK(Table1[[#This Row],[Power Source (Control Panel)]]),FALSE,TRUE)</f>
        <v>0</v>
      </c>
    </row>
    <row r="870" spans="1:64" ht="30" customHeight="1" x14ac:dyDescent="0.3">
      <c r="A870" s="62" t="s">
        <v>1149</v>
      </c>
      <c r="B870" s="62" t="s">
        <v>1150</v>
      </c>
      <c r="C87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TD-C195</v>
      </c>
      <c r="D870" s="62" t="s">
        <v>516</v>
      </c>
      <c r="E870" s="62" t="s">
        <v>794</v>
      </c>
      <c r="F870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870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870" s="74">
        <v>195</v>
      </c>
      <c r="I870" s="75" t="str">
        <f>IF(Table1[[#This Row],[Connection ID]]&lt;&gt;"-",IF(COUNTIF(Table1[Connection ID],Table1[[#This Row],[Connection ID]])&gt;1,"Duplicate Tag",""),"")</f>
        <v/>
      </c>
      <c r="J87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70" s="62"/>
      <c r="M870" s="62" t="s">
        <v>7</v>
      </c>
      <c r="N870" s="72" t="str" cm="1">
        <f t="array" ref="N870">_xlfn._xlws.FILTER(LookupCostCode[Cost Code],LookupCostCode[Description]=Table1[[#This Row],[Equipment Type]],"Not Assigned")</f>
        <v>Not Assigned</v>
      </c>
      <c r="O870" s="62" t="s">
        <v>849</v>
      </c>
      <c r="P870" s="62"/>
      <c r="Q870" s="62" t="s">
        <v>5</v>
      </c>
      <c r="R870" s="62"/>
      <c r="S870" s="62"/>
      <c r="T870" s="62"/>
      <c r="U870" s="62"/>
      <c r="V870" s="62"/>
      <c r="W870" s="72" t="str">
        <f>IF(ISBLANK(Table1[[#This Row],[Connection Type]]),"",INDEX(LookupConnectionType[Description],MATCH(Table1[[#This Row],[Connection Type]],LookupConnectionType[Connection Abbreviation])))</f>
        <v/>
      </c>
      <c r="X870" s="76"/>
      <c r="AA870" s="62"/>
      <c r="AB870" s="62"/>
      <c r="AC870" s="62"/>
      <c r="AD870" s="62"/>
      <c r="AE870" s="62"/>
      <c r="AF870" s="77"/>
      <c r="AG870" s="77"/>
      <c r="AH870" s="78"/>
      <c r="AI87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7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70" s="79" t="str">
        <f>IF(OR(Table1[[#This Row],[Apparent Power (kVA)]]="",Table1[[#This Row],[Elec - Diversity]]=""),"",Table1[[#This Row],[Apparent Power (kVA)]]*Table1[[#This Row],[Elec - Diversity]])</f>
        <v/>
      </c>
      <c r="AL870" s="62"/>
      <c r="AM870" s="62"/>
      <c r="AN870" s="62"/>
      <c r="AO870" s="62"/>
      <c r="AP870" s="62"/>
      <c r="AQ870" s="62"/>
      <c r="AR870" s="62"/>
      <c r="AS870" s="62"/>
      <c r="AT870" s="62" t="str" cm="1">
        <f t="array" ref="AT870">IF(ISBLANK(Table1[[#This Row],[Service]]),"N/A",INDEX(LookupService[Consumption Unit],MATCH(Table1[[#This Row],[Service]],LookupService[Service],0),0))</f>
        <v>N/A</v>
      </c>
      <c r="AU870" s="62"/>
      <c r="AV870" s="62"/>
      <c r="AW870" s="80" t="str" cm="1">
        <f t="array" ref="AW870">IF(ISBLANK(Table1[[#This Row],[Service]]),"N/A",INDEX(LookupService[Pressure Unit],MATCH(Table1[[#This Row],[Service]],LookupService[Service],0),0))</f>
        <v>N/A</v>
      </c>
      <c r="AX870" s="81"/>
      <c r="AY870" s="72" t="str">
        <f>IF(OR(Table1[[#This Row],[Flow]]="",Table1[[#This Row],[Mech - Diversity]]=""),"",Table1[[#This Row],[Flow]]*Table1[[#This Row],[Mech - Diversity]])</f>
        <v/>
      </c>
      <c r="AZ870" s="72"/>
      <c r="BA870" s="62"/>
      <c r="BB870" s="62"/>
      <c r="BC870" s="62"/>
      <c r="BD870" s="62"/>
      <c r="BE870" s="62"/>
      <c r="BF870" s="62"/>
      <c r="BG870" s="62"/>
      <c r="BH870" s="77"/>
      <c r="BI870" s="77"/>
      <c r="BJ870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870" s="72"/>
      <c r="BL870" s="72" t="b">
        <f>IF(ISBLANK(Table1[[#This Row],[Power Source (Control Panel)]]),FALSE,TRUE)</f>
        <v>0</v>
      </c>
    </row>
    <row r="871" spans="1:64" ht="30" customHeight="1" x14ac:dyDescent="0.3">
      <c r="A871" s="62" t="s">
        <v>1149</v>
      </c>
      <c r="B871" s="62" t="s">
        <v>1150</v>
      </c>
      <c r="C87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71" s="62" t="s">
        <v>600</v>
      </c>
      <c r="E871" s="62"/>
      <c r="F87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7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71" s="74"/>
      <c r="I871" s="75" t="str">
        <f>IF(Table1[[#This Row],[Connection ID]]&lt;&gt;"-",IF(COUNTIF(Table1[Connection ID],Table1[[#This Row],[Connection ID]])&gt;1,"Duplicate Tag",""),"")</f>
        <v/>
      </c>
      <c r="J87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>Panel Not Associated to Equipment</v>
      </c>
      <c r="L871" s="62"/>
      <c r="M871" s="62" t="s">
        <v>7</v>
      </c>
      <c r="N871" s="72" t="str" cm="1">
        <f t="array" ref="N871">_xlfn._xlws.FILTER(LookupCostCode[Cost Code],LookupCostCode[Description]=Table1[[#This Row],[Equipment Type]],"Not Assigned")</f>
        <v>Not Assigned</v>
      </c>
      <c r="O871" s="62" t="s">
        <v>849</v>
      </c>
      <c r="P871" s="62"/>
      <c r="Q871" s="62" t="s">
        <v>5</v>
      </c>
      <c r="R871" s="62"/>
      <c r="S871" s="62"/>
      <c r="T871" s="62"/>
      <c r="U871" s="62"/>
      <c r="V871" s="62"/>
      <c r="W871" s="72" t="str">
        <f>IF(ISBLANK(Table1[[#This Row],[Connection Type]]),"",INDEX(LookupConnectionType[Description],MATCH(Table1[[#This Row],[Connection Type]],LookupConnectionType[Connection Abbreviation])))</f>
        <v/>
      </c>
      <c r="X871" s="76"/>
      <c r="AA871" s="62"/>
      <c r="AB871" s="62"/>
      <c r="AC871" s="62"/>
      <c r="AD871" s="62"/>
      <c r="AE871" s="62"/>
      <c r="AF871" s="77"/>
      <c r="AG871" s="77"/>
      <c r="AH871" s="78"/>
      <c r="AI87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7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71" s="79" t="str">
        <f>IF(OR(Table1[[#This Row],[Apparent Power (kVA)]]="",Table1[[#This Row],[Elec - Diversity]]=""),"",Table1[[#This Row],[Apparent Power (kVA)]]*Table1[[#This Row],[Elec - Diversity]])</f>
        <v/>
      </c>
      <c r="AL871" s="62"/>
      <c r="AM871" s="62"/>
      <c r="AN871" s="62"/>
      <c r="AO871" s="62"/>
      <c r="AP871" s="62"/>
      <c r="AQ871" s="62"/>
      <c r="AR871" s="62"/>
      <c r="AS871" s="62"/>
      <c r="AT871" s="62" t="str" cm="1">
        <f t="array" ref="AT871">IF(ISBLANK(Table1[[#This Row],[Service]]),"N/A",INDEX(LookupService[Consumption Unit],MATCH(Table1[[#This Row],[Service]],LookupService[Service],0),0))</f>
        <v>N/A</v>
      </c>
      <c r="AU871" s="62"/>
      <c r="AV871" s="62"/>
      <c r="AW871" s="80" t="str" cm="1">
        <f t="array" ref="AW871">IF(ISBLANK(Table1[[#This Row],[Service]]),"N/A",INDEX(LookupService[Pressure Unit],MATCH(Table1[[#This Row],[Service]],LookupService[Service],0),0))</f>
        <v>N/A</v>
      </c>
      <c r="AX871" s="81"/>
      <c r="AY871" s="72" t="str">
        <f>IF(OR(Table1[[#This Row],[Flow]]="",Table1[[#This Row],[Mech - Diversity]]=""),"",Table1[[#This Row],[Flow]]*Table1[[#This Row],[Mech - Diversity]])</f>
        <v/>
      </c>
      <c r="AZ871" s="72"/>
      <c r="BA871" s="62"/>
      <c r="BB871" s="62"/>
      <c r="BC871" s="62"/>
      <c r="BD871" s="62"/>
      <c r="BE871" s="62"/>
      <c r="BF871" s="62"/>
      <c r="BG871" s="62"/>
      <c r="BH871" s="77"/>
      <c r="BI871" s="77"/>
      <c r="BJ87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71" s="72"/>
      <c r="BL871" s="72" t="b">
        <f>IF(ISBLANK(Table1[[#This Row],[Power Source (Control Panel)]]),FALSE,TRUE)</f>
        <v>0</v>
      </c>
    </row>
    <row r="872" spans="1:64" ht="30" customHeight="1" x14ac:dyDescent="0.3">
      <c r="A872" s="62" t="s">
        <v>1158</v>
      </c>
      <c r="B872" s="62" t="s">
        <v>1159</v>
      </c>
      <c r="C87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EL-C311</v>
      </c>
      <c r="D872" s="62" t="s">
        <v>516</v>
      </c>
      <c r="E872" s="62" t="s">
        <v>528</v>
      </c>
      <c r="F872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872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872" s="74">
        <v>311</v>
      </c>
      <c r="I872" s="75" t="str">
        <f>IF(Table1[[#This Row],[Connection ID]]&lt;&gt;"-",IF(COUNTIF(Table1[Connection ID],Table1[[#This Row],[Connection ID]])&gt;1,"Duplicate Tag",""),"")</f>
        <v/>
      </c>
      <c r="J87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72" s="62"/>
      <c r="M872" s="62" t="s">
        <v>7</v>
      </c>
      <c r="N872" s="72" t="str" cm="1">
        <f t="array" ref="N872">_xlfn._xlws.FILTER(LookupCostCode[Cost Code],LookupCostCode[Description]=Table1[[#This Row],[Equipment Type]],"Not Assigned")</f>
        <v>Not Assigned</v>
      </c>
      <c r="O872" s="62" t="s">
        <v>849</v>
      </c>
      <c r="P872" s="62"/>
      <c r="Q872" s="62" t="s">
        <v>5</v>
      </c>
      <c r="R872" s="62"/>
      <c r="S872" s="62"/>
      <c r="T872" s="62"/>
      <c r="U872" s="62"/>
      <c r="V872" s="62"/>
      <c r="W872" s="72" t="str">
        <f>IF(ISBLANK(Table1[[#This Row],[Connection Type]]),"",INDEX(LookupConnectionType[Description],MATCH(Table1[[#This Row],[Connection Type]],LookupConnectionType[Connection Abbreviation])))</f>
        <v/>
      </c>
      <c r="X872" s="76"/>
      <c r="AA872" s="62"/>
      <c r="AB872" s="62"/>
      <c r="AC872" s="62" t="s">
        <v>665</v>
      </c>
      <c r="AD872" s="62"/>
      <c r="AE872" s="62" t="s">
        <v>1160</v>
      </c>
      <c r="AF872" s="77"/>
      <c r="AG872" s="77">
        <v>42</v>
      </c>
      <c r="AH872" s="78">
        <v>0.8</v>
      </c>
      <c r="AI872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15.13119585492171</v>
      </c>
      <c r="AJ872" s="79">
        <f>IF(OR(Table1[[#This Row],[Apparent Load (FLA)]]="",Table1[[#This Row],[Apparent Load (FLA)]]=0,Table1[[#This Row],[Elec - Diversity]]=""),"",Table1[[#This Row],[Apparent Load (FLA)]]*Table1[[#This Row],[Elec - Diversity]])</f>
        <v>33.6</v>
      </c>
      <c r="AK872" s="79">
        <f>IF(OR(Table1[[#This Row],[Apparent Power (kVA)]]="",Table1[[#This Row],[Elec - Diversity]]=""),"",Table1[[#This Row],[Apparent Power (kVA)]]*Table1[[#This Row],[Elec - Diversity]])</f>
        <v>12.104956683937369</v>
      </c>
      <c r="AL872" s="62"/>
      <c r="AM872" s="62"/>
      <c r="AN872" s="62"/>
      <c r="AO872" s="62"/>
      <c r="AP872" s="62"/>
      <c r="AQ872" s="62"/>
      <c r="AR872" s="62"/>
      <c r="AS872" s="62"/>
      <c r="AT872" s="62" t="str" cm="1">
        <f t="array" ref="AT872">IF(ISBLANK(Table1[[#This Row],[Service]]),"N/A",INDEX(LookupService[Consumption Unit],MATCH(Table1[[#This Row],[Service]],LookupService[Service],0),0))</f>
        <v>N/A</v>
      </c>
      <c r="AU872" s="62"/>
      <c r="AV872" s="62"/>
      <c r="AW872" s="80" t="str" cm="1">
        <f t="array" ref="AW872">IF(ISBLANK(Table1[[#This Row],[Service]]),"N/A",INDEX(LookupService[Pressure Unit],MATCH(Table1[[#This Row],[Service]],LookupService[Service],0),0))</f>
        <v>N/A</v>
      </c>
      <c r="AX872" s="81"/>
      <c r="AY872" s="72" t="str">
        <f>IF(OR(Table1[[#This Row],[Flow]]="",Table1[[#This Row],[Mech - Diversity]]=""),"",Table1[[#This Row],[Flow]]*Table1[[#This Row],[Mech - Diversity]])</f>
        <v/>
      </c>
      <c r="AZ872" s="72"/>
      <c r="BA872" s="62"/>
      <c r="BB872" s="62"/>
      <c r="BC872" s="62"/>
      <c r="BD872" s="62"/>
      <c r="BE872" s="62"/>
      <c r="BF872" s="62"/>
      <c r="BG872" s="62"/>
      <c r="BH872" s="77"/>
      <c r="BI872" s="77"/>
      <c r="BJ872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872" s="72"/>
      <c r="BL872" s="72" t="b">
        <f>IF(ISBLANK(Table1[[#This Row],[Power Source (Control Panel)]]),FALSE,TRUE)</f>
        <v>0</v>
      </c>
    </row>
    <row r="873" spans="1:64" ht="30" customHeight="1" x14ac:dyDescent="0.3">
      <c r="A873" s="62" t="s">
        <v>1158</v>
      </c>
      <c r="B873" s="62" t="s">
        <v>1159</v>
      </c>
      <c r="C87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73" s="62" t="s">
        <v>600</v>
      </c>
      <c r="E873" s="62"/>
      <c r="F87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7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73" s="74"/>
      <c r="I873" s="75" t="str">
        <f>IF(Table1[[#This Row],[Connection ID]]&lt;&gt;"-",IF(COUNTIF(Table1[Connection ID],Table1[[#This Row],[Connection ID]])&gt;1,"Duplicate Tag",""),"")</f>
        <v/>
      </c>
      <c r="J87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>Panel Not Associated to Equipment</v>
      </c>
      <c r="L873" s="62"/>
      <c r="M873" s="62" t="s">
        <v>7</v>
      </c>
      <c r="N873" s="72" t="str" cm="1">
        <f t="array" ref="N873">_xlfn._xlws.FILTER(LookupCostCode[Cost Code],LookupCostCode[Description]=Table1[[#This Row],[Equipment Type]],"Not Assigned")</f>
        <v>Not Assigned</v>
      </c>
      <c r="O873" s="62" t="s">
        <v>849</v>
      </c>
      <c r="P873" s="62"/>
      <c r="Q873" s="62" t="s">
        <v>5</v>
      </c>
      <c r="R873" s="62"/>
      <c r="S873" s="62"/>
      <c r="T873" s="62"/>
      <c r="U873" s="62"/>
      <c r="V873" s="62"/>
      <c r="W873" s="72" t="str">
        <f>IF(ISBLANK(Table1[[#This Row],[Connection Type]]),"",INDEX(LookupConnectionType[Description],MATCH(Table1[[#This Row],[Connection Type]],LookupConnectionType[Connection Abbreviation])))</f>
        <v/>
      </c>
      <c r="X873" s="76"/>
      <c r="AA873" s="62"/>
      <c r="AB873" s="62"/>
      <c r="AC873" s="62"/>
      <c r="AD873" s="62"/>
      <c r="AE873" s="62"/>
      <c r="AF873" s="77"/>
      <c r="AG873" s="77"/>
      <c r="AH873" s="78"/>
      <c r="AI87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7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73" s="79" t="str">
        <f>IF(OR(Table1[[#This Row],[Apparent Power (kVA)]]="",Table1[[#This Row],[Elec - Diversity]]=""),"",Table1[[#This Row],[Apparent Power (kVA)]]*Table1[[#This Row],[Elec - Diversity]])</f>
        <v/>
      </c>
      <c r="AL873" s="62"/>
      <c r="AM873" s="62"/>
      <c r="AN873" s="62"/>
      <c r="AO873" s="62"/>
      <c r="AP873" s="62"/>
      <c r="AQ873" s="62"/>
      <c r="AR873" s="62"/>
      <c r="AS873" s="62"/>
      <c r="AT873" s="62" t="str" cm="1">
        <f t="array" ref="AT873">IF(ISBLANK(Table1[[#This Row],[Service]]),"N/A",INDEX(LookupService[Consumption Unit],MATCH(Table1[[#This Row],[Service]],LookupService[Service],0),0))</f>
        <v>N/A</v>
      </c>
      <c r="AU873" s="62"/>
      <c r="AV873" s="62"/>
      <c r="AW873" s="80" t="str" cm="1">
        <f t="array" ref="AW873">IF(ISBLANK(Table1[[#This Row],[Service]]),"N/A",INDEX(LookupService[Pressure Unit],MATCH(Table1[[#This Row],[Service]],LookupService[Service],0),0))</f>
        <v>N/A</v>
      </c>
      <c r="AX873" s="81"/>
      <c r="AY873" s="72" t="str">
        <f>IF(OR(Table1[[#This Row],[Flow]]="",Table1[[#This Row],[Mech - Diversity]]=""),"",Table1[[#This Row],[Flow]]*Table1[[#This Row],[Mech - Diversity]])</f>
        <v/>
      </c>
      <c r="AZ873" s="72"/>
      <c r="BA873" s="62"/>
      <c r="BB873" s="62"/>
      <c r="BC873" s="62"/>
      <c r="BD873" s="62"/>
      <c r="BE873" s="62"/>
      <c r="BF873" s="62"/>
      <c r="BG873" s="62"/>
      <c r="BH873" s="77"/>
      <c r="BI873" s="77"/>
      <c r="BJ87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73" s="72"/>
      <c r="BL873" s="72" t="b">
        <f>IF(ISBLANK(Table1[[#This Row],[Power Source (Control Panel)]]),FALSE,TRUE)</f>
        <v>0</v>
      </c>
    </row>
    <row r="874" spans="1:64" ht="30" customHeight="1" x14ac:dyDescent="0.3">
      <c r="A874" s="62" t="s">
        <v>1161</v>
      </c>
      <c r="B874" s="62" t="s">
        <v>1159</v>
      </c>
      <c r="C87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EL-C312</v>
      </c>
      <c r="D874" s="62" t="s">
        <v>516</v>
      </c>
      <c r="E874" s="62" t="s">
        <v>528</v>
      </c>
      <c r="F874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874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874" s="74">
        <v>312</v>
      </c>
      <c r="I874" s="75" t="str">
        <f>IF(Table1[[#This Row],[Connection ID]]&lt;&gt;"-",IF(COUNTIF(Table1[Connection ID],Table1[[#This Row],[Connection ID]])&gt;1,"Duplicate Tag",""),"")</f>
        <v/>
      </c>
      <c r="J87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74" s="62"/>
      <c r="M874" s="62" t="s">
        <v>7</v>
      </c>
      <c r="N874" s="72" t="str" cm="1">
        <f t="array" ref="N874">_xlfn._xlws.FILTER(LookupCostCode[Cost Code],LookupCostCode[Description]=Table1[[#This Row],[Equipment Type]],"Not Assigned")</f>
        <v>Not Assigned</v>
      </c>
      <c r="O874" s="62" t="s">
        <v>849</v>
      </c>
      <c r="P874" s="62"/>
      <c r="Q874" s="62" t="s">
        <v>5</v>
      </c>
      <c r="R874" s="62"/>
      <c r="S874" s="62"/>
      <c r="T874" s="62"/>
      <c r="U874" s="62"/>
      <c r="V874" s="62"/>
      <c r="W874" s="72" t="str">
        <f>IF(ISBLANK(Table1[[#This Row],[Connection Type]]),"",INDEX(LookupConnectionType[Description],MATCH(Table1[[#This Row],[Connection Type]],LookupConnectionType[Connection Abbreviation])))</f>
        <v/>
      </c>
      <c r="X874" s="76"/>
      <c r="AA874" s="62"/>
      <c r="AB874" s="62"/>
      <c r="AC874" s="62" t="s">
        <v>665</v>
      </c>
      <c r="AD874" s="62"/>
      <c r="AE874" s="62" t="s">
        <v>668</v>
      </c>
      <c r="AF874" s="77"/>
      <c r="AG874" s="77">
        <v>120</v>
      </c>
      <c r="AH874" s="78">
        <v>0.8</v>
      </c>
      <c r="AI874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99.766126515967315</v>
      </c>
      <c r="AJ874" s="79">
        <f>IF(OR(Table1[[#This Row],[Apparent Load (FLA)]]="",Table1[[#This Row],[Apparent Load (FLA)]]=0,Table1[[#This Row],[Elec - Diversity]]=""),"",Table1[[#This Row],[Apparent Load (FLA)]]*Table1[[#This Row],[Elec - Diversity]])</f>
        <v>96</v>
      </c>
      <c r="AK874" s="79">
        <f>IF(OR(Table1[[#This Row],[Apparent Power (kVA)]]="",Table1[[#This Row],[Elec - Diversity]]=""),"",Table1[[#This Row],[Apparent Power (kVA)]]*Table1[[#This Row],[Elec - Diversity]])</f>
        <v>79.812901212773852</v>
      </c>
      <c r="AL874" s="62"/>
      <c r="AM874" s="62"/>
      <c r="AN874" s="62"/>
      <c r="AO874" s="62"/>
      <c r="AP874" s="62"/>
      <c r="AQ874" s="62"/>
      <c r="AR874" s="62"/>
      <c r="AS874" s="62"/>
      <c r="AT874" s="62" t="str" cm="1">
        <f t="array" ref="AT874">IF(ISBLANK(Table1[[#This Row],[Service]]),"N/A",INDEX(LookupService[Consumption Unit],MATCH(Table1[[#This Row],[Service]],LookupService[Service],0),0))</f>
        <v>N/A</v>
      </c>
      <c r="AU874" s="62"/>
      <c r="AV874" s="62"/>
      <c r="AW874" s="80" t="str" cm="1">
        <f t="array" ref="AW874">IF(ISBLANK(Table1[[#This Row],[Service]]),"N/A",INDEX(LookupService[Pressure Unit],MATCH(Table1[[#This Row],[Service]],LookupService[Service],0),0))</f>
        <v>N/A</v>
      </c>
      <c r="AX874" s="81"/>
      <c r="AY874" s="72" t="str">
        <f>IF(OR(Table1[[#This Row],[Flow]]="",Table1[[#This Row],[Mech - Diversity]]=""),"",Table1[[#This Row],[Flow]]*Table1[[#This Row],[Mech - Diversity]])</f>
        <v/>
      </c>
      <c r="AZ874" s="72"/>
      <c r="BA874" s="62"/>
      <c r="BB874" s="62"/>
      <c r="BC874" s="62"/>
      <c r="BD874" s="62"/>
      <c r="BE874" s="62"/>
      <c r="BF874" s="62"/>
      <c r="BG874" s="62"/>
      <c r="BH874" s="77"/>
      <c r="BI874" s="77"/>
      <c r="BJ874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874" s="72"/>
      <c r="BL874" s="72" t="b">
        <f>IF(ISBLANK(Table1[[#This Row],[Power Source (Control Panel)]]),FALSE,TRUE)</f>
        <v>0</v>
      </c>
    </row>
    <row r="875" spans="1:64" ht="30" customHeight="1" x14ac:dyDescent="0.3">
      <c r="A875" s="62" t="s">
        <v>1161</v>
      </c>
      <c r="B875" s="62" t="s">
        <v>1159</v>
      </c>
      <c r="C87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75" s="62" t="s">
        <v>600</v>
      </c>
      <c r="E875" s="62"/>
      <c r="F87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7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75" s="74"/>
      <c r="I875" s="75" t="str">
        <f>IF(Table1[[#This Row],[Connection ID]]&lt;&gt;"-",IF(COUNTIF(Table1[Connection ID],Table1[[#This Row],[Connection ID]])&gt;1,"Duplicate Tag",""),"")</f>
        <v/>
      </c>
      <c r="J87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>Panel Not Associated to Equipment</v>
      </c>
      <c r="L875" s="62"/>
      <c r="M875" s="62" t="s">
        <v>7</v>
      </c>
      <c r="N875" s="72" t="str" cm="1">
        <f t="array" ref="N875">_xlfn._xlws.FILTER(LookupCostCode[Cost Code],LookupCostCode[Description]=Table1[[#This Row],[Equipment Type]],"Not Assigned")</f>
        <v>Not Assigned</v>
      </c>
      <c r="O875" s="62" t="s">
        <v>849</v>
      </c>
      <c r="P875" s="62"/>
      <c r="Q875" s="62" t="s">
        <v>5</v>
      </c>
      <c r="R875" s="62"/>
      <c r="S875" s="62"/>
      <c r="T875" s="62"/>
      <c r="U875" s="62"/>
      <c r="V875" s="62"/>
      <c r="W875" s="72" t="str">
        <f>IF(ISBLANK(Table1[[#This Row],[Connection Type]]),"",INDEX(LookupConnectionType[Description],MATCH(Table1[[#This Row],[Connection Type]],LookupConnectionType[Connection Abbreviation])))</f>
        <v/>
      </c>
      <c r="X875" s="76"/>
      <c r="AA875" s="62"/>
      <c r="AB875" s="62"/>
      <c r="AC875" s="62"/>
      <c r="AD875" s="62"/>
      <c r="AE875" s="62"/>
      <c r="AF875" s="77"/>
      <c r="AG875" s="77"/>
      <c r="AH875" s="78"/>
      <c r="AI87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7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75" s="79" t="str">
        <f>IF(OR(Table1[[#This Row],[Apparent Power (kVA)]]="",Table1[[#This Row],[Elec - Diversity]]=""),"",Table1[[#This Row],[Apparent Power (kVA)]]*Table1[[#This Row],[Elec - Diversity]])</f>
        <v/>
      </c>
      <c r="AL875" s="62"/>
      <c r="AM875" s="62"/>
      <c r="AN875" s="62"/>
      <c r="AO875" s="62"/>
      <c r="AP875" s="62"/>
      <c r="AQ875" s="62"/>
      <c r="AR875" s="62"/>
      <c r="AS875" s="62"/>
      <c r="AT875" s="62" t="str" cm="1">
        <f t="array" ref="AT875">IF(ISBLANK(Table1[[#This Row],[Service]]),"N/A",INDEX(LookupService[Consumption Unit],MATCH(Table1[[#This Row],[Service]],LookupService[Service],0),0))</f>
        <v>N/A</v>
      </c>
      <c r="AU875" s="62"/>
      <c r="AV875" s="62"/>
      <c r="AW875" s="80" t="str" cm="1">
        <f t="array" ref="AW875">IF(ISBLANK(Table1[[#This Row],[Service]]),"N/A",INDEX(LookupService[Pressure Unit],MATCH(Table1[[#This Row],[Service]],LookupService[Service],0),0))</f>
        <v>N/A</v>
      </c>
      <c r="AX875" s="81"/>
      <c r="AY875" s="72" t="str">
        <f>IF(OR(Table1[[#This Row],[Flow]]="",Table1[[#This Row],[Mech - Diversity]]=""),"",Table1[[#This Row],[Flow]]*Table1[[#This Row],[Mech - Diversity]])</f>
        <v/>
      </c>
      <c r="AZ875" s="72"/>
      <c r="BA875" s="62"/>
      <c r="BB875" s="62"/>
      <c r="BC875" s="62"/>
      <c r="BD875" s="62"/>
      <c r="BE875" s="62"/>
      <c r="BF875" s="62"/>
      <c r="BG875" s="62"/>
      <c r="BH875" s="77"/>
      <c r="BI875" s="77"/>
      <c r="BJ87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75" s="72"/>
      <c r="BL875" s="72" t="b">
        <f>IF(ISBLANK(Table1[[#This Row],[Power Source (Control Panel)]]),FALSE,TRUE)</f>
        <v>0</v>
      </c>
    </row>
    <row r="876" spans="1:64" ht="30" customHeight="1" x14ac:dyDescent="0.3">
      <c r="A876" s="62" t="s">
        <v>1162</v>
      </c>
      <c r="B876" s="62" t="s">
        <v>1159</v>
      </c>
      <c r="C87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EL-C313</v>
      </c>
      <c r="D876" s="62" t="s">
        <v>516</v>
      </c>
      <c r="E876" s="62" t="s">
        <v>528</v>
      </c>
      <c r="F87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87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876" s="74">
        <v>313</v>
      </c>
      <c r="I876" s="75" t="str">
        <f>IF(Table1[[#This Row],[Connection ID]]&lt;&gt;"-",IF(COUNTIF(Table1[Connection ID],Table1[[#This Row],[Connection ID]])&gt;1,"Duplicate Tag",""),"")</f>
        <v/>
      </c>
      <c r="J87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76" s="62"/>
      <c r="M876" s="62" t="s">
        <v>7</v>
      </c>
      <c r="N876" s="72" t="str" cm="1">
        <f t="array" ref="N876">_xlfn._xlws.FILTER(LookupCostCode[Cost Code],LookupCostCode[Description]=Table1[[#This Row],[Equipment Type]],"Not Assigned")</f>
        <v>Not Assigned</v>
      </c>
      <c r="O876" s="62" t="s">
        <v>849</v>
      </c>
      <c r="P876" s="62"/>
      <c r="Q876" s="62" t="s">
        <v>5</v>
      </c>
      <c r="R876" s="62"/>
      <c r="S876" s="62"/>
      <c r="T876" s="62"/>
      <c r="U876" s="62"/>
      <c r="V876" s="62"/>
      <c r="W876" s="72" t="str">
        <f>IF(ISBLANK(Table1[[#This Row],[Connection Type]]),"",INDEX(LookupConnectionType[Description],MATCH(Table1[[#This Row],[Connection Type]],LookupConnectionType[Connection Abbreviation])))</f>
        <v/>
      </c>
      <c r="X876" s="76"/>
      <c r="AA876" s="62"/>
      <c r="AB876" s="62"/>
      <c r="AC876" s="62" t="s">
        <v>665</v>
      </c>
      <c r="AD876" s="62"/>
      <c r="AE876" s="62" t="s">
        <v>1160</v>
      </c>
      <c r="AF876" s="77"/>
      <c r="AG876" s="77">
        <v>42</v>
      </c>
      <c r="AH876" s="78">
        <v>0.8</v>
      </c>
      <c r="AI87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15.13119585492171</v>
      </c>
      <c r="AJ876" s="79">
        <f>IF(OR(Table1[[#This Row],[Apparent Load (FLA)]]="",Table1[[#This Row],[Apparent Load (FLA)]]=0,Table1[[#This Row],[Elec - Diversity]]=""),"",Table1[[#This Row],[Apparent Load (FLA)]]*Table1[[#This Row],[Elec - Diversity]])</f>
        <v>33.6</v>
      </c>
      <c r="AK876" s="79">
        <f>IF(OR(Table1[[#This Row],[Apparent Power (kVA)]]="",Table1[[#This Row],[Elec - Diversity]]=""),"",Table1[[#This Row],[Apparent Power (kVA)]]*Table1[[#This Row],[Elec - Diversity]])</f>
        <v>12.104956683937369</v>
      </c>
      <c r="AL876" s="62"/>
      <c r="AM876" s="62"/>
      <c r="AN876" s="62"/>
      <c r="AO876" s="62"/>
      <c r="AP876" s="62"/>
      <c r="AQ876" s="62"/>
      <c r="AR876" s="62"/>
      <c r="AS876" s="62"/>
      <c r="AT876" s="62" t="str" cm="1">
        <f t="array" ref="AT876">IF(ISBLANK(Table1[[#This Row],[Service]]),"N/A",INDEX(LookupService[Consumption Unit],MATCH(Table1[[#This Row],[Service]],LookupService[Service],0),0))</f>
        <v>N/A</v>
      </c>
      <c r="AU876" s="62"/>
      <c r="AV876" s="62"/>
      <c r="AW876" s="80" t="str" cm="1">
        <f t="array" ref="AW876">IF(ISBLANK(Table1[[#This Row],[Service]]),"N/A",INDEX(LookupService[Pressure Unit],MATCH(Table1[[#This Row],[Service]],LookupService[Service],0),0))</f>
        <v>N/A</v>
      </c>
      <c r="AX876" s="81"/>
      <c r="AY876" s="72" t="str">
        <f>IF(OR(Table1[[#This Row],[Flow]]="",Table1[[#This Row],[Mech - Diversity]]=""),"",Table1[[#This Row],[Flow]]*Table1[[#This Row],[Mech - Diversity]])</f>
        <v/>
      </c>
      <c r="AZ876" s="72"/>
      <c r="BA876" s="62"/>
      <c r="BB876" s="62"/>
      <c r="BC876" s="62"/>
      <c r="BD876" s="62"/>
      <c r="BE876" s="62"/>
      <c r="BF876" s="62"/>
      <c r="BG876" s="62"/>
      <c r="BH876" s="77"/>
      <c r="BI876" s="77"/>
      <c r="BJ87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876" s="72"/>
      <c r="BL876" s="72" t="b">
        <f>IF(ISBLANK(Table1[[#This Row],[Power Source (Control Panel)]]),FALSE,TRUE)</f>
        <v>0</v>
      </c>
    </row>
    <row r="877" spans="1:64" ht="30" customHeight="1" x14ac:dyDescent="0.3">
      <c r="A877" s="62" t="s">
        <v>1162</v>
      </c>
      <c r="B877" s="62" t="s">
        <v>1159</v>
      </c>
      <c r="C87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77" s="62" t="s">
        <v>600</v>
      </c>
      <c r="E877" s="62"/>
      <c r="F87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7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77" s="74"/>
      <c r="I877" s="75" t="str">
        <f>IF(Table1[[#This Row],[Connection ID]]&lt;&gt;"-",IF(COUNTIF(Table1[Connection ID],Table1[[#This Row],[Connection ID]])&gt;1,"Duplicate Tag",""),"")</f>
        <v/>
      </c>
      <c r="J87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>Panel Not Associated to Equipment</v>
      </c>
      <c r="L877" s="62"/>
      <c r="M877" s="62" t="s">
        <v>7</v>
      </c>
      <c r="N877" s="72" t="str" cm="1">
        <f t="array" ref="N877">_xlfn._xlws.FILTER(LookupCostCode[Cost Code],LookupCostCode[Description]=Table1[[#This Row],[Equipment Type]],"Not Assigned")</f>
        <v>Not Assigned</v>
      </c>
      <c r="O877" s="62" t="s">
        <v>849</v>
      </c>
      <c r="P877" s="62"/>
      <c r="Q877" s="62" t="s">
        <v>5</v>
      </c>
      <c r="R877" s="62"/>
      <c r="S877" s="62"/>
      <c r="T877" s="62"/>
      <c r="U877" s="62"/>
      <c r="V877" s="62"/>
      <c r="W877" s="72" t="str">
        <f>IF(ISBLANK(Table1[[#This Row],[Connection Type]]),"",INDEX(LookupConnectionType[Description],MATCH(Table1[[#This Row],[Connection Type]],LookupConnectionType[Connection Abbreviation])))</f>
        <v/>
      </c>
      <c r="X877" s="76"/>
      <c r="AA877" s="62"/>
      <c r="AB877" s="62"/>
      <c r="AC877" s="62"/>
      <c r="AD877" s="62"/>
      <c r="AE877" s="62"/>
      <c r="AF877" s="77"/>
      <c r="AG877" s="77"/>
      <c r="AH877" s="78"/>
      <c r="AI87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7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77" s="79" t="str">
        <f>IF(OR(Table1[[#This Row],[Apparent Power (kVA)]]="",Table1[[#This Row],[Elec - Diversity]]=""),"",Table1[[#This Row],[Apparent Power (kVA)]]*Table1[[#This Row],[Elec - Diversity]])</f>
        <v/>
      </c>
      <c r="AL877" s="62"/>
      <c r="AM877" s="62"/>
      <c r="AN877" s="62"/>
      <c r="AO877" s="62"/>
      <c r="AP877" s="62"/>
      <c r="AQ877" s="62"/>
      <c r="AR877" s="62"/>
      <c r="AS877" s="62"/>
      <c r="AT877" s="62" t="str" cm="1">
        <f t="array" ref="AT877">IF(ISBLANK(Table1[[#This Row],[Service]]),"N/A",INDEX(LookupService[Consumption Unit],MATCH(Table1[[#This Row],[Service]],LookupService[Service],0),0))</f>
        <v>N/A</v>
      </c>
      <c r="AU877" s="62"/>
      <c r="AV877" s="62"/>
      <c r="AW877" s="80" t="str" cm="1">
        <f t="array" ref="AW877">IF(ISBLANK(Table1[[#This Row],[Service]]),"N/A",INDEX(LookupService[Pressure Unit],MATCH(Table1[[#This Row],[Service]],LookupService[Service],0),0))</f>
        <v>N/A</v>
      </c>
      <c r="AX877" s="81"/>
      <c r="AY877" s="72" t="str">
        <f>IF(OR(Table1[[#This Row],[Flow]]="",Table1[[#This Row],[Mech - Diversity]]=""),"",Table1[[#This Row],[Flow]]*Table1[[#This Row],[Mech - Diversity]])</f>
        <v/>
      </c>
      <c r="AZ877" s="72"/>
      <c r="BA877" s="62"/>
      <c r="BB877" s="62"/>
      <c r="BC877" s="62"/>
      <c r="BD877" s="62"/>
      <c r="BE877" s="62"/>
      <c r="BF877" s="62"/>
      <c r="BG877" s="62"/>
      <c r="BH877" s="77"/>
      <c r="BI877" s="77"/>
      <c r="BJ87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77" s="72"/>
      <c r="BL877" s="72" t="b">
        <f>IF(ISBLANK(Table1[[#This Row],[Power Source (Control Panel)]]),FALSE,TRUE)</f>
        <v>0</v>
      </c>
    </row>
    <row r="878" spans="1:64" ht="30" customHeight="1" x14ac:dyDescent="0.3">
      <c r="A878" s="62" t="s">
        <v>1163</v>
      </c>
      <c r="B878" s="62" t="s">
        <v>1150</v>
      </c>
      <c r="C87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EL-C314</v>
      </c>
      <c r="D878" s="62" t="s">
        <v>516</v>
      </c>
      <c r="E878" s="62" t="s">
        <v>528</v>
      </c>
      <c r="F878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878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878" s="74">
        <v>314</v>
      </c>
      <c r="I878" s="75" t="str">
        <f>IF(Table1[[#This Row],[Connection ID]]&lt;&gt;"-",IF(COUNTIF(Table1[Connection ID],Table1[[#This Row],[Connection ID]])&gt;1,"Duplicate Tag",""),"")</f>
        <v/>
      </c>
      <c r="J87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78" s="62"/>
      <c r="M878" s="62" t="s">
        <v>7</v>
      </c>
      <c r="N878" s="72" t="str" cm="1">
        <f t="array" ref="N878">_xlfn._xlws.FILTER(LookupCostCode[Cost Code],LookupCostCode[Description]=Table1[[#This Row],[Equipment Type]],"Not Assigned")</f>
        <v>Not Assigned</v>
      </c>
      <c r="O878" s="62" t="s">
        <v>849</v>
      </c>
      <c r="P878" s="62"/>
      <c r="Q878" s="62" t="s">
        <v>5</v>
      </c>
      <c r="R878" s="62"/>
      <c r="S878" s="62"/>
      <c r="T878" s="62"/>
      <c r="U878" s="62"/>
      <c r="V878" s="62"/>
      <c r="W878" s="72" t="str">
        <f>IF(ISBLANK(Table1[[#This Row],[Connection Type]]),"",INDEX(LookupConnectionType[Description],MATCH(Table1[[#This Row],[Connection Type]],LookupConnectionType[Connection Abbreviation])))</f>
        <v/>
      </c>
      <c r="X878" s="76"/>
      <c r="AA878" s="62"/>
      <c r="AB878" s="62"/>
      <c r="AC878" s="62" t="s">
        <v>665</v>
      </c>
      <c r="AD878" s="62"/>
      <c r="AE878" s="62" t="s">
        <v>668</v>
      </c>
      <c r="AF878" s="77"/>
      <c r="AG878" s="77">
        <v>84</v>
      </c>
      <c r="AH878" s="78">
        <v>0.8</v>
      </c>
      <c r="AI878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69.836288561177128</v>
      </c>
      <c r="AJ878" s="79">
        <f>IF(OR(Table1[[#This Row],[Apparent Load (FLA)]]="",Table1[[#This Row],[Apparent Load (FLA)]]=0,Table1[[#This Row],[Elec - Diversity]]=""),"",Table1[[#This Row],[Apparent Load (FLA)]]*Table1[[#This Row],[Elec - Diversity]])</f>
        <v>67.2</v>
      </c>
      <c r="AK878" s="79">
        <f>IF(OR(Table1[[#This Row],[Apparent Power (kVA)]]="",Table1[[#This Row],[Elec - Diversity]]=""),"",Table1[[#This Row],[Apparent Power (kVA)]]*Table1[[#This Row],[Elec - Diversity]])</f>
        <v>55.869030848941705</v>
      </c>
      <c r="AL878" s="62"/>
      <c r="AM878" s="62"/>
      <c r="AN878" s="62"/>
      <c r="AO878" s="62"/>
      <c r="AP878" s="62"/>
      <c r="AQ878" s="62"/>
      <c r="AR878" s="62"/>
      <c r="AS878" s="62"/>
      <c r="AT878" s="62" t="str" cm="1">
        <f t="array" ref="AT878">IF(ISBLANK(Table1[[#This Row],[Service]]),"N/A",INDEX(LookupService[Consumption Unit],MATCH(Table1[[#This Row],[Service]],LookupService[Service],0),0))</f>
        <v>N/A</v>
      </c>
      <c r="AU878" s="62"/>
      <c r="AV878" s="62"/>
      <c r="AW878" s="80" t="str" cm="1">
        <f t="array" ref="AW878">IF(ISBLANK(Table1[[#This Row],[Service]]),"N/A",INDEX(LookupService[Pressure Unit],MATCH(Table1[[#This Row],[Service]],LookupService[Service],0),0))</f>
        <v>N/A</v>
      </c>
      <c r="AX878" s="81"/>
      <c r="AY878" s="72" t="str">
        <f>IF(OR(Table1[[#This Row],[Flow]]="",Table1[[#This Row],[Mech - Diversity]]=""),"",Table1[[#This Row],[Flow]]*Table1[[#This Row],[Mech - Diversity]])</f>
        <v/>
      </c>
      <c r="AZ878" s="72"/>
      <c r="BA878" s="62"/>
      <c r="BB878" s="62"/>
      <c r="BC878" s="62"/>
      <c r="BD878" s="62"/>
      <c r="BE878" s="62"/>
      <c r="BF878" s="62"/>
      <c r="BG878" s="62"/>
      <c r="BH878" s="77"/>
      <c r="BI878" s="77"/>
      <c r="BJ878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878" s="72"/>
      <c r="BL878" s="72" t="b">
        <f>IF(ISBLANK(Table1[[#This Row],[Power Source (Control Panel)]]),FALSE,TRUE)</f>
        <v>0</v>
      </c>
    </row>
    <row r="879" spans="1:64" ht="30" customHeight="1" x14ac:dyDescent="0.3">
      <c r="A879" s="62" t="s">
        <v>1163</v>
      </c>
      <c r="B879" s="62" t="s">
        <v>1150</v>
      </c>
      <c r="C87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TD-C196</v>
      </c>
      <c r="D879" s="62" t="s">
        <v>516</v>
      </c>
      <c r="E879" s="62" t="s">
        <v>794</v>
      </c>
      <c r="F879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879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879" s="74">
        <v>196</v>
      </c>
      <c r="I879" s="75" t="str">
        <f>IF(Table1[[#This Row],[Connection ID]]&lt;&gt;"-",IF(COUNTIF(Table1[Connection ID],Table1[[#This Row],[Connection ID]])&gt;1,"Duplicate Tag",""),"")</f>
        <v/>
      </c>
      <c r="J87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79" s="62"/>
      <c r="M879" s="62" t="s">
        <v>7</v>
      </c>
      <c r="N879" s="72" t="str" cm="1">
        <f t="array" ref="N879">_xlfn._xlws.FILTER(LookupCostCode[Cost Code],LookupCostCode[Description]=Table1[[#This Row],[Equipment Type]],"Not Assigned")</f>
        <v>Not Assigned</v>
      </c>
      <c r="O879" s="62" t="s">
        <v>849</v>
      </c>
      <c r="P879" s="62"/>
      <c r="Q879" s="62" t="s">
        <v>5</v>
      </c>
      <c r="R879" s="62"/>
      <c r="S879" s="62"/>
      <c r="T879" s="62"/>
      <c r="U879" s="62"/>
      <c r="V879" s="62"/>
      <c r="W879" s="72" t="str">
        <f>IF(ISBLANK(Table1[[#This Row],[Connection Type]]),"",INDEX(LookupConnectionType[Description],MATCH(Table1[[#This Row],[Connection Type]],LookupConnectionType[Connection Abbreviation])))</f>
        <v/>
      </c>
      <c r="X879" s="76"/>
      <c r="AA879" s="62"/>
      <c r="AB879" s="62"/>
      <c r="AC879" s="62"/>
      <c r="AD879" s="62"/>
      <c r="AE879" s="62"/>
      <c r="AF879" s="77"/>
      <c r="AG879" s="77"/>
      <c r="AH879" s="78"/>
      <c r="AI87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7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79" s="79" t="str">
        <f>IF(OR(Table1[[#This Row],[Apparent Power (kVA)]]="",Table1[[#This Row],[Elec - Diversity]]=""),"",Table1[[#This Row],[Apparent Power (kVA)]]*Table1[[#This Row],[Elec - Diversity]])</f>
        <v/>
      </c>
      <c r="AL879" s="62"/>
      <c r="AM879" s="62"/>
      <c r="AN879" s="62"/>
      <c r="AO879" s="62"/>
      <c r="AP879" s="62"/>
      <c r="AQ879" s="62"/>
      <c r="AR879" s="62"/>
      <c r="AS879" s="62"/>
      <c r="AT879" s="62" t="str" cm="1">
        <f t="array" ref="AT879">IF(ISBLANK(Table1[[#This Row],[Service]]),"N/A",INDEX(LookupService[Consumption Unit],MATCH(Table1[[#This Row],[Service]],LookupService[Service],0),0))</f>
        <v>N/A</v>
      </c>
      <c r="AU879" s="62"/>
      <c r="AV879" s="62"/>
      <c r="AW879" s="80" t="str" cm="1">
        <f t="array" ref="AW879">IF(ISBLANK(Table1[[#This Row],[Service]]),"N/A",INDEX(LookupService[Pressure Unit],MATCH(Table1[[#This Row],[Service]],LookupService[Service],0),0))</f>
        <v>N/A</v>
      </c>
      <c r="AX879" s="81"/>
      <c r="AY879" s="72" t="str">
        <f>IF(OR(Table1[[#This Row],[Flow]]="",Table1[[#This Row],[Mech - Diversity]]=""),"",Table1[[#This Row],[Flow]]*Table1[[#This Row],[Mech - Diversity]])</f>
        <v/>
      </c>
      <c r="AZ879" s="72"/>
      <c r="BA879" s="62"/>
      <c r="BB879" s="62"/>
      <c r="BC879" s="62"/>
      <c r="BD879" s="62"/>
      <c r="BE879" s="62"/>
      <c r="BF879" s="62"/>
      <c r="BG879" s="62"/>
      <c r="BH879" s="77"/>
      <c r="BI879" s="77"/>
      <c r="BJ879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879" s="72"/>
      <c r="BL879" s="72" t="b">
        <f>IF(ISBLANK(Table1[[#This Row],[Power Source (Control Panel)]]),FALSE,TRUE)</f>
        <v>0</v>
      </c>
    </row>
    <row r="880" spans="1:64" ht="30" customHeight="1" x14ac:dyDescent="0.3">
      <c r="A880" s="62" t="s">
        <v>1163</v>
      </c>
      <c r="B880" s="62" t="s">
        <v>1150</v>
      </c>
      <c r="C88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80" s="62" t="s">
        <v>600</v>
      </c>
      <c r="E880" s="62"/>
      <c r="F88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8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80" s="74"/>
      <c r="I880" s="75" t="str">
        <f>IF(Table1[[#This Row],[Connection ID]]&lt;&gt;"-",IF(COUNTIF(Table1[Connection ID],Table1[[#This Row],[Connection ID]])&gt;1,"Duplicate Tag",""),"")</f>
        <v/>
      </c>
      <c r="J88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>Panel Not Associated to Equipment</v>
      </c>
      <c r="L880" s="62"/>
      <c r="M880" s="62" t="s">
        <v>7</v>
      </c>
      <c r="N880" s="72" t="str" cm="1">
        <f t="array" ref="N880">_xlfn._xlws.FILTER(LookupCostCode[Cost Code],LookupCostCode[Description]=Table1[[#This Row],[Equipment Type]],"Not Assigned")</f>
        <v>Not Assigned</v>
      </c>
      <c r="O880" s="62" t="s">
        <v>849</v>
      </c>
      <c r="P880" s="62"/>
      <c r="Q880" s="62" t="s">
        <v>5</v>
      </c>
      <c r="R880" s="62"/>
      <c r="S880" s="62"/>
      <c r="T880" s="62"/>
      <c r="U880" s="62"/>
      <c r="V880" s="62"/>
      <c r="W880" s="72" t="str">
        <f>IF(ISBLANK(Table1[[#This Row],[Connection Type]]),"",INDEX(LookupConnectionType[Description],MATCH(Table1[[#This Row],[Connection Type]],LookupConnectionType[Connection Abbreviation])))</f>
        <v/>
      </c>
      <c r="X880" s="76"/>
      <c r="AA880" s="62"/>
      <c r="AB880" s="62"/>
      <c r="AC880" s="62"/>
      <c r="AD880" s="62"/>
      <c r="AE880" s="62"/>
      <c r="AF880" s="77"/>
      <c r="AG880" s="77"/>
      <c r="AH880" s="78"/>
      <c r="AI88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8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80" s="79" t="str">
        <f>IF(OR(Table1[[#This Row],[Apparent Power (kVA)]]="",Table1[[#This Row],[Elec - Diversity]]=""),"",Table1[[#This Row],[Apparent Power (kVA)]]*Table1[[#This Row],[Elec - Diversity]])</f>
        <v/>
      </c>
      <c r="AL880" s="62"/>
      <c r="AM880" s="62"/>
      <c r="AN880" s="62"/>
      <c r="AO880" s="62"/>
      <c r="AP880" s="62"/>
      <c r="AQ880" s="62"/>
      <c r="AR880" s="62"/>
      <c r="AS880" s="62"/>
      <c r="AT880" s="62" t="str" cm="1">
        <f t="array" ref="AT880">IF(ISBLANK(Table1[[#This Row],[Service]]),"N/A",INDEX(LookupService[Consumption Unit],MATCH(Table1[[#This Row],[Service]],LookupService[Service],0),0))</f>
        <v>N/A</v>
      </c>
      <c r="AU880" s="62"/>
      <c r="AV880" s="62"/>
      <c r="AW880" s="80" t="str" cm="1">
        <f t="array" ref="AW880">IF(ISBLANK(Table1[[#This Row],[Service]]),"N/A",INDEX(LookupService[Pressure Unit],MATCH(Table1[[#This Row],[Service]],LookupService[Service],0),0))</f>
        <v>N/A</v>
      </c>
      <c r="AX880" s="81"/>
      <c r="AY880" s="72" t="str">
        <f>IF(OR(Table1[[#This Row],[Flow]]="",Table1[[#This Row],[Mech - Diversity]]=""),"",Table1[[#This Row],[Flow]]*Table1[[#This Row],[Mech - Diversity]])</f>
        <v/>
      </c>
      <c r="AZ880" s="72"/>
      <c r="BA880" s="62"/>
      <c r="BB880" s="62"/>
      <c r="BC880" s="62"/>
      <c r="BD880" s="62"/>
      <c r="BE880" s="62"/>
      <c r="BF880" s="62"/>
      <c r="BG880" s="62"/>
      <c r="BH880" s="77"/>
      <c r="BI880" s="77"/>
      <c r="BJ88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80" s="72"/>
      <c r="BL880" s="72" t="b">
        <f>IF(ISBLANK(Table1[[#This Row],[Power Source (Control Panel)]]),FALSE,TRUE)</f>
        <v>0</v>
      </c>
    </row>
    <row r="881" spans="1:64" ht="30" customHeight="1" x14ac:dyDescent="0.3">
      <c r="A881" s="62" t="s">
        <v>1164</v>
      </c>
      <c r="B881" s="62" t="s">
        <v>1150</v>
      </c>
      <c r="C88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EL-C315</v>
      </c>
      <c r="D881" s="62" t="s">
        <v>516</v>
      </c>
      <c r="E881" s="62" t="s">
        <v>528</v>
      </c>
      <c r="F881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881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881" s="74">
        <v>315</v>
      </c>
      <c r="I881" s="75" t="str">
        <f>IF(Table1[[#This Row],[Connection ID]]&lt;&gt;"-",IF(COUNTIF(Table1[Connection ID],Table1[[#This Row],[Connection ID]])&gt;1,"Duplicate Tag",""),"")</f>
        <v/>
      </c>
      <c r="J88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81" s="62"/>
      <c r="M881" s="62" t="s">
        <v>7</v>
      </c>
      <c r="N881" s="72" t="str" cm="1">
        <f t="array" ref="N881">_xlfn._xlws.FILTER(LookupCostCode[Cost Code],LookupCostCode[Description]=Table1[[#This Row],[Equipment Type]],"Not Assigned")</f>
        <v>Not Assigned</v>
      </c>
      <c r="O881" s="62" t="s">
        <v>849</v>
      </c>
      <c r="P881" s="62"/>
      <c r="Q881" s="62" t="s">
        <v>5</v>
      </c>
      <c r="R881" s="62"/>
      <c r="S881" s="62"/>
      <c r="T881" s="62"/>
      <c r="U881" s="62"/>
      <c r="V881" s="62"/>
      <c r="W881" s="72" t="str">
        <f>IF(ISBLANK(Table1[[#This Row],[Connection Type]]),"",INDEX(LookupConnectionType[Description],MATCH(Table1[[#This Row],[Connection Type]],LookupConnectionType[Connection Abbreviation])))</f>
        <v/>
      </c>
      <c r="X881" s="76"/>
      <c r="AA881" s="62"/>
      <c r="AB881" s="62"/>
      <c r="AC881" s="62" t="s">
        <v>665</v>
      </c>
      <c r="AD881" s="62"/>
      <c r="AE881" s="62" t="s">
        <v>668</v>
      </c>
      <c r="AF881" s="77"/>
      <c r="AG881" s="77">
        <v>84</v>
      </c>
      <c r="AH881" s="78">
        <v>0.8</v>
      </c>
      <c r="AI881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69.836288561177128</v>
      </c>
      <c r="AJ881" s="79">
        <f>IF(OR(Table1[[#This Row],[Apparent Load (FLA)]]="",Table1[[#This Row],[Apparent Load (FLA)]]=0,Table1[[#This Row],[Elec - Diversity]]=""),"",Table1[[#This Row],[Apparent Load (FLA)]]*Table1[[#This Row],[Elec - Diversity]])</f>
        <v>67.2</v>
      </c>
      <c r="AK881" s="79">
        <f>IF(OR(Table1[[#This Row],[Apparent Power (kVA)]]="",Table1[[#This Row],[Elec - Diversity]]=""),"",Table1[[#This Row],[Apparent Power (kVA)]]*Table1[[#This Row],[Elec - Diversity]])</f>
        <v>55.869030848941705</v>
      </c>
      <c r="AL881" s="62"/>
      <c r="AM881" s="62"/>
      <c r="AN881" s="62"/>
      <c r="AO881" s="62"/>
      <c r="AP881" s="62"/>
      <c r="AQ881" s="62"/>
      <c r="AR881" s="62"/>
      <c r="AS881" s="62"/>
      <c r="AT881" s="62" t="str" cm="1">
        <f t="array" ref="AT881">IF(ISBLANK(Table1[[#This Row],[Service]]),"N/A",INDEX(LookupService[Consumption Unit],MATCH(Table1[[#This Row],[Service]],LookupService[Service],0),0))</f>
        <v>N/A</v>
      </c>
      <c r="AU881" s="62"/>
      <c r="AV881" s="62"/>
      <c r="AW881" s="80" t="str" cm="1">
        <f t="array" ref="AW881">IF(ISBLANK(Table1[[#This Row],[Service]]),"N/A",INDEX(LookupService[Pressure Unit],MATCH(Table1[[#This Row],[Service]],LookupService[Service],0),0))</f>
        <v>N/A</v>
      </c>
      <c r="AX881" s="81"/>
      <c r="AY881" s="72" t="str">
        <f>IF(OR(Table1[[#This Row],[Flow]]="",Table1[[#This Row],[Mech - Diversity]]=""),"",Table1[[#This Row],[Flow]]*Table1[[#This Row],[Mech - Diversity]])</f>
        <v/>
      </c>
      <c r="AZ881" s="72"/>
      <c r="BA881" s="62"/>
      <c r="BB881" s="62"/>
      <c r="BC881" s="62"/>
      <c r="BD881" s="62"/>
      <c r="BE881" s="62"/>
      <c r="BF881" s="62"/>
      <c r="BG881" s="62"/>
      <c r="BH881" s="77"/>
      <c r="BI881" s="77"/>
      <c r="BJ881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881" s="72"/>
      <c r="BL881" s="72" t="b">
        <f>IF(ISBLANK(Table1[[#This Row],[Power Source (Control Panel)]]),FALSE,TRUE)</f>
        <v>0</v>
      </c>
    </row>
    <row r="882" spans="1:64" ht="30" customHeight="1" x14ac:dyDescent="0.3">
      <c r="A882" s="62" t="s">
        <v>1164</v>
      </c>
      <c r="B882" s="62" t="s">
        <v>1150</v>
      </c>
      <c r="C88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TD-C197</v>
      </c>
      <c r="D882" s="62" t="s">
        <v>516</v>
      </c>
      <c r="E882" s="62" t="s">
        <v>794</v>
      </c>
      <c r="F882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882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882" s="74">
        <v>197</v>
      </c>
      <c r="I882" s="75" t="str">
        <f>IF(Table1[[#This Row],[Connection ID]]&lt;&gt;"-",IF(COUNTIF(Table1[Connection ID],Table1[[#This Row],[Connection ID]])&gt;1,"Duplicate Tag",""),"")</f>
        <v/>
      </c>
      <c r="J88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82" s="62"/>
      <c r="M882" s="62" t="s">
        <v>7</v>
      </c>
      <c r="N882" s="72" t="str" cm="1">
        <f t="array" ref="N882">_xlfn._xlws.FILTER(LookupCostCode[Cost Code],LookupCostCode[Description]=Table1[[#This Row],[Equipment Type]],"Not Assigned")</f>
        <v>Not Assigned</v>
      </c>
      <c r="O882" s="62" t="s">
        <v>849</v>
      </c>
      <c r="P882" s="62"/>
      <c r="Q882" s="62" t="s">
        <v>5</v>
      </c>
      <c r="R882" s="62"/>
      <c r="S882" s="62"/>
      <c r="T882" s="62"/>
      <c r="U882" s="62"/>
      <c r="V882" s="62"/>
      <c r="W882" s="72" t="str">
        <f>IF(ISBLANK(Table1[[#This Row],[Connection Type]]),"",INDEX(LookupConnectionType[Description],MATCH(Table1[[#This Row],[Connection Type]],LookupConnectionType[Connection Abbreviation])))</f>
        <v/>
      </c>
      <c r="X882" s="76"/>
      <c r="AA882" s="62"/>
      <c r="AB882" s="62"/>
      <c r="AC882" s="62"/>
      <c r="AD882" s="62"/>
      <c r="AE882" s="62"/>
      <c r="AF882" s="77"/>
      <c r="AG882" s="77"/>
      <c r="AH882" s="78"/>
      <c r="AI88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8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82" s="79" t="str">
        <f>IF(OR(Table1[[#This Row],[Apparent Power (kVA)]]="",Table1[[#This Row],[Elec - Diversity]]=""),"",Table1[[#This Row],[Apparent Power (kVA)]]*Table1[[#This Row],[Elec - Diversity]])</f>
        <v/>
      </c>
      <c r="AL882" s="62"/>
      <c r="AM882" s="62"/>
      <c r="AN882" s="62"/>
      <c r="AO882" s="62"/>
      <c r="AP882" s="62"/>
      <c r="AQ882" s="62"/>
      <c r="AR882" s="62"/>
      <c r="AS882" s="62"/>
      <c r="AT882" s="62" t="str" cm="1">
        <f t="array" ref="AT882">IF(ISBLANK(Table1[[#This Row],[Service]]),"N/A",INDEX(LookupService[Consumption Unit],MATCH(Table1[[#This Row],[Service]],LookupService[Service],0),0))</f>
        <v>N/A</v>
      </c>
      <c r="AU882" s="62"/>
      <c r="AV882" s="62"/>
      <c r="AW882" s="80" t="str" cm="1">
        <f t="array" ref="AW882">IF(ISBLANK(Table1[[#This Row],[Service]]),"N/A",INDEX(LookupService[Pressure Unit],MATCH(Table1[[#This Row],[Service]],LookupService[Service],0),0))</f>
        <v>N/A</v>
      </c>
      <c r="AX882" s="81"/>
      <c r="AY882" s="72" t="str">
        <f>IF(OR(Table1[[#This Row],[Flow]]="",Table1[[#This Row],[Mech - Diversity]]=""),"",Table1[[#This Row],[Flow]]*Table1[[#This Row],[Mech - Diversity]])</f>
        <v/>
      </c>
      <c r="AZ882" s="72"/>
      <c r="BA882" s="62"/>
      <c r="BB882" s="62"/>
      <c r="BC882" s="62"/>
      <c r="BD882" s="62"/>
      <c r="BE882" s="62"/>
      <c r="BF882" s="62"/>
      <c r="BG882" s="62"/>
      <c r="BH882" s="77"/>
      <c r="BI882" s="77"/>
      <c r="BJ882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882" s="72"/>
      <c r="BL882" s="72" t="b">
        <f>IF(ISBLANK(Table1[[#This Row],[Power Source (Control Panel)]]),FALSE,TRUE)</f>
        <v>0</v>
      </c>
    </row>
    <row r="883" spans="1:64" ht="30" customHeight="1" x14ac:dyDescent="0.3">
      <c r="A883" s="62" t="s">
        <v>1164</v>
      </c>
      <c r="B883" s="62" t="s">
        <v>1150</v>
      </c>
      <c r="C88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83" s="62" t="s">
        <v>600</v>
      </c>
      <c r="E883" s="62"/>
      <c r="F88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8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83" s="74"/>
      <c r="I883" s="75" t="str">
        <f>IF(Table1[[#This Row],[Connection ID]]&lt;&gt;"-",IF(COUNTIF(Table1[Connection ID],Table1[[#This Row],[Connection ID]])&gt;1,"Duplicate Tag",""),"")</f>
        <v/>
      </c>
      <c r="J88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>Panel Not Associated to Equipment</v>
      </c>
      <c r="L883" s="62"/>
      <c r="M883" s="62" t="s">
        <v>7</v>
      </c>
      <c r="N883" s="72" t="str" cm="1">
        <f t="array" ref="N883">_xlfn._xlws.FILTER(LookupCostCode[Cost Code],LookupCostCode[Description]=Table1[[#This Row],[Equipment Type]],"Not Assigned")</f>
        <v>Not Assigned</v>
      </c>
      <c r="O883" s="62" t="s">
        <v>849</v>
      </c>
      <c r="P883" s="62"/>
      <c r="Q883" s="62" t="s">
        <v>5</v>
      </c>
      <c r="R883" s="62"/>
      <c r="S883" s="62"/>
      <c r="T883" s="62"/>
      <c r="U883" s="62"/>
      <c r="V883" s="62"/>
      <c r="W883" s="72" t="str">
        <f>IF(ISBLANK(Table1[[#This Row],[Connection Type]]),"",INDEX(LookupConnectionType[Description],MATCH(Table1[[#This Row],[Connection Type]],LookupConnectionType[Connection Abbreviation])))</f>
        <v/>
      </c>
      <c r="X883" s="76"/>
      <c r="AA883" s="62"/>
      <c r="AB883" s="62"/>
      <c r="AC883" s="62"/>
      <c r="AD883" s="62"/>
      <c r="AE883" s="62"/>
      <c r="AF883" s="77"/>
      <c r="AG883" s="77"/>
      <c r="AH883" s="78"/>
      <c r="AI88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8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83" s="79" t="str">
        <f>IF(OR(Table1[[#This Row],[Apparent Power (kVA)]]="",Table1[[#This Row],[Elec - Diversity]]=""),"",Table1[[#This Row],[Apparent Power (kVA)]]*Table1[[#This Row],[Elec - Diversity]])</f>
        <v/>
      </c>
      <c r="AL883" s="62"/>
      <c r="AM883" s="62"/>
      <c r="AN883" s="62"/>
      <c r="AO883" s="62"/>
      <c r="AP883" s="62"/>
      <c r="AQ883" s="62"/>
      <c r="AR883" s="62"/>
      <c r="AS883" s="62"/>
      <c r="AT883" s="62" t="str" cm="1">
        <f t="array" ref="AT883">IF(ISBLANK(Table1[[#This Row],[Service]]),"N/A",INDEX(LookupService[Consumption Unit],MATCH(Table1[[#This Row],[Service]],LookupService[Service],0),0))</f>
        <v>N/A</v>
      </c>
      <c r="AU883" s="62"/>
      <c r="AV883" s="62"/>
      <c r="AW883" s="80" t="str" cm="1">
        <f t="array" ref="AW883">IF(ISBLANK(Table1[[#This Row],[Service]]),"N/A",INDEX(LookupService[Pressure Unit],MATCH(Table1[[#This Row],[Service]],LookupService[Service],0),0))</f>
        <v>N/A</v>
      </c>
      <c r="AX883" s="81"/>
      <c r="AY883" s="72" t="str">
        <f>IF(OR(Table1[[#This Row],[Flow]]="",Table1[[#This Row],[Mech - Diversity]]=""),"",Table1[[#This Row],[Flow]]*Table1[[#This Row],[Mech - Diversity]])</f>
        <v/>
      </c>
      <c r="AZ883" s="72"/>
      <c r="BA883" s="62"/>
      <c r="BB883" s="62"/>
      <c r="BC883" s="62"/>
      <c r="BD883" s="62"/>
      <c r="BE883" s="62"/>
      <c r="BF883" s="62"/>
      <c r="BG883" s="62"/>
      <c r="BH883" s="77"/>
      <c r="BI883" s="77"/>
      <c r="BJ88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83" s="72"/>
      <c r="BL883" s="72" t="b">
        <f>IF(ISBLANK(Table1[[#This Row],[Power Source (Control Panel)]]),FALSE,TRUE)</f>
        <v>0</v>
      </c>
    </row>
    <row r="884" spans="1:64" ht="30" customHeight="1" x14ac:dyDescent="0.3">
      <c r="A884" s="62" t="s">
        <v>1165</v>
      </c>
      <c r="B884" s="62" t="s">
        <v>1159</v>
      </c>
      <c r="C88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EL-C316</v>
      </c>
      <c r="D884" s="62" t="s">
        <v>516</v>
      </c>
      <c r="E884" s="62" t="s">
        <v>528</v>
      </c>
      <c r="F884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884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884" s="74">
        <v>316</v>
      </c>
      <c r="I884" s="75" t="str">
        <f>IF(Table1[[#This Row],[Connection ID]]&lt;&gt;"-",IF(COUNTIF(Table1[Connection ID],Table1[[#This Row],[Connection ID]])&gt;1,"Duplicate Tag",""),"")</f>
        <v/>
      </c>
      <c r="J88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84" s="62"/>
      <c r="M884" s="62" t="s">
        <v>7</v>
      </c>
      <c r="N884" s="72" t="str" cm="1">
        <f t="array" ref="N884">_xlfn._xlws.FILTER(LookupCostCode[Cost Code],LookupCostCode[Description]=Table1[[#This Row],[Equipment Type]],"Not Assigned")</f>
        <v>Not Assigned</v>
      </c>
      <c r="O884" s="62" t="s">
        <v>849</v>
      </c>
      <c r="P884" s="62"/>
      <c r="Q884" s="62" t="s">
        <v>5</v>
      </c>
      <c r="R884" s="62"/>
      <c r="S884" s="62"/>
      <c r="T884" s="62"/>
      <c r="U884" s="62"/>
      <c r="V884" s="62"/>
      <c r="W884" s="72" t="str">
        <f>IF(ISBLANK(Table1[[#This Row],[Connection Type]]),"",INDEX(LookupConnectionType[Description],MATCH(Table1[[#This Row],[Connection Type]],LookupConnectionType[Connection Abbreviation])))</f>
        <v/>
      </c>
      <c r="X884" s="76"/>
      <c r="AA884" s="62"/>
      <c r="AB884" s="62"/>
      <c r="AC884" s="62" t="s">
        <v>665</v>
      </c>
      <c r="AD884" s="62"/>
      <c r="AE884" s="62" t="s">
        <v>668</v>
      </c>
      <c r="AF884" s="77"/>
      <c r="AG884" s="77">
        <v>120</v>
      </c>
      <c r="AH884" s="78">
        <v>0.8</v>
      </c>
      <c r="AI884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99.766126515967315</v>
      </c>
      <c r="AJ884" s="79">
        <f>IF(OR(Table1[[#This Row],[Apparent Load (FLA)]]="",Table1[[#This Row],[Apparent Load (FLA)]]=0,Table1[[#This Row],[Elec - Diversity]]=""),"",Table1[[#This Row],[Apparent Load (FLA)]]*Table1[[#This Row],[Elec - Diversity]])</f>
        <v>96</v>
      </c>
      <c r="AK884" s="79">
        <f>IF(OR(Table1[[#This Row],[Apparent Power (kVA)]]="",Table1[[#This Row],[Elec - Diversity]]=""),"",Table1[[#This Row],[Apparent Power (kVA)]]*Table1[[#This Row],[Elec - Diversity]])</f>
        <v>79.812901212773852</v>
      </c>
      <c r="AL884" s="62"/>
      <c r="AM884" s="62"/>
      <c r="AN884" s="62"/>
      <c r="AO884" s="62"/>
      <c r="AP884" s="62"/>
      <c r="AQ884" s="62"/>
      <c r="AR884" s="62"/>
      <c r="AS884" s="62"/>
      <c r="AT884" s="62" t="str" cm="1">
        <f t="array" ref="AT884">IF(ISBLANK(Table1[[#This Row],[Service]]),"N/A",INDEX(LookupService[Consumption Unit],MATCH(Table1[[#This Row],[Service]],LookupService[Service],0),0))</f>
        <v>N/A</v>
      </c>
      <c r="AU884" s="62"/>
      <c r="AV884" s="62"/>
      <c r="AW884" s="80" t="str" cm="1">
        <f t="array" ref="AW884">IF(ISBLANK(Table1[[#This Row],[Service]]),"N/A",INDEX(LookupService[Pressure Unit],MATCH(Table1[[#This Row],[Service]],LookupService[Service],0),0))</f>
        <v>N/A</v>
      </c>
      <c r="AX884" s="81"/>
      <c r="AY884" s="72" t="str">
        <f>IF(OR(Table1[[#This Row],[Flow]]="",Table1[[#This Row],[Mech - Diversity]]=""),"",Table1[[#This Row],[Flow]]*Table1[[#This Row],[Mech - Diversity]])</f>
        <v/>
      </c>
      <c r="AZ884" s="72"/>
      <c r="BA884" s="62"/>
      <c r="BB884" s="62"/>
      <c r="BC884" s="62"/>
      <c r="BD884" s="62"/>
      <c r="BE884" s="62"/>
      <c r="BF884" s="62"/>
      <c r="BG884" s="62"/>
      <c r="BH884" s="77"/>
      <c r="BI884" s="77"/>
      <c r="BJ884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884" s="72"/>
      <c r="BL884" s="72" t="b">
        <f>IF(ISBLANK(Table1[[#This Row],[Power Source (Control Panel)]]),FALSE,TRUE)</f>
        <v>0</v>
      </c>
    </row>
    <row r="885" spans="1:64" ht="30" customHeight="1" x14ac:dyDescent="0.3">
      <c r="A885" s="62" t="s">
        <v>1165</v>
      </c>
      <c r="B885" s="62" t="s">
        <v>1159</v>
      </c>
      <c r="C88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85" s="62" t="s">
        <v>600</v>
      </c>
      <c r="E885" s="62"/>
      <c r="F88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8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85" s="74"/>
      <c r="I885" s="75" t="str">
        <f>IF(Table1[[#This Row],[Connection ID]]&lt;&gt;"-",IF(COUNTIF(Table1[Connection ID],Table1[[#This Row],[Connection ID]])&gt;1,"Duplicate Tag",""),"")</f>
        <v/>
      </c>
      <c r="J88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>Panel Not Associated to Equipment</v>
      </c>
      <c r="L885" s="62"/>
      <c r="M885" s="62" t="s">
        <v>7</v>
      </c>
      <c r="N885" s="72" t="str" cm="1">
        <f t="array" ref="N885">_xlfn._xlws.FILTER(LookupCostCode[Cost Code],LookupCostCode[Description]=Table1[[#This Row],[Equipment Type]],"Not Assigned")</f>
        <v>Not Assigned</v>
      </c>
      <c r="O885" s="62" t="s">
        <v>849</v>
      </c>
      <c r="P885" s="62"/>
      <c r="Q885" s="62" t="s">
        <v>5</v>
      </c>
      <c r="R885" s="62"/>
      <c r="S885" s="62"/>
      <c r="T885" s="62"/>
      <c r="U885" s="62"/>
      <c r="V885" s="62"/>
      <c r="W885" s="72" t="str">
        <f>IF(ISBLANK(Table1[[#This Row],[Connection Type]]),"",INDEX(LookupConnectionType[Description],MATCH(Table1[[#This Row],[Connection Type]],LookupConnectionType[Connection Abbreviation])))</f>
        <v/>
      </c>
      <c r="X885" s="76"/>
      <c r="AA885" s="62"/>
      <c r="AB885" s="62"/>
      <c r="AC885" s="62"/>
      <c r="AD885" s="62"/>
      <c r="AE885" s="62"/>
      <c r="AF885" s="77"/>
      <c r="AG885" s="77"/>
      <c r="AH885" s="78"/>
      <c r="AI88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8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85" s="79" t="str">
        <f>IF(OR(Table1[[#This Row],[Apparent Power (kVA)]]="",Table1[[#This Row],[Elec - Diversity]]=""),"",Table1[[#This Row],[Apparent Power (kVA)]]*Table1[[#This Row],[Elec - Diversity]])</f>
        <v/>
      </c>
      <c r="AL885" s="62"/>
      <c r="AM885" s="62"/>
      <c r="AN885" s="62"/>
      <c r="AO885" s="62"/>
      <c r="AP885" s="62"/>
      <c r="AQ885" s="62"/>
      <c r="AR885" s="62"/>
      <c r="AS885" s="62"/>
      <c r="AT885" s="62" t="str" cm="1">
        <f t="array" ref="AT885">IF(ISBLANK(Table1[[#This Row],[Service]]),"N/A",INDEX(LookupService[Consumption Unit],MATCH(Table1[[#This Row],[Service]],LookupService[Service],0),0))</f>
        <v>N/A</v>
      </c>
      <c r="AU885" s="62"/>
      <c r="AV885" s="62"/>
      <c r="AW885" s="80" t="str" cm="1">
        <f t="array" ref="AW885">IF(ISBLANK(Table1[[#This Row],[Service]]),"N/A",INDEX(LookupService[Pressure Unit],MATCH(Table1[[#This Row],[Service]],LookupService[Service],0),0))</f>
        <v>N/A</v>
      </c>
      <c r="AX885" s="81"/>
      <c r="AY885" s="72" t="str">
        <f>IF(OR(Table1[[#This Row],[Flow]]="",Table1[[#This Row],[Mech - Diversity]]=""),"",Table1[[#This Row],[Flow]]*Table1[[#This Row],[Mech - Diversity]])</f>
        <v/>
      </c>
      <c r="AZ885" s="72"/>
      <c r="BA885" s="62"/>
      <c r="BB885" s="62"/>
      <c r="BC885" s="62"/>
      <c r="BD885" s="62"/>
      <c r="BE885" s="62"/>
      <c r="BF885" s="62"/>
      <c r="BG885" s="62"/>
      <c r="BH885" s="77"/>
      <c r="BI885" s="77"/>
      <c r="BJ88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85" s="72"/>
      <c r="BL885" s="72" t="b">
        <f>IF(ISBLANK(Table1[[#This Row],[Power Source (Control Panel)]]),FALSE,TRUE)</f>
        <v>0</v>
      </c>
    </row>
    <row r="886" spans="1:64" ht="30" customHeight="1" x14ac:dyDescent="0.3">
      <c r="A886" s="62" t="s">
        <v>1166</v>
      </c>
      <c r="B886" s="62" t="s">
        <v>1150</v>
      </c>
      <c r="C88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EL-C317</v>
      </c>
      <c r="D886" s="62" t="s">
        <v>516</v>
      </c>
      <c r="E886" s="62" t="s">
        <v>528</v>
      </c>
      <c r="F88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88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886" s="74">
        <v>317</v>
      </c>
      <c r="I886" s="75" t="str">
        <f>IF(Table1[[#This Row],[Connection ID]]&lt;&gt;"-",IF(COUNTIF(Table1[Connection ID],Table1[[#This Row],[Connection ID]])&gt;1,"Duplicate Tag",""),"")</f>
        <v/>
      </c>
      <c r="J88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86" s="62"/>
      <c r="M886" s="62" t="s">
        <v>7</v>
      </c>
      <c r="N886" s="72" t="str" cm="1">
        <f t="array" ref="N886">_xlfn._xlws.FILTER(LookupCostCode[Cost Code],LookupCostCode[Description]=Table1[[#This Row],[Equipment Type]],"Not Assigned")</f>
        <v>Not Assigned</v>
      </c>
      <c r="O886" s="62" t="s">
        <v>849</v>
      </c>
      <c r="P886" s="62"/>
      <c r="Q886" s="62" t="s">
        <v>5</v>
      </c>
      <c r="R886" s="62"/>
      <c r="S886" s="62"/>
      <c r="T886" s="62"/>
      <c r="U886" s="62"/>
      <c r="V886" s="62"/>
      <c r="W886" s="72" t="str">
        <f>IF(ISBLANK(Table1[[#This Row],[Connection Type]]),"",INDEX(LookupConnectionType[Description],MATCH(Table1[[#This Row],[Connection Type]],LookupConnectionType[Connection Abbreviation])))</f>
        <v/>
      </c>
      <c r="X886" s="76"/>
      <c r="AA886" s="62"/>
      <c r="AB886" s="62"/>
      <c r="AC886" s="62" t="s">
        <v>665</v>
      </c>
      <c r="AD886" s="62"/>
      <c r="AE886" s="62" t="s">
        <v>668</v>
      </c>
      <c r="AF886" s="77"/>
      <c r="AG886" s="77">
        <v>84</v>
      </c>
      <c r="AH886" s="78">
        <v>0.8</v>
      </c>
      <c r="AI88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69.836288561177128</v>
      </c>
      <c r="AJ886" s="79">
        <f>IF(OR(Table1[[#This Row],[Apparent Load (FLA)]]="",Table1[[#This Row],[Apparent Load (FLA)]]=0,Table1[[#This Row],[Elec - Diversity]]=""),"",Table1[[#This Row],[Apparent Load (FLA)]]*Table1[[#This Row],[Elec - Diversity]])</f>
        <v>67.2</v>
      </c>
      <c r="AK886" s="79">
        <f>IF(OR(Table1[[#This Row],[Apparent Power (kVA)]]="",Table1[[#This Row],[Elec - Diversity]]=""),"",Table1[[#This Row],[Apparent Power (kVA)]]*Table1[[#This Row],[Elec - Diversity]])</f>
        <v>55.869030848941705</v>
      </c>
      <c r="AL886" s="62"/>
      <c r="AM886" s="62"/>
      <c r="AN886" s="62"/>
      <c r="AO886" s="62"/>
      <c r="AP886" s="62"/>
      <c r="AQ886" s="62"/>
      <c r="AR886" s="62"/>
      <c r="AS886" s="62"/>
      <c r="AT886" s="62" t="str" cm="1">
        <f t="array" ref="AT886">IF(ISBLANK(Table1[[#This Row],[Service]]),"N/A",INDEX(LookupService[Consumption Unit],MATCH(Table1[[#This Row],[Service]],LookupService[Service],0),0))</f>
        <v>N/A</v>
      </c>
      <c r="AU886" s="62"/>
      <c r="AV886" s="62"/>
      <c r="AW886" s="80" t="str" cm="1">
        <f t="array" ref="AW886">IF(ISBLANK(Table1[[#This Row],[Service]]),"N/A",INDEX(LookupService[Pressure Unit],MATCH(Table1[[#This Row],[Service]],LookupService[Service],0),0))</f>
        <v>N/A</v>
      </c>
      <c r="AX886" s="81"/>
      <c r="AY886" s="72" t="str">
        <f>IF(OR(Table1[[#This Row],[Flow]]="",Table1[[#This Row],[Mech - Diversity]]=""),"",Table1[[#This Row],[Flow]]*Table1[[#This Row],[Mech - Diversity]])</f>
        <v/>
      </c>
      <c r="AZ886" s="72"/>
      <c r="BA886" s="62"/>
      <c r="BB886" s="62"/>
      <c r="BC886" s="62"/>
      <c r="BD886" s="62"/>
      <c r="BE886" s="62"/>
      <c r="BF886" s="62"/>
      <c r="BG886" s="62"/>
      <c r="BH886" s="77"/>
      <c r="BI886" s="77"/>
      <c r="BJ88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886" s="72"/>
      <c r="BL886" s="72" t="b">
        <f>IF(ISBLANK(Table1[[#This Row],[Power Source (Control Panel)]]),FALSE,TRUE)</f>
        <v>0</v>
      </c>
    </row>
    <row r="887" spans="1:64" ht="30" customHeight="1" x14ac:dyDescent="0.3">
      <c r="A887" s="62" t="s">
        <v>1166</v>
      </c>
      <c r="B887" s="62" t="s">
        <v>1150</v>
      </c>
      <c r="C88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TD-C198</v>
      </c>
      <c r="D887" s="62" t="s">
        <v>516</v>
      </c>
      <c r="E887" s="62" t="s">
        <v>794</v>
      </c>
      <c r="F887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887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887" s="74">
        <v>198</v>
      </c>
      <c r="I887" s="75" t="str">
        <f>IF(Table1[[#This Row],[Connection ID]]&lt;&gt;"-",IF(COUNTIF(Table1[Connection ID],Table1[[#This Row],[Connection ID]])&gt;1,"Duplicate Tag",""),"")</f>
        <v/>
      </c>
      <c r="J88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87" s="62"/>
      <c r="M887" s="62" t="s">
        <v>7</v>
      </c>
      <c r="N887" s="72" t="str" cm="1">
        <f t="array" ref="N887">_xlfn._xlws.FILTER(LookupCostCode[Cost Code],LookupCostCode[Description]=Table1[[#This Row],[Equipment Type]],"Not Assigned")</f>
        <v>Not Assigned</v>
      </c>
      <c r="O887" s="62" t="s">
        <v>849</v>
      </c>
      <c r="P887" s="62"/>
      <c r="Q887" s="62" t="s">
        <v>5</v>
      </c>
      <c r="R887" s="62"/>
      <c r="S887" s="62"/>
      <c r="T887" s="62"/>
      <c r="U887" s="62"/>
      <c r="V887" s="62"/>
      <c r="W887" s="72" t="str">
        <f>IF(ISBLANK(Table1[[#This Row],[Connection Type]]),"",INDEX(LookupConnectionType[Description],MATCH(Table1[[#This Row],[Connection Type]],LookupConnectionType[Connection Abbreviation])))</f>
        <v/>
      </c>
      <c r="X887" s="76"/>
      <c r="AA887" s="62"/>
      <c r="AB887" s="62"/>
      <c r="AC887" s="62"/>
      <c r="AD887" s="62"/>
      <c r="AE887" s="62"/>
      <c r="AF887" s="77"/>
      <c r="AG887" s="77"/>
      <c r="AH887" s="78"/>
      <c r="AI88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8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87" s="79" t="str">
        <f>IF(OR(Table1[[#This Row],[Apparent Power (kVA)]]="",Table1[[#This Row],[Elec - Diversity]]=""),"",Table1[[#This Row],[Apparent Power (kVA)]]*Table1[[#This Row],[Elec - Diversity]])</f>
        <v/>
      </c>
      <c r="AL887" s="62"/>
      <c r="AM887" s="62"/>
      <c r="AN887" s="62"/>
      <c r="AO887" s="62"/>
      <c r="AP887" s="62"/>
      <c r="AQ887" s="62"/>
      <c r="AR887" s="62"/>
      <c r="AS887" s="62"/>
      <c r="AT887" s="62" t="str" cm="1">
        <f t="array" ref="AT887">IF(ISBLANK(Table1[[#This Row],[Service]]),"N/A",INDEX(LookupService[Consumption Unit],MATCH(Table1[[#This Row],[Service]],LookupService[Service],0),0))</f>
        <v>N/A</v>
      </c>
      <c r="AU887" s="62"/>
      <c r="AV887" s="62"/>
      <c r="AW887" s="80" t="str" cm="1">
        <f t="array" ref="AW887">IF(ISBLANK(Table1[[#This Row],[Service]]),"N/A",INDEX(LookupService[Pressure Unit],MATCH(Table1[[#This Row],[Service]],LookupService[Service],0),0))</f>
        <v>N/A</v>
      </c>
      <c r="AX887" s="81"/>
      <c r="AY887" s="72" t="str">
        <f>IF(OR(Table1[[#This Row],[Flow]]="",Table1[[#This Row],[Mech - Diversity]]=""),"",Table1[[#This Row],[Flow]]*Table1[[#This Row],[Mech - Diversity]])</f>
        <v/>
      </c>
      <c r="AZ887" s="72"/>
      <c r="BA887" s="62"/>
      <c r="BB887" s="62"/>
      <c r="BC887" s="62"/>
      <c r="BD887" s="62"/>
      <c r="BE887" s="62"/>
      <c r="BF887" s="62"/>
      <c r="BG887" s="62"/>
      <c r="BH887" s="77"/>
      <c r="BI887" s="77"/>
      <c r="BJ887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887" s="72"/>
      <c r="BL887" s="72" t="b">
        <f>IF(ISBLANK(Table1[[#This Row],[Power Source (Control Panel)]]),FALSE,TRUE)</f>
        <v>0</v>
      </c>
    </row>
    <row r="888" spans="1:64" ht="30" customHeight="1" x14ac:dyDescent="0.3">
      <c r="A888" s="62" t="s">
        <v>1166</v>
      </c>
      <c r="B888" s="62" t="s">
        <v>1150</v>
      </c>
      <c r="C88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88" s="62" t="s">
        <v>600</v>
      </c>
      <c r="E888" s="62"/>
      <c r="F88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8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88" s="74"/>
      <c r="I888" s="75" t="str">
        <f>IF(Table1[[#This Row],[Connection ID]]&lt;&gt;"-",IF(COUNTIF(Table1[Connection ID],Table1[[#This Row],[Connection ID]])&gt;1,"Duplicate Tag",""),"")</f>
        <v/>
      </c>
      <c r="J88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>Panel Not Associated to Equipment</v>
      </c>
      <c r="L888" s="62"/>
      <c r="M888" s="62" t="s">
        <v>7</v>
      </c>
      <c r="N888" s="72" t="str" cm="1">
        <f t="array" ref="N888">_xlfn._xlws.FILTER(LookupCostCode[Cost Code],LookupCostCode[Description]=Table1[[#This Row],[Equipment Type]],"Not Assigned")</f>
        <v>Not Assigned</v>
      </c>
      <c r="O888" s="62" t="s">
        <v>849</v>
      </c>
      <c r="P888" s="62"/>
      <c r="Q888" s="62" t="s">
        <v>5</v>
      </c>
      <c r="R888" s="62"/>
      <c r="S888" s="62"/>
      <c r="T888" s="62"/>
      <c r="U888" s="62"/>
      <c r="V888" s="62"/>
      <c r="W888" s="72" t="str">
        <f>IF(ISBLANK(Table1[[#This Row],[Connection Type]]),"",INDEX(LookupConnectionType[Description],MATCH(Table1[[#This Row],[Connection Type]],LookupConnectionType[Connection Abbreviation])))</f>
        <v/>
      </c>
      <c r="X888" s="76"/>
      <c r="AA888" s="62"/>
      <c r="AB888" s="62"/>
      <c r="AC888" s="62"/>
      <c r="AD888" s="62"/>
      <c r="AE888" s="62"/>
      <c r="AF888" s="77"/>
      <c r="AG888" s="77"/>
      <c r="AH888" s="78"/>
      <c r="AI88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8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88" s="79" t="str">
        <f>IF(OR(Table1[[#This Row],[Apparent Power (kVA)]]="",Table1[[#This Row],[Elec - Diversity]]=""),"",Table1[[#This Row],[Apparent Power (kVA)]]*Table1[[#This Row],[Elec - Diversity]])</f>
        <v/>
      </c>
      <c r="AL888" s="62"/>
      <c r="AM888" s="62"/>
      <c r="AN888" s="62"/>
      <c r="AO888" s="62"/>
      <c r="AP888" s="62"/>
      <c r="AQ888" s="62"/>
      <c r="AR888" s="62"/>
      <c r="AS888" s="62"/>
      <c r="AT888" s="62" t="str" cm="1">
        <f t="array" ref="AT888">IF(ISBLANK(Table1[[#This Row],[Service]]),"N/A",INDEX(LookupService[Consumption Unit],MATCH(Table1[[#This Row],[Service]],LookupService[Service],0),0))</f>
        <v>N/A</v>
      </c>
      <c r="AU888" s="62"/>
      <c r="AV888" s="62"/>
      <c r="AW888" s="80" t="str" cm="1">
        <f t="array" ref="AW888">IF(ISBLANK(Table1[[#This Row],[Service]]),"N/A",INDEX(LookupService[Pressure Unit],MATCH(Table1[[#This Row],[Service]],LookupService[Service],0),0))</f>
        <v>N/A</v>
      </c>
      <c r="AX888" s="81"/>
      <c r="AY888" s="72" t="str">
        <f>IF(OR(Table1[[#This Row],[Flow]]="",Table1[[#This Row],[Mech - Diversity]]=""),"",Table1[[#This Row],[Flow]]*Table1[[#This Row],[Mech - Diversity]])</f>
        <v/>
      </c>
      <c r="AZ888" s="72"/>
      <c r="BA888" s="62"/>
      <c r="BB888" s="62"/>
      <c r="BC888" s="62"/>
      <c r="BD888" s="62"/>
      <c r="BE888" s="62"/>
      <c r="BF888" s="62"/>
      <c r="BG888" s="62"/>
      <c r="BH888" s="77"/>
      <c r="BI888" s="77"/>
      <c r="BJ88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88" s="72"/>
      <c r="BL888" s="72" t="b">
        <f>IF(ISBLANK(Table1[[#This Row],[Power Source (Control Panel)]]),FALSE,TRUE)</f>
        <v>0</v>
      </c>
    </row>
    <row r="889" spans="1:64" ht="30" customHeight="1" x14ac:dyDescent="0.3">
      <c r="A889" s="62" t="s">
        <v>1167</v>
      </c>
      <c r="B889" s="62" t="s">
        <v>1159</v>
      </c>
      <c r="C88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EL-C318</v>
      </c>
      <c r="D889" s="62" t="s">
        <v>516</v>
      </c>
      <c r="E889" s="62" t="s">
        <v>528</v>
      </c>
      <c r="F889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889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889" s="74">
        <v>318</v>
      </c>
      <c r="I889" s="75" t="str">
        <f>IF(Table1[[#This Row],[Connection ID]]&lt;&gt;"-",IF(COUNTIF(Table1[Connection ID],Table1[[#This Row],[Connection ID]])&gt;1,"Duplicate Tag",""),"")</f>
        <v/>
      </c>
      <c r="J88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89" s="62"/>
      <c r="M889" s="62" t="s">
        <v>7</v>
      </c>
      <c r="N889" s="72" t="str" cm="1">
        <f t="array" ref="N889">_xlfn._xlws.FILTER(LookupCostCode[Cost Code],LookupCostCode[Description]=Table1[[#This Row],[Equipment Type]],"Not Assigned")</f>
        <v>Not Assigned</v>
      </c>
      <c r="O889" s="62" t="s">
        <v>849</v>
      </c>
      <c r="P889" s="62"/>
      <c r="Q889" s="62" t="s">
        <v>5</v>
      </c>
      <c r="R889" s="62"/>
      <c r="S889" s="62"/>
      <c r="T889" s="62"/>
      <c r="U889" s="62"/>
      <c r="V889" s="62"/>
      <c r="W889" s="72" t="str">
        <f>IF(ISBLANK(Table1[[#This Row],[Connection Type]]),"",INDEX(LookupConnectionType[Description],MATCH(Table1[[#This Row],[Connection Type]],LookupConnectionType[Connection Abbreviation])))</f>
        <v/>
      </c>
      <c r="X889" s="76"/>
      <c r="AA889" s="62"/>
      <c r="AB889" s="62"/>
      <c r="AC889" s="62" t="s">
        <v>665</v>
      </c>
      <c r="AD889" s="62"/>
      <c r="AE889" s="62" t="s">
        <v>1160</v>
      </c>
      <c r="AF889" s="77"/>
      <c r="AG889" s="77">
        <v>42</v>
      </c>
      <c r="AH889" s="78">
        <v>0.8</v>
      </c>
      <c r="AI889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15.13119585492171</v>
      </c>
      <c r="AJ889" s="79">
        <f>IF(OR(Table1[[#This Row],[Apparent Load (FLA)]]="",Table1[[#This Row],[Apparent Load (FLA)]]=0,Table1[[#This Row],[Elec - Diversity]]=""),"",Table1[[#This Row],[Apparent Load (FLA)]]*Table1[[#This Row],[Elec - Diversity]])</f>
        <v>33.6</v>
      </c>
      <c r="AK889" s="79">
        <f>IF(OR(Table1[[#This Row],[Apparent Power (kVA)]]="",Table1[[#This Row],[Elec - Diversity]]=""),"",Table1[[#This Row],[Apparent Power (kVA)]]*Table1[[#This Row],[Elec - Diversity]])</f>
        <v>12.104956683937369</v>
      </c>
      <c r="AL889" s="62"/>
      <c r="AM889" s="62"/>
      <c r="AN889" s="62"/>
      <c r="AO889" s="62"/>
      <c r="AP889" s="62"/>
      <c r="AQ889" s="62"/>
      <c r="AR889" s="62"/>
      <c r="AS889" s="62"/>
      <c r="AT889" s="62" t="str" cm="1">
        <f t="array" ref="AT889">IF(ISBLANK(Table1[[#This Row],[Service]]),"N/A",INDEX(LookupService[Consumption Unit],MATCH(Table1[[#This Row],[Service]],LookupService[Service],0),0))</f>
        <v>N/A</v>
      </c>
      <c r="AU889" s="62"/>
      <c r="AV889" s="62"/>
      <c r="AW889" s="80" t="str" cm="1">
        <f t="array" ref="AW889">IF(ISBLANK(Table1[[#This Row],[Service]]),"N/A",INDEX(LookupService[Pressure Unit],MATCH(Table1[[#This Row],[Service]],LookupService[Service],0),0))</f>
        <v>N/A</v>
      </c>
      <c r="AX889" s="81"/>
      <c r="AY889" s="72" t="str">
        <f>IF(OR(Table1[[#This Row],[Flow]]="",Table1[[#This Row],[Mech - Diversity]]=""),"",Table1[[#This Row],[Flow]]*Table1[[#This Row],[Mech - Diversity]])</f>
        <v/>
      </c>
      <c r="AZ889" s="72"/>
      <c r="BA889" s="62"/>
      <c r="BB889" s="62"/>
      <c r="BC889" s="62"/>
      <c r="BD889" s="62"/>
      <c r="BE889" s="62"/>
      <c r="BF889" s="62"/>
      <c r="BG889" s="62"/>
      <c r="BH889" s="77"/>
      <c r="BI889" s="77"/>
      <c r="BJ889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889" s="72"/>
      <c r="BL889" s="72" t="b">
        <f>IF(ISBLANK(Table1[[#This Row],[Power Source (Control Panel)]]),FALSE,TRUE)</f>
        <v>0</v>
      </c>
    </row>
    <row r="890" spans="1:64" ht="30" customHeight="1" x14ac:dyDescent="0.3">
      <c r="A890" s="62" t="s">
        <v>1167</v>
      </c>
      <c r="B890" s="62" t="s">
        <v>1159</v>
      </c>
      <c r="C89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90" s="62" t="s">
        <v>600</v>
      </c>
      <c r="E890" s="62"/>
      <c r="F89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9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90" s="74"/>
      <c r="I890" s="75" t="str">
        <f>IF(Table1[[#This Row],[Connection ID]]&lt;&gt;"-",IF(COUNTIF(Table1[Connection ID],Table1[[#This Row],[Connection ID]])&gt;1,"Duplicate Tag",""),"")</f>
        <v/>
      </c>
      <c r="J89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>Panel Not Associated to Equipment</v>
      </c>
      <c r="L890" s="62"/>
      <c r="M890" s="62" t="s">
        <v>7</v>
      </c>
      <c r="N890" s="72" t="str" cm="1">
        <f t="array" ref="N890">_xlfn._xlws.FILTER(LookupCostCode[Cost Code],LookupCostCode[Description]=Table1[[#This Row],[Equipment Type]],"Not Assigned")</f>
        <v>Not Assigned</v>
      </c>
      <c r="O890" s="62" t="s">
        <v>849</v>
      </c>
      <c r="P890" s="62"/>
      <c r="Q890" s="62" t="s">
        <v>5</v>
      </c>
      <c r="R890" s="62"/>
      <c r="S890" s="62"/>
      <c r="T890" s="62"/>
      <c r="U890" s="62"/>
      <c r="V890" s="62"/>
      <c r="W890" s="72" t="str">
        <f>IF(ISBLANK(Table1[[#This Row],[Connection Type]]),"",INDEX(LookupConnectionType[Description],MATCH(Table1[[#This Row],[Connection Type]],LookupConnectionType[Connection Abbreviation])))</f>
        <v/>
      </c>
      <c r="X890" s="76"/>
      <c r="AA890" s="62"/>
      <c r="AB890" s="62"/>
      <c r="AC890" s="62"/>
      <c r="AD890" s="62"/>
      <c r="AE890" s="62"/>
      <c r="AF890" s="77"/>
      <c r="AG890" s="77"/>
      <c r="AH890" s="78"/>
      <c r="AI89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9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90" s="79" t="str">
        <f>IF(OR(Table1[[#This Row],[Apparent Power (kVA)]]="",Table1[[#This Row],[Elec - Diversity]]=""),"",Table1[[#This Row],[Apparent Power (kVA)]]*Table1[[#This Row],[Elec - Diversity]])</f>
        <v/>
      </c>
      <c r="AL890" s="62"/>
      <c r="AM890" s="62"/>
      <c r="AN890" s="62"/>
      <c r="AO890" s="62"/>
      <c r="AP890" s="62"/>
      <c r="AQ890" s="62"/>
      <c r="AR890" s="62"/>
      <c r="AS890" s="62"/>
      <c r="AT890" s="62" t="str" cm="1">
        <f t="array" ref="AT890">IF(ISBLANK(Table1[[#This Row],[Service]]),"N/A",INDEX(LookupService[Consumption Unit],MATCH(Table1[[#This Row],[Service]],LookupService[Service],0),0))</f>
        <v>N/A</v>
      </c>
      <c r="AU890" s="62"/>
      <c r="AV890" s="62"/>
      <c r="AW890" s="80" t="str" cm="1">
        <f t="array" ref="AW890">IF(ISBLANK(Table1[[#This Row],[Service]]),"N/A",INDEX(LookupService[Pressure Unit],MATCH(Table1[[#This Row],[Service]],LookupService[Service],0),0))</f>
        <v>N/A</v>
      </c>
      <c r="AX890" s="81"/>
      <c r="AY890" s="72" t="str">
        <f>IF(OR(Table1[[#This Row],[Flow]]="",Table1[[#This Row],[Mech - Diversity]]=""),"",Table1[[#This Row],[Flow]]*Table1[[#This Row],[Mech - Diversity]])</f>
        <v/>
      </c>
      <c r="AZ890" s="72"/>
      <c r="BA890" s="62"/>
      <c r="BB890" s="62"/>
      <c r="BC890" s="62"/>
      <c r="BD890" s="62"/>
      <c r="BE890" s="62"/>
      <c r="BF890" s="62"/>
      <c r="BG890" s="62"/>
      <c r="BH890" s="77"/>
      <c r="BI890" s="77"/>
      <c r="BJ89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90" s="72"/>
      <c r="BL890" s="72" t="b">
        <f>IF(ISBLANK(Table1[[#This Row],[Power Source (Control Panel)]]),FALSE,TRUE)</f>
        <v>0</v>
      </c>
    </row>
    <row r="891" spans="1:64" ht="30" customHeight="1" x14ac:dyDescent="0.3">
      <c r="A891" s="62" t="s">
        <v>1168</v>
      </c>
      <c r="B891" s="62" t="s">
        <v>1169</v>
      </c>
      <c r="C89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EL-C339</v>
      </c>
      <c r="D891" s="62" t="s">
        <v>516</v>
      </c>
      <c r="E891" s="62" t="s">
        <v>528</v>
      </c>
      <c r="F891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891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891" s="74">
        <v>339</v>
      </c>
      <c r="I891" s="75" t="str">
        <f>IF(Table1[[#This Row],[Connection ID]]&lt;&gt;"-",IF(COUNTIF(Table1[Connection ID],Table1[[#This Row],[Connection ID]])&gt;1,"Duplicate Tag",""),"")</f>
        <v/>
      </c>
      <c r="J89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91" s="62"/>
      <c r="M891" s="62" t="s">
        <v>7</v>
      </c>
      <c r="N891" s="72" t="str" cm="1">
        <f t="array" ref="N891">_xlfn._xlws.FILTER(LookupCostCode[Cost Code],LookupCostCode[Description]=Table1[[#This Row],[Equipment Type]],"Not Assigned")</f>
        <v>Not Assigned</v>
      </c>
      <c r="O891" s="72" t="s">
        <v>767</v>
      </c>
      <c r="P891" s="72"/>
      <c r="Q891" s="62" t="s">
        <v>5</v>
      </c>
      <c r="R891" s="62"/>
      <c r="S891" s="62"/>
      <c r="T891" s="62"/>
      <c r="U891" s="62"/>
      <c r="V891" s="62"/>
      <c r="W891" s="72" t="str">
        <f>IF(ISBLANK(Table1[[#This Row],[Connection Type]]),"",INDEX(LookupConnectionType[Description],MATCH(Table1[[#This Row],[Connection Type]],LookupConnectionType[Connection Abbreviation])))</f>
        <v/>
      </c>
      <c r="X891" s="76"/>
      <c r="AA891" s="62"/>
      <c r="AB891" s="62"/>
      <c r="AC891" s="62" t="s">
        <v>518</v>
      </c>
      <c r="AD891" s="62"/>
      <c r="AE891" s="62" t="s">
        <v>529</v>
      </c>
      <c r="AF891" s="77"/>
      <c r="AG891" s="77">
        <v>3</v>
      </c>
      <c r="AH891" s="78">
        <v>0.8</v>
      </c>
      <c r="AI891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0.36</v>
      </c>
      <c r="AJ891" s="79">
        <f>IF(OR(Table1[[#This Row],[Apparent Load (FLA)]]="",Table1[[#This Row],[Apparent Load (FLA)]]=0,Table1[[#This Row],[Elec - Diversity]]=""),"",Table1[[#This Row],[Apparent Load (FLA)]]*Table1[[#This Row],[Elec - Diversity]])</f>
        <v>2.4000000000000004</v>
      </c>
      <c r="AK891" s="79">
        <f>IF(OR(Table1[[#This Row],[Apparent Power (kVA)]]="",Table1[[#This Row],[Elec - Diversity]]=""),"",Table1[[#This Row],[Apparent Power (kVA)]]*Table1[[#This Row],[Elec - Diversity]])</f>
        <v>0.28799999999999998</v>
      </c>
      <c r="AL891" s="62"/>
      <c r="AM891" s="62"/>
      <c r="AN891" s="62"/>
      <c r="AO891" s="62"/>
      <c r="AP891" s="62"/>
      <c r="AQ891" s="62"/>
      <c r="AR891" s="62"/>
      <c r="AS891" s="62"/>
      <c r="AT891" s="62" t="str" cm="1">
        <f t="array" ref="AT891">IF(ISBLANK(Table1[[#This Row],[Service]]),"N/A",INDEX(LookupService[Consumption Unit],MATCH(Table1[[#This Row],[Service]],LookupService[Service],0),0))</f>
        <v>N/A</v>
      </c>
      <c r="AU891" s="62"/>
      <c r="AV891" s="62"/>
      <c r="AW891" s="80" t="str" cm="1">
        <f t="array" ref="AW891">IF(ISBLANK(Table1[[#This Row],[Service]]),"N/A",INDEX(LookupService[Pressure Unit],MATCH(Table1[[#This Row],[Service]],LookupService[Service],0),0))</f>
        <v>N/A</v>
      </c>
      <c r="AX891" s="81"/>
      <c r="AY891" s="72" t="str">
        <f>IF(OR(Table1[[#This Row],[Flow]]="",Table1[[#This Row],[Mech - Diversity]]=""),"",Table1[[#This Row],[Flow]]*Table1[[#This Row],[Mech - Diversity]])</f>
        <v/>
      </c>
      <c r="AZ891" s="72"/>
      <c r="BA891" s="62"/>
      <c r="BB891" s="62"/>
      <c r="BC891" s="62"/>
      <c r="BD891" s="62"/>
      <c r="BE891" s="62"/>
      <c r="BF891" s="62"/>
      <c r="BG891" s="62"/>
      <c r="BH891" s="77"/>
      <c r="BI891" s="77"/>
      <c r="BJ891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891" s="72"/>
      <c r="BL891" s="72" t="b">
        <f>IF(ISBLANK(Table1[[#This Row],[Power Source (Control Panel)]]),FALSE,TRUE)</f>
        <v>0</v>
      </c>
    </row>
    <row r="892" spans="1:64" ht="30" customHeight="1" x14ac:dyDescent="0.3">
      <c r="A892" s="62" t="s">
        <v>1168</v>
      </c>
      <c r="B892" s="62" t="s">
        <v>1169</v>
      </c>
      <c r="C89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92" s="62" t="s">
        <v>600</v>
      </c>
      <c r="E892" s="62"/>
      <c r="F89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9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92" s="74"/>
      <c r="I892" s="75" t="str">
        <f>IF(Table1[[#This Row],[Connection ID]]&lt;&gt;"-",IF(COUNTIF(Table1[Connection ID],Table1[[#This Row],[Connection ID]])&gt;1,"Duplicate Tag",""),"")</f>
        <v/>
      </c>
      <c r="J89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92" s="62"/>
      <c r="M892" s="62" t="s">
        <v>7</v>
      </c>
      <c r="N892" s="72" t="str" cm="1">
        <f t="array" ref="N892">_xlfn._xlws.FILTER(LookupCostCode[Cost Code],LookupCostCode[Description]=Table1[[#This Row],[Equipment Type]],"Not Assigned")</f>
        <v>Not Assigned</v>
      </c>
      <c r="O892" s="72" t="s">
        <v>767</v>
      </c>
      <c r="P892" s="72"/>
      <c r="Q892" s="62" t="s">
        <v>5</v>
      </c>
      <c r="R892" s="62"/>
      <c r="S892" s="62"/>
      <c r="T892" s="62"/>
      <c r="U892" s="62"/>
      <c r="V892" s="62"/>
      <c r="W892" s="72" t="str">
        <f>IF(ISBLANK(Table1[[#This Row],[Connection Type]]),"",INDEX(LookupConnectionType[Description],MATCH(Table1[[#This Row],[Connection Type]],LookupConnectionType[Connection Abbreviation])))</f>
        <v/>
      </c>
      <c r="X892" s="76"/>
      <c r="AA892" s="62"/>
      <c r="AB892" s="62"/>
      <c r="AC892" s="62" t="s">
        <v>518</v>
      </c>
      <c r="AD892" s="62"/>
      <c r="AE892" s="62"/>
      <c r="AF892" s="77"/>
      <c r="AG892" s="77"/>
      <c r="AH892" s="78"/>
      <c r="AI89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9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92" s="79" t="str">
        <f>IF(OR(Table1[[#This Row],[Apparent Power (kVA)]]="",Table1[[#This Row],[Elec - Diversity]]=""),"",Table1[[#This Row],[Apparent Power (kVA)]]*Table1[[#This Row],[Elec - Diversity]])</f>
        <v/>
      </c>
      <c r="AL892" s="62"/>
      <c r="AM892" s="62"/>
      <c r="AN892" s="62"/>
      <c r="AO892" s="62"/>
      <c r="AP892" s="62"/>
      <c r="AQ892" s="62"/>
      <c r="AR892" s="62"/>
      <c r="AS892" s="62"/>
      <c r="AT892" s="62" t="str" cm="1">
        <f t="array" ref="AT892">IF(ISBLANK(Table1[[#This Row],[Service]]),"N/A",INDEX(LookupService[Consumption Unit],MATCH(Table1[[#This Row],[Service]],LookupService[Service],0),0))</f>
        <v>N/A</v>
      </c>
      <c r="AU892" s="62"/>
      <c r="AV892" s="62"/>
      <c r="AW892" s="80" t="str" cm="1">
        <f t="array" ref="AW892">IF(ISBLANK(Table1[[#This Row],[Service]]),"N/A",INDEX(LookupService[Pressure Unit],MATCH(Table1[[#This Row],[Service]],LookupService[Service],0),0))</f>
        <v>N/A</v>
      </c>
      <c r="AX892" s="81"/>
      <c r="AY892" s="72" t="str">
        <f>IF(OR(Table1[[#This Row],[Flow]]="",Table1[[#This Row],[Mech - Diversity]]=""),"",Table1[[#This Row],[Flow]]*Table1[[#This Row],[Mech - Diversity]])</f>
        <v/>
      </c>
      <c r="AZ892" s="72"/>
      <c r="BA892" s="62"/>
      <c r="BB892" s="62"/>
      <c r="BC892" s="62"/>
      <c r="BD892" s="62"/>
      <c r="BE892" s="62"/>
      <c r="BF892" s="62"/>
      <c r="BG892" s="62"/>
      <c r="BH892" s="77"/>
      <c r="BI892" s="77"/>
      <c r="BJ89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92" s="72"/>
      <c r="BL892" s="72" t="b">
        <f>IF(ISBLANK(Table1[[#This Row],[Power Source (Control Panel)]]),FALSE,TRUE)</f>
        <v>0</v>
      </c>
    </row>
    <row r="893" spans="1:64" ht="30" customHeight="1" x14ac:dyDescent="0.3">
      <c r="A893" s="62" t="s">
        <v>1170</v>
      </c>
      <c r="B893" s="62" t="s">
        <v>1169</v>
      </c>
      <c r="C89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EL-C340</v>
      </c>
      <c r="D893" s="62" t="s">
        <v>516</v>
      </c>
      <c r="E893" s="62" t="s">
        <v>528</v>
      </c>
      <c r="F893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893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893" s="74">
        <v>340</v>
      </c>
      <c r="I893" s="75" t="str">
        <f>IF(Table1[[#This Row],[Connection ID]]&lt;&gt;"-",IF(COUNTIF(Table1[Connection ID],Table1[[#This Row],[Connection ID]])&gt;1,"Duplicate Tag",""),"")</f>
        <v/>
      </c>
      <c r="J89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93" s="62"/>
      <c r="M893" s="62" t="s">
        <v>7</v>
      </c>
      <c r="N893" s="72" t="str" cm="1">
        <f t="array" ref="N893">_xlfn._xlws.FILTER(LookupCostCode[Cost Code],LookupCostCode[Description]=Table1[[#This Row],[Equipment Type]],"Not Assigned")</f>
        <v>Not Assigned</v>
      </c>
      <c r="O893" s="72" t="s">
        <v>767</v>
      </c>
      <c r="P893" s="72"/>
      <c r="Q893" s="62" t="s">
        <v>5</v>
      </c>
      <c r="R893" s="62"/>
      <c r="S893" s="62"/>
      <c r="T893" s="62"/>
      <c r="U893" s="62"/>
      <c r="V893" s="62"/>
      <c r="W893" s="72" t="str">
        <f>IF(ISBLANK(Table1[[#This Row],[Connection Type]]),"",INDEX(LookupConnectionType[Description],MATCH(Table1[[#This Row],[Connection Type]],LookupConnectionType[Connection Abbreviation])))</f>
        <v/>
      </c>
      <c r="X893" s="76"/>
      <c r="AA893" s="62"/>
      <c r="AB893" s="62"/>
      <c r="AC893" s="62" t="s">
        <v>518</v>
      </c>
      <c r="AD893" s="62"/>
      <c r="AE893" s="62" t="s">
        <v>529</v>
      </c>
      <c r="AF893" s="77"/>
      <c r="AG893" s="77">
        <v>3</v>
      </c>
      <c r="AH893" s="78">
        <v>0.8</v>
      </c>
      <c r="AI893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0.36</v>
      </c>
      <c r="AJ893" s="79">
        <f>IF(OR(Table1[[#This Row],[Apparent Load (FLA)]]="",Table1[[#This Row],[Apparent Load (FLA)]]=0,Table1[[#This Row],[Elec - Diversity]]=""),"",Table1[[#This Row],[Apparent Load (FLA)]]*Table1[[#This Row],[Elec - Diversity]])</f>
        <v>2.4000000000000004</v>
      </c>
      <c r="AK893" s="79">
        <f>IF(OR(Table1[[#This Row],[Apparent Power (kVA)]]="",Table1[[#This Row],[Elec - Diversity]]=""),"",Table1[[#This Row],[Apparent Power (kVA)]]*Table1[[#This Row],[Elec - Diversity]])</f>
        <v>0.28799999999999998</v>
      </c>
      <c r="AL893" s="62"/>
      <c r="AM893" s="62"/>
      <c r="AN893" s="62"/>
      <c r="AO893" s="62"/>
      <c r="AP893" s="62"/>
      <c r="AQ893" s="62"/>
      <c r="AR893" s="62"/>
      <c r="AS893" s="62"/>
      <c r="AT893" s="62" t="str" cm="1">
        <f t="array" ref="AT893">IF(ISBLANK(Table1[[#This Row],[Service]]),"N/A",INDEX(LookupService[Consumption Unit],MATCH(Table1[[#This Row],[Service]],LookupService[Service],0),0))</f>
        <v>N/A</v>
      </c>
      <c r="AU893" s="62"/>
      <c r="AV893" s="62"/>
      <c r="AW893" s="80" t="str" cm="1">
        <f t="array" ref="AW893">IF(ISBLANK(Table1[[#This Row],[Service]]),"N/A",INDEX(LookupService[Pressure Unit],MATCH(Table1[[#This Row],[Service]],LookupService[Service],0),0))</f>
        <v>N/A</v>
      </c>
      <c r="AX893" s="81"/>
      <c r="AY893" s="72" t="str">
        <f>IF(OR(Table1[[#This Row],[Flow]]="",Table1[[#This Row],[Mech - Diversity]]=""),"",Table1[[#This Row],[Flow]]*Table1[[#This Row],[Mech - Diversity]])</f>
        <v/>
      </c>
      <c r="AZ893" s="72"/>
      <c r="BA893" s="62"/>
      <c r="BB893" s="62"/>
      <c r="BC893" s="62"/>
      <c r="BD893" s="62"/>
      <c r="BE893" s="62"/>
      <c r="BF893" s="62"/>
      <c r="BG893" s="62"/>
      <c r="BH893" s="77"/>
      <c r="BI893" s="77"/>
      <c r="BJ893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893" s="72"/>
      <c r="BL893" s="72" t="b">
        <f>IF(ISBLANK(Table1[[#This Row],[Power Source (Control Panel)]]),FALSE,TRUE)</f>
        <v>0</v>
      </c>
    </row>
    <row r="894" spans="1:64" ht="30" customHeight="1" x14ac:dyDescent="0.3">
      <c r="A894" s="62" t="s">
        <v>1170</v>
      </c>
      <c r="B894" s="62" t="s">
        <v>1169</v>
      </c>
      <c r="C89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94" s="62" t="s">
        <v>600</v>
      </c>
      <c r="E894" s="62"/>
      <c r="F89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9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94" s="74"/>
      <c r="I894" s="75" t="str">
        <f>IF(Table1[[#This Row],[Connection ID]]&lt;&gt;"-",IF(COUNTIF(Table1[Connection ID],Table1[[#This Row],[Connection ID]])&gt;1,"Duplicate Tag",""),"")</f>
        <v/>
      </c>
      <c r="J89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94" s="62"/>
      <c r="M894" s="62" t="s">
        <v>7</v>
      </c>
      <c r="N894" s="72" t="str" cm="1">
        <f t="array" ref="N894">_xlfn._xlws.FILTER(LookupCostCode[Cost Code],LookupCostCode[Description]=Table1[[#This Row],[Equipment Type]],"Not Assigned")</f>
        <v>Not Assigned</v>
      </c>
      <c r="O894" s="72" t="s">
        <v>767</v>
      </c>
      <c r="P894" s="72"/>
      <c r="Q894" s="62" t="s">
        <v>5</v>
      </c>
      <c r="R894" s="62"/>
      <c r="S894" s="62"/>
      <c r="T894" s="62"/>
      <c r="U894" s="62"/>
      <c r="V894" s="62"/>
      <c r="W894" s="72" t="str">
        <f>IF(ISBLANK(Table1[[#This Row],[Connection Type]]),"",INDEX(LookupConnectionType[Description],MATCH(Table1[[#This Row],[Connection Type]],LookupConnectionType[Connection Abbreviation])))</f>
        <v/>
      </c>
      <c r="X894" s="76"/>
      <c r="AA894" s="62"/>
      <c r="AB894" s="62"/>
      <c r="AC894" s="62" t="s">
        <v>518</v>
      </c>
      <c r="AD894" s="62"/>
      <c r="AE894" s="62"/>
      <c r="AF894" s="77"/>
      <c r="AG894" s="77"/>
      <c r="AH894" s="78"/>
      <c r="AI89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9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94" s="79" t="str">
        <f>IF(OR(Table1[[#This Row],[Apparent Power (kVA)]]="",Table1[[#This Row],[Elec - Diversity]]=""),"",Table1[[#This Row],[Apparent Power (kVA)]]*Table1[[#This Row],[Elec - Diversity]])</f>
        <v/>
      </c>
      <c r="AL894" s="62"/>
      <c r="AM894" s="62"/>
      <c r="AN894" s="62"/>
      <c r="AO894" s="62"/>
      <c r="AP894" s="62"/>
      <c r="AQ894" s="62"/>
      <c r="AR894" s="62"/>
      <c r="AS894" s="62"/>
      <c r="AT894" s="62" t="str" cm="1">
        <f t="array" ref="AT894">IF(ISBLANK(Table1[[#This Row],[Service]]),"N/A",INDEX(LookupService[Consumption Unit],MATCH(Table1[[#This Row],[Service]],LookupService[Service],0),0))</f>
        <v>N/A</v>
      </c>
      <c r="AU894" s="62"/>
      <c r="AV894" s="62"/>
      <c r="AW894" s="80" t="str" cm="1">
        <f t="array" ref="AW894">IF(ISBLANK(Table1[[#This Row],[Service]]),"N/A",INDEX(LookupService[Pressure Unit],MATCH(Table1[[#This Row],[Service]],LookupService[Service],0),0))</f>
        <v>N/A</v>
      </c>
      <c r="AX894" s="81"/>
      <c r="AY894" s="72" t="str">
        <f>IF(OR(Table1[[#This Row],[Flow]]="",Table1[[#This Row],[Mech - Diversity]]=""),"",Table1[[#This Row],[Flow]]*Table1[[#This Row],[Mech - Diversity]])</f>
        <v/>
      </c>
      <c r="AZ894" s="72"/>
      <c r="BA894" s="62"/>
      <c r="BB894" s="62"/>
      <c r="BC894" s="62"/>
      <c r="BD894" s="62"/>
      <c r="BE894" s="62"/>
      <c r="BF894" s="62"/>
      <c r="BG894" s="62"/>
      <c r="BH894" s="77"/>
      <c r="BI894" s="77"/>
      <c r="BJ89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94" s="72"/>
      <c r="BL894" s="72" t="b">
        <f>IF(ISBLANK(Table1[[#This Row],[Power Source (Control Panel)]]),FALSE,TRUE)</f>
        <v>0</v>
      </c>
    </row>
    <row r="895" spans="1:64" ht="30" customHeight="1" x14ac:dyDescent="0.3">
      <c r="A895" s="80" t="s">
        <v>598</v>
      </c>
      <c r="B895" s="62" t="s">
        <v>599</v>
      </c>
      <c r="C89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895" s="62" t="s">
        <v>600</v>
      </c>
      <c r="E895" s="62"/>
      <c r="F89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89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895" s="74"/>
      <c r="I895" s="75" t="str">
        <f>IF(Table1[[#This Row],[Connection ID]]&lt;&gt;"-",IF(COUNTIF(Table1[Connection ID],Table1[[#This Row],[Connection ID]])&gt;1,"Duplicate Tag",""),"")</f>
        <v/>
      </c>
      <c r="J89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95" s="62" t="s">
        <v>601</v>
      </c>
      <c r="M895" s="62" t="s">
        <v>510</v>
      </c>
      <c r="N895" s="72" cm="1">
        <f t="array" ref="N895">_xlfn._xlws.FILTER(LookupCostCode[Cost Code],LookupCostCode[Description]=Table1[[#This Row],[Equipment Type]],"Not Assigned")</f>
        <v>5502</v>
      </c>
      <c r="O895" s="72"/>
      <c r="P895" s="72"/>
      <c r="Q895" s="62" t="s">
        <v>9</v>
      </c>
      <c r="R895" s="62"/>
      <c r="S895" s="62"/>
      <c r="T895" s="62"/>
      <c r="U895" s="62"/>
      <c r="V895" s="62"/>
      <c r="W895" s="72" t="str">
        <f>IF(ISBLANK(Table1[[#This Row],[Connection Type]]),"",INDEX(LookupConnectionType[Description],MATCH(Table1[[#This Row],[Connection Type]],LookupConnectionType[Connection Abbreviation])))</f>
        <v/>
      </c>
      <c r="X895" s="76"/>
      <c r="AA895" s="62"/>
      <c r="AB895" s="62"/>
      <c r="AC895" s="62"/>
      <c r="AD895" s="62"/>
      <c r="AE895" s="62"/>
      <c r="AF895" s="77"/>
      <c r="AG895" s="77"/>
      <c r="AH895" s="78"/>
      <c r="AI89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9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95" s="79" t="str">
        <f>IF(OR(Table1[[#This Row],[Apparent Power (kVA)]]="",Table1[[#This Row],[Elec - Diversity]]=""),"",Table1[[#This Row],[Apparent Power (kVA)]]*Table1[[#This Row],[Elec - Diversity]])</f>
        <v/>
      </c>
      <c r="AL895" s="62"/>
      <c r="AM895" s="62"/>
      <c r="AN895" s="62"/>
      <c r="AO895" s="62"/>
      <c r="AP895" s="62"/>
      <c r="AQ895" s="62"/>
      <c r="AR895" s="62"/>
      <c r="AS895" s="62"/>
      <c r="AT895" s="62" t="str" cm="1">
        <f t="array" ref="AT895">IF(ISBLANK(Table1[[#This Row],[Service]]),"N/A",INDEX(LookupService[Consumption Unit],MATCH(Table1[[#This Row],[Service]],LookupService[Service],0),0))</f>
        <v>N/A</v>
      </c>
      <c r="AU895" s="62"/>
      <c r="AV895" s="62"/>
      <c r="AW895" s="80" t="str" cm="1">
        <f t="array" ref="AW895">IF(ISBLANK(Table1[[#This Row],[Service]]),"N/A",INDEX(LookupService[Pressure Unit],MATCH(Table1[[#This Row],[Service]],LookupService[Service],0),0))</f>
        <v>N/A</v>
      </c>
      <c r="AX895" s="81"/>
      <c r="AY895" s="72" t="str">
        <f>IF(OR(Table1[[#This Row],[Flow]]="",Table1[[#This Row],[Mech - Diversity]]=""),"",Table1[[#This Row],[Flow]]*Table1[[#This Row],[Mech - Diversity]])</f>
        <v/>
      </c>
      <c r="AZ895" s="72"/>
      <c r="BA895" s="62"/>
      <c r="BB895" s="62"/>
      <c r="BC895" s="62"/>
      <c r="BD895" s="62"/>
      <c r="BE895" s="62"/>
      <c r="BF895" s="62"/>
      <c r="BG895" s="62"/>
      <c r="BH895" s="77"/>
      <c r="BI895" s="77"/>
      <c r="BJ89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895" s="72" t="s">
        <v>512</v>
      </c>
      <c r="BL895" s="72" t="b">
        <f>IF(ISBLANK(Table1[[#This Row],[Power Source (Control Panel)]]),FALSE,TRUE)</f>
        <v>0</v>
      </c>
    </row>
    <row r="896" spans="1:64" ht="30" customHeight="1" x14ac:dyDescent="0.3">
      <c r="A896" s="80" t="s">
        <v>598</v>
      </c>
      <c r="B896" s="62" t="s">
        <v>599</v>
      </c>
      <c r="C89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EL-C165</v>
      </c>
      <c r="D896" s="62" t="s">
        <v>516</v>
      </c>
      <c r="E896" s="62" t="s">
        <v>528</v>
      </c>
      <c r="F89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89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896" s="74">
        <v>165</v>
      </c>
      <c r="I896" s="75" t="str">
        <f>IF(Table1[[#This Row],[Connection ID]]&lt;&gt;"-",IF(COUNTIF(Table1[Connection ID],Table1[[#This Row],[Connection ID]])&gt;1,"Duplicate Tag",""),"")</f>
        <v/>
      </c>
      <c r="J89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96" s="62"/>
      <c r="M896" s="62"/>
      <c r="N896" s="72" t="str" cm="1">
        <f t="array" ref="N896">_xlfn._xlws.FILTER(LookupCostCode[Cost Code],LookupCostCode[Description]=Table1[[#This Row],[Equipment Type]],"Not Assigned")</f>
        <v>Not Assigned</v>
      </c>
      <c r="O896" s="72"/>
      <c r="P896" s="72"/>
      <c r="Q896" s="62" t="s">
        <v>9</v>
      </c>
      <c r="R896" s="62"/>
      <c r="S896" s="62"/>
      <c r="T896" s="62"/>
      <c r="U896" s="62"/>
      <c r="V896" s="62"/>
      <c r="W896" s="72" t="str">
        <f>IF(ISBLANK(Table1[[#This Row],[Connection Type]]),"",INDEX(LookupConnectionType[Description],MATCH(Table1[[#This Row],[Connection Type]],LookupConnectionType[Connection Abbreviation])))</f>
        <v/>
      </c>
      <c r="X896" s="76"/>
      <c r="AA896" s="62"/>
      <c r="AB896" s="62"/>
      <c r="AC896" s="62" t="s">
        <v>518</v>
      </c>
      <c r="AD896" s="62"/>
      <c r="AE896" s="62" t="s">
        <v>668</v>
      </c>
      <c r="AF896" s="77"/>
      <c r="AG896" s="77">
        <v>65</v>
      </c>
      <c r="AH896" s="78">
        <v>0.8</v>
      </c>
      <c r="AI89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54.039985196148969</v>
      </c>
      <c r="AJ896" s="79">
        <f>IF(OR(Table1[[#This Row],[Apparent Load (FLA)]]="",Table1[[#This Row],[Apparent Load (FLA)]]=0,Table1[[#This Row],[Elec - Diversity]]=""),"",Table1[[#This Row],[Apparent Load (FLA)]]*Table1[[#This Row],[Elec - Diversity]])</f>
        <v>52</v>
      </c>
      <c r="AK896" s="79">
        <f>IF(OR(Table1[[#This Row],[Apparent Power (kVA)]]="",Table1[[#This Row],[Elec - Diversity]]=""),"",Table1[[#This Row],[Apparent Power (kVA)]]*Table1[[#This Row],[Elec - Diversity]])</f>
        <v>43.231988156919179</v>
      </c>
      <c r="AL896" s="62"/>
      <c r="AM896" s="62"/>
      <c r="AN896" s="62"/>
      <c r="AO896" s="62"/>
      <c r="AP896" s="62"/>
      <c r="AQ896" s="62"/>
      <c r="AR896" s="62"/>
      <c r="AS896" s="62"/>
      <c r="AT896" s="62" t="str" cm="1">
        <f t="array" ref="AT896">IF(ISBLANK(Table1[[#This Row],[Service]]),"N/A",INDEX(LookupService[Consumption Unit],MATCH(Table1[[#This Row],[Service]],LookupService[Service],0),0))</f>
        <v>N/A</v>
      </c>
      <c r="AU896" s="62"/>
      <c r="AV896" s="62"/>
      <c r="AW896" s="80" t="str" cm="1">
        <f t="array" ref="AW896">IF(ISBLANK(Table1[[#This Row],[Service]]),"N/A",INDEX(LookupService[Pressure Unit],MATCH(Table1[[#This Row],[Service]],LookupService[Service],0),0))</f>
        <v>N/A</v>
      </c>
      <c r="AX896" s="81"/>
      <c r="AY896" s="72" t="str">
        <f>IF(OR(Table1[[#This Row],[Flow]]="",Table1[[#This Row],[Mech - Diversity]]=""),"",Table1[[#This Row],[Flow]]*Table1[[#This Row],[Mech - Diversity]])</f>
        <v/>
      </c>
      <c r="AZ896" s="72"/>
      <c r="BA896" s="62"/>
      <c r="BB896" s="62"/>
      <c r="BC896" s="62"/>
      <c r="BD896" s="62"/>
      <c r="BE896" s="62"/>
      <c r="BF896" s="62"/>
      <c r="BG896" s="62"/>
      <c r="BH896" s="77"/>
      <c r="BI896" s="77"/>
      <c r="BJ89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896" s="72" t="s">
        <v>512</v>
      </c>
      <c r="BL896" s="72" t="b">
        <f>IF(ISBLANK(Table1[[#This Row],[Power Source (Control Panel)]]),FALSE,TRUE)</f>
        <v>0</v>
      </c>
    </row>
    <row r="897" spans="1:64" ht="30" customHeight="1" x14ac:dyDescent="0.3">
      <c r="A897" s="80" t="s">
        <v>598</v>
      </c>
      <c r="B897" s="62" t="s">
        <v>599</v>
      </c>
      <c r="C89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TD-C010</v>
      </c>
      <c r="D897" s="62" t="s">
        <v>516</v>
      </c>
      <c r="E897" s="62" t="s">
        <v>794</v>
      </c>
      <c r="F897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897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897" s="74">
        <v>10</v>
      </c>
      <c r="I897" s="75" t="str">
        <f>IF(Table1[[#This Row],[Connection ID]]&lt;&gt;"-",IF(COUNTIF(Table1[Connection ID],Table1[[#This Row],[Connection ID]])&gt;1,"Duplicate Tag",""),"")</f>
        <v/>
      </c>
      <c r="J89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97" s="62"/>
      <c r="M897" s="62"/>
      <c r="N897" s="72" t="str" cm="1">
        <f t="array" ref="N897">_xlfn._xlws.FILTER(LookupCostCode[Cost Code],LookupCostCode[Description]=Table1[[#This Row],[Equipment Type]],"Not Assigned")</f>
        <v>Not Assigned</v>
      </c>
      <c r="O897" s="62"/>
      <c r="P897" s="62"/>
      <c r="Q897" s="62" t="s">
        <v>9</v>
      </c>
      <c r="R897" s="62"/>
      <c r="S897" s="62"/>
      <c r="T897" s="62"/>
      <c r="U897" s="62"/>
      <c r="V897" s="62"/>
      <c r="W897" s="72" t="str">
        <f>IF(ISBLANK(Table1[[#This Row],[Connection Type]]),"",INDEX(LookupConnectionType[Description],MATCH(Table1[[#This Row],[Connection Type]],LookupConnectionType[Connection Abbreviation])))</f>
        <v/>
      </c>
      <c r="X897" s="76"/>
      <c r="AA897" s="62"/>
      <c r="AB897" s="62"/>
      <c r="AC897" s="62" t="s">
        <v>518</v>
      </c>
      <c r="AD897" s="62"/>
      <c r="AE897" s="62"/>
      <c r="AF897" s="77"/>
      <c r="AG897" s="77"/>
      <c r="AH897" s="78"/>
      <c r="AI89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9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97" s="79" t="str">
        <f>IF(OR(Table1[[#This Row],[Apparent Power (kVA)]]="",Table1[[#This Row],[Elec - Diversity]]=""),"",Table1[[#This Row],[Apparent Power (kVA)]]*Table1[[#This Row],[Elec - Diversity]])</f>
        <v/>
      </c>
      <c r="AL897" s="62"/>
      <c r="AM897" s="62"/>
      <c r="AN897" s="62"/>
      <c r="AO897" s="62"/>
      <c r="AP897" s="62"/>
      <c r="AQ897" s="62"/>
      <c r="AR897" s="62"/>
      <c r="AS897" s="62"/>
      <c r="AT897" s="62" t="str" cm="1">
        <f t="array" ref="AT897">IF(ISBLANK(Table1[[#This Row],[Service]]),"N/A",INDEX(LookupService[Consumption Unit],MATCH(Table1[[#This Row],[Service]],LookupService[Service],0),0))</f>
        <v>N/A</v>
      </c>
      <c r="AU897" s="62"/>
      <c r="AV897" s="62"/>
      <c r="AW897" s="80" t="str" cm="1">
        <f t="array" ref="AW897">IF(ISBLANK(Table1[[#This Row],[Service]]),"N/A",INDEX(LookupService[Pressure Unit],MATCH(Table1[[#This Row],[Service]],LookupService[Service],0),0))</f>
        <v>N/A</v>
      </c>
      <c r="AX897" s="81"/>
      <c r="AY897" s="72" t="str">
        <f>IF(OR(Table1[[#This Row],[Flow]]="",Table1[[#This Row],[Mech - Diversity]]=""),"",Table1[[#This Row],[Flow]]*Table1[[#This Row],[Mech - Diversity]])</f>
        <v/>
      </c>
      <c r="AZ897" s="72"/>
      <c r="BA897" s="62"/>
      <c r="BB897" s="62"/>
      <c r="BC897" s="62"/>
      <c r="BD897" s="62"/>
      <c r="BE897" s="62"/>
      <c r="BF897" s="62"/>
      <c r="BG897" s="62"/>
      <c r="BH897" s="77"/>
      <c r="BI897" s="77"/>
      <c r="BJ897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897" s="72" t="s">
        <v>512</v>
      </c>
      <c r="BL897" s="72" t="b">
        <f>IF(ISBLANK(Table1[[#This Row],[Power Source (Control Panel)]]),FALSE,TRUE)</f>
        <v>0</v>
      </c>
    </row>
    <row r="898" spans="1:64" ht="30" customHeight="1" x14ac:dyDescent="0.3">
      <c r="A898" s="73" t="s">
        <v>541</v>
      </c>
      <c r="B898" s="62" t="s">
        <v>542</v>
      </c>
      <c r="C89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CA-C001</v>
      </c>
      <c r="D898" s="62" t="s">
        <v>516</v>
      </c>
      <c r="E898" s="62" t="s">
        <v>517</v>
      </c>
      <c r="F898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898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898" s="74">
        <v>1</v>
      </c>
      <c r="I898" s="75" t="str">
        <f>IF(Table1[[#This Row],[Connection ID]]&lt;&gt;"-",IF(COUNTIF(Table1[Connection ID],Table1[[#This Row],[Connection ID]])&gt;1,"Duplicate Tag",""),"")</f>
        <v/>
      </c>
      <c r="J89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98" s="62"/>
      <c r="M898" s="62"/>
      <c r="N898" s="72" t="str" cm="1">
        <f t="array" ref="N898">_xlfn._xlws.FILTER(LookupCostCode[Cost Code],LookupCostCode[Description]=Table1[[#This Row],[Equipment Type]],"Not Assigned")</f>
        <v>Not Assigned</v>
      </c>
      <c r="O898" s="62"/>
      <c r="P898" s="62"/>
      <c r="Q898" s="62" t="s">
        <v>9</v>
      </c>
      <c r="R898" s="62"/>
      <c r="S898" s="62"/>
      <c r="T898" s="62"/>
      <c r="U898" s="62"/>
      <c r="V898" s="62"/>
      <c r="W898" s="72" t="str">
        <f>IF(ISBLANK(Table1[[#This Row],[Connection Type]]),"",INDEX(LookupConnectionType[Description],MATCH(Table1[[#This Row],[Connection Type]],LookupConnectionType[Connection Abbreviation])))</f>
        <v/>
      </c>
      <c r="X898" s="76"/>
      <c r="AA898" s="62"/>
      <c r="AB898" s="62"/>
      <c r="AC898" s="62" t="s">
        <v>518</v>
      </c>
      <c r="AD898" s="62"/>
      <c r="AE898" s="62"/>
      <c r="AF898" s="77"/>
      <c r="AG898" s="77"/>
      <c r="AH898" s="78"/>
      <c r="AI89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89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898" s="79" t="str">
        <f>IF(OR(Table1[[#This Row],[Apparent Power (kVA)]]="",Table1[[#This Row],[Elec - Diversity]]=""),"",Table1[[#This Row],[Apparent Power (kVA)]]*Table1[[#This Row],[Elec - Diversity]])</f>
        <v/>
      </c>
      <c r="AL898" s="62"/>
      <c r="AM898" s="62"/>
      <c r="AN898" s="62"/>
      <c r="AO898" s="62"/>
      <c r="AP898" s="62"/>
      <c r="AQ898" s="62"/>
      <c r="AR898" s="62"/>
      <c r="AS898" s="62">
        <v>5</v>
      </c>
      <c r="AT898" s="62" t="str" cm="1">
        <f t="array" ref="AT898">IF(ISBLANK(Table1[[#This Row],[Service]]),"N/A",INDEX(LookupService[Consumption Unit],MATCH(Table1[[#This Row],[Service]],LookupService[Service],0),0))</f>
        <v>SCFM</v>
      </c>
      <c r="AU898" s="62"/>
      <c r="AV898" s="62">
        <v>100</v>
      </c>
      <c r="AW898" s="80" t="str" cm="1">
        <f t="array" ref="AW898">IF(ISBLANK(Table1[[#This Row],[Service]]),"N/A",INDEX(LookupService[Pressure Unit],MATCH(Table1[[#This Row],[Service]],LookupService[Service],0),0))</f>
        <v>PSI</v>
      </c>
      <c r="AX898" s="81">
        <v>0.3</v>
      </c>
      <c r="AY898" s="72">
        <f>IF(OR(Table1[[#This Row],[Flow]]="",Table1[[#This Row],[Mech - Diversity]]=""),"",Table1[[#This Row],[Flow]]*Table1[[#This Row],[Mech - Diversity]])</f>
        <v>1.5</v>
      </c>
      <c r="AZ898" s="72"/>
      <c r="BA898" s="62" t="s">
        <v>519</v>
      </c>
      <c r="BB898" s="62"/>
      <c r="BC898" s="62"/>
      <c r="BD898" s="62"/>
      <c r="BE898" s="62"/>
      <c r="BF898" s="62"/>
      <c r="BG898" s="62"/>
      <c r="BH898" s="77"/>
      <c r="BI898" s="77"/>
      <c r="BJ898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898" s="72" t="s">
        <v>512</v>
      </c>
      <c r="BL898" s="72" t="b">
        <f>IF(ISBLANK(Table1[[#This Row],[Power Source (Control Panel)]]),FALSE,TRUE)</f>
        <v>0</v>
      </c>
    </row>
    <row r="899" spans="1:64" ht="30" customHeight="1" x14ac:dyDescent="0.3">
      <c r="A899" s="62" t="s">
        <v>541</v>
      </c>
      <c r="B899" s="62" t="s">
        <v>542</v>
      </c>
      <c r="C89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EL-C197</v>
      </c>
      <c r="D899" s="62" t="s">
        <v>516</v>
      </c>
      <c r="E899" s="62" t="s">
        <v>528</v>
      </c>
      <c r="F899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899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899" s="74">
        <v>197</v>
      </c>
      <c r="I899" s="75" t="str">
        <f>IF(Table1[[#This Row],[Connection ID]]&lt;&gt;"-",IF(COUNTIF(Table1[Connection ID],Table1[[#This Row],[Connection ID]])&gt;1,"Duplicate Tag",""),"")</f>
        <v/>
      </c>
      <c r="J89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899" s="62"/>
      <c r="M899" s="62" t="s">
        <v>7</v>
      </c>
      <c r="N899" s="72" t="str" cm="1">
        <f t="array" ref="N899">_xlfn._xlws.FILTER(LookupCostCode[Cost Code],LookupCostCode[Description]=Table1[[#This Row],[Equipment Type]],"Not Assigned")</f>
        <v>Not Assigned</v>
      </c>
      <c r="O899" s="72" t="s">
        <v>849</v>
      </c>
      <c r="P899" s="72"/>
      <c r="Q899" s="62" t="s">
        <v>9</v>
      </c>
      <c r="R899" s="62"/>
      <c r="S899" s="62"/>
      <c r="T899" s="62"/>
      <c r="U899" s="62"/>
      <c r="V899" s="62"/>
      <c r="W899" s="72" t="str">
        <f>IF(ISBLANK(Table1[[#This Row],[Connection Type]]),"",INDEX(LookupConnectionType[Description],MATCH(Table1[[#This Row],[Connection Type]],LookupConnectionType[Connection Abbreviation])))</f>
        <v/>
      </c>
      <c r="X899" s="76"/>
      <c r="AA899" s="62"/>
      <c r="AB899" s="62"/>
      <c r="AC899" s="62" t="s">
        <v>665</v>
      </c>
      <c r="AD899" s="62"/>
      <c r="AE899" s="62" t="s">
        <v>668</v>
      </c>
      <c r="AF899" s="77"/>
      <c r="AG899" s="77">
        <v>14</v>
      </c>
      <c r="AH899" s="78">
        <v>0.8</v>
      </c>
      <c r="AI899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11.639381426862855</v>
      </c>
      <c r="AJ899" s="79">
        <f>IF(OR(Table1[[#This Row],[Apparent Load (FLA)]]="",Table1[[#This Row],[Apparent Load (FLA)]]=0,Table1[[#This Row],[Elec - Diversity]]=""),"",Table1[[#This Row],[Apparent Load (FLA)]]*Table1[[#This Row],[Elec - Diversity]])</f>
        <v>11.200000000000001</v>
      </c>
      <c r="AK899" s="79">
        <f>IF(OR(Table1[[#This Row],[Apparent Power (kVA)]]="",Table1[[#This Row],[Elec - Diversity]]=""),"",Table1[[#This Row],[Apparent Power (kVA)]]*Table1[[#This Row],[Elec - Diversity]])</f>
        <v>9.3115051414902847</v>
      </c>
      <c r="AL899" s="62"/>
      <c r="AM899" s="62"/>
      <c r="AN899" s="62"/>
      <c r="AO899" s="62"/>
      <c r="AP899" s="62"/>
      <c r="AQ899" s="62"/>
      <c r="AR899" s="62"/>
      <c r="AS899" s="62"/>
      <c r="AT899" s="62" t="str" cm="1">
        <f t="array" ref="AT899">IF(ISBLANK(Table1[[#This Row],[Service]]),"N/A",INDEX(LookupService[Consumption Unit],MATCH(Table1[[#This Row],[Service]],LookupService[Service],0),0))</f>
        <v>N/A</v>
      </c>
      <c r="AU899" s="62"/>
      <c r="AV899" s="62"/>
      <c r="AW899" s="80" t="str" cm="1">
        <f t="array" ref="AW899">IF(ISBLANK(Table1[[#This Row],[Service]]),"N/A",INDEX(LookupService[Pressure Unit],MATCH(Table1[[#This Row],[Service]],LookupService[Service],0),0))</f>
        <v>N/A</v>
      </c>
      <c r="AX899" s="81"/>
      <c r="AY899" s="72" t="str">
        <f>IF(OR(Table1[[#This Row],[Flow]]="",Table1[[#This Row],[Mech - Diversity]]=""),"",Table1[[#This Row],[Flow]]*Table1[[#This Row],[Mech - Diversity]])</f>
        <v/>
      </c>
      <c r="AZ899" s="72"/>
      <c r="BA899" s="62"/>
      <c r="BB899" s="62"/>
      <c r="BC899" s="62"/>
      <c r="BD899" s="62"/>
      <c r="BE899" s="62"/>
      <c r="BF899" s="62"/>
      <c r="BG899" s="62"/>
      <c r="BH899" s="77"/>
      <c r="BI899" s="77"/>
      <c r="BJ899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899" s="72"/>
      <c r="BL899" s="72" t="b">
        <f>IF(ISBLANK(Table1[[#This Row],[Power Source (Control Panel)]]),FALSE,TRUE)</f>
        <v>0</v>
      </c>
    </row>
    <row r="900" spans="1:64" ht="30" customHeight="1" x14ac:dyDescent="0.3">
      <c r="A900" s="62" t="s">
        <v>541</v>
      </c>
      <c r="B900" s="62" t="s">
        <v>542</v>
      </c>
      <c r="C90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TD-C140</v>
      </c>
      <c r="D900" s="62" t="s">
        <v>516</v>
      </c>
      <c r="E900" s="62" t="s">
        <v>794</v>
      </c>
      <c r="F900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900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900" s="74">
        <v>140</v>
      </c>
      <c r="I900" s="75" t="str">
        <f>IF(Table1[[#This Row],[Connection ID]]&lt;&gt;"-",IF(COUNTIF(Table1[Connection ID],Table1[[#This Row],[Connection ID]])&gt;1,"Duplicate Tag",""),"")</f>
        <v/>
      </c>
      <c r="J90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00" s="62"/>
      <c r="M900" s="62" t="s">
        <v>7</v>
      </c>
      <c r="N900" s="72" t="str" cm="1">
        <f t="array" ref="N900">_xlfn._xlws.FILTER(LookupCostCode[Cost Code],LookupCostCode[Description]=Table1[[#This Row],[Equipment Type]],"Not Assigned")</f>
        <v>Not Assigned</v>
      </c>
      <c r="O900" s="72" t="s">
        <v>849</v>
      </c>
      <c r="P900" s="72"/>
      <c r="Q900" s="62" t="s">
        <v>9</v>
      </c>
      <c r="R900" s="62"/>
      <c r="S900" s="62"/>
      <c r="T900" s="62"/>
      <c r="U900" s="62"/>
      <c r="V900" s="62"/>
      <c r="W900" s="72" t="str">
        <f>IF(ISBLANK(Table1[[#This Row],[Connection Type]]),"",INDEX(LookupConnectionType[Description],MATCH(Table1[[#This Row],[Connection Type]],LookupConnectionType[Connection Abbreviation])))</f>
        <v/>
      </c>
      <c r="X900" s="76"/>
      <c r="AA900" s="62"/>
      <c r="AB900" s="62"/>
      <c r="AC900" s="62"/>
      <c r="AD900" s="62"/>
      <c r="AE900" s="62"/>
      <c r="AF900" s="77"/>
      <c r="AG900" s="77"/>
      <c r="AH900" s="78"/>
      <c r="AI90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0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00" s="79" t="str">
        <f>IF(OR(Table1[[#This Row],[Apparent Power (kVA)]]="",Table1[[#This Row],[Elec - Diversity]]=""),"",Table1[[#This Row],[Apparent Power (kVA)]]*Table1[[#This Row],[Elec - Diversity]])</f>
        <v/>
      </c>
      <c r="AL900" s="62"/>
      <c r="AM900" s="62"/>
      <c r="AN900" s="62"/>
      <c r="AO900" s="62"/>
      <c r="AP900" s="62"/>
      <c r="AQ900" s="62"/>
      <c r="AR900" s="62"/>
      <c r="AS900" s="62"/>
      <c r="AT900" s="62" t="str" cm="1">
        <f t="array" ref="AT900">IF(ISBLANK(Table1[[#This Row],[Service]]),"N/A",INDEX(LookupService[Consumption Unit],MATCH(Table1[[#This Row],[Service]],LookupService[Service],0),0))</f>
        <v>N/A</v>
      </c>
      <c r="AU900" s="62"/>
      <c r="AV900" s="62"/>
      <c r="AW900" s="80" t="str" cm="1">
        <f t="array" ref="AW900">IF(ISBLANK(Table1[[#This Row],[Service]]),"N/A",INDEX(LookupService[Pressure Unit],MATCH(Table1[[#This Row],[Service]],LookupService[Service],0),0))</f>
        <v>N/A</v>
      </c>
      <c r="AX900" s="81"/>
      <c r="AY900" s="72" t="str">
        <f>IF(OR(Table1[[#This Row],[Flow]]="",Table1[[#This Row],[Mech - Diversity]]=""),"",Table1[[#This Row],[Flow]]*Table1[[#This Row],[Mech - Diversity]])</f>
        <v/>
      </c>
      <c r="AZ900" s="72"/>
      <c r="BA900" s="62"/>
      <c r="BB900" s="62"/>
      <c r="BC900" s="62"/>
      <c r="BD900" s="62"/>
      <c r="BE900" s="62"/>
      <c r="BF900" s="62"/>
      <c r="BG900" s="62"/>
      <c r="BH900" s="77"/>
      <c r="BI900" s="77"/>
      <c r="BJ900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900" s="72"/>
      <c r="BL900" s="72" t="b">
        <f>IF(ISBLANK(Table1[[#This Row],[Power Source (Control Panel)]]),FALSE,TRUE)</f>
        <v>0</v>
      </c>
    </row>
    <row r="901" spans="1:64" ht="30" customHeight="1" x14ac:dyDescent="0.3">
      <c r="A901" s="62" t="s">
        <v>541</v>
      </c>
      <c r="B901" s="62" t="s">
        <v>542</v>
      </c>
      <c r="C90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01" s="62" t="s">
        <v>600</v>
      </c>
      <c r="E901" s="62"/>
      <c r="F90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0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01" s="74"/>
      <c r="I901" s="75" t="str">
        <f>IF(Table1[[#This Row],[Connection ID]]&lt;&gt;"-",IF(COUNTIF(Table1[Connection ID],Table1[[#This Row],[Connection ID]])&gt;1,"Duplicate Tag",""),"")</f>
        <v/>
      </c>
      <c r="J90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01" s="62"/>
      <c r="M901" s="62" t="s">
        <v>7</v>
      </c>
      <c r="N901" s="72" t="str" cm="1">
        <f t="array" ref="N901">_xlfn._xlws.FILTER(LookupCostCode[Cost Code],LookupCostCode[Description]=Table1[[#This Row],[Equipment Type]],"Not Assigned")</f>
        <v>Not Assigned</v>
      </c>
      <c r="O901" s="72" t="s">
        <v>849</v>
      </c>
      <c r="P901" s="72"/>
      <c r="Q901" s="62" t="s">
        <v>9</v>
      </c>
      <c r="R901" s="62"/>
      <c r="S901" s="62"/>
      <c r="T901" s="62"/>
      <c r="U901" s="62"/>
      <c r="V901" s="62"/>
      <c r="W901" s="72" t="str">
        <f>IF(ISBLANK(Table1[[#This Row],[Connection Type]]),"",INDEX(LookupConnectionType[Description],MATCH(Table1[[#This Row],[Connection Type]],LookupConnectionType[Connection Abbreviation])))</f>
        <v/>
      </c>
      <c r="X901" s="76"/>
      <c r="AA901" s="62"/>
      <c r="AB901" s="62"/>
      <c r="AC901" s="62"/>
      <c r="AD901" s="62"/>
      <c r="AE901" s="62"/>
      <c r="AF901" s="77"/>
      <c r="AG901" s="77"/>
      <c r="AH901" s="78"/>
      <c r="AI90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0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01" s="79" t="str">
        <f>IF(OR(Table1[[#This Row],[Apparent Power (kVA)]]="",Table1[[#This Row],[Elec - Diversity]]=""),"",Table1[[#This Row],[Apparent Power (kVA)]]*Table1[[#This Row],[Elec - Diversity]])</f>
        <v/>
      </c>
      <c r="AL901" s="62"/>
      <c r="AM901" s="62"/>
      <c r="AN901" s="62"/>
      <c r="AO901" s="62"/>
      <c r="AP901" s="62"/>
      <c r="AQ901" s="62"/>
      <c r="AR901" s="62"/>
      <c r="AS901" s="62"/>
      <c r="AT901" s="62" t="str" cm="1">
        <f t="array" ref="AT901">IF(ISBLANK(Table1[[#This Row],[Service]]),"N/A",INDEX(LookupService[Consumption Unit],MATCH(Table1[[#This Row],[Service]],LookupService[Service],0),0))</f>
        <v>N/A</v>
      </c>
      <c r="AU901" s="62"/>
      <c r="AV901" s="62"/>
      <c r="AW901" s="80" t="str" cm="1">
        <f t="array" ref="AW901">IF(ISBLANK(Table1[[#This Row],[Service]]),"N/A",INDEX(LookupService[Pressure Unit],MATCH(Table1[[#This Row],[Service]],LookupService[Service],0),0))</f>
        <v>N/A</v>
      </c>
      <c r="AX901" s="81"/>
      <c r="AY901" s="72" t="str">
        <f>IF(OR(Table1[[#This Row],[Flow]]="",Table1[[#This Row],[Mech - Diversity]]=""),"",Table1[[#This Row],[Flow]]*Table1[[#This Row],[Mech - Diversity]])</f>
        <v/>
      </c>
      <c r="AZ901" s="72"/>
      <c r="BA901" s="62"/>
      <c r="BB901" s="62"/>
      <c r="BC901" s="62"/>
      <c r="BD901" s="62"/>
      <c r="BE901" s="62"/>
      <c r="BF901" s="62"/>
      <c r="BG901" s="62"/>
      <c r="BH901" s="77"/>
      <c r="BI901" s="77"/>
      <c r="BJ90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01" s="72"/>
      <c r="BL901" s="72" t="b">
        <f>IF(ISBLANK(Table1[[#This Row],[Power Source (Control Panel)]]),FALSE,TRUE)</f>
        <v>0</v>
      </c>
    </row>
    <row r="902" spans="1:64" ht="30" customHeight="1" x14ac:dyDescent="0.3">
      <c r="A902" s="62" t="s">
        <v>1172</v>
      </c>
      <c r="B902" s="62" t="s">
        <v>1169</v>
      </c>
      <c r="C90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EL-C347</v>
      </c>
      <c r="D902" s="62" t="s">
        <v>516</v>
      </c>
      <c r="E902" s="62" t="s">
        <v>528</v>
      </c>
      <c r="F902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902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902" s="74">
        <v>347</v>
      </c>
      <c r="I902" s="75" t="str">
        <f>IF(Table1[[#This Row],[Connection ID]]&lt;&gt;"-",IF(COUNTIF(Table1[Connection ID],Table1[[#This Row],[Connection ID]])&gt;1,"Duplicate Tag",""),"")</f>
        <v/>
      </c>
      <c r="J90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02" s="62"/>
      <c r="M902" s="62" t="s">
        <v>7</v>
      </c>
      <c r="N902" s="72" t="str" cm="1">
        <f t="array" ref="N902">_xlfn._xlws.FILTER(LookupCostCode[Cost Code],LookupCostCode[Description]=Table1[[#This Row],[Equipment Type]],"Not Assigned")</f>
        <v>Not Assigned</v>
      </c>
      <c r="O902" s="72" t="s">
        <v>767</v>
      </c>
      <c r="P902" s="72"/>
      <c r="Q902" s="62" t="s">
        <v>9</v>
      </c>
      <c r="R902" s="62"/>
      <c r="S902" s="62"/>
      <c r="T902" s="62"/>
      <c r="U902" s="62"/>
      <c r="V902" s="62"/>
      <c r="W902" s="72" t="str">
        <f>IF(ISBLANK(Table1[[#This Row],[Connection Type]]),"",INDEX(LookupConnectionType[Description],MATCH(Table1[[#This Row],[Connection Type]],LookupConnectionType[Connection Abbreviation])))</f>
        <v/>
      </c>
      <c r="X902" s="76"/>
      <c r="AA902" s="62"/>
      <c r="AB902" s="62"/>
      <c r="AC902" s="62" t="s">
        <v>518</v>
      </c>
      <c r="AD902" s="62"/>
      <c r="AE902" s="62" t="s">
        <v>529</v>
      </c>
      <c r="AF902" s="77"/>
      <c r="AG902" s="77">
        <v>3</v>
      </c>
      <c r="AH902" s="78">
        <v>0.8</v>
      </c>
      <c r="AI902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0.36</v>
      </c>
      <c r="AJ902" s="79">
        <f>IF(OR(Table1[[#This Row],[Apparent Load (FLA)]]="",Table1[[#This Row],[Apparent Load (FLA)]]=0,Table1[[#This Row],[Elec - Diversity]]=""),"",Table1[[#This Row],[Apparent Load (FLA)]]*Table1[[#This Row],[Elec - Diversity]])</f>
        <v>2.4000000000000004</v>
      </c>
      <c r="AK902" s="79">
        <f>IF(OR(Table1[[#This Row],[Apparent Power (kVA)]]="",Table1[[#This Row],[Elec - Diversity]]=""),"",Table1[[#This Row],[Apparent Power (kVA)]]*Table1[[#This Row],[Elec - Diversity]])</f>
        <v>0.28799999999999998</v>
      </c>
      <c r="AL902" s="62"/>
      <c r="AM902" s="62"/>
      <c r="AN902" s="62"/>
      <c r="AO902" s="62"/>
      <c r="AP902" s="62"/>
      <c r="AQ902" s="62"/>
      <c r="AR902" s="62"/>
      <c r="AS902" s="62"/>
      <c r="AT902" s="62" t="str" cm="1">
        <f t="array" ref="AT902">IF(ISBLANK(Table1[[#This Row],[Service]]),"N/A",INDEX(LookupService[Consumption Unit],MATCH(Table1[[#This Row],[Service]],LookupService[Service],0),0))</f>
        <v>N/A</v>
      </c>
      <c r="AU902" s="62"/>
      <c r="AV902" s="62"/>
      <c r="AW902" s="80" t="str" cm="1">
        <f t="array" ref="AW902">IF(ISBLANK(Table1[[#This Row],[Service]]),"N/A",INDEX(LookupService[Pressure Unit],MATCH(Table1[[#This Row],[Service]],LookupService[Service],0),0))</f>
        <v>N/A</v>
      </c>
      <c r="AX902" s="81"/>
      <c r="AY902" s="72" t="str">
        <f>IF(OR(Table1[[#This Row],[Flow]]="",Table1[[#This Row],[Mech - Diversity]]=""),"",Table1[[#This Row],[Flow]]*Table1[[#This Row],[Mech - Diversity]])</f>
        <v/>
      </c>
      <c r="AZ902" s="72"/>
      <c r="BA902" s="62"/>
      <c r="BB902" s="62"/>
      <c r="BC902" s="62"/>
      <c r="BD902" s="62"/>
      <c r="BE902" s="62"/>
      <c r="BF902" s="62"/>
      <c r="BG902" s="62"/>
      <c r="BH902" s="77"/>
      <c r="BI902" s="77"/>
      <c r="BJ902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902" s="72"/>
      <c r="BL902" s="72" t="b">
        <f>IF(ISBLANK(Table1[[#This Row],[Power Source (Control Panel)]]),FALSE,TRUE)</f>
        <v>0</v>
      </c>
    </row>
    <row r="903" spans="1:64" ht="30" customHeight="1" x14ac:dyDescent="0.3">
      <c r="A903" s="62" t="s">
        <v>1172</v>
      </c>
      <c r="B903" s="62" t="s">
        <v>1169</v>
      </c>
      <c r="C90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03" s="62" t="s">
        <v>600</v>
      </c>
      <c r="E903" s="62"/>
      <c r="F90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0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03" s="74"/>
      <c r="I903" s="75" t="str">
        <f>IF(Table1[[#This Row],[Connection ID]]&lt;&gt;"-",IF(COUNTIF(Table1[Connection ID],Table1[[#This Row],[Connection ID]])&gt;1,"Duplicate Tag",""),"")</f>
        <v/>
      </c>
      <c r="J90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03" s="62"/>
      <c r="M903" s="62" t="s">
        <v>7</v>
      </c>
      <c r="N903" s="72" t="str" cm="1">
        <f t="array" ref="N903">_xlfn._xlws.FILTER(LookupCostCode[Cost Code],LookupCostCode[Description]=Table1[[#This Row],[Equipment Type]],"Not Assigned")</f>
        <v>Not Assigned</v>
      </c>
      <c r="O903" s="72" t="s">
        <v>767</v>
      </c>
      <c r="P903" s="72"/>
      <c r="Q903" s="62" t="s">
        <v>9</v>
      </c>
      <c r="R903" s="62"/>
      <c r="S903" s="62"/>
      <c r="T903" s="62"/>
      <c r="U903" s="62"/>
      <c r="V903" s="62"/>
      <c r="W903" s="72" t="str">
        <f>IF(ISBLANK(Table1[[#This Row],[Connection Type]]),"",INDEX(LookupConnectionType[Description],MATCH(Table1[[#This Row],[Connection Type]],LookupConnectionType[Connection Abbreviation])))</f>
        <v/>
      </c>
      <c r="X903" s="76"/>
      <c r="AA903" s="62"/>
      <c r="AB903" s="62"/>
      <c r="AC903" s="62" t="s">
        <v>518</v>
      </c>
      <c r="AD903" s="62"/>
      <c r="AE903" s="62"/>
      <c r="AF903" s="77"/>
      <c r="AG903" s="77"/>
      <c r="AH903" s="78"/>
      <c r="AI90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0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03" s="79" t="str">
        <f>IF(OR(Table1[[#This Row],[Apparent Power (kVA)]]="",Table1[[#This Row],[Elec - Diversity]]=""),"",Table1[[#This Row],[Apparent Power (kVA)]]*Table1[[#This Row],[Elec - Diversity]])</f>
        <v/>
      </c>
      <c r="AL903" s="62"/>
      <c r="AM903" s="62"/>
      <c r="AN903" s="62"/>
      <c r="AO903" s="62"/>
      <c r="AP903" s="62"/>
      <c r="AQ903" s="62"/>
      <c r="AR903" s="62"/>
      <c r="AS903" s="62"/>
      <c r="AT903" s="62" t="str" cm="1">
        <f t="array" ref="AT903">IF(ISBLANK(Table1[[#This Row],[Service]]),"N/A",INDEX(LookupService[Consumption Unit],MATCH(Table1[[#This Row],[Service]],LookupService[Service],0),0))</f>
        <v>N/A</v>
      </c>
      <c r="AU903" s="62"/>
      <c r="AV903" s="62"/>
      <c r="AW903" s="80" t="str" cm="1">
        <f t="array" ref="AW903">IF(ISBLANK(Table1[[#This Row],[Service]]),"N/A",INDEX(LookupService[Pressure Unit],MATCH(Table1[[#This Row],[Service]],LookupService[Service],0),0))</f>
        <v>N/A</v>
      </c>
      <c r="AX903" s="81"/>
      <c r="AY903" s="72" t="str">
        <f>IF(OR(Table1[[#This Row],[Flow]]="",Table1[[#This Row],[Mech - Diversity]]=""),"",Table1[[#This Row],[Flow]]*Table1[[#This Row],[Mech - Diversity]])</f>
        <v/>
      </c>
      <c r="AZ903" s="72"/>
      <c r="BA903" s="62"/>
      <c r="BB903" s="62"/>
      <c r="BC903" s="62"/>
      <c r="BD903" s="62"/>
      <c r="BE903" s="62"/>
      <c r="BF903" s="62"/>
      <c r="BG903" s="62"/>
      <c r="BH903" s="77"/>
      <c r="BI903" s="77"/>
      <c r="BJ90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03" s="72"/>
      <c r="BL903" s="72" t="b">
        <f>IF(ISBLANK(Table1[[#This Row],[Power Source (Control Panel)]]),FALSE,TRUE)</f>
        <v>0</v>
      </c>
    </row>
    <row r="904" spans="1:64" ht="30" customHeight="1" x14ac:dyDescent="0.3">
      <c r="A904" s="62" t="s">
        <v>1151</v>
      </c>
      <c r="B904" s="62" t="s">
        <v>1152</v>
      </c>
      <c r="C90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EL-C166</v>
      </c>
      <c r="D904" s="62" t="s">
        <v>516</v>
      </c>
      <c r="E904" s="62" t="s">
        <v>528</v>
      </c>
      <c r="F904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904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904" s="74">
        <v>166</v>
      </c>
      <c r="I904" s="75" t="str">
        <f>IF(Table1[[#This Row],[Connection ID]]&lt;&gt;"-",IF(COUNTIF(Table1[Connection ID],Table1[[#This Row],[Connection ID]])&gt;1,"Duplicate Tag",""),"")</f>
        <v/>
      </c>
      <c r="J90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04" s="62"/>
      <c r="M904" s="62" t="s">
        <v>7</v>
      </c>
      <c r="N904" s="72" t="str" cm="1">
        <f t="array" ref="N904">_xlfn._xlws.FILTER(LookupCostCode[Cost Code],LookupCostCode[Description]=Table1[[#This Row],[Equipment Type]],"Not Assigned")</f>
        <v>Not Assigned</v>
      </c>
      <c r="O904" s="72" t="s">
        <v>594</v>
      </c>
      <c r="P904" s="72"/>
      <c r="Q904" s="62" t="s">
        <v>9</v>
      </c>
      <c r="R904" s="62"/>
      <c r="S904" s="62" t="s">
        <v>6</v>
      </c>
      <c r="T904" s="62"/>
      <c r="U904" s="62"/>
      <c r="V904" s="62"/>
      <c r="W904" s="72" t="str">
        <f>IF(ISBLANK(Table1[[#This Row],[Connection Type]]),"",INDEX(LookupConnectionType[Description],MATCH(Table1[[#This Row],[Connection Type]],LookupConnectionType[Connection Abbreviation])))</f>
        <v/>
      </c>
      <c r="X904" s="76"/>
      <c r="AA904" s="62"/>
      <c r="AB904" s="62"/>
      <c r="AC904" s="62" t="s">
        <v>665</v>
      </c>
      <c r="AD904" s="62"/>
      <c r="AE904" s="62" t="s">
        <v>657</v>
      </c>
      <c r="AF904" s="77"/>
      <c r="AG904" s="77">
        <v>22.2</v>
      </c>
      <c r="AH904" s="78">
        <v>0.8</v>
      </c>
      <c r="AI904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7.9979178090300467</v>
      </c>
      <c r="AJ904" s="79">
        <f>IF(OR(Table1[[#This Row],[Apparent Load (FLA)]]="",Table1[[#This Row],[Apparent Load (FLA)]]=0,Table1[[#This Row],[Elec - Diversity]]=""),"",Table1[[#This Row],[Apparent Load (FLA)]]*Table1[[#This Row],[Elec - Diversity]])</f>
        <v>17.760000000000002</v>
      </c>
      <c r="AK904" s="79">
        <f>IF(OR(Table1[[#This Row],[Apparent Power (kVA)]]="",Table1[[#This Row],[Elec - Diversity]]=""),"",Table1[[#This Row],[Apparent Power (kVA)]]*Table1[[#This Row],[Elec - Diversity]])</f>
        <v>6.3983342472240379</v>
      </c>
      <c r="AL904" s="62"/>
      <c r="AM904" s="62"/>
      <c r="AN904" s="62"/>
      <c r="AO904" s="62" t="s">
        <v>793</v>
      </c>
      <c r="AP904" s="62"/>
      <c r="AQ904" s="62"/>
      <c r="AR904" s="62"/>
      <c r="AS904" s="62"/>
      <c r="AT904" s="62" t="str" cm="1">
        <f t="array" ref="AT904">IF(ISBLANK(Table1[[#This Row],[Service]]),"N/A",INDEX(LookupService[Consumption Unit],MATCH(Table1[[#This Row],[Service]],LookupService[Service],0),0))</f>
        <v>N/A</v>
      </c>
      <c r="AU904" s="62"/>
      <c r="AV904" s="62"/>
      <c r="AW904" s="80" t="str" cm="1">
        <f t="array" ref="AW904">IF(ISBLANK(Table1[[#This Row],[Service]]),"N/A",INDEX(LookupService[Pressure Unit],MATCH(Table1[[#This Row],[Service]],LookupService[Service],0),0))</f>
        <v>N/A</v>
      </c>
      <c r="AX904" s="81"/>
      <c r="AY904" s="72" t="str">
        <f>IF(OR(Table1[[#This Row],[Flow]]="",Table1[[#This Row],[Mech - Diversity]]=""),"",Table1[[#This Row],[Flow]]*Table1[[#This Row],[Mech - Diversity]])</f>
        <v/>
      </c>
      <c r="AZ904" s="72"/>
      <c r="BA904" s="62"/>
      <c r="BB904" s="62"/>
      <c r="BC904" s="62"/>
      <c r="BD904" s="62"/>
      <c r="BE904" s="62"/>
      <c r="BF904" s="62"/>
      <c r="BG904" s="62"/>
      <c r="BH904" s="77"/>
      <c r="BI904" s="77"/>
      <c r="BJ904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904" s="72"/>
      <c r="BL904" s="72" t="b">
        <f>IF(ISBLANK(Table1[[#This Row],[Power Source (Control Panel)]]),FALSE,TRUE)</f>
        <v>0</v>
      </c>
    </row>
    <row r="905" spans="1:64" ht="30" customHeight="1" x14ac:dyDescent="0.3">
      <c r="A905" s="80" t="s">
        <v>1151</v>
      </c>
      <c r="B905" s="62" t="s">
        <v>1152</v>
      </c>
      <c r="C90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TD-C011</v>
      </c>
      <c r="D905" s="62" t="s">
        <v>516</v>
      </c>
      <c r="E905" s="62" t="s">
        <v>794</v>
      </c>
      <c r="F905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905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905" s="74">
        <v>11</v>
      </c>
      <c r="I905" s="75" t="str">
        <f>IF(Table1[[#This Row],[Connection ID]]&lt;&gt;"-",IF(COUNTIF(Table1[Connection ID],Table1[[#This Row],[Connection ID]])&gt;1,"Duplicate Tag",""),"")</f>
        <v/>
      </c>
      <c r="J90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05" s="62"/>
      <c r="M905" s="62"/>
      <c r="N905" s="72" t="str" cm="1">
        <f t="array" ref="N905">_xlfn._xlws.FILTER(LookupCostCode[Cost Code],LookupCostCode[Description]=Table1[[#This Row],[Equipment Type]],"Not Assigned")</f>
        <v>Not Assigned</v>
      </c>
      <c r="O905" s="62"/>
      <c r="P905" s="62"/>
      <c r="Q905" s="62" t="s">
        <v>9</v>
      </c>
      <c r="R905" s="62"/>
      <c r="S905" s="62" t="s">
        <v>6</v>
      </c>
      <c r="T905" s="62"/>
      <c r="U905" s="62"/>
      <c r="V905" s="62"/>
      <c r="W905" s="72" t="str">
        <f>IF(ISBLANK(Table1[[#This Row],[Connection Type]]),"",INDEX(LookupConnectionType[Description],MATCH(Table1[[#This Row],[Connection Type]],LookupConnectionType[Connection Abbreviation])))</f>
        <v/>
      </c>
      <c r="X905" s="76"/>
      <c r="AA905" s="62"/>
      <c r="AB905" s="62"/>
      <c r="AC905" s="62" t="s">
        <v>665</v>
      </c>
      <c r="AD905" s="62"/>
      <c r="AE905" s="62"/>
      <c r="AF905" s="77"/>
      <c r="AG905" s="77"/>
      <c r="AH905" s="78"/>
      <c r="AI90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0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05" s="79" t="str">
        <f>IF(OR(Table1[[#This Row],[Apparent Power (kVA)]]="",Table1[[#This Row],[Elec - Diversity]]=""),"",Table1[[#This Row],[Apparent Power (kVA)]]*Table1[[#This Row],[Elec - Diversity]])</f>
        <v/>
      </c>
      <c r="AL905" s="62"/>
      <c r="AM905" s="62"/>
      <c r="AN905" s="62"/>
      <c r="AO905" s="62"/>
      <c r="AP905" s="62"/>
      <c r="AQ905" s="62"/>
      <c r="AR905" s="62"/>
      <c r="AS905" s="62"/>
      <c r="AT905" s="62" t="str" cm="1">
        <f t="array" ref="AT905">IF(ISBLANK(Table1[[#This Row],[Service]]),"N/A",INDEX(LookupService[Consumption Unit],MATCH(Table1[[#This Row],[Service]],LookupService[Service],0),0))</f>
        <v>N/A</v>
      </c>
      <c r="AU905" s="62"/>
      <c r="AV905" s="62"/>
      <c r="AW905" s="80" t="str" cm="1">
        <f t="array" ref="AW905">IF(ISBLANK(Table1[[#This Row],[Service]]),"N/A",INDEX(LookupService[Pressure Unit],MATCH(Table1[[#This Row],[Service]],LookupService[Service],0),0))</f>
        <v>N/A</v>
      </c>
      <c r="AX905" s="81"/>
      <c r="AY905" s="72" t="str">
        <f>IF(OR(Table1[[#This Row],[Flow]]="",Table1[[#This Row],[Mech - Diversity]]=""),"",Table1[[#This Row],[Flow]]*Table1[[#This Row],[Mech - Diversity]])</f>
        <v/>
      </c>
      <c r="AZ905" s="72"/>
      <c r="BA905" s="62"/>
      <c r="BB905" s="62"/>
      <c r="BC905" s="62"/>
      <c r="BD905" s="62"/>
      <c r="BE905" s="62"/>
      <c r="BF905" s="62"/>
      <c r="BG905" s="62"/>
      <c r="BH905" s="77"/>
      <c r="BI905" s="77"/>
      <c r="BJ905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905" s="72" t="s">
        <v>512</v>
      </c>
      <c r="BL905" s="72" t="b">
        <f>IF(ISBLANK(Table1[[#This Row],[Power Source (Control Panel)]]),FALSE,TRUE)</f>
        <v>0</v>
      </c>
    </row>
    <row r="906" spans="1:64" ht="30" customHeight="1" x14ac:dyDescent="0.3">
      <c r="A906" s="62" t="s">
        <v>1151</v>
      </c>
      <c r="B906" s="62" t="s">
        <v>1152</v>
      </c>
      <c r="C90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06" s="62" t="s">
        <v>600</v>
      </c>
      <c r="E906" s="62"/>
      <c r="F90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0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06" s="74"/>
      <c r="I906" s="75" t="str">
        <f>IF(Table1[[#This Row],[Connection ID]]&lt;&gt;"-",IF(COUNTIF(Table1[Connection ID],Table1[[#This Row],[Connection ID]])&gt;1,"Duplicate Tag",""),"")</f>
        <v/>
      </c>
      <c r="J90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06" s="62" t="s">
        <v>601</v>
      </c>
      <c r="M906" s="62" t="s">
        <v>7</v>
      </c>
      <c r="N906" s="72" cm="1">
        <f t="array" ref="N906">_xlfn._xlws.FILTER(LookupCostCode[Cost Code],LookupCostCode[Description]=Table1[[#This Row],[Equipment Type]],"Not Assigned")</f>
        <v>5502</v>
      </c>
      <c r="O906" s="72" t="s">
        <v>594</v>
      </c>
      <c r="P906" s="72"/>
      <c r="Q906" s="62" t="s">
        <v>9</v>
      </c>
      <c r="R906" s="62"/>
      <c r="S906" s="62" t="s">
        <v>6</v>
      </c>
      <c r="T906" s="62"/>
      <c r="U906" s="62"/>
      <c r="V906" s="62"/>
      <c r="W906" s="72" t="str">
        <f>IF(ISBLANK(Table1[[#This Row],[Connection Type]]),"",INDEX(LookupConnectionType[Description],MATCH(Table1[[#This Row],[Connection Type]],LookupConnectionType[Connection Abbreviation])))</f>
        <v/>
      </c>
      <c r="X906" s="76"/>
      <c r="AA906" s="62"/>
      <c r="AB906" s="62"/>
      <c r="AC906" s="62"/>
      <c r="AD906" s="62"/>
      <c r="AE906" s="62"/>
      <c r="AF906" s="77"/>
      <c r="AG906" s="77"/>
      <c r="AH906" s="78"/>
      <c r="AI90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0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06" s="79" t="str">
        <f>IF(OR(Table1[[#This Row],[Apparent Power (kVA)]]="",Table1[[#This Row],[Elec - Diversity]]=""),"",Table1[[#This Row],[Apparent Power (kVA)]]*Table1[[#This Row],[Elec - Diversity]])</f>
        <v/>
      </c>
      <c r="AL906" s="62"/>
      <c r="AM906" s="62"/>
      <c r="AN906" s="62"/>
      <c r="AO906" s="62"/>
      <c r="AP906" s="62"/>
      <c r="AQ906" s="62"/>
      <c r="AR906" s="62"/>
      <c r="AS906" s="62"/>
      <c r="AT906" s="62" t="str" cm="1">
        <f t="array" ref="AT906">IF(ISBLANK(Table1[[#This Row],[Service]]),"N/A",INDEX(LookupService[Consumption Unit],MATCH(Table1[[#This Row],[Service]],LookupService[Service],0),0))</f>
        <v>N/A</v>
      </c>
      <c r="AU906" s="62"/>
      <c r="AV906" s="62"/>
      <c r="AW906" s="80" t="str" cm="1">
        <f t="array" ref="AW906">IF(ISBLANK(Table1[[#This Row],[Service]]),"N/A",INDEX(LookupService[Pressure Unit],MATCH(Table1[[#This Row],[Service]],LookupService[Service],0),0))</f>
        <v>N/A</v>
      </c>
      <c r="AX906" s="81"/>
      <c r="AY906" s="72" t="str">
        <f>IF(OR(Table1[[#This Row],[Flow]]="",Table1[[#This Row],[Mech - Diversity]]=""),"",Table1[[#This Row],[Flow]]*Table1[[#This Row],[Mech - Diversity]])</f>
        <v/>
      </c>
      <c r="AZ906" s="72"/>
      <c r="BA906" s="62"/>
      <c r="BB906" s="62"/>
      <c r="BC906" s="62"/>
      <c r="BD906" s="62"/>
      <c r="BE906" s="62"/>
      <c r="BF906" s="62"/>
      <c r="BG906" s="62"/>
      <c r="BH906" s="77"/>
      <c r="BI906" s="77"/>
      <c r="BJ90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06" s="72"/>
      <c r="BL906" s="72" t="b">
        <f>IF(ISBLANK(Table1[[#This Row],[Power Source (Control Panel)]]),FALSE,TRUE)</f>
        <v>0</v>
      </c>
    </row>
    <row r="907" spans="1:64" ht="30" customHeight="1" x14ac:dyDescent="0.3">
      <c r="A907" s="62" t="s">
        <v>1153</v>
      </c>
      <c r="B907" s="62" t="s">
        <v>1154</v>
      </c>
      <c r="C90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EL-C167</v>
      </c>
      <c r="D907" s="62" t="s">
        <v>516</v>
      </c>
      <c r="E907" s="62" t="s">
        <v>528</v>
      </c>
      <c r="F907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907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907" s="74">
        <v>167</v>
      </c>
      <c r="I907" s="75" t="str">
        <f>IF(Table1[[#This Row],[Connection ID]]&lt;&gt;"-",IF(COUNTIF(Table1[Connection ID],Table1[[#This Row],[Connection ID]])&gt;1,"Duplicate Tag",""),"")</f>
        <v/>
      </c>
      <c r="J90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07" s="62"/>
      <c r="M907" s="62" t="s">
        <v>7</v>
      </c>
      <c r="N907" s="72" t="str" cm="1">
        <f t="array" ref="N907">_xlfn._xlws.FILTER(LookupCostCode[Cost Code],LookupCostCode[Description]=Table1[[#This Row],[Equipment Type]],"Not Assigned")</f>
        <v>Not Assigned</v>
      </c>
      <c r="O907" s="72" t="s">
        <v>594</v>
      </c>
      <c r="P907" s="72"/>
      <c r="Q907" s="62" t="s">
        <v>9</v>
      </c>
      <c r="R907" s="62"/>
      <c r="S907" s="62" t="s">
        <v>6</v>
      </c>
      <c r="T907" s="62"/>
      <c r="U907" s="62"/>
      <c r="V907" s="62"/>
      <c r="W907" s="72" t="str">
        <f>IF(ISBLANK(Table1[[#This Row],[Connection Type]]),"",INDEX(LookupConnectionType[Description],MATCH(Table1[[#This Row],[Connection Type]],LookupConnectionType[Connection Abbreviation])))</f>
        <v/>
      </c>
      <c r="X907" s="76"/>
      <c r="AA907" s="62"/>
      <c r="AB907" s="62"/>
      <c r="AC907" s="62" t="s">
        <v>665</v>
      </c>
      <c r="AD907" s="62"/>
      <c r="AE907" s="62" t="s">
        <v>657</v>
      </c>
      <c r="AF907" s="77"/>
      <c r="AG907" s="77">
        <v>21</v>
      </c>
      <c r="AH907" s="78">
        <v>0.8</v>
      </c>
      <c r="AI907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7.5655979274608551</v>
      </c>
      <c r="AJ907" s="79">
        <f>IF(OR(Table1[[#This Row],[Apparent Load (FLA)]]="",Table1[[#This Row],[Apparent Load (FLA)]]=0,Table1[[#This Row],[Elec - Diversity]]=""),"",Table1[[#This Row],[Apparent Load (FLA)]]*Table1[[#This Row],[Elec - Diversity]])</f>
        <v>16.8</v>
      </c>
      <c r="AK907" s="79">
        <f>IF(OR(Table1[[#This Row],[Apparent Power (kVA)]]="",Table1[[#This Row],[Elec - Diversity]]=""),"",Table1[[#This Row],[Apparent Power (kVA)]]*Table1[[#This Row],[Elec - Diversity]])</f>
        <v>6.0524783419686843</v>
      </c>
      <c r="AL907" s="62"/>
      <c r="AM907" s="62"/>
      <c r="AN907" s="62"/>
      <c r="AO907" s="62" t="s">
        <v>793</v>
      </c>
      <c r="AP907" s="62"/>
      <c r="AQ907" s="62"/>
      <c r="AR907" s="62"/>
      <c r="AS907" s="62"/>
      <c r="AT907" s="62" t="str" cm="1">
        <f t="array" ref="AT907">IF(ISBLANK(Table1[[#This Row],[Service]]),"N/A",INDEX(LookupService[Consumption Unit],MATCH(Table1[[#This Row],[Service]],LookupService[Service],0),0))</f>
        <v>N/A</v>
      </c>
      <c r="AU907" s="62"/>
      <c r="AV907" s="62"/>
      <c r="AW907" s="80" t="str" cm="1">
        <f t="array" ref="AW907">IF(ISBLANK(Table1[[#This Row],[Service]]),"N/A",INDEX(LookupService[Pressure Unit],MATCH(Table1[[#This Row],[Service]],LookupService[Service],0),0))</f>
        <v>N/A</v>
      </c>
      <c r="AX907" s="81"/>
      <c r="AY907" s="72" t="str">
        <f>IF(OR(Table1[[#This Row],[Flow]]="",Table1[[#This Row],[Mech - Diversity]]=""),"",Table1[[#This Row],[Flow]]*Table1[[#This Row],[Mech - Diversity]])</f>
        <v/>
      </c>
      <c r="AZ907" s="72"/>
      <c r="BA907" s="62"/>
      <c r="BB907" s="62"/>
      <c r="BC907" s="62"/>
      <c r="BD907" s="62"/>
      <c r="BE907" s="62"/>
      <c r="BF907" s="62"/>
      <c r="BG907" s="62"/>
      <c r="BH907" s="77"/>
      <c r="BI907" s="77"/>
      <c r="BJ907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907" s="72"/>
      <c r="BL907" s="72" t="b">
        <f>IF(ISBLANK(Table1[[#This Row],[Power Source (Control Panel)]]),FALSE,TRUE)</f>
        <v>0</v>
      </c>
    </row>
    <row r="908" spans="1:64" ht="30" customHeight="1" x14ac:dyDescent="0.3">
      <c r="A908" s="80" t="s">
        <v>1153</v>
      </c>
      <c r="B908" s="62" t="s">
        <v>1154</v>
      </c>
      <c r="C90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TD-C012</v>
      </c>
      <c r="D908" s="62" t="s">
        <v>516</v>
      </c>
      <c r="E908" s="62" t="s">
        <v>794</v>
      </c>
      <c r="F908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908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908" s="74">
        <v>12</v>
      </c>
      <c r="I908" s="75" t="str">
        <f>IF(Table1[[#This Row],[Connection ID]]&lt;&gt;"-",IF(COUNTIF(Table1[Connection ID],Table1[[#This Row],[Connection ID]])&gt;1,"Duplicate Tag",""),"")</f>
        <v/>
      </c>
      <c r="J90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08" s="62"/>
      <c r="M908" s="62"/>
      <c r="N908" s="72" t="str" cm="1">
        <f t="array" ref="N908">_xlfn._xlws.FILTER(LookupCostCode[Cost Code],LookupCostCode[Description]=Table1[[#This Row],[Equipment Type]],"Not Assigned")</f>
        <v>Not Assigned</v>
      </c>
      <c r="O908" s="62"/>
      <c r="P908" s="62"/>
      <c r="Q908" s="62" t="s">
        <v>9</v>
      </c>
      <c r="R908" s="62"/>
      <c r="S908" s="62" t="s">
        <v>6</v>
      </c>
      <c r="T908" s="62"/>
      <c r="U908" s="62"/>
      <c r="V908" s="62"/>
      <c r="W908" s="72" t="str">
        <f>IF(ISBLANK(Table1[[#This Row],[Connection Type]]),"",INDEX(LookupConnectionType[Description],MATCH(Table1[[#This Row],[Connection Type]],LookupConnectionType[Connection Abbreviation])))</f>
        <v/>
      </c>
      <c r="X908" s="76"/>
      <c r="AA908" s="62"/>
      <c r="AB908" s="62"/>
      <c r="AC908" s="62" t="s">
        <v>665</v>
      </c>
      <c r="AD908" s="62"/>
      <c r="AE908" s="62"/>
      <c r="AF908" s="77"/>
      <c r="AG908" s="77"/>
      <c r="AH908" s="78"/>
      <c r="AI908" s="79"/>
      <c r="AJ908" s="79"/>
      <c r="AK908" s="79"/>
      <c r="AL908" s="62"/>
      <c r="AM908" s="62"/>
      <c r="AN908" s="62"/>
      <c r="AO908" s="62"/>
      <c r="AP908" s="62"/>
      <c r="AQ908" s="62"/>
      <c r="AR908" s="62"/>
      <c r="AS908" s="62"/>
      <c r="AT908" s="62" t="str" cm="1">
        <f t="array" ref="AT908">IF(ISBLANK(Table1[[#This Row],[Service]]),"N/A",INDEX(LookupService[Consumption Unit],MATCH(Table1[[#This Row],[Service]],LookupService[Service],0),0))</f>
        <v>N/A</v>
      </c>
      <c r="AU908" s="62"/>
      <c r="AV908" s="62"/>
      <c r="AW908" s="80" t="str" cm="1">
        <f t="array" ref="AW908">IF(ISBLANK(Table1[[#This Row],[Service]]),"N/A",INDEX(LookupService[Pressure Unit],MATCH(Table1[[#This Row],[Service]],LookupService[Service],0),0))</f>
        <v>N/A</v>
      </c>
      <c r="AX908" s="81"/>
      <c r="AY908" s="72" t="str">
        <f>IF(OR(Table1[[#This Row],[Flow]]="",Table1[[#This Row],[Mech - Diversity]]=""),"",Table1[[#This Row],[Flow]]*Table1[[#This Row],[Mech - Diversity]])</f>
        <v/>
      </c>
      <c r="AZ908" s="72"/>
      <c r="BA908" s="62"/>
      <c r="BB908" s="62"/>
      <c r="BC908" s="62"/>
      <c r="BD908" s="62"/>
      <c r="BE908" s="62"/>
      <c r="BF908" s="62"/>
      <c r="BG908" s="62"/>
      <c r="BH908" s="77"/>
      <c r="BI908" s="77"/>
      <c r="BJ908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908" s="72" t="s">
        <v>512</v>
      </c>
      <c r="BL908" s="72" t="b">
        <f>IF(ISBLANK(Table1[[#This Row],[Power Source (Control Panel)]]),FALSE,TRUE)</f>
        <v>0</v>
      </c>
    </row>
    <row r="909" spans="1:64" ht="30" customHeight="1" x14ac:dyDescent="0.3">
      <c r="A909" s="62" t="s">
        <v>1153</v>
      </c>
      <c r="B909" s="62" t="s">
        <v>1154</v>
      </c>
      <c r="C90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09" s="62" t="s">
        <v>600</v>
      </c>
      <c r="E909" s="62"/>
      <c r="F90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0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09" s="74"/>
      <c r="I909" s="75" t="str">
        <f>IF(Table1[[#This Row],[Connection ID]]&lt;&gt;"-",IF(COUNTIF(Table1[Connection ID],Table1[[#This Row],[Connection ID]])&gt;1,"Duplicate Tag",""),"")</f>
        <v/>
      </c>
      <c r="J90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09" s="62" t="s">
        <v>601</v>
      </c>
      <c r="M909" s="62" t="s">
        <v>7</v>
      </c>
      <c r="N909" s="72" cm="1">
        <f t="array" ref="N909">_xlfn._xlws.FILTER(LookupCostCode[Cost Code],LookupCostCode[Description]=Table1[[#This Row],[Equipment Type]],"Not Assigned")</f>
        <v>5502</v>
      </c>
      <c r="O909" s="72" t="s">
        <v>594</v>
      </c>
      <c r="P909" s="72"/>
      <c r="Q909" s="62" t="s">
        <v>9</v>
      </c>
      <c r="R909" s="62"/>
      <c r="S909" s="62" t="s">
        <v>6</v>
      </c>
      <c r="T909" s="62"/>
      <c r="U909" s="62"/>
      <c r="V909" s="62"/>
      <c r="W909" s="72" t="str">
        <f>IF(ISBLANK(Table1[[#This Row],[Connection Type]]),"",INDEX(LookupConnectionType[Description],MATCH(Table1[[#This Row],[Connection Type]],LookupConnectionType[Connection Abbreviation])))</f>
        <v/>
      </c>
      <c r="X909" s="76"/>
      <c r="AA909" s="62"/>
      <c r="AB909" s="62"/>
      <c r="AC909" s="62"/>
      <c r="AD909" s="62"/>
      <c r="AE909" s="62"/>
      <c r="AF909" s="77"/>
      <c r="AG909" s="77"/>
      <c r="AH909" s="78"/>
      <c r="AI90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0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09" s="79" t="str">
        <f>IF(OR(Table1[[#This Row],[Apparent Power (kVA)]]="",Table1[[#This Row],[Elec - Diversity]]=""),"",Table1[[#This Row],[Apparent Power (kVA)]]*Table1[[#This Row],[Elec - Diversity]])</f>
        <v/>
      </c>
      <c r="AL909" s="62"/>
      <c r="AM909" s="62"/>
      <c r="AN909" s="62"/>
      <c r="AO909" s="62"/>
      <c r="AP909" s="62"/>
      <c r="AQ909" s="62"/>
      <c r="AR909" s="62"/>
      <c r="AS909" s="62"/>
      <c r="AT909" s="62" t="str" cm="1">
        <f t="array" ref="AT909">IF(ISBLANK(Table1[[#This Row],[Service]]),"N/A",INDEX(LookupService[Consumption Unit],MATCH(Table1[[#This Row],[Service]],LookupService[Service],0),0))</f>
        <v>N/A</v>
      </c>
      <c r="AU909" s="62"/>
      <c r="AV909" s="62"/>
      <c r="AW909" s="80" t="str" cm="1">
        <f t="array" ref="AW909">IF(ISBLANK(Table1[[#This Row],[Service]]),"N/A",INDEX(LookupService[Pressure Unit],MATCH(Table1[[#This Row],[Service]],LookupService[Service],0),0))</f>
        <v>N/A</v>
      </c>
      <c r="AX909" s="81"/>
      <c r="AY909" s="72" t="str">
        <f>IF(OR(Table1[[#This Row],[Flow]]="",Table1[[#This Row],[Mech - Diversity]]=""),"",Table1[[#This Row],[Flow]]*Table1[[#This Row],[Mech - Diversity]])</f>
        <v/>
      </c>
      <c r="AZ909" s="72"/>
      <c r="BA909" s="62"/>
      <c r="BB909" s="62"/>
      <c r="BC909" s="62"/>
      <c r="BD909" s="62"/>
      <c r="BE909" s="62"/>
      <c r="BF909" s="62"/>
      <c r="BG909" s="62"/>
      <c r="BH909" s="77"/>
      <c r="BI909" s="77"/>
      <c r="BJ90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09" s="72"/>
      <c r="BL909" s="72" t="b">
        <f>IF(ISBLANK(Table1[[#This Row],[Power Source (Control Panel)]]),FALSE,TRUE)</f>
        <v>0</v>
      </c>
    </row>
    <row r="910" spans="1:64" ht="30" customHeight="1" x14ac:dyDescent="0.3">
      <c r="A910" s="62" t="s">
        <v>1175</v>
      </c>
      <c r="B910" s="62" t="s">
        <v>1176</v>
      </c>
      <c r="C91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EL-C168</v>
      </c>
      <c r="D910" s="62" t="s">
        <v>516</v>
      </c>
      <c r="E910" s="62" t="s">
        <v>528</v>
      </c>
      <c r="F910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910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910" s="74">
        <v>168</v>
      </c>
      <c r="I910" s="75" t="str">
        <f>IF(Table1[[#This Row],[Connection ID]]&lt;&gt;"-",IF(COUNTIF(Table1[Connection ID],Table1[[#This Row],[Connection ID]])&gt;1,"Duplicate Tag",""),"")</f>
        <v/>
      </c>
      <c r="J91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10" s="62"/>
      <c r="M910" s="62" t="s">
        <v>7</v>
      </c>
      <c r="N910" s="72" t="str" cm="1">
        <f t="array" ref="N910">_xlfn._xlws.FILTER(LookupCostCode[Cost Code],LookupCostCode[Description]=Table1[[#This Row],[Equipment Type]],"Not Assigned")</f>
        <v>Not Assigned</v>
      </c>
      <c r="O910" s="72" t="s">
        <v>737</v>
      </c>
      <c r="P910" s="72"/>
      <c r="Q910" s="62" t="s">
        <v>9</v>
      </c>
      <c r="R910" s="62"/>
      <c r="S910" s="62" t="s">
        <v>6</v>
      </c>
      <c r="T910" s="62"/>
      <c r="U910" s="62"/>
      <c r="V910" s="62"/>
      <c r="W910" s="72" t="str">
        <f>IF(ISBLANK(Table1[[#This Row],[Connection Type]]),"",INDEX(LookupConnectionType[Description],MATCH(Table1[[#This Row],[Connection Type]],LookupConnectionType[Connection Abbreviation])))</f>
        <v/>
      </c>
      <c r="X910" s="76"/>
      <c r="AA910" s="62"/>
      <c r="AB910" s="62"/>
      <c r="AC910" s="62" t="s">
        <v>518</v>
      </c>
      <c r="AD910" s="62"/>
      <c r="AE910" s="62" t="s">
        <v>668</v>
      </c>
      <c r="AF910" s="77"/>
      <c r="AG910" s="77">
        <v>100.8</v>
      </c>
      <c r="AH910" s="78">
        <v>0.8</v>
      </c>
      <c r="AI910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83.803546273412564</v>
      </c>
      <c r="AJ910" s="79">
        <f>IF(OR(Table1[[#This Row],[Apparent Load (FLA)]]="",Table1[[#This Row],[Apparent Load (FLA)]]=0,Table1[[#This Row],[Elec - Diversity]]=""),"",Table1[[#This Row],[Apparent Load (FLA)]]*Table1[[#This Row],[Elec - Diversity]])</f>
        <v>80.64</v>
      </c>
      <c r="AK910" s="79">
        <f>IF(OR(Table1[[#This Row],[Apparent Power (kVA)]]="",Table1[[#This Row],[Elec - Diversity]]=""),"",Table1[[#This Row],[Apparent Power (kVA)]]*Table1[[#This Row],[Elec - Diversity]])</f>
        <v>67.042837018730054</v>
      </c>
      <c r="AL910" s="62"/>
      <c r="AM910" s="62"/>
      <c r="AN910" s="62"/>
      <c r="AO910" s="62"/>
      <c r="AP910" s="62"/>
      <c r="AQ910" s="62"/>
      <c r="AR910" s="62"/>
      <c r="AS910" s="62"/>
      <c r="AT910" s="62" t="str" cm="1">
        <f t="array" ref="AT910">IF(ISBLANK(Table1[[#This Row],[Service]]),"N/A",INDEX(LookupService[Consumption Unit],MATCH(Table1[[#This Row],[Service]],LookupService[Service],0),0))</f>
        <v>N/A</v>
      </c>
      <c r="AU910" s="62"/>
      <c r="AV910" s="62"/>
      <c r="AW910" s="80" t="str" cm="1">
        <f t="array" ref="AW910">IF(ISBLANK(Table1[[#This Row],[Service]]),"N/A",INDEX(LookupService[Pressure Unit],MATCH(Table1[[#This Row],[Service]],LookupService[Service],0),0))</f>
        <v>N/A</v>
      </c>
      <c r="AX910" s="81"/>
      <c r="AY910" s="72" t="str">
        <f>IF(OR(Table1[[#This Row],[Flow]]="",Table1[[#This Row],[Mech - Diversity]]=""),"",Table1[[#This Row],[Flow]]*Table1[[#This Row],[Mech - Diversity]])</f>
        <v/>
      </c>
      <c r="AZ910" s="72"/>
      <c r="BA910" s="62"/>
      <c r="BB910" s="62"/>
      <c r="BC910" s="62"/>
      <c r="BD910" s="62"/>
      <c r="BE910" s="62"/>
      <c r="BF910" s="62"/>
      <c r="BG910" s="62"/>
      <c r="BH910" s="77"/>
      <c r="BI910" s="77"/>
      <c r="BJ910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910" s="72"/>
      <c r="BL910" s="72" t="b">
        <f>IF(ISBLANK(Table1[[#This Row],[Power Source (Control Panel)]]),FALSE,TRUE)</f>
        <v>0</v>
      </c>
    </row>
    <row r="911" spans="1:64" ht="30" customHeight="1" x14ac:dyDescent="0.3">
      <c r="A911" s="62" t="s">
        <v>1175</v>
      </c>
      <c r="B911" s="62" t="s">
        <v>1176</v>
      </c>
      <c r="C91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TD-C141</v>
      </c>
      <c r="D911" s="62" t="s">
        <v>516</v>
      </c>
      <c r="E911" s="62" t="s">
        <v>794</v>
      </c>
      <c r="F911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911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911" s="74">
        <v>141</v>
      </c>
      <c r="I911" s="75" t="str">
        <f>IF(Table1[[#This Row],[Connection ID]]&lt;&gt;"-",IF(COUNTIF(Table1[Connection ID],Table1[[#This Row],[Connection ID]])&gt;1,"Duplicate Tag",""),"")</f>
        <v/>
      </c>
      <c r="J91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11" s="62"/>
      <c r="M911" s="62" t="s">
        <v>7</v>
      </c>
      <c r="N911" s="72" t="str" cm="1">
        <f t="array" ref="N911">_xlfn._xlws.FILTER(LookupCostCode[Cost Code],LookupCostCode[Description]=Table1[[#This Row],[Equipment Type]],"Not Assigned")</f>
        <v>Not Assigned</v>
      </c>
      <c r="O911" s="72" t="s">
        <v>737</v>
      </c>
      <c r="P911" s="72"/>
      <c r="Q911" s="62" t="s">
        <v>9</v>
      </c>
      <c r="R911" s="62"/>
      <c r="S911" s="62" t="s">
        <v>6</v>
      </c>
      <c r="T911" s="62"/>
      <c r="U911" s="62"/>
      <c r="V911" s="62"/>
      <c r="W911" s="72" t="str">
        <f>IF(ISBLANK(Table1[[#This Row],[Connection Type]]),"",INDEX(LookupConnectionType[Description],MATCH(Table1[[#This Row],[Connection Type]],LookupConnectionType[Connection Abbreviation])))</f>
        <v/>
      </c>
      <c r="X911" s="76"/>
      <c r="AA911" s="62"/>
      <c r="AB911" s="62"/>
      <c r="AC911" s="62"/>
      <c r="AD911" s="62"/>
      <c r="AE911" s="62"/>
      <c r="AF911" s="77"/>
      <c r="AG911" s="77"/>
      <c r="AH911" s="78"/>
      <c r="AI91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1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11" s="79" t="str">
        <f>IF(OR(Table1[[#This Row],[Apparent Power (kVA)]]="",Table1[[#This Row],[Elec - Diversity]]=""),"",Table1[[#This Row],[Apparent Power (kVA)]]*Table1[[#This Row],[Elec - Diversity]])</f>
        <v/>
      </c>
      <c r="AL911" s="62"/>
      <c r="AM911" s="62"/>
      <c r="AN911" s="62"/>
      <c r="AO911" s="62"/>
      <c r="AP911" s="62"/>
      <c r="AQ911" s="62"/>
      <c r="AR911" s="62"/>
      <c r="AS911" s="62"/>
      <c r="AT911" s="62" t="str" cm="1">
        <f t="array" ref="AT911">IF(ISBLANK(Table1[[#This Row],[Service]]),"N/A",INDEX(LookupService[Consumption Unit],MATCH(Table1[[#This Row],[Service]],LookupService[Service],0),0))</f>
        <v>N/A</v>
      </c>
      <c r="AU911" s="62"/>
      <c r="AV911" s="62"/>
      <c r="AW911" s="80" t="str" cm="1">
        <f t="array" ref="AW911">IF(ISBLANK(Table1[[#This Row],[Service]]),"N/A",INDEX(LookupService[Pressure Unit],MATCH(Table1[[#This Row],[Service]],LookupService[Service],0),0))</f>
        <v>N/A</v>
      </c>
      <c r="AX911" s="81"/>
      <c r="AY911" s="72" t="str">
        <f>IF(OR(Table1[[#This Row],[Flow]]="",Table1[[#This Row],[Mech - Diversity]]=""),"",Table1[[#This Row],[Flow]]*Table1[[#This Row],[Mech - Diversity]])</f>
        <v/>
      </c>
      <c r="AZ911" s="72"/>
      <c r="BA911" s="62"/>
      <c r="BB911" s="62"/>
      <c r="BC911" s="62"/>
      <c r="BD911" s="62"/>
      <c r="BE911" s="62"/>
      <c r="BF911" s="62"/>
      <c r="BG911" s="62"/>
      <c r="BH911" s="77"/>
      <c r="BI911" s="77"/>
      <c r="BJ911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911" s="72"/>
      <c r="BL911" s="72" t="b">
        <f>IF(ISBLANK(Table1[[#This Row],[Power Source (Control Panel)]]),FALSE,TRUE)</f>
        <v>0</v>
      </c>
    </row>
    <row r="912" spans="1:64" ht="30" customHeight="1" x14ac:dyDescent="0.3">
      <c r="A912" s="62" t="s">
        <v>1175</v>
      </c>
      <c r="B912" s="62" t="s">
        <v>1176</v>
      </c>
      <c r="C91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12" s="62" t="s">
        <v>600</v>
      </c>
      <c r="E912" s="62"/>
      <c r="F91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1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12" s="74"/>
      <c r="I912" s="75" t="str">
        <f>IF(Table1[[#This Row],[Connection ID]]&lt;&gt;"-",IF(COUNTIF(Table1[Connection ID],Table1[[#This Row],[Connection ID]])&gt;1,"Duplicate Tag",""),"")</f>
        <v/>
      </c>
      <c r="J91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12" s="62" t="s">
        <v>601</v>
      </c>
      <c r="M912" s="62" t="s">
        <v>7</v>
      </c>
      <c r="N912" s="72" cm="1">
        <f t="array" ref="N912">_xlfn._xlws.FILTER(LookupCostCode[Cost Code],LookupCostCode[Description]=Table1[[#This Row],[Equipment Type]],"Not Assigned")</f>
        <v>5502</v>
      </c>
      <c r="O912" s="72" t="s">
        <v>737</v>
      </c>
      <c r="P912" s="72"/>
      <c r="Q912" s="62" t="s">
        <v>9</v>
      </c>
      <c r="R912" s="62"/>
      <c r="S912" s="62" t="s">
        <v>6</v>
      </c>
      <c r="T912" s="62"/>
      <c r="U912" s="62"/>
      <c r="V912" s="62"/>
      <c r="W912" s="72" t="str">
        <f>IF(ISBLANK(Table1[[#This Row],[Connection Type]]),"",INDEX(LookupConnectionType[Description],MATCH(Table1[[#This Row],[Connection Type]],LookupConnectionType[Connection Abbreviation])))</f>
        <v/>
      </c>
      <c r="X912" s="76"/>
      <c r="AA912" s="62"/>
      <c r="AB912" s="62"/>
      <c r="AC912" s="62"/>
      <c r="AD912" s="62"/>
      <c r="AE912" s="62"/>
      <c r="AF912" s="77"/>
      <c r="AG912" s="77"/>
      <c r="AH912" s="78"/>
      <c r="AI91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1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12" s="79" t="str">
        <f>IF(OR(Table1[[#This Row],[Apparent Power (kVA)]]="",Table1[[#This Row],[Elec - Diversity]]=""),"",Table1[[#This Row],[Apparent Power (kVA)]]*Table1[[#This Row],[Elec - Diversity]])</f>
        <v/>
      </c>
      <c r="AL912" s="62"/>
      <c r="AM912" s="62"/>
      <c r="AN912" s="62"/>
      <c r="AO912" s="62"/>
      <c r="AP912" s="62"/>
      <c r="AQ912" s="62"/>
      <c r="AR912" s="62"/>
      <c r="AS912" s="62"/>
      <c r="AT912" s="62" t="str" cm="1">
        <f t="array" ref="AT912">IF(ISBLANK(Table1[[#This Row],[Service]]),"N/A",INDEX(LookupService[Consumption Unit],MATCH(Table1[[#This Row],[Service]],LookupService[Service],0),0))</f>
        <v>N/A</v>
      </c>
      <c r="AU912" s="62"/>
      <c r="AV912" s="62"/>
      <c r="AW912" s="80" t="str" cm="1">
        <f t="array" ref="AW912">IF(ISBLANK(Table1[[#This Row],[Service]]),"N/A",INDEX(LookupService[Pressure Unit],MATCH(Table1[[#This Row],[Service]],LookupService[Service],0),0))</f>
        <v>N/A</v>
      </c>
      <c r="AX912" s="81"/>
      <c r="AY912" s="72" t="str">
        <f>IF(OR(Table1[[#This Row],[Flow]]="",Table1[[#This Row],[Mech - Diversity]]=""),"",Table1[[#This Row],[Flow]]*Table1[[#This Row],[Mech - Diversity]])</f>
        <v/>
      </c>
      <c r="AZ912" s="72"/>
      <c r="BA912" s="62"/>
      <c r="BB912" s="62"/>
      <c r="BC912" s="62"/>
      <c r="BD912" s="62"/>
      <c r="BE912" s="62"/>
      <c r="BF912" s="62"/>
      <c r="BG912" s="62"/>
      <c r="BH912" s="77"/>
      <c r="BI912" s="77"/>
      <c r="BJ91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12" s="72"/>
      <c r="BL912" s="72" t="b">
        <f>IF(ISBLANK(Table1[[#This Row],[Power Source (Control Panel)]]),FALSE,TRUE)</f>
        <v>0</v>
      </c>
    </row>
    <row r="913" spans="1:64" ht="30" customHeight="1" x14ac:dyDescent="0.3">
      <c r="A913" s="62" t="s">
        <v>1155</v>
      </c>
      <c r="B913" s="62" t="s">
        <v>1156</v>
      </c>
      <c r="C91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EL-C169</v>
      </c>
      <c r="D913" s="62" t="s">
        <v>516</v>
      </c>
      <c r="E913" s="62" t="s">
        <v>528</v>
      </c>
      <c r="F913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913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913" s="74">
        <v>169</v>
      </c>
      <c r="I913" s="75" t="str">
        <f>IF(Table1[[#This Row],[Connection ID]]&lt;&gt;"-",IF(COUNTIF(Table1[Connection ID],Table1[[#This Row],[Connection ID]])&gt;1,"Duplicate Tag",""),"")</f>
        <v/>
      </c>
      <c r="J91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13" s="62"/>
      <c r="M913" s="62" t="s">
        <v>7</v>
      </c>
      <c r="N913" s="72" t="str" cm="1">
        <f t="array" ref="N913">_xlfn._xlws.FILTER(LookupCostCode[Cost Code],LookupCostCode[Description]=Table1[[#This Row],[Equipment Type]],"Not Assigned")</f>
        <v>Not Assigned</v>
      </c>
      <c r="O913" s="72" t="s">
        <v>594</v>
      </c>
      <c r="P913" s="72"/>
      <c r="Q913" s="62" t="s">
        <v>9</v>
      </c>
      <c r="R913" s="62"/>
      <c r="S913" s="62" t="s">
        <v>6</v>
      </c>
      <c r="T913" s="62"/>
      <c r="U913" s="62"/>
      <c r="V913" s="62"/>
      <c r="W913" s="72" t="str">
        <f>IF(ISBLANK(Table1[[#This Row],[Connection Type]]),"",INDEX(LookupConnectionType[Description],MATCH(Table1[[#This Row],[Connection Type]],LookupConnectionType[Connection Abbreviation])))</f>
        <v/>
      </c>
      <c r="X913" s="76"/>
      <c r="AA913" s="62"/>
      <c r="AB913" s="62"/>
      <c r="AC913" s="62" t="s">
        <v>665</v>
      </c>
      <c r="AD913" s="62"/>
      <c r="AE913" s="62" t="s">
        <v>657</v>
      </c>
      <c r="AF913" s="77"/>
      <c r="AG913" s="77">
        <v>83.3</v>
      </c>
      <c r="AH913" s="78">
        <v>0.8</v>
      </c>
      <c r="AI913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30.010205112261389</v>
      </c>
      <c r="AJ913" s="79">
        <f>IF(OR(Table1[[#This Row],[Apparent Load (FLA)]]="",Table1[[#This Row],[Apparent Load (FLA)]]=0,Table1[[#This Row],[Elec - Diversity]]=""),"",Table1[[#This Row],[Apparent Load (FLA)]]*Table1[[#This Row],[Elec - Diversity]])</f>
        <v>66.64</v>
      </c>
      <c r="AK913" s="79">
        <f>IF(OR(Table1[[#This Row],[Apparent Power (kVA)]]="",Table1[[#This Row],[Elec - Diversity]]=""),"",Table1[[#This Row],[Apparent Power (kVA)]]*Table1[[#This Row],[Elec - Diversity]])</f>
        <v>24.008164089809114</v>
      </c>
      <c r="AL913" s="62"/>
      <c r="AM913" s="62">
        <v>125</v>
      </c>
      <c r="AN913" s="62"/>
      <c r="AO913" s="62" t="s">
        <v>793</v>
      </c>
      <c r="AP913" s="62"/>
      <c r="AQ913" s="62"/>
      <c r="AR913" s="62"/>
      <c r="AS913" s="62"/>
      <c r="AT913" s="62" t="str" cm="1">
        <f t="array" ref="AT913">IF(ISBLANK(Table1[[#This Row],[Service]]),"N/A",INDEX(LookupService[Consumption Unit],MATCH(Table1[[#This Row],[Service]],LookupService[Service],0),0))</f>
        <v>N/A</v>
      </c>
      <c r="AU913" s="62"/>
      <c r="AV913" s="62"/>
      <c r="AW913" s="80" t="str" cm="1">
        <f t="array" ref="AW913">IF(ISBLANK(Table1[[#This Row],[Service]]),"N/A",INDEX(LookupService[Pressure Unit],MATCH(Table1[[#This Row],[Service]],LookupService[Service],0),0))</f>
        <v>N/A</v>
      </c>
      <c r="AX913" s="81"/>
      <c r="AY913" s="72" t="str">
        <f>IF(OR(Table1[[#This Row],[Flow]]="",Table1[[#This Row],[Mech - Diversity]]=""),"",Table1[[#This Row],[Flow]]*Table1[[#This Row],[Mech - Diversity]])</f>
        <v/>
      </c>
      <c r="AZ913" s="72"/>
      <c r="BA913" s="62"/>
      <c r="BB913" s="62"/>
      <c r="BC913" s="62"/>
      <c r="BD913" s="62"/>
      <c r="BE913" s="62"/>
      <c r="BF913" s="62"/>
      <c r="BG913" s="62"/>
      <c r="BH913" s="77"/>
      <c r="BI913" s="77"/>
      <c r="BJ913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913" s="72"/>
      <c r="BL913" s="72" t="b">
        <f>IF(ISBLANK(Table1[[#This Row],[Power Source (Control Panel)]]),FALSE,TRUE)</f>
        <v>0</v>
      </c>
    </row>
    <row r="914" spans="1:64" ht="30" customHeight="1" x14ac:dyDescent="0.3">
      <c r="A914" s="62" t="s">
        <v>1155</v>
      </c>
      <c r="B914" s="62" t="s">
        <v>1156</v>
      </c>
      <c r="C91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TD-C142</v>
      </c>
      <c r="D914" s="62" t="s">
        <v>516</v>
      </c>
      <c r="E914" s="62" t="s">
        <v>794</v>
      </c>
      <c r="F914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914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914" s="74">
        <v>142</v>
      </c>
      <c r="I914" s="75" t="str">
        <f>IF(Table1[[#This Row],[Connection ID]]&lt;&gt;"-",IF(COUNTIF(Table1[Connection ID],Table1[[#This Row],[Connection ID]])&gt;1,"Duplicate Tag",""),"")</f>
        <v/>
      </c>
      <c r="J91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14" s="62"/>
      <c r="M914" s="62" t="s">
        <v>7</v>
      </c>
      <c r="N914" s="72" t="str" cm="1">
        <f t="array" ref="N914">_xlfn._xlws.FILTER(LookupCostCode[Cost Code],LookupCostCode[Description]=Table1[[#This Row],[Equipment Type]],"Not Assigned")</f>
        <v>Not Assigned</v>
      </c>
      <c r="O914" s="72" t="s">
        <v>594</v>
      </c>
      <c r="P914" s="72"/>
      <c r="Q914" s="62" t="s">
        <v>9</v>
      </c>
      <c r="R914" s="62"/>
      <c r="S914" s="62" t="s">
        <v>6</v>
      </c>
      <c r="T914" s="62"/>
      <c r="U914" s="62"/>
      <c r="V914" s="62"/>
      <c r="W914" s="72" t="str">
        <f>IF(ISBLANK(Table1[[#This Row],[Connection Type]]),"",INDEX(LookupConnectionType[Description],MATCH(Table1[[#This Row],[Connection Type]],LookupConnectionType[Connection Abbreviation])))</f>
        <v/>
      </c>
      <c r="X914" s="76"/>
      <c r="AA914" s="62"/>
      <c r="AB914" s="62"/>
      <c r="AC914" s="62"/>
      <c r="AD914" s="62"/>
      <c r="AE914" s="62"/>
      <c r="AF914" s="77"/>
      <c r="AG914" s="77"/>
      <c r="AH914" s="78"/>
      <c r="AI91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1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14" s="79" t="str">
        <f>IF(OR(Table1[[#This Row],[Apparent Power (kVA)]]="",Table1[[#This Row],[Elec - Diversity]]=""),"",Table1[[#This Row],[Apparent Power (kVA)]]*Table1[[#This Row],[Elec - Diversity]])</f>
        <v/>
      </c>
      <c r="AL914" s="62"/>
      <c r="AM914" s="62"/>
      <c r="AN914" s="62"/>
      <c r="AO914" s="62"/>
      <c r="AP914" s="62"/>
      <c r="AQ914" s="62"/>
      <c r="AR914" s="62"/>
      <c r="AS914" s="62"/>
      <c r="AT914" s="62" t="str" cm="1">
        <f t="array" ref="AT914">IF(ISBLANK(Table1[[#This Row],[Service]]),"N/A",INDEX(LookupService[Consumption Unit],MATCH(Table1[[#This Row],[Service]],LookupService[Service],0),0))</f>
        <v>N/A</v>
      </c>
      <c r="AU914" s="62"/>
      <c r="AV914" s="62"/>
      <c r="AW914" s="80" t="str" cm="1">
        <f t="array" ref="AW914">IF(ISBLANK(Table1[[#This Row],[Service]]),"N/A",INDEX(LookupService[Pressure Unit],MATCH(Table1[[#This Row],[Service]],LookupService[Service],0),0))</f>
        <v>N/A</v>
      </c>
      <c r="AX914" s="81"/>
      <c r="AY914" s="72" t="str">
        <f>IF(OR(Table1[[#This Row],[Flow]]="",Table1[[#This Row],[Mech - Diversity]]=""),"",Table1[[#This Row],[Flow]]*Table1[[#This Row],[Mech - Diversity]])</f>
        <v/>
      </c>
      <c r="AZ914" s="72"/>
      <c r="BA914" s="62"/>
      <c r="BB914" s="62"/>
      <c r="BC914" s="62"/>
      <c r="BD914" s="62"/>
      <c r="BE914" s="62"/>
      <c r="BF914" s="62"/>
      <c r="BG914" s="62"/>
      <c r="BH914" s="77"/>
      <c r="BI914" s="77"/>
      <c r="BJ914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914" s="72"/>
      <c r="BL914" s="72" t="b">
        <f>IF(ISBLANK(Table1[[#This Row],[Power Source (Control Panel)]]),FALSE,TRUE)</f>
        <v>0</v>
      </c>
    </row>
    <row r="915" spans="1:64" ht="30" customHeight="1" x14ac:dyDescent="0.3">
      <c r="A915" s="80" t="s">
        <v>1155</v>
      </c>
      <c r="B915" s="62" t="s">
        <v>1156</v>
      </c>
      <c r="C91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TD-C013</v>
      </c>
      <c r="D915" s="62" t="s">
        <v>516</v>
      </c>
      <c r="E915" s="62" t="s">
        <v>794</v>
      </c>
      <c r="F915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915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915" s="74">
        <v>13</v>
      </c>
      <c r="I915" s="75" t="str">
        <f>IF(Table1[[#This Row],[Connection ID]]&lt;&gt;"-",IF(COUNTIF(Table1[Connection ID],Table1[[#This Row],[Connection ID]])&gt;1,"Duplicate Tag",""),"")</f>
        <v/>
      </c>
      <c r="J91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15" s="62"/>
      <c r="M915" s="62"/>
      <c r="N915" s="72" t="str" cm="1">
        <f t="array" ref="N915">_xlfn._xlws.FILTER(LookupCostCode[Cost Code],LookupCostCode[Description]=Table1[[#This Row],[Equipment Type]],"Not Assigned")</f>
        <v>Not Assigned</v>
      </c>
      <c r="O915" s="62"/>
      <c r="P915" s="62"/>
      <c r="Q915" s="62" t="s">
        <v>9</v>
      </c>
      <c r="R915" s="62"/>
      <c r="S915" s="62" t="s">
        <v>6</v>
      </c>
      <c r="T915" s="62"/>
      <c r="U915" s="62"/>
      <c r="V915" s="62"/>
      <c r="W915" s="72" t="str">
        <f>IF(ISBLANK(Table1[[#This Row],[Connection Type]]),"",INDEX(LookupConnectionType[Description],MATCH(Table1[[#This Row],[Connection Type]],LookupConnectionType[Connection Abbreviation])))</f>
        <v/>
      </c>
      <c r="X915" s="76"/>
      <c r="AA915" s="62"/>
      <c r="AB915" s="62"/>
      <c r="AC915" s="62" t="s">
        <v>665</v>
      </c>
      <c r="AD915" s="62" t="s">
        <v>1157</v>
      </c>
      <c r="AE915" s="62"/>
      <c r="AF915" s="77"/>
      <c r="AG915" s="77"/>
      <c r="AH915" s="78"/>
      <c r="AI91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1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15" s="79" t="str">
        <f>IF(OR(Table1[[#This Row],[Apparent Power (kVA)]]="",Table1[[#This Row],[Elec - Diversity]]=""),"",Table1[[#This Row],[Apparent Power (kVA)]]*Table1[[#This Row],[Elec - Diversity]])</f>
        <v/>
      </c>
      <c r="AL915" s="62"/>
      <c r="AM915" s="62"/>
      <c r="AN915" s="62"/>
      <c r="AO915" s="62"/>
      <c r="AP915" s="62"/>
      <c r="AQ915" s="62"/>
      <c r="AR915" s="62"/>
      <c r="AS915" s="62"/>
      <c r="AT915" s="62" t="str" cm="1">
        <f t="array" ref="AT915">IF(ISBLANK(Table1[[#This Row],[Service]]),"N/A",INDEX(LookupService[Consumption Unit],MATCH(Table1[[#This Row],[Service]],LookupService[Service],0),0))</f>
        <v>N/A</v>
      </c>
      <c r="AU915" s="62"/>
      <c r="AV915" s="62"/>
      <c r="AW915" s="80" t="str" cm="1">
        <f t="array" ref="AW915">IF(ISBLANK(Table1[[#This Row],[Service]]),"N/A",INDEX(LookupService[Pressure Unit],MATCH(Table1[[#This Row],[Service]],LookupService[Service],0),0))</f>
        <v>N/A</v>
      </c>
      <c r="AX915" s="81"/>
      <c r="AY915" s="72" t="str">
        <f>IF(OR(Table1[[#This Row],[Flow]]="",Table1[[#This Row],[Mech - Diversity]]=""),"",Table1[[#This Row],[Flow]]*Table1[[#This Row],[Mech - Diversity]])</f>
        <v/>
      </c>
      <c r="AZ915" s="72"/>
      <c r="BA915" s="62"/>
      <c r="BB915" s="62"/>
      <c r="BC915" s="62"/>
      <c r="BD915" s="62"/>
      <c r="BE915" s="62"/>
      <c r="BF915" s="62"/>
      <c r="BG915" s="62"/>
      <c r="BH915" s="77"/>
      <c r="BI915" s="77"/>
      <c r="BJ915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915" s="72" t="s">
        <v>512</v>
      </c>
      <c r="BL915" s="72" t="b">
        <f>IF(ISBLANK(Table1[[#This Row],[Power Source (Control Panel)]]),FALSE,TRUE)</f>
        <v>0</v>
      </c>
    </row>
    <row r="916" spans="1:64" ht="30" customHeight="1" x14ac:dyDescent="0.3">
      <c r="A916" s="62" t="s">
        <v>1155</v>
      </c>
      <c r="B916" s="62" t="s">
        <v>1156</v>
      </c>
      <c r="C91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16" s="62" t="s">
        <v>600</v>
      </c>
      <c r="E916" s="62"/>
      <c r="F91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1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16" s="74"/>
      <c r="I916" s="75" t="str">
        <f>IF(Table1[[#This Row],[Connection ID]]&lt;&gt;"-",IF(COUNTIF(Table1[Connection ID],Table1[[#This Row],[Connection ID]])&gt;1,"Duplicate Tag",""),"")</f>
        <v/>
      </c>
      <c r="J91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16" s="62" t="s">
        <v>601</v>
      </c>
      <c r="M916" s="62" t="s">
        <v>7</v>
      </c>
      <c r="N916" s="72" cm="1">
        <f t="array" ref="N916">_xlfn._xlws.FILTER(LookupCostCode[Cost Code],LookupCostCode[Description]=Table1[[#This Row],[Equipment Type]],"Not Assigned")</f>
        <v>5502</v>
      </c>
      <c r="O916" s="72" t="s">
        <v>594</v>
      </c>
      <c r="P916" s="72"/>
      <c r="Q916" s="62" t="s">
        <v>9</v>
      </c>
      <c r="R916" s="62"/>
      <c r="S916" s="62" t="s">
        <v>6</v>
      </c>
      <c r="T916" s="62"/>
      <c r="U916" s="62"/>
      <c r="V916" s="62"/>
      <c r="W916" s="72" t="str">
        <f>IF(ISBLANK(Table1[[#This Row],[Connection Type]]),"",INDEX(LookupConnectionType[Description],MATCH(Table1[[#This Row],[Connection Type]],LookupConnectionType[Connection Abbreviation])))</f>
        <v/>
      </c>
      <c r="X916" s="76"/>
      <c r="AA916" s="62"/>
      <c r="AB916" s="62"/>
      <c r="AC916" s="62"/>
      <c r="AD916" s="62"/>
      <c r="AE916" s="62"/>
      <c r="AF916" s="77"/>
      <c r="AG916" s="77"/>
      <c r="AH916" s="78"/>
      <c r="AI91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1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16" s="79" t="str">
        <f>IF(OR(Table1[[#This Row],[Apparent Power (kVA)]]="",Table1[[#This Row],[Elec - Diversity]]=""),"",Table1[[#This Row],[Apparent Power (kVA)]]*Table1[[#This Row],[Elec - Diversity]])</f>
        <v/>
      </c>
      <c r="AL916" s="62"/>
      <c r="AM916" s="62"/>
      <c r="AN916" s="62"/>
      <c r="AO916" s="62"/>
      <c r="AP916" s="62"/>
      <c r="AQ916" s="62"/>
      <c r="AR916" s="62"/>
      <c r="AS916" s="62"/>
      <c r="AT916" s="62" t="str" cm="1">
        <f t="array" ref="AT916">IF(ISBLANK(Table1[[#This Row],[Service]]),"N/A",INDEX(LookupService[Consumption Unit],MATCH(Table1[[#This Row],[Service]],LookupService[Service],0),0))</f>
        <v>N/A</v>
      </c>
      <c r="AU916" s="62"/>
      <c r="AV916" s="62"/>
      <c r="AW916" s="80" t="str" cm="1">
        <f t="array" ref="AW916">IF(ISBLANK(Table1[[#This Row],[Service]]),"N/A",INDEX(LookupService[Pressure Unit],MATCH(Table1[[#This Row],[Service]],LookupService[Service],0),0))</f>
        <v>N/A</v>
      </c>
      <c r="AX916" s="81"/>
      <c r="AY916" s="72" t="str">
        <f>IF(OR(Table1[[#This Row],[Flow]]="",Table1[[#This Row],[Mech - Diversity]]=""),"",Table1[[#This Row],[Flow]]*Table1[[#This Row],[Mech - Diversity]])</f>
        <v/>
      </c>
      <c r="AZ916" s="72"/>
      <c r="BA916" s="62"/>
      <c r="BB916" s="62"/>
      <c r="BC916" s="62"/>
      <c r="BD916" s="62"/>
      <c r="BE916" s="62"/>
      <c r="BF916" s="62"/>
      <c r="BG916" s="62"/>
      <c r="BH916" s="77"/>
      <c r="BI916" s="77"/>
      <c r="BJ91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16" s="72"/>
      <c r="BL916" s="72" t="b">
        <f>IF(ISBLANK(Table1[[#This Row],[Power Source (Control Panel)]]),FALSE,TRUE)</f>
        <v>0</v>
      </c>
    </row>
    <row r="917" spans="1:64" ht="30" customHeight="1" x14ac:dyDescent="0.3">
      <c r="A917" s="62" t="s">
        <v>1177</v>
      </c>
      <c r="B917" s="62" t="s">
        <v>1178</v>
      </c>
      <c r="C91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EL-C170</v>
      </c>
      <c r="D917" s="62" t="s">
        <v>516</v>
      </c>
      <c r="E917" s="62" t="s">
        <v>528</v>
      </c>
      <c r="F917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917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917" s="74">
        <v>170</v>
      </c>
      <c r="I917" s="75" t="str">
        <f>IF(Table1[[#This Row],[Connection ID]]&lt;&gt;"-",IF(COUNTIF(Table1[Connection ID],Table1[[#This Row],[Connection ID]])&gt;1,"Duplicate Tag",""),"")</f>
        <v/>
      </c>
      <c r="J91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17" s="62"/>
      <c r="M917" s="62" t="s">
        <v>7</v>
      </c>
      <c r="N917" s="72" t="str" cm="1">
        <f t="array" ref="N917">_xlfn._xlws.FILTER(LookupCostCode[Cost Code],LookupCostCode[Description]=Table1[[#This Row],[Equipment Type]],"Not Assigned")</f>
        <v>Not Assigned</v>
      </c>
      <c r="O917" s="72" t="s">
        <v>594</v>
      </c>
      <c r="P917" s="72"/>
      <c r="Q917" s="62" t="s">
        <v>9</v>
      </c>
      <c r="R917" s="62"/>
      <c r="S917" s="62" t="s">
        <v>6</v>
      </c>
      <c r="T917" s="62"/>
      <c r="U917" s="62"/>
      <c r="V917" s="62"/>
      <c r="W917" s="72" t="str">
        <f>IF(ISBLANK(Table1[[#This Row],[Connection Type]]),"",INDEX(LookupConnectionType[Description],MATCH(Table1[[#This Row],[Connection Type]],LookupConnectionType[Connection Abbreviation])))</f>
        <v/>
      </c>
      <c r="X917" s="76"/>
      <c r="AA917" s="62"/>
      <c r="AB917" s="62"/>
      <c r="AC917" s="62" t="s">
        <v>518</v>
      </c>
      <c r="AD917" s="62"/>
      <c r="AE917" s="62" t="s">
        <v>657</v>
      </c>
      <c r="AF917" s="77"/>
      <c r="AG917" s="77">
        <v>15</v>
      </c>
      <c r="AH917" s="78">
        <v>0.8</v>
      </c>
      <c r="AI917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5.4039985196148965</v>
      </c>
      <c r="AJ917" s="79">
        <f>IF(OR(Table1[[#This Row],[Apparent Load (FLA)]]="",Table1[[#This Row],[Apparent Load (FLA)]]=0,Table1[[#This Row],[Elec - Diversity]]=""),"",Table1[[#This Row],[Apparent Load (FLA)]]*Table1[[#This Row],[Elec - Diversity]])</f>
        <v>12</v>
      </c>
      <c r="AK917" s="79">
        <f>IF(OR(Table1[[#This Row],[Apparent Power (kVA)]]="",Table1[[#This Row],[Elec - Diversity]]=""),"",Table1[[#This Row],[Apparent Power (kVA)]]*Table1[[#This Row],[Elec - Diversity]])</f>
        <v>4.3231988156919172</v>
      </c>
      <c r="AL917" s="62"/>
      <c r="AM917" s="62"/>
      <c r="AN917" s="62"/>
      <c r="AO917" s="62"/>
      <c r="AP917" s="62"/>
      <c r="AQ917" s="62"/>
      <c r="AR917" s="62"/>
      <c r="AS917" s="62"/>
      <c r="AT917" s="62" t="str" cm="1">
        <f t="array" ref="AT917">IF(ISBLANK(Table1[[#This Row],[Service]]),"N/A",INDEX(LookupService[Consumption Unit],MATCH(Table1[[#This Row],[Service]],LookupService[Service],0),0))</f>
        <v>N/A</v>
      </c>
      <c r="AU917" s="62"/>
      <c r="AV917" s="62"/>
      <c r="AW917" s="80" t="str" cm="1">
        <f t="array" ref="AW917">IF(ISBLANK(Table1[[#This Row],[Service]]),"N/A",INDEX(LookupService[Pressure Unit],MATCH(Table1[[#This Row],[Service]],LookupService[Service],0),0))</f>
        <v>N/A</v>
      </c>
      <c r="AX917" s="81"/>
      <c r="AY917" s="72" t="str">
        <f>IF(OR(Table1[[#This Row],[Flow]]="",Table1[[#This Row],[Mech - Diversity]]=""),"",Table1[[#This Row],[Flow]]*Table1[[#This Row],[Mech - Diversity]])</f>
        <v/>
      </c>
      <c r="AZ917" s="72"/>
      <c r="BA917" s="62"/>
      <c r="BB917" s="62"/>
      <c r="BC917" s="62"/>
      <c r="BD917" s="62"/>
      <c r="BE917" s="62"/>
      <c r="BF917" s="62"/>
      <c r="BG917" s="62"/>
      <c r="BH917" s="77"/>
      <c r="BI917" s="77"/>
      <c r="BJ917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917" s="72"/>
      <c r="BL917" s="72" t="b">
        <f>IF(ISBLANK(Table1[[#This Row],[Power Source (Control Panel)]]),FALSE,TRUE)</f>
        <v>0</v>
      </c>
    </row>
    <row r="918" spans="1:64" ht="30" customHeight="1" x14ac:dyDescent="0.3">
      <c r="A918" s="62" t="s">
        <v>1177</v>
      </c>
      <c r="B918" s="62" t="s">
        <v>1178</v>
      </c>
      <c r="C91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TD-C143</v>
      </c>
      <c r="D918" s="62" t="s">
        <v>516</v>
      </c>
      <c r="E918" s="62" t="s">
        <v>794</v>
      </c>
      <c r="F918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918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918" s="74">
        <v>143</v>
      </c>
      <c r="I918" s="75" t="str">
        <f>IF(Table1[[#This Row],[Connection ID]]&lt;&gt;"-",IF(COUNTIF(Table1[Connection ID],Table1[[#This Row],[Connection ID]])&gt;1,"Duplicate Tag",""),"")</f>
        <v/>
      </c>
      <c r="J91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18" s="62"/>
      <c r="M918" s="62" t="s">
        <v>7</v>
      </c>
      <c r="N918" s="72" t="str" cm="1">
        <f t="array" ref="N918">_xlfn._xlws.FILTER(LookupCostCode[Cost Code],LookupCostCode[Description]=Table1[[#This Row],[Equipment Type]],"Not Assigned")</f>
        <v>Not Assigned</v>
      </c>
      <c r="O918" s="72" t="s">
        <v>594</v>
      </c>
      <c r="P918" s="72"/>
      <c r="Q918" s="62" t="s">
        <v>9</v>
      </c>
      <c r="R918" s="62"/>
      <c r="S918" s="62" t="s">
        <v>6</v>
      </c>
      <c r="T918" s="62"/>
      <c r="U918" s="62"/>
      <c r="V918" s="62"/>
      <c r="W918" s="72" t="str">
        <f>IF(ISBLANK(Table1[[#This Row],[Connection Type]]),"",INDEX(LookupConnectionType[Description],MATCH(Table1[[#This Row],[Connection Type]],LookupConnectionType[Connection Abbreviation])))</f>
        <v/>
      </c>
      <c r="X918" s="76"/>
      <c r="AA918" s="62"/>
      <c r="AB918" s="62"/>
      <c r="AC918" s="62"/>
      <c r="AD918" s="62"/>
      <c r="AE918" s="62"/>
      <c r="AF918" s="77"/>
      <c r="AG918" s="77"/>
      <c r="AH918" s="78"/>
      <c r="AI91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1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18" s="79" t="str">
        <f>IF(OR(Table1[[#This Row],[Apparent Power (kVA)]]="",Table1[[#This Row],[Elec - Diversity]]=""),"",Table1[[#This Row],[Apparent Power (kVA)]]*Table1[[#This Row],[Elec - Diversity]])</f>
        <v/>
      </c>
      <c r="AL918" s="62"/>
      <c r="AM918" s="62"/>
      <c r="AN918" s="62"/>
      <c r="AO918" s="62"/>
      <c r="AP918" s="62"/>
      <c r="AQ918" s="62"/>
      <c r="AR918" s="62"/>
      <c r="AS918" s="62"/>
      <c r="AT918" s="62" t="str" cm="1">
        <f t="array" ref="AT918">IF(ISBLANK(Table1[[#This Row],[Service]]),"N/A",INDEX(LookupService[Consumption Unit],MATCH(Table1[[#This Row],[Service]],LookupService[Service],0),0))</f>
        <v>N/A</v>
      </c>
      <c r="AU918" s="62"/>
      <c r="AV918" s="62"/>
      <c r="AW918" s="80" t="str" cm="1">
        <f t="array" ref="AW918">IF(ISBLANK(Table1[[#This Row],[Service]]),"N/A",INDEX(LookupService[Pressure Unit],MATCH(Table1[[#This Row],[Service]],LookupService[Service],0),0))</f>
        <v>N/A</v>
      </c>
      <c r="AX918" s="81"/>
      <c r="AY918" s="72" t="str">
        <f>IF(OR(Table1[[#This Row],[Flow]]="",Table1[[#This Row],[Mech - Diversity]]=""),"",Table1[[#This Row],[Flow]]*Table1[[#This Row],[Mech - Diversity]])</f>
        <v/>
      </c>
      <c r="AZ918" s="72"/>
      <c r="BA918" s="62"/>
      <c r="BB918" s="62"/>
      <c r="BC918" s="62"/>
      <c r="BD918" s="62"/>
      <c r="BE918" s="62"/>
      <c r="BF918" s="62"/>
      <c r="BG918" s="62"/>
      <c r="BH918" s="77"/>
      <c r="BI918" s="77"/>
      <c r="BJ918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918" s="72"/>
      <c r="BL918" s="72" t="b">
        <f>IF(ISBLANK(Table1[[#This Row],[Power Source (Control Panel)]]),FALSE,TRUE)</f>
        <v>0</v>
      </c>
    </row>
    <row r="919" spans="1:64" ht="30" customHeight="1" x14ac:dyDescent="0.3">
      <c r="A919" s="62" t="s">
        <v>1177</v>
      </c>
      <c r="B919" s="62" t="s">
        <v>1178</v>
      </c>
      <c r="C91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19" s="62" t="s">
        <v>600</v>
      </c>
      <c r="E919" s="62"/>
      <c r="F91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1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19" s="74"/>
      <c r="I919" s="75" t="str">
        <f>IF(Table1[[#This Row],[Connection ID]]&lt;&gt;"-",IF(COUNTIF(Table1[Connection ID],Table1[[#This Row],[Connection ID]])&gt;1,"Duplicate Tag",""),"")</f>
        <v/>
      </c>
      <c r="J91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19" s="62" t="s">
        <v>601</v>
      </c>
      <c r="M919" s="62" t="s">
        <v>7</v>
      </c>
      <c r="N919" s="72" cm="1">
        <f t="array" ref="N919">_xlfn._xlws.FILTER(LookupCostCode[Cost Code],LookupCostCode[Description]=Table1[[#This Row],[Equipment Type]],"Not Assigned")</f>
        <v>5502</v>
      </c>
      <c r="O919" s="72" t="s">
        <v>594</v>
      </c>
      <c r="P919" s="72"/>
      <c r="Q919" s="62" t="s">
        <v>9</v>
      </c>
      <c r="R919" s="62"/>
      <c r="S919" s="62" t="s">
        <v>6</v>
      </c>
      <c r="T919" s="62"/>
      <c r="U919" s="62"/>
      <c r="V919" s="62"/>
      <c r="W919" s="72" t="str">
        <f>IF(ISBLANK(Table1[[#This Row],[Connection Type]]),"",INDEX(LookupConnectionType[Description],MATCH(Table1[[#This Row],[Connection Type]],LookupConnectionType[Connection Abbreviation])))</f>
        <v/>
      </c>
      <c r="X919" s="76"/>
      <c r="AA919" s="62"/>
      <c r="AB919" s="62"/>
      <c r="AC919" s="62"/>
      <c r="AD919" s="62"/>
      <c r="AE919" s="62"/>
      <c r="AF919" s="77"/>
      <c r="AG919" s="77"/>
      <c r="AH919" s="78"/>
      <c r="AI91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1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19" s="79" t="str">
        <f>IF(OR(Table1[[#This Row],[Apparent Power (kVA)]]="",Table1[[#This Row],[Elec - Diversity]]=""),"",Table1[[#This Row],[Apparent Power (kVA)]]*Table1[[#This Row],[Elec - Diversity]])</f>
        <v/>
      </c>
      <c r="AL919" s="62"/>
      <c r="AM919" s="62"/>
      <c r="AN919" s="62"/>
      <c r="AO919" s="62"/>
      <c r="AP919" s="62"/>
      <c r="AQ919" s="62"/>
      <c r="AR919" s="62"/>
      <c r="AS919" s="62"/>
      <c r="AT919" s="62" t="str" cm="1">
        <f t="array" ref="AT919">IF(ISBLANK(Table1[[#This Row],[Service]]),"N/A",INDEX(LookupService[Consumption Unit],MATCH(Table1[[#This Row],[Service]],LookupService[Service],0),0))</f>
        <v>N/A</v>
      </c>
      <c r="AU919" s="62"/>
      <c r="AV919" s="62"/>
      <c r="AW919" s="80" t="str" cm="1">
        <f t="array" ref="AW919">IF(ISBLANK(Table1[[#This Row],[Service]]),"N/A",INDEX(LookupService[Pressure Unit],MATCH(Table1[[#This Row],[Service]],LookupService[Service],0),0))</f>
        <v>N/A</v>
      </c>
      <c r="AX919" s="81"/>
      <c r="AY919" s="72" t="str">
        <f>IF(OR(Table1[[#This Row],[Flow]]="",Table1[[#This Row],[Mech - Diversity]]=""),"",Table1[[#This Row],[Flow]]*Table1[[#This Row],[Mech - Diversity]])</f>
        <v/>
      </c>
      <c r="AZ919" s="72"/>
      <c r="BA919" s="62"/>
      <c r="BB919" s="62"/>
      <c r="BC919" s="62"/>
      <c r="BD919" s="62"/>
      <c r="BE919" s="62"/>
      <c r="BF919" s="62"/>
      <c r="BG919" s="62"/>
      <c r="BH919" s="77"/>
      <c r="BI919" s="77"/>
      <c r="BJ91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19" s="72"/>
      <c r="BL919" s="72" t="b">
        <f>IF(ISBLANK(Table1[[#This Row],[Power Source (Control Panel)]]),FALSE,TRUE)</f>
        <v>0</v>
      </c>
    </row>
    <row r="920" spans="1:64" ht="30" customHeight="1" x14ac:dyDescent="0.3">
      <c r="A920" s="62" t="s">
        <v>1179</v>
      </c>
      <c r="B920" s="62" t="s">
        <v>1180</v>
      </c>
      <c r="C92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EL-C171</v>
      </c>
      <c r="D920" s="62" t="s">
        <v>516</v>
      </c>
      <c r="E920" s="62" t="s">
        <v>528</v>
      </c>
      <c r="F920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920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920" s="74">
        <v>171</v>
      </c>
      <c r="I920" s="75" t="str">
        <f>IF(Table1[[#This Row],[Connection ID]]&lt;&gt;"-",IF(COUNTIF(Table1[Connection ID],Table1[[#This Row],[Connection ID]])&gt;1,"Duplicate Tag",""),"")</f>
        <v/>
      </c>
      <c r="J92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20" s="62"/>
      <c r="M920" s="62" t="s">
        <v>7</v>
      </c>
      <c r="N920" s="72" t="str" cm="1">
        <f t="array" ref="N920">_xlfn._xlws.FILTER(LookupCostCode[Cost Code],LookupCostCode[Description]=Table1[[#This Row],[Equipment Type]],"Not Assigned")</f>
        <v>Not Assigned</v>
      </c>
      <c r="O920" s="72" t="s">
        <v>737</v>
      </c>
      <c r="P920" s="72"/>
      <c r="Q920" s="62" t="s">
        <v>9</v>
      </c>
      <c r="R920" s="62"/>
      <c r="S920" s="62" t="s">
        <v>6</v>
      </c>
      <c r="T920" s="62"/>
      <c r="U920" s="62"/>
      <c r="V920" s="62"/>
      <c r="W920" s="72" t="str">
        <f>IF(ISBLANK(Table1[[#This Row],[Connection Type]]),"",INDEX(LookupConnectionType[Description],MATCH(Table1[[#This Row],[Connection Type]],LookupConnectionType[Connection Abbreviation])))</f>
        <v/>
      </c>
      <c r="X920" s="76"/>
      <c r="AA920" s="62"/>
      <c r="AB920" s="62"/>
      <c r="AC920" s="62" t="s">
        <v>518</v>
      </c>
      <c r="AD920" s="62"/>
      <c r="AE920" s="62" t="s">
        <v>668</v>
      </c>
      <c r="AF920" s="77"/>
      <c r="AG920" s="77">
        <v>324</v>
      </c>
      <c r="AH920" s="78">
        <v>0.8</v>
      </c>
      <c r="AI920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269.36854159311179</v>
      </c>
      <c r="AJ920" s="79">
        <f>IF(OR(Table1[[#This Row],[Apparent Load (FLA)]]="",Table1[[#This Row],[Apparent Load (FLA)]]=0,Table1[[#This Row],[Elec - Diversity]]=""),"",Table1[[#This Row],[Apparent Load (FLA)]]*Table1[[#This Row],[Elec - Diversity]])</f>
        <v>259.2</v>
      </c>
      <c r="AK920" s="79">
        <f>IF(OR(Table1[[#This Row],[Apparent Power (kVA)]]="",Table1[[#This Row],[Elec - Diversity]]=""),"",Table1[[#This Row],[Apparent Power (kVA)]]*Table1[[#This Row],[Elec - Diversity]])</f>
        <v>215.49483327448945</v>
      </c>
      <c r="AL920" s="62"/>
      <c r="AM920" s="62"/>
      <c r="AN920" s="62"/>
      <c r="AO920" s="62"/>
      <c r="AP920" s="62"/>
      <c r="AQ920" s="62"/>
      <c r="AR920" s="62"/>
      <c r="AS920" s="62"/>
      <c r="AT920" s="62" t="str" cm="1">
        <f t="array" ref="AT920">IF(ISBLANK(Table1[[#This Row],[Service]]),"N/A",INDEX(LookupService[Consumption Unit],MATCH(Table1[[#This Row],[Service]],LookupService[Service],0),0))</f>
        <v>N/A</v>
      </c>
      <c r="AU920" s="62"/>
      <c r="AV920" s="62"/>
      <c r="AW920" s="80" t="str" cm="1">
        <f t="array" ref="AW920">IF(ISBLANK(Table1[[#This Row],[Service]]),"N/A",INDEX(LookupService[Pressure Unit],MATCH(Table1[[#This Row],[Service]],LookupService[Service],0),0))</f>
        <v>N/A</v>
      </c>
      <c r="AX920" s="81"/>
      <c r="AY920" s="72" t="str">
        <f>IF(OR(Table1[[#This Row],[Flow]]="",Table1[[#This Row],[Mech - Diversity]]=""),"",Table1[[#This Row],[Flow]]*Table1[[#This Row],[Mech - Diversity]])</f>
        <v/>
      </c>
      <c r="AZ920" s="72"/>
      <c r="BA920" s="62"/>
      <c r="BB920" s="62"/>
      <c r="BC920" s="62"/>
      <c r="BD920" s="62"/>
      <c r="BE920" s="62"/>
      <c r="BF920" s="62"/>
      <c r="BG920" s="62"/>
      <c r="BH920" s="77"/>
      <c r="BI920" s="77"/>
      <c r="BJ920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920" s="72"/>
      <c r="BL920" s="72" t="b">
        <f>IF(ISBLANK(Table1[[#This Row],[Power Source (Control Panel)]]),FALSE,TRUE)</f>
        <v>0</v>
      </c>
    </row>
    <row r="921" spans="1:64" ht="30" customHeight="1" x14ac:dyDescent="0.3">
      <c r="A921" s="62" t="s">
        <v>1179</v>
      </c>
      <c r="B921" s="62" t="s">
        <v>1180</v>
      </c>
      <c r="C92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TD-C144</v>
      </c>
      <c r="D921" s="62" t="s">
        <v>516</v>
      </c>
      <c r="E921" s="62" t="s">
        <v>794</v>
      </c>
      <c r="F921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921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921" s="74">
        <v>144</v>
      </c>
      <c r="I921" s="75" t="str">
        <f>IF(Table1[[#This Row],[Connection ID]]&lt;&gt;"-",IF(COUNTIF(Table1[Connection ID],Table1[[#This Row],[Connection ID]])&gt;1,"Duplicate Tag",""),"")</f>
        <v/>
      </c>
      <c r="J92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21" s="62"/>
      <c r="M921" s="62" t="s">
        <v>7</v>
      </c>
      <c r="N921" s="72" t="str" cm="1">
        <f t="array" ref="N921">_xlfn._xlws.FILTER(LookupCostCode[Cost Code],LookupCostCode[Description]=Table1[[#This Row],[Equipment Type]],"Not Assigned")</f>
        <v>Not Assigned</v>
      </c>
      <c r="O921" s="72" t="s">
        <v>737</v>
      </c>
      <c r="P921" s="72"/>
      <c r="Q921" s="62" t="s">
        <v>9</v>
      </c>
      <c r="R921" s="62"/>
      <c r="S921" s="62" t="s">
        <v>6</v>
      </c>
      <c r="T921" s="62"/>
      <c r="U921" s="62"/>
      <c r="V921" s="62"/>
      <c r="W921" s="72" t="str">
        <f>IF(ISBLANK(Table1[[#This Row],[Connection Type]]),"",INDEX(LookupConnectionType[Description],MATCH(Table1[[#This Row],[Connection Type]],LookupConnectionType[Connection Abbreviation])))</f>
        <v/>
      </c>
      <c r="X921" s="76"/>
      <c r="AA921" s="62"/>
      <c r="AB921" s="62"/>
      <c r="AC921" s="62"/>
      <c r="AD921" s="62"/>
      <c r="AE921" s="62"/>
      <c r="AF921" s="77"/>
      <c r="AG921" s="77"/>
      <c r="AH921" s="78"/>
      <c r="AI92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2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21" s="79" t="str">
        <f>IF(OR(Table1[[#This Row],[Apparent Power (kVA)]]="",Table1[[#This Row],[Elec - Diversity]]=""),"",Table1[[#This Row],[Apparent Power (kVA)]]*Table1[[#This Row],[Elec - Diversity]])</f>
        <v/>
      </c>
      <c r="AL921" s="62"/>
      <c r="AM921" s="62"/>
      <c r="AN921" s="62"/>
      <c r="AO921" s="62"/>
      <c r="AP921" s="62"/>
      <c r="AQ921" s="62"/>
      <c r="AR921" s="62"/>
      <c r="AS921" s="62"/>
      <c r="AT921" s="62" t="str" cm="1">
        <f t="array" ref="AT921">IF(ISBLANK(Table1[[#This Row],[Service]]),"N/A",INDEX(LookupService[Consumption Unit],MATCH(Table1[[#This Row],[Service]],LookupService[Service],0),0))</f>
        <v>N/A</v>
      </c>
      <c r="AU921" s="62"/>
      <c r="AV921" s="62"/>
      <c r="AW921" s="80" t="str" cm="1">
        <f t="array" ref="AW921">IF(ISBLANK(Table1[[#This Row],[Service]]),"N/A",INDEX(LookupService[Pressure Unit],MATCH(Table1[[#This Row],[Service]],LookupService[Service],0),0))</f>
        <v>N/A</v>
      </c>
      <c r="AX921" s="81"/>
      <c r="AY921" s="72" t="str">
        <f>IF(OR(Table1[[#This Row],[Flow]]="",Table1[[#This Row],[Mech - Diversity]]=""),"",Table1[[#This Row],[Flow]]*Table1[[#This Row],[Mech - Diversity]])</f>
        <v/>
      </c>
      <c r="AZ921" s="72"/>
      <c r="BA921" s="62"/>
      <c r="BB921" s="62"/>
      <c r="BC921" s="62"/>
      <c r="BD921" s="62"/>
      <c r="BE921" s="62"/>
      <c r="BF921" s="62"/>
      <c r="BG921" s="62"/>
      <c r="BH921" s="77"/>
      <c r="BI921" s="77"/>
      <c r="BJ921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921" s="72"/>
      <c r="BL921" s="72" t="b">
        <f>IF(ISBLANK(Table1[[#This Row],[Power Source (Control Panel)]]),FALSE,TRUE)</f>
        <v>0</v>
      </c>
    </row>
    <row r="922" spans="1:64" ht="30" customHeight="1" x14ac:dyDescent="0.3">
      <c r="A922" s="62" t="s">
        <v>1179</v>
      </c>
      <c r="B922" s="62" t="s">
        <v>1180</v>
      </c>
      <c r="C92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22" s="62" t="s">
        <v>600</v>
      </c>
      <c r="E922" s="62"/>
      <c r="F92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2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22" s="74"/>
      <c r="I922" s="75" t="str">
        <f>IF(Table1[[#This Row],[Connection ID]]&lt;&gt;"-",IF(COUNTIF(Table1[Connection ID],Table1[[#This Row],[Connection ID]])&gt;1,"Duplicate Tag",""),"")</f>
        <v/>
      </c>
      <c r="J92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22" s="62" t="s">
        <v>601</v>
      </c>
      <c r="M922" s="62" t="s">
        <v>7</v>
      </c>
      <c r="N922" s="72" cm="1">
        <f t="array" ref="N922">_xlfn._xlws.FILTER(LookupCostCode[Cost Code],LookupCostCode[Description]=Table1[[#This Row],[Equipment Type]],"Not Assigned")</f>
        <v>5502</v>
      </c>
      <c r="O922" s="72" t="s">
        <v>737</v>
      </c>
      <c r="P922" s="72"/>
      <c r="Q922" s="62" t="s">
        <v>9</v>
      </c>
      <c r="R922" s="62"/>
      <c r="S922" s="62" t="s">
        <v>6</v>
      </c>
      <c r="T922" s="62"/>
      <c r="U922" s="62"/>
      <c r="V922" s="62"/>
      <c r="W922" s="72" t="str">
        <f>IF(ISBLANK(Table1[[#This Row],[Connection Type]]),"",INDEX(LookupConnectionType[Description],MATCH(Table1[[#This Row],[Connection Type]],LookupConnectionType[Connection Abbreviation])))</f>
        <v/>
      </c>
      <c r="X922" s="76"/>
      <c r="AA922" s="62"/>
      <c r="AB922" s="62"/>
      <c r="AC922" s="62"/>
      <c r="AD922" s="62"/>
      <c r="AE922" s="62"/>
      <c r="AF922" s="77"/>
      <c r="AG922" s="77"/>
      <c r="AH922" s="78"/>
      <c r="AI92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2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22" s="79" t="str">
        <f>IF(OR(Table1[[#This Row],[Apparent Power (kVA)]]="",Table1[[#This Row],[Elec - Diversity]]=""),"",Table1[[#This Row],[Apparent Power (kVA)]]*Table1[[#This Row],[Elec - Diversity]])</f>
        <v/>
      </c>
      <c r="AL922" s="62"/>
      <c r="AM922" s="62"/>
      <c r="AN922" s="62"/>
      <c r="AO922" s="62"/>
      <c r="AP922" s="62"/>
      <c r="AQ922" s="62"/>
      <c r="AR922" s="62"/>
      <c r="AS922" s="62"/>
      <c r="AT922" s="62" t="str" cm="1">
        <f t="array" ref="AT922">IF(ISBLANK(Table1[[#This Row],[Service]]),"N/A",INDEX(LookupService[Consumption Unit],MATCH(Table1[[#This Row],[Service]],LookupService[Service],0),0))</f>
        <v>N/A</v>
      </c>
      <c r="AU922" s="62"/>
      <c r="AV922" s="62"/>
      <c r="AW922" s="80" t="str" cm="1">
        <f t="array" ref="AW922">IF(ISBLANK(Table1[[#This Row],[Service]]),"N/A",INDEX(LookupService[Pressure Unit],MATCH(Table1[[#This Row],[Service]],LookupService[Service],0),0))</f>
        <v>N/A</v>
      </c>
      <c r="AX922" s="81"/>
      <c r="AY922" s="72" t="str">
        <f>IF(OR(Table1[[#This Row],[Flow]]="",Table1[[#This Row],[Mech - Diversity]]=""),"",Table1[[#This Row],[Flow]]*Table1[[#This Row],[Mech - Diversity]])</f>
        <v/>
      </c>
      <c r="AZ922" s="72"/>
      <c r="BA922" s="62"/>
      <c r="BB922" s="62"/>
      <c r="BC922" s="62"/>
      <c r="BD922" s="62"/>
      <c r="BE922" s="62"/>
      <c r="BF922" s="62"/>
      <c r="BG922" s="62"/>
      <c r="BH922" s="77"/>
      <c r="BI922" s="77"/>
      <c r="BJ92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22" s="72"/>
      <c r="BL922" s="72" t="b">
        <f>IF(ISBLANK(Table1[[#This Row],[Power Source (Control Panel)]]),FALSE,TRUE)</f>
        <v>0</v>
      </c>
    </row>
    <row r="923" spans="1:64" ht="30" customHeight="1" x14ac:dyDescent="0.3">
      <c r="A923" s="62" t="s">
        <v>1181</v>
      </c>
      <c r="B923" s="62" t="s">
        <v>1182</v>
      </c>
      <c r="C92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CA-C047</v>
      </c>
      <c r="D923" s="62" t="s">
        <v>516</v>
      </c>
      <c r="E923" s="62" t="s">
        <v>517</v>
      </c>
      <c r="F923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923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923" s="74">
        <v>47</v>
      </c>
      <c r="I923" s="75" t="str">
        <f>IF(Table1[[#This Row],[Connection ID]]&lt;&gt;"-",IF(COUNTIF(Table1[Connection ID],Table1[[#This Row],[Connection ID]])&gt;1,"Duplicate Tag",""),"")</f>
        <v/>
      </c>
      <c r="J92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23" s="62"/>
      <c r="M923" s="62" t="s">
        <v>7</v>
      </c>
      <c r="N923" s="72" t="str" cm="1">
        <f t="array" ref="N923">_xlfn._xlws.FILTER(LookupCostCode[Cost Code],LookupCostCode[Description]=Table1[[#This Row],[Equipment Type]],"Not Assigned")</f>
        <v>Not Assigned</v>
      </c>
      <c r="O923" s="72" t="s">
        <v>849</v>
      </c>
      <c r="P923" s="62"/>
      <c r="Q923" s="62" t="s">
        <v>9</v>
      </c>
      <c r="R923" s="62"/>
      <c r="S923" s="62" t="s">
        <v>6</v>
      </c>
      <c r="T923" s="62"/>
      <c r="U923" s="62"/>
      <c r="V923" s="62"/>
      <c r="W923" s="72" t="str">
        <f>IF(ISBLANK(Table1[[#This Row],[Connection Type]]),"",INDEX(LookupConnectionType[Description],MATCH(Table1[[#This Row],[Connection Type]],LookupConnectionType[Connection Abbreviation])))</f>
        <v/>
      </c>
      <c r="X923" s="76"/>
      <c r="AA923" s="62"/>
      <c r="AB923" s="62"/>
      <c r="AC923" s="62" t="s">
        <v>518</v>
      </c>
      <c r="AD923" s="62"/>
      <c r="AE923" s="62"/>
      <c r="AF923" s="77"/>
      <c r="AG923" s="77"/>
      <c r="AH923" s="78"/>
      <c r="AI92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2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23" s="79" t="str">
        <f>IF(OR(Table1[[#This Row],[Apparent Power (kVA)]]="",Table1[[#This Row],[Elec - Diversity]]=""),"",Table1[[#This Row],[Apparent Power (kVA)]]*Table1[[#This Row],[Elec - Diversity]])</f>
        <v/>
      </c>
      <c r="AL923" s="62"/>
      <c r="AM923" s="62"/>
      <c r="AN923" s="62"/>
      <c r="AO923" s="62"/>
      <c r="AP923" s="62"/>
      <c r="AQ923" s="62"/>
      <c r="AR923" s="62"/>
      <c r="AS923" s="62">
        <v>10</v>
      </c>
      <c r="AT923" s="62" t="str" cm="1">
        <f t="array" ref="AT923">IF(ISBLANK(Table1[[#This Row],[Service]]),"N/A",INDEX(LookupService[Consumption Unit],MATCH(Table1[[#This Row],[Service]],LookupService[Service],0),0))</f>
        <v>SCFM</v>
      </c>
      <c r="AU923" s="62"/>
      <c r="AV923" s="62">
        <v>100</v>
      </c>
      <c r="AW923" s="80" t="str" cm="1">
        <f t="array" ref="AW923">IF(ISBLANK(Table1[[#This Row],[Service]]),"N/A",INDEX(LookupService[Pressure Unit],MATCH(Table1[[#This Row],[Service]],LookupService[Service],0),0))</f>
        <v>PSI</v>
      </c>
      <c r="AX923" s="81">
        <v>0.3</v>
      </c>
      <c r="AY923" s="72">
        <f>IF(OR(Table1[[#This Row],[Flow]]="",Table1[[#This Row],[Mech - Diversity]]=""),"",Table1[[#This Row],[Flow]]*Table1[[#This Row],[Mech - Diversity]])</f>
        <v>3</v>
      </c>
      <c r="AZ923" s="72"/>
      <c r="BA923" s="62" t="s">
        <v>519</v>
      </c>
      <c r="BB923" s="62" t="s">
        <v>796</v>
      </c>
      <c r="BC923" s="62"/>
      <c r="BD923" s="62"/>
      <c r="BE923" s="62"/>
      <c r="BF923" s="62"/>
      <c r="BG923" s="62"/>
      <c r="BH923" s="77"/>
      <c r="BI923" s="77"/>
      <c r="BJ923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923" s="72"/>
      <c r="BL923" s="72" t="b">
        <f>IF(ISBLANK(Table1[[#This Row],[Power Source (Control Panel)]]),FALSE,TRUE)</f>
        <v>0</v>
      </c>
    </row>
    <row r="924" spans="1:64" ht="30" customHeight="1" x14ac:dyDescent="0.3">
      <c r="A924" s="62" t="s">
        <v>1181</v>
      </c>
      <c r="B924" s="62" t="s">
        <v>1182</v>
      </c>
      <c r="C92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EL-C198</v>
      </c>
      <c r="D924" s="62" t="s">
        <v>516</v>
      </c>
      <c r="E924" s="62" t="s">
        <v>528</v>
      </c>
      <c r="F924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924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924" s="74">
        <v>198</v>
      </c>
      <c r="I924" s="75" t="str">
        <f>IF(Table1[[#This Row],[Connection ID]]&lt;&gt;"-",IF(COUNTIF(Table1[Connection ID],Table1[[#This Row],[Connection ID]])&gt;1,"Duplicate Tag",""),"")</f>
        <v/>
      </c>
      <c r="J92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24" s="62"/>
      <c r="M924" s="62" t="s">
        <v>7</v>
      </c>
      <c r="N924" s="72" t="str" cm="1">
        <f t="array" ref="N924">_xlfn._xlws.FILTER(LookupCostCode[Cost Code],LookupCostCode[Description]=Table1[[#This Row],[Equipment Type]],"Not Assigned")</f>
        <v>Not Assigned</v>
      </c>
      <c r="O924" s="72" t="s">
        <v>849</v>
      </c>
      <c r="P924" s="72"/>
      <c r="Q924" s="62" t="s">
        <v>9</v>
      </c>
      <c r="R924" s="62"/>
      <c r="S924" s="62" t="s">
        <v>6</v>
      </c>
      <c r="T924" s="62"/>
      <c r="U924" s="62"/>
      <c r="V924" s="62"/>
      <c r="W924" s="72" t="str">
        <f>IF(ISBLANK(Table1[[#This Row],[Connection Type]]),"",INDEX(LookupConnectionType[Description],MATCH(Table1[[#This Row],[Connection Type]],LookupConnectionType[Connection Abbreviation])))</f>
        <v/>
      </c>
      <c r="X924" s="76"/>
      <c r="AA924" s="62"/>
      <c r="AB924" s="62"/>
      <c r="AC924" s="62" t="s">
        <v>665</v>
      </c>
      <c r="AD924" s="62"/>
      <c r="AE924" s="62" t="s">
        <v>668</v>
      </c>
      <c r="AF924" s="77"/>
      <c r="AG924" s="77">
        <v>79</v>
      </c>
      <c r="AH924" s="78">
        <v>0.8</v>
      </c>
      <c r="AI924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65.67936662301183</v>
      </c>
      <c r="AJ924" s="79">
        <f>IF(OR(Table1[[#This Row],[Apparent Load (FLA)]]="",Table1[[#This Row],[Apparent Load (FLA)]]=0,Table1[[#This Row],[Elec - Diversity]]=""),"",Table1[[#This Row],[Apparent Load (FLA)]]*Table1[[#This Row],[Elec - Diversity]])</f>
        <v>63.2</v>
      </c>
      <c r="AK924" s="79">
        <f>IF(OR(Table1[[#This Row],[Apparent Power (kVA)]]="",Table1[[#This Row],[Elec - Diversity]]=""),"",Table1[[#This Row],[Apparent Power (kVA)]]*Table1[[#This Row],[Elec - Diversity]])</f>
        <v>52.543493298409466</v>
      </c>
      <c r="AL924" s="62"/>
      <c r="AM924" s="62"/>
      <c r="AN924" s="62"/>
      <c r="AO924" s="62"/>
      <c r="AP924" s="62"/>
      <c r="AQ924" s="62"/>
      <c r="AR924" s="62"/>
      <c r="AS924" s="62"/>
      <c r="AT924" s="62" t="str" cm="1">
        <f t="array" ref="AT924">IF(ISBLANK(Table1[[#This Row],[Service]]),"N/A",INDEX(LookupService[Consumption Unit],MATCH(Table1[[#This Row],[Service]],LookupService[Service],0),0))</f>
        <v>N/A</v>
      </c>
      <c r="AU924" s="62"/>
      <c r="AV924" s="62"/>
      <c r="AW924" s="80" t="str" cm="1">
        <f t="array" ref="AW924">IF(ISBLANK(Table1[[#This Row],[Service]]),"N/A",INDEX(LookupService[Pressure Unit],MATCH(Table1[[#This Row],[Service]],LookupService[Service],0),0))</f>
        <v>N/A</v>
      </c>
      <c r="AX924" s="81"/>
      <c r="AY924" s="72" t="str">
        <f>IF(OR(Table1[[#This Row],[Flow]]="",Table1[[#This Row],[Mech - Diversity]]=""),"",Table1[[#This Row],[Flow]]*Table1[[#This Row],[Mech - Diversity]])</f>
        <v/>
      </c>
      <c r="AZ924" s="72"/>
      <c r="BA924" s="62"/>
      <c r="BB924" s="62"/>
      <c r="BC924" s="62"/>
      <c r="BD924" s="62"/>
      <c r="BE924" s="62"/>
      <c r="BF924" s="62"/>
      <c r="BG924" s="62"/>
      <c r="BH924" s="77"/>
      <c r="BI924" s="77"/>
      <c r="BJ924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924" s="72"/>
      <c r="BL924" s="72" t="b">
        <f>IF(ISBLANK(Table1[[#This Row],[Power Source (Control Panel)]]),FALSE,TRUE)</f>
        <v>0</v>
      </c>
    </row>
    <row r="925" spans="1:64" ht="30" customHeight="1" x14ac:dyDescent="0.3">
      <c r="A925" s="62" t="s">
        <v>1181</v>
      </c>
      <c r="B925" s="62" t="s">
        <v>1182</v>
      </c>
      <c r="C92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TD-C145</v>
      </c>
      <c r="D925" s="62" t="s">
        <v>516</v>
      </c>
      <c r="E925" s="62" t="s">
        <v>794</v>
      </c>
      <c r="F925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925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925" s="74">
        <v>145</v>
      </c>
      <c r="I925" s="75" t="str">
        <f>IF(Table1[[#This Row],[Connection ID]]&lt;&gt;"-",IF(COUNTIF(Table1[Connection ID],Table1[[#This Row],[Connection ID]])&gt;1,"Duplicate Tag",""),"")</f>
        <v/>
      </c>
      <c r="J92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25" s="62"/>
      <c r="M925" s="62" t="s">
        <v>7</v>
      </c>
      <c r="N925" s="72" t="str" cm="1">
        <f t="array" ref="N925">_xlfn._xlws.FILTER(LookupCostCode[Cost Code],LookupCostCode[Description]=Table1[[#This Row],[Equipment Type]],"Not Assigned")</f>
        <v>Not Assigned</v>
      </c>
      <c r="O925" s="72" t="s">
        <v>849</v>
      </c>
      <c r="P925" s="72"/>
      <c r="Q925" s="62" t="s">
        <v>9</v>
      </c>
      <c r="R925" s="62"/>
      <c r="S925" s="62" t="s">
        <v>6</v>
      </c>
      <c r="T925" s="62"/>
      <c r="U925" s="62"/>
      <c r="V925" s="62"/>
      <c r="W925" s="72" t="str">
        <f>IF(ISBLANK(Table1[[#This Row],[Connection Type]]),"",INDEX(LookupConnectionType[Description],MATCH(Table1[[#This Row],[Connection Type]],LookupConnectionType[Connection Abbreviation])))</f>
        <v/>
      </c>
      <c r="X925" s="76"/>
      <c r="AA925" s="62"/>
      <c r="AB925" s="62"/>
      <c r="AC925" s="62"/>
      <c r="AD925" s="62"/>
      <c r="AE925" s="62"/>
      <c r="AF925" s="77"/>
      <c r="AG925" s="77"/>
      <c r="AH925" s="78"/>
      <c r="AI92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2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25" s="79" t="str">
        <f>IF(OR(Table1[[#This Row],[Apparent Power (kVA)]]="",Table1[[#This Row],[Elec - Diversity]]=""),"",Table1[[#This Row],[Apparent Power (kVA)]]*Table1[[#This Row],[Elec - Diversity]])</f>
        <v/>
      </c>
      <c r="AL925" s="62"/>
      <c r="AM925" s="62"/>
      <c r="AN925" s="62"/>
      <c r="AO925" s="62"/>
      <c r="AP925" s="62"/>
      <c r="AQ925" s="62"/>
      <c r="AR925" s="62"/>
      <c r="AS925" s="62"/>
      <c r="AT925" s="62" t="str" cm="1">
        <f t="array" ref="AT925">IF(ISBLANK(Table1[[#This Row],[Service]]),"N/A",INDEX(LookupService[Consumption Unit],MATCH(Table1[[#This Row],[Service]],LookupService[Service],0),0))</f>
        <v>N/A</v>
      </c>
      <c r="AU925" s="62"/>
      <c r="AV925" s="62"/>
      <c r="AW925" s="80" t="str" cm="1">
        <f t="array" ref="AW925">IF(ISBLANK(Table1[[#This Row],[Service]]),"N/A",INDEX(LookupService[Pressure Unit],MATCH(Table1[[#This Row],[Service]],LookupService[Service],0),0))</f>
        <v>N/A</v>
      </c>
      <c r="AX925" s="81"/>
      <c r="AY925" s="72" t="str">
        <f>IF(OR(Table1[[#This Row],[Flow]]="",Table1[[#This Row],[Mech - Diversity]]=""),"",Table1[[#This Row],[Flow]]*Table1[[#This Row],[Mech - Diversity]])</f>
        <v/>
      </c>
      <c r="AZ925" s="72"/>
      <c r="BA925" s="62"/>
      <c r="BB925" s="62"/>
      <c r="BC925" s="62"/>
      <c r="BD925" s="62"/>
      <c r="BE925" s="62"/>
      <c r="BF925" s="62"/>
      <c r="BG925" s="62"/>
      <c r="BH925" s="77"/>
      <c r="BI925" s="77"/>
      <c r="BJ925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925" s="72"/>
      <c r="BL925" s="72" t="b">
        <f>IF(ISBLANK(Table1[[#This Row],[Power Source (Control Panel)]]),FALSE,TRUE)</f>
        <v>0</v>
      </c>
    </row>
    <row r="926" spans="1:64" ht="30" customHeight="1" x14ac:dyDescent="0.3">
      <c r="A926" s="62" t="s">
        <v>1181</v>
      </c>
      <c r="B926" s="62" t="s">
        <v>1182</v>
      </c>
      <c r="C92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26" s="62" t="s">
        <v>600</v>
      </c>
      <c r="E926" s="62"/>
      <c r="F92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2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26" s="74"/>
      <c r="I926" s="75" t="str">
        <f>IF(Table1[[#This Row],[Connection ID]]&lt;&gt;"-",IF(COUNTIF(Table1[Connection ID],Table1[[#This Row],[Connection ID]])&gt;1,"Duplicate Tag",""),"")</f>
        <v/>
      </c>
      <c r="J92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26" s="62" t="s">
        <v>601</v>
      </c>
      <c r="M926" s="62" t="s">
        <v>7</v>
      </c>
      <c r="N926" s="72" cm="1">
        <f t="array" ref="N926">_xlfn._xlws.FILTER(LookupCostCode[Cost Code],LookupCostCode[Description]=Table1[[#This Row],[Equipment Type]],"Not Assigned")</f>
        <v>5502</v>
      </c>
      <c r="O926" s="72" t="s">
        <v>849</v>
      </c>
      <c r="P926" s="72"/>
      <c r="Q926" s="62" t="s">
        <v>9</v>
      </c>
      <c r="R926" s="62"/>
      <c r="S926" s="62" t="s">
        <v>6</v>
      </c>
      <c r="T926" s="62"/>
      <c r="U926" s="62"/>
      <c r="V926" s="62"/>
      <c r="W926" s="72" t="str">
        <f>IF(ISBLANK(Table1[[#This Row],[Connection Type]]),"",INDEX(LookupConnectionType[Description],MATCH(Table1[[#This Row],[Connection Type]],LookupConnectionType[Connection Abbreviation])))</f>
        <v/>
      </c>
      <c r="X926" s="76"/>
      <c r="AA926" s="62"/>
      <c r="AB926" s="62"/>
      <c r="AC926" s="62"/>
      <c r="AD926" s="62"/>
      <c r="AE926" s="62"/>
      <c r="AF926" s="77"/>
      <c r="AG926" s="77"/>
      <c r="AH926" s="78"/>
      <c r="AI92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2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26" s="79" t="str">
        <f>IF(OR(Table1[[#This Row],[Apparent Power (kVA)]]="",Table1[[#This Row],[Elec - Diversity]]=""),"",Table1[[#This Row],[Apparent Power (kVA)]]*Table1[[#This Row],[Elec - Diversity]])</f>
        <v/>
      </c>
      <c r="AL926" s="62"/>
      <c r="AM926" s="62"/>
      <c r="AN926" s="62"/>
      <c r="AO926" s="62"/>
      <c r="AP926" s="62"/>
      <c r="AQ926" s="62"/>
      <c r="AR926" s="62"/>
      <c r="AS926" s="62"/>
      <c r="AT926" s="62" t="str" cm="1">
        <f t="array" ref="AT926">IF(ISBLANK(Table1[[#This Row],[Service]]),"N/A",INDEX(LookupService[Consumption Unit],MATCH(Table1[[#This Row],[Service]],LookupService[Service],0),0))</f>
        <v>N/A</v>
      </c>
      <c r="AU926" s="62"/>
      <c r="AV926" s="62"/>
      <c r="AW926" s="80" t="str" cm="1">
        <f t="array" ref="AW926">IF(ISBLANK(Table1[[#This Row],[Service]]),"N/A",INDEX(LookupService[Pressure Unit],MATCH(Table1[[#This Row],[Service]],LookupService[Service],0),0))</f>
        <v>N/A</v>
      </c>
      <c r="AX926" s="81"/>
      <c r="AY926" s="72" t="str">
        <f>IF(OR(Table1[[#This Row],[Flow]]="",Table1[[#This Row],[Mech - Diversity]]=""),"",Table1[[#This Row],[Flow]]*Table1[[#This Row],[Mech - Diversity]])</f>
        <v/>
      </c>
      <c r="AZ926" s="72"/>
      <c r="BA926" s="62"/>
      <c r="BB926" s="62"/>
      <c r="BC926" s="62"/>
      <c r="BD926" s="62"/>
      <c r="BE926" s="62"/>
      <c r="BF926" s="62"/>
      <c r="BG926" s="62"/>
      <c r="BH926" s="77"/>
      <c r="BI926" s="77"/>
      <c r="BJ92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26" s="72"/>
      <c r="BL926" s="72" t="b">
        <f>IF(ISBLANK(Table1[[#This Row],[Power Source (Control Panel)]]),FALSE,TRUE)</f>
        <v>0</v>
      </c>
    </row>
    <row r="927" spans="1:64" ht="30" customHeight="1" x14ac:dyDescent="0.3">
      <c r="A927" s="62" t="s">
        <v>1183</v>
      </c>
      <c r="B927" s="62" t="s">
        <v>1184</v>
      </c>
      <c r="C92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EL-C319</v>
      </c>
      <c r="D927" s="62" t="s">
        <v>516</v>
      </c>
      <c r="E927" s="62" t="s">
        <v>528</v>
      </c>
      <c r="F927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927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927" s="74">
        <v>319</v>
      </c>
      <c r="I927" s="75" t="str">
        <f>IF(Table1[[#This Row],[Connection ID]]&lt;&gt;"-",IF(COUNTIF(Table1[Connection ID],Table1[[#This Row],[Connection ID]])&gt;1,"Duplicate Tag",""),"")</f>
        <v/>
      </c>
      <c r="J92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27" s="62"/>
      <c r="M927" s="62" t="s">
        <v>7</v>
      </c>
      <c r="N927" s="72" t="str" cm="1">
        <f t="array" ref="N927">_xlfn._xlws.FILTER(LookupCostCode[Cost Code],LookupCostCode[Description]=Table1[[#This Row],[Equipment Type]],"Not Assigned")</f>
        <v>Not Assigned</v>
      </c>
      <c r="O927" s="72" t="s">
        <v>849</v>
      </c>
      <c r="P927" s="72"/>
      <c r="Q927" s="62" t="s">
        <v>9</v>
      </c>
      <c r="R927" s="62"/>
      <c r="S927" s="62" t="s">
        <v>6</v>
      </c>
      <c r="T927" s="62"/>
      <c r="U927" s="62"/>
      <c r="V927" s="62"/>
      <c r="W927" s="72" t="str">
        <f>IF(ISBLANK(Table1[[#This Row],[Connection Type]]),"",INDEX(LookupConnectionType[Description],MATCH(Table1[[#This Row],[Connection Type]],LookupConnectionType[Connection Abbreviation])))</f>
        <v/>
      </c>
      <c r="X927" s="76"/>
      <c r="AA927" s="62"/>
      <c r="AB927" s="62"/>
      <c r="AC927" s="62" t="s">
        <v>665</v>
      </c>
      <c r="AD927" s="62"/>
      <c r="AE927" s="62" t="s">
        <v>668</v>
      </c>
      <c r="AF927" s="77"/>
      <c r="AG927" s="77">
        <v>150</v>
      </c>
      <c r="AH927" s="78">
        <v>0.8</v>
      </c>
      <c r="AI927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124.70765814495915</v>
      </c>
      <c r="AJ927" s="79">
        <f>IF(OR(Table1[[#This Row],[Apparent Load (FLA)]]="",Table1[[#This Row],[Apparent Load (FLA)]]=0,Table1[[#This Row],[Elec - Diversity]]=""),"",Table1[[#This Row],[Apparent Load (FLA)]]*Table1[[#This Row],[Elec - Diversity]])</f>
        <v>120</v>
      </c>
      <c r="AK927" s="79">
        <f>IF(OR(Table1[[#This Row],[Apparent Power (kVA)]]="",Table1[[#This Row],[Elec - Diversity]]=""),"",Table1[[#This Row],[Apparent Power (kVA)]]*Table1[[#This Row],[Elec - Diversity]])</f>
        <v>99.766126515967329</v>
      </c>
      <c r="AL927" s="62"/>
      <c r="AM927" s="62"/>
      <c r="AN927" s="62"/>
      <c r="AO927" s="62"/>
      <c r="AP927" s="62"/>
      <c r="AQ927" s="62"/>
      <c r="AR927" s="62"/>
      <c r="AS927" s="62"/>
      <c r="AT927" s="62" t="str" cm="1">
        <f t="array" ref="AT927">IF(ISBLANK(Table1[[#This Row],[Service]]),"N/A",INDEX(LookupService[Consumption Unit],MATCH(Table1[[#This Row],[Service]],LookupService[Service],0),0))</f>
        <v>N/A</v>
      </c>
      <c r="AU927" s="62"/>
      <c r="AV927" s="62"/>
      <c r="AW927" s="80" t="str" cm="1">
        <f t="array" ref="AW927">IF(ISBLANK(Table1[[#This Row],[Service]]),"N/A",INDEX(LookupService[Pressure Unit],MATCH(Table1[[#This Row],[Service]],LookupService[Service],0),0))</f>
        <v>N/A</v>
      </c>
      <c r="AX927" s="81"/>
      <c r="AY927" s="72" t="str">
        <f>IF(OR(Table1[[#This Row],[Flow]]="",Table1[[#This Row],[Mech - Diversity]]=""),"",Table1[[#This Row],[Flow]]*Table1[[#This Row],[Mech - Diversity]])</f>
        <v/>
      </c>
      <c r="AZ927" s="72"/>
      <c r="BA927" s="62"/>
      <c r="BB927" s="62"/>
      <c r="BC927" s="62"/>
      <c r="BD927" s="62"/>
      <c r="BE927" s="62"/>
      <c r="BF927" s="62"/>
      <c r="BG927" s="62"/>
      <c r="BH927" s="77"/>
      <c r="BI927" s="77"/>
      <c r="BJ927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927" s="72"/>
      <c r="BL927" s="72" t="b">
        <f>IF(ISBLANK(Table1[[#This Row],[Power Source (Control Panel)]]),FALSE,TRUE)</f>
        <v>0</v>
      </c>
    </row>
    <row r="928" spans="1:64" ht="30" customHeight="1" x14ac:dyDescent="0.3">
      <c r="A928" s="62" t="s">
        <v>1183</v>
      </c>
      <c r="B928" s="62" t="s">
        <v>1184</v>
      </c>
      <c r="C92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TD-C146</v>
      </c>
      <c r="D928" s="62" t="s">
        <v>516</v>
      </c>
      <c r="E928" s="62" t="s">
        <v>794</v>
      </c>
      <c r="F928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928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928" s="74">
        <v>146</v>
      </c>
      <c r="I928" s="75" t="str">
        <f>IF(Table1[[#This Row],[Connection ID]]&lt;&gt;"-",IF(COUNTIF(Table1[Connection ID],Table1[[#This Row],[Connection ID]])&gt;1,"Duplicate Tag",""),"")</f>
        <v/>
      </c>
      <c r="J92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28" s="62"/>
      <c r="M928" s="62" t="s">
        <v>7</v>
      </c>
      <c r="N928" s="72" t="str" cm="1">
        <f t="array" ref="N928">_xlfn._xlws.FILTER(LookupCostCode[Cost Code],LookupCostCode[Description]=Table1[[#This Row],[Equipment Type]],"Not Assigned")</f>
        <v>Not Assigned</v>
      </c>
      <c r="O928" s="72" t="s">
        <v>849</v>
      </c>
      <c r="P928" s="72"/>
      <c r="Q928" s="62" t="s">
        <v>9</v>
      </c>
      <c r="R928" s="62"/>
      <c r="S928" s="62" t="s">
        <v>6</v>
      </c>
      <c r="T928" s="62"/>
      <c r="U928" s="62"/>
      <c r="V928" s="62"/>
      <c r="W928" s="72" t="str">
        <f>IF(ISBLANK(Table1[[#This Row],[Connection Type]]),"",INDEX(LookupConnectionType[Description],MATCH(Table1[[#This Row],[Connection Type]],LookupConnectionType[Connection Abbreviation])))</f>
        <v/>
      </c>
      <c r="X928" s="76"/>
      <c r="AA928" s="62"/>
      <c r="AB928" s="62"/>
      <c r="AC928" s="62"/>
      <c r="AD928" s="62"/>
      <c r="AE928" s="62"/>
      <c r="AF928" s="77"/>
      <c r="AG928" s="77"/>
      <c r="AH928" s="78"/>
      <c r="AI92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2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28" s="79" t="str">
        <f>IF(OR(Table1[[#This Row],[Apparent Power (kVA)]]="",Table1[[#This Row],[Elec - Diversity]]=""),"",Table1[[#This Row],[Apparent Power (kVA)]]*Table1[[#This Row],[Elec - Diversity]])</f>
        <v/>
      </c>
      <c r="AL928" s="62"/>
      <c r="AM928" s="62"/>
      <c r="AN928" s="62"/>
      <c r="AO928" s="62"/>
      <c r="AP928" s="62"/>
      <c r="AQ928" s="62"/>
      <c r="AR928" s="62"/>
      <c r="AS928" s="62"/>
      <c r="AT928" s="62" t="str" cm="1">
        <f t="array" ref="AT928">IF(ISBLANK(Table1[[#This Row],[Service]]),"N/A",INDEX(LookupService[Consumption Unit],MATCH(Table1[[#This Row],[Service]],LookupService[Service],0),0))</f>
        <v>N/A</v>
      </c>
      <c r="AU928" s="62"/>
      <c r="AV928" s="62"/>
      <c r="AW928" s="80" t="str" cm="1">
        <f t="array" ref="AW928">IF(ISBLANK(Table1[[#This Row],[Service]]),"N/A",INDEX(LookupService[Pressure Unit],MATCH(Table1[[#This Row],[Service]],LookupService[Service],0),0))</f>
        <v>N/A</v>
      </c>
      <c r="AX928" s="81"/>
      <c r="AY928" s="72" t="str">
        <f>IF(OR(Table1[[#This Row],[Flow]]="",Table1[[#This Row],[Mech - Diversity]]=""),"",Table1[[#This Row],[Flow]]*Table1[[#This Row],[Mech - Diversity]])</f>
        <v/>
      </c>
      <c r="AZ928" s="72"/>
      <c r="BA928" s="62"/>
      <c r="BB928" s="62"/>
      <c r="BC928" s="62"/>
      <c r="BD928" s="62"/>
      <c r="BE928" s="62"/>
      <c r="BF928" s="62"/>
      <c r="BG928" s="62"/>
      <c r="BH928" s="77"/>
      <c r="BI928" s="77"/>
      <c r="BJ928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928" s="72"/>
      <c r="BL928" s="72" t="b">
        <f>IF(ISBLANK(Table1[[#This Row],[Power Source (Control Panel)]]),FALSE,TRUE)</f>
        <v>0</v>
      </c>
    </row>
    <row r="929" spans="1:64" ht="30" customHeight="1" x14ac:dyDescent="0.3">
      <c r="A929" s="62" t="s">
        <v>1183</v>
      </c>
      <c r="B929" s="62" t="s">
        <v>1184</v>
      </c>
      <c r="C92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29" s="62" t="s">
        <v>600</v>
      </c>
      <c r="E929" s="62"/>
      <c r="F92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2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29" s="74"/>
      <c r="I929" s="75" t="str">
        <f>IF(Table1[[#This Row],[Connection ID]]&lt;&gt;"-",IF(COUNTIF(Table1[Connection ID],Table1[[#This Row],[Connection ID]])&gt;1,"Duplicate Tag",""),"")</f>
        <v/>
      </c>
      <c r="J92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29" s="62"/>
      <c r="M929" s="62" t="s">
        <v>7</v>
      </c>
      <c r="N929" s="72" t="str" cm="1">
        <f t="array" ref="N929">_xlfn._xlws.FILTER(LookupCostCode[Cost Code],LookupCostCode[Description]=Table1[[#This Row],[Equipment Type]],"Not Assigned")</f>
        <v>Not Assigned</v>
      </c>
      <c r="O929" s="72" t="s">
        <v>849</v>
      </c>
      <c r="P929" s="72"/>
      <c r="Q929" s="62" t="s">
        <v>9</v>
      </c>
      <c r="R929" s="62"/>
      <c r="S929" s="62" t="s">
        <v>6</v>
      </c>
      <c r="T929" s="62"/>
      <c r="U929" s="62"/>
      <c r="V929" s="62"/>
      <c r="W929" s="72" t="str">
        <f>IF(ISBLANK(Table1[[#This Row],[Connection Type]]),"",INDEX(LookupConnectionType[Description],MATCH(Table1[[#This Row],[Connection Type]],LookupConnectionType[Connection Abbreviation])))</f>
        <v/>
      </c>
      <c r="X929" s="76"/>
      <c r="AA929" s="62"/>
      <c r="AB929" s="62"/>
      <c r="AC929" s="62"/>
      <c r="AD929" s="62"/>
      <c r="AE929" s="62"/>
      <c r="AF929" s="77"/>
      <c r="AG929" s="77"/>
      <c r="AH929" s="78"/>
      <c r="AI92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2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29" s="79" t="str">
        <f>IF(OR(Table1[[#This Row],[Apparent Power (kVA)]]="",Table1[[#This Row],[Elec - Diversity]]=""),"",Table1[[#This Row],[Apparent Power (kVA)]]*Table1[[#This Row],[Elec - Diversity]])</f>
        <v/>
      </c>
      <c r="AL929" s="62"/>
      <c r="AM929" s="62"/>
      <c r="AN929" s="62"/>
      <c r="AO929" s="62"/>
      <c r="AP929" s="62"/>
      <c r="AQ929" s="62"/>
      <c r="AR929" s="62"/>
      <c r="AS929" s="62"/>
      <c r="AT929" s="62" t="str" cm="1">
        <f t="array" ref="AT929">IF(ISBLANK(Table1[[#This Row],[Service]]),"N/A",INDEX(LookupService[Consumption Unit],MATCH(Table1[[#This Row],[Service]],LookupService[Service],0),0))</f>
        <v>N/A</v>
      </c>
      <c r="AU929" s="62"/>
      <c r="AV929" s="62"/>
      <c r="AW929" s="80" t="str" cm="1">
        <f t="array" ref="AW929">IF(ISBLANK(Table1[[#This Row],[Service]]),"N/A",INDEX(LookupService[Pressure Unit],MATCH(Table1[[#This Row],[Service]],LookupService[Service],0),0))</f>
        <v>N/A</v>
      </c>
      <c r="AX929" s="81"/>
      <c r="AY929" s="72" t="str">
        <f>IF(OR(Table1[[#This Row],[Flow]]="",Table1[[#This Row],[Mech - Diversity]]=""),"",Table1[[#This Row],[Flow]]*Table1[[#This Row],[Mech - Diversity]])</f>
        <v/>
      </c>
      <c r="AZ929" s="72"/>
      <c r="BA929" s="62"/>
      <c r="BB929" s="62"/>
      <c r="BC929" s="62"/>
      <c r="BD929" s="62"/>
      <c r="BE929" s="62"/>
      <c r="BF929" s="62"/>
      <c r="BG929" s="62"/>
      <c r="BH929" s="77"/>
      <c r="BI929" s="77"/>
      <c r="BJ92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29" s="72"/>
      <c r="BL929" s="72" t="b">
        <f>IF(ISBLANK(Table1[[#This Row],[Power Source (Control Panel)]]),FALSE,TRUE)</f>
        <v>0</v>
      </c>
    </row>
    <row r="930" spans="1:64" ht="30" customHeight="1" x14ac:dyDescent="0.3">
      <c r="A930" s="62" t="s">
        <v>1187</v>
      </c>
      <c r="B930" s="62" t="s">
        <v>1188</v>
      </c>
      <c r="C93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EL-C326</v>
      </c>
      <c r="D930" s="62" t="s">
        <v>516</v>
      </c>
      <c r="E930" s="62" t="s">
        <v>528</v>
      </c>
      <c r="F930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930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930" s="74">
        <v>326</v>
      </c>
      <c r="I930" s="75" t="str">
        <f>IF(Table1[[#This Row],[Connection ID]]&lt;&gt;"-",IF(COUNTIF(Table1[Connection ID],Table1[[#This Row],[Connection ID]])&gt;1,"Duplicate Tag",""),"")</f>
        <v/>
      </c>
      <c r="J93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30" s="62"/>
      <c r="M930" s="62" t="s">
        <v>7</v>
      </c>
      <c r="N930" s="72" t="str" cm="1">
        <f t="array" ref="N930">_xlfn._xlws.FILTER(LookupCostCode[Cost Code],LookupCostCode[Description]=Table1[[#This Row],[Equipment Type]],"Not Assigned")</f>
        <v>Not Assigned</v>
      </c>
      <c r="O930" s="72" t="s">
        <v>817</v>
      </c>
      <c r="P930" s="62"/>
      <c r="Q930" s="62" t="s">
        <v>9</v>
      </c>
      <c r="R930" s="62"/>
      <c r="S930" s="62"/>
      <c r="T930" s="62"/>
      <c r="U930" s="62"/>
      <c r="V930" s="62"/>
      <c r="W930" s="72" t="str">
        <f>IF(ISBLANK(Table1[[#This Row],[Connection Type]]),"",INDEX(LookupConnectionType[Description],MATCH(Table1[[#This Row],[Connection Type]],LookupConnectionType[Connection Abbreviation])))</f>
        <v/>
      </c>
      <c r="X930" s="76"/>
      <c r="AA930" s="62"/>
      <c r="AB930" s="62"/>
      <c r="AC930" s="62" t="s">
        <v>518</v>
      </c>
      <c r="AD930" s="62"/>
      <c r="AE930" s="62" t="s">
        <v>529</v>
      </c>
      <c r="AF930" s="77"/>
      <c r="AG930" s="77">
        <v>10</v>
      </c>
      <c r="AH930" s="78">
        <v>0.8</v>
      </c>
      <c r="AI930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1.2</v>
      </c>
      <c r="AJ930" s="79">
        <f>IF(OR(Table1[[#This Row],[Apparent Load (FLA)]]="",Table1[[#This Row],[Apparent Load (FLA)]]=0,Table1[[#This Row],[Elec - Diversity]]=""),"",Table1[[#This Row],[Apparent Load (FLA)]]*Table1[[#This Row],[Elec - Diversity]])</f>
        <v>8</v>
      </c>
      <c r="AK930" s="79">
        <f>IF(OR(Table1[[#This Row],[Apparent Power (kVA)]]="",Table1[[#This Row],[Elec - Diversity]]=""),"",Table1[[#This Row],[Apparent Power (kVA)]]*Table1[[#This Row],[Elec - Diversity]])</f>
        <v>0.96</v>
      </c>
      <c r="AL930" s="62"/>
      <c r="AM930" s="62"/>
      <c r="AN930" s="62"/>
      <c r="AO930" s="62"/>
      <c r="AP930" s="62"/>
      <c r="AQ930" s="62"/>
      <c r="AR930" s="62"/>
      <c r="AS930" s="62"/>
      <c r="AT930" s="62" t="str" cm="1">
        <f t="array" ref="AT930">IF(ISBLANK(Table1[[#This Row],[Service]]),"N/A",INDEX(LookupService[Consumption Unit],MATCH(Table1[[#This Row],[Service]],LookupService[Service],0),0))</f>
        <v>N/A</v>
      </c>
      <c r="AU930" s="62"/>
      <c r="AV930" s="62"/>
      <c r="AW930" s="80" t="str" cm="1">
        <f t="array" ref="AW930">IF(ISBLANK(Table1[[#This Row],[Service]]),"N/A",INDEX(LookupService[Pressure Unit],MATCH(Table1[[#This Row],[Service]],LookupService[Service],0),0))</f>
        <v>N/A</v>
      </c>
      <c r="AX930" s="81"/>
      <c r="AY930" s="72" t="str">
        <f>IF(OR(Table1[[#This Row],[Flow]]="",Table1[[#This Row],[Mech - Diversity]]=""),"",Table1[[#This Row],[Flow]]*Table1[[#This Row],[Mech - Diversity]])</f>
        <v/>
      </c>
      <c r="AZ930" s="72"/>
      <c r="BA930" s="62"/>
      <c r="BB930" s="62"/>
      <c r="BC930" s="62"/>
      <c r="BD930" s="62"/>
      <c r="BE930" s="62"/>
      <c r="BF930" s="62"/>
      <c r="BG930" s="62"/>
      <c r="BH930" s="77"/>
      <c r="BI930" s="77"/>
      <c r="BJ930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930" s="72"/>
      <c r="BL930" s="72" t="b">
        <f>IF(ISBLANK(Table1[[#This Row],[Power Source (Control Panel)]]),FALSE,TRUE)</f>
        <v>0</v>
      </c>
    </row>
    <row r="931" spans="1:64" ht="30" customHeight="1" x14ac:dyDescent="0.3">
      <c r="A931" s="62" t="s">
        <v>1187</v>
      </c>
      <c r="B931" s="62" t="s">
        <v>1188</v>
      </c>
      <c r="C93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TD-C181</v>
      </c>
      <c r="D931" s="62" t="s">
        <v>516</v>
      </c>
      <c r="E931" s="62" t="s">
        <v>794</v>
      </c>
      <c r="F931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931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931" s="74">
        <v>181</v>
      </c>
      <c r="I931" s="75" t="str">
        <f>IF(Table1[[#This Row],[Connection ID]]&lt;&gt;"-",IF(COUNTIF(Table1[Connection ID],Table1[[#This Row],[Connection ID]])&gt;1,"Duplicate Tag",""),"")</f>
        <v/>
      </c>
      <c r="J93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31" s="62"/>
      <c r="M931" s="62" t="s">
        <v>7</v>
      </c>
      <c r="N931" s="72" t="str" cm="1">
        <f t="array" ref="N931">_xlfn._xlws.FILTER(LookupCostCode[Cost Code],LookupCostCode[Description]=Table1[[#This Row],[Equipment Type]],"Not Assigned")</f>
        <v>Not Assigned</v>
      </c>
      <c r="O931" s="72" t="s">
        <v>817</v>
      </c>
      <c r="P931" s="72"/>
      <c r="Q931" s="62" t="s">
        <v>9</v>
      </c>
      <c r="R931" s="62"/>
      <c r="S931" s="62"/>
      <c r="T931" s="62"/>
      <c r="U931" s="62"/>
      <c r="V931" s="62"/>
      <c r="W931" s="72" t="str">
        <f>IF(ISBLANK(Table1[[#This Row],[Connection Type]]),"",INDEX(LookupConnectionType[Description],MATCH(Table1[[#This Row],[Connection Type]],LookupConnectionType[Connection Abbreviation])))</f>
        <v/>
      </c>
      <c r="X931" s="76"/>
      <c r="AA931" s="62"/>
      <c r="AB931" s="62"/>
      <c r="AC931" s="62"/>
      <c r="AD931" s="62"/>
      <c r="AE931" s="62"/>
      <c r="AF931" s="77"/>
      <c r="AG931" s="77"/>
      <c r="AH931" s="78"/>
      <c r="AI93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3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31" s="79" t="str">
        <f>IF(OR(Table1[[#This Row],[Apparent Power (kVA)]]="",Table1[[#This Row],[Elec - Diversity]]=""),"",Table1[[#This Row],[Apparent Power (kVA)]]*Table1[[#This Row],[Elec - Diversity]])</f>
        <v/>
      </c>
      <c r="AL931" s="62"/>
      <c r="AM931" s="62"/>
      <c r="AN931" s="62"/>
      <c r="AO931" s="62"/>
      <c r="AP931" s="62"/>
      <c r="AQ931" s="62"/>
      <c r="AR931" s="62"/>
      <c r="AS931" s="62"/>
      <c r="AT931" s="62" t="str" cm="1">
        <f t="array" ref="AT931">IF(ISBLANK(Table1[[#This Row],[Service]]),"N/A",INDEX(LookupService[Consumption Unit],MATCH(Table1[[#This Row],[Service]],LookupService[Service],0),0))</f>
        <v>N/A</v>
      </c>
      <c r="AU931" s="62"/>
      <c r="AV931" s="62"/>
      <c r="AW931" s="80" t="str" cm="1">
        <f t="array" ref="AW931">IF(ISBLANK(Table1[[#This Row],[Service]]),"N/A",INDEX(LookupService[Pressure Unit],MATCH(Table1[[#This Row],[Service]],LookupService[Service],0),0))</f>
        <v>N/A</v>
      </c>
      <c r="AX931" s="81"/>
      <c r="AY931" s="72" t="str">
        <f>IF(OR(Table1[[#This Row],[Flow]]="",Table1[[#This Row],[Mech - Diversity]]=""),"",Table1[[#This Row],[Flow]]*Table1[[#This Row],[Mech - Diversity]])</f>
        <v/>
      </c>
      <c r="AZ931" s="72"/>
      <c r="BA931" s="62"/>
      <c r="BB931" s="62"/>
      <c r="BC931" s="62"/>
      <c r="BD931" s="62"/>
      <c r="BE931" s="62"/>
      <c r="BF931" s="62"/>
      <c r="BG931" s="62"/>
      <c r="BH931" s="77"/>
      <c r="BI931" s="77"/>
      <c r="BJ931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931" s="72"/>
      <c r="BL931" s="72" t="b">
        <f>IF(ISBLANK(Table1[[#This Row],[Power Source (Control Panel)]]),FALSE,TRUE)</f>
        <v>0</v>
      </c>
    </row>
    <row r="932" spans="1:64" ht="30" customHeight="1" x14ac:dyDescent="0.3">
      <c r="A932" s="62" t="s">
        <v>1187</v>
      </c>
      <c r="B932" s="62" t="s">
        <v>1188</v>
      </c>
      <c r="C93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32" s="62" t="s">
        <v>600</v>
      </c>
      <c r="E932" s="62"/>
      <c r="F93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3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32" s="74"/>
      <c r="I932" s="75" t="str">
        <f>IF(Table1[[#This Row],[Connection ID]]&lt;&gt;"-",IF(COUNTIF(Table1[Connection ID],Table1[[#This Row],[Connection ID]])&gt;1,"Duplicate Tag",""),"")</f>
        <v/>
      </c>
      <c r="J93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>Panel Not Associated to Equipment</v>
      </c>
      <c r="L932" s="62"/>
      <c r="M932" s="62" t="s">
        <v>7</v>
      </c>
      <c r="N932" s="72" t="str" cm="1">
        <f t="array" ref="N932">_xlfn._xlws.FILTER(LookupCostCode[Cost Code],LookupCostCode[Description]=Table1[[#This Row],[Equipment Type]],"Not Assigned")</f>
        <v>Not Assigned</v>
      </c>
      <c r="O932" s="72" t="s">
        <v>817</v>
      </c>
      <c r="P932" s="72"/>
      <c r="Q932" s="62" t="s">
        <v>9</v>
      </c>
      <c r="R932" s="62"/>
      <c r="S932" s="62"/>
      <c r="T932" s="62"/>
      <c r="U932" s="62"/>
      <c r="V932" s="62"/>
      <c r="W932" s="72" t="str">
        <f>IF(ISBLANK(Table1[[#This Row],[Connection Type]]),"",INDEX(LookupConnectionType[Description],MATCH(Table1[[#This Row],[Connection Type]],LookupConnectionType[Connection Abbreviation])))</f>
        <v/>
      </c>
      <c r="X932" s="76"/>
      <c r="AA932" s="62"/>
      <c r="AB932" s="62"/>
      <c r="AC932" s="62"/>
      <c r="AD932" s="62"/>
      <c r="AE932" s="62"/>
      <c r="AF932" s="77"/>
      <c r="AG932" s="77"/>
      <c r="AH932" s="78"/>
      <c r="AI93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3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32" s="79" t="str">
        <f>IF(OR(Table1[[#This Row],[Apparent Power (kVA)]]="",Table1[[#This Row],[Elec - Diversity]]=""),"",Table1[[#This Row],[Apparent Power (kVA)]]*Table1[[#This Row],[Elec - Diversity]])</f>
        <v/>
      </c>
      <c r="AL932" s="62"/>
      <c r="AM932" s="62"/>
      <c r="AN932" s="62"/>
      <c r="AO932" s="62"/>
      <c r="AP932" s="62"/>
      <c r="AQ932" s="62"/>
      <c r="AR932" s="62"/>
      <c r="AS932" s="62"/>
      <c r="AT932" s="62" t="str" cm="1">
        <f t="array" ref="AT932">IF(ISBLANK(Table1[[#This Row],[Service]]),"N/A",INDEX(LookupService[Consumption Unit],MATCH(Table1[[#This Row],[Service]],LookupService[Service],0),0))</f>
        <v>N/A</v>
      </c>
      <c r="AU932" s="62"/>
      <c r="AV932" s="62"/>
      <c r="AW932" s="80" t="str" cm="1">
        <f t="array" ref="AW932">IF(ISBLANK(Table1[[#This Row],[Service]]),"N/A",INDEX(LookupService[Pressure Unit],MATCH(Table1[[#This Row],[Service]],LookupService[Service],0),0))</f>
        <v>N/A</v>
      </c>
      <c r="AX932" s="81"/>
      <c r="AY932" s="72" t="str">
        <f>IF(OR(Table1[[#This Row],[Flow]]="",Table1[[#This Row],[Mech - Diversity]]=""),"",Table1[[#This Row],[Flow]]*Table1[[#This Row],[Mech - Diversity]])</f>
        <v/>
      </c>
      <c r="AZ932" s="72"/>
      <c r="BA932" s="62"/>
      <c r="BB932" s="62"/>
      <c r="BC932" s="62"/>
      <c r="BD932" s="62"/>
      <c r="BE932" s="62"/>
      <c r="BF932" s="62"/>
      <c r="BG932" s="62"/>
      <c r="BH932" s="77"/>
      <c r="BI932" s="77"/>
      <c r="BJ93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32" s="72"/>
      <c r="BL932" s="72" t="b">
        <f>IF(ISBLANK(Table1[[#This Row],[Power Source (Control Panel)]]),FALSE,TRUE)</f>
        <v>0</v>
      </c>
    </row>
    <row r="933" spans="1:64" ht="30" customHeight="1" x14ac:dyDescent="0.3">
      <c r="A933" s="62" t="s">
        <v>1189</v>
      </c>
      <c r="B933" s="62" t="s">
        <v>1190</v>
      </c>
      <c r="C93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EL-C330</v>
      </c>
      <c r="D933" s="62" t="s">
        <v>516</v>
      </c>
      <c r="E933" s="62" t="s">
        <v>528</v>
      </c>
      <c r="F933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933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933" s="74">
        <v>330</v>
      </c>
      <c r="I933" s="75" t="str">
        <f>IF(Table1[[#This Row],[Connection ID]]&lt;&gt;"-",IF(COUNTIF(Table1[Connection ID],Table1[[#This Row],[Connection ID]])&gt;1,"Duplicate Tag",""),"")</f>
        <v/>
      </c>
      <c r="J93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33" s="62"/>
      <c r="M933" s="62" t="s">
        <v>7</v>
      </c>
      <c r="N933" s="72" t="str" cm="1">
        <f t="array" ref="N933">_xlfn._xlws.FILTER(LookupCostCode[Cost Code],LookupCostCode[Description]=Table1[[#This Row],[Equipment Type]],"Not Assigned")</f>
        <v>Not Assigned</v>
      </c>
      <c r="O933" s="72" t="s">
        <v>817</v>
      </c>
      <c r="P933" s="62"/>
      <c r="Q933" s="62" t="s">
        <v>9</v>
      </c>
      <c r="R933" s="62"/>
      <c r="S933" s="62"/>
      <c r="T933" s="62"/>
      <c r="U933" s="62"/>
      <c r="V933" s="62"/>
      <c r="W933" s="72" t="str">
        <f>IF(ISBLANK(Table1[[#This Row],[Connection Type]]),"",INDEX(LookupConnectionType[Description],MATCH(Table1[[#This Row],[Connection Type]],LookupConnectionType[Connection Abbreviation])))</f>
        <v/>
      </c>
      <c r="X933" s="76"/>
      <c r="AA933" s="62"/>
      <c r="AB933" s="62"/>
      <c r="AC933" s="62" t="s">
        <v>518</v>
      </c>
      <c r="AD933" s="62"/>
      <c r="AE933" s="62" t="s">
        <v>529</v>
      </c>
      <c r="AF933" s="77"/>
      <c r="AG933" s="77">
        <v>12.5</v>
      </c>
      <c r="AH933" s="78">
        <v>0.8</v>
      </c>
      <c r="AI933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1.5</v>
      </c>
      <c r="AJ933" s="79">
        <f>IF(OR(Table1[[#This Row],[Apparent Load (FLA)]]="",Table1[[#This Row],[Apparent Load (FLA)]]=0,Table1[[#This Row],[Elec - Diversity]]=""),"",Table1[[#This Row],[Apparent Load (FLA)]]*Table1[[#This Row],[Elec - Diversity]])</f>
        <v>10</v>
      </c>
      <c r="AK933" s="79">
        <f>IF(OR(Table1[[#This Row],[Apparent Power (kVA)]]="",Table1[[#This Row],[Elec - Diversity]]=""),"",Table1[[#This Row],[Apparent Power (kVA)]]*Table1[[#This Row],[Elec - Diversity]])</f>
        <v>1.2000000000000002</v>
      </c>
      <c r="AL933" s="62"/>
      <c r="AM933" s="62"/>
      <c r="AN933" s="62"/>
      <c r="AO933" s="62"/>
      <c r="AP933" s="62"/>
      <c r="AQ933" s="62"/>
      <c r="AR933" s="62"/>
      <c r="AS933" s="62"/>
      <c r="AT933" s="62" t="str" cm="1">
        <f t="array" ref="AT933">IF(ISBLANK(Table1[[#This Row],[Service]]),"N/A",INDEX(LookupService[Consumption Unit],MATCH(Table1[[#This Row],[Service]],LookupService[Service],0),0))</f>
        <v>N/A</v>
      </c>
      <c r="AU933" s="62"/>
      <c r="AV933" s="62"/>
      <c r="AW933" s="80" t="str" cm="1">
        <f t="array" ref="AW933">IF(ISBLANK(Table1[[#This Row],[Service]]),"N/A",INDEX(LookupService[Pressure Unit],MATCH(Table1[[#This Row],[Service]],LookupService[Service],0),0))</f>
        <v>N/A</v>
      </c>
      <c r="AX933" s="81"/>
      <c r="AY933" s="72" t="str">
        <f>IF(OR(Table1[[#This Row],[Flow]]="",Table1[[#This Row],[Mech - Diversity]]=""),"",Table1[[#This Row],[Flow]]*Table1[[#This Row],[Mech - Diversity]])</f>
        <v/>
      </c>
      <c r="AZ933" s="72"/>
      <c r="BA933" s="62"/>
      <c r="BB933" s="62"/>
      <c r="BC933" s="62"/>
      <c r="BD933" s="62"/>
      <c r="BE933" s="62"/>
      <c r="BF933" s="62"/>
      <c r="BG933" s="62"/>
      <c r="BH933" s="77"/>
      <c r="BI933" s="77"/>
      <c r="BJ933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933" s="72"/>
      <c r="BL933" s="72" t="b">
        <f>IF(ISBLANK(Table1[[#This Row],[Power Source (Control Panel)]]),FALSE,TRUE)</f>
        <v>0</v>
      </c>
    </row>
    <row r="934" spans="1:64" ht="30" customHeight="1" x14ac:dyDescent="0.3">
      <c r="A934" s="62" t="s">
        <v>1189</v>
      </c>
      <c r="B934" s="62" t="s">
        <v>1190</v>
      </c>
      <c r="C93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TD-C185</v>
      </c>
      <c r="D934" s="62" t="s">
        <v>516</v>
      </c>
      <c r="E934" s="62" t="s">
        <v>794</v>
      </c>
      <c r="F934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934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934" s="74">
        <v>185</v>
      </c>
      <c r="I934" s="75" t="str">
        <f>IF(Table1[[#This Row],[Connection ID]]&lt;&gt;"-",IF(COUNTIF(Table1[Connection ID],Table1[[#This Row],[Connection ID]])&gt;1,"Duplicate Tag",""),"")</f>
        <v/>
      </c>
      <c r="J93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34" s="62"/>
      <c r="M934" s="62" t="s">
        <v>7</v>
      </c>
      <c r="N934" s="72" t="str" cm="1">
        <f t="array" ref="N934">_xlfn._xlws.FILTER(LookupCostCode[Cost Code],LookupCostCode[Description]=Table1[[#This Row],[Equipment Type]],"Not Assigned")</f>
        <v>Not Assigned</v>
      </c>
      <c r="O934" s="72" t="s">
        <v>817</v>
      </c>
      <c r="P934" s="72"/>
      <c r="Q934" s="62" t="s">
        <v>9</v>
      </c>
      <c r="R934" s="62"/>
      <c r="S934" s="62"/>
      <c r="T934" s="62"/>
      <c r="U934" s="62"/>
      <c r="V934" s="62"/>
      <c r="W934" s="72" t="str">
        <f>IF(ISBLANK(Table1[[#This Row],[Connection Type]]),"",INDEX(LookupConnectionType[Description],MATCH(Table1[[#This Row],[Connection Type]],LookupConnectionType[Connection Abbreviation])))</f>
        <v/>
      </c>
      <c r="X934" s="76"/>
      <c r="AA934" s="62"/>
      <c r="AB934" s="62"/>
      <c r="AC934" s="62"/>
      <c r="AD934" s="62"/>
      <c r="AE934" s="62"/>
      <c r="AF934" s="77"/>
      <c r="AG934" s="77"/>
      <c r="AH934" s="78"/>
      <c r="AI93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3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34" s="79" t="str">
        <f>IF(OR(Table1[[#This Row],[Apparent Power (kVA)]]="",Table1[[#This Row],[Elec - Diversity]]=""),"",Table1[[#This Row],[Apparent Power (kVA)]]*Table1[[#This Row],[Elec - Diversity]])</f>
        <v/>
      </c>
      <c r="AL934" s="62"/>
      <c r="AM934" s="62"/>
      <c r="AN934" s="62"/>
      <c r="AO934" s="62"/>
      <c r="AP934" s="62"/>
      <c r="AQ934" s="62"/>
      <c r="AR934" s="62"/>
      <c r="AS934" s="62"/>
      <c r="AT934" s="62" t="str" cm="1">
        <f t="array" ref="AT934">IF(ISBLANK(Table1[[#This Row],[Service]]),"N/A",INDEX(LookupService[Consumption Unit],MATCH(Table1[[#This Row],[Service]],LookupService[Service],0),0))</f>
        <v>N/A</v>
      </c>
      <c r="AU934" s="62"/>
      <c r="AV934" s="62"/>
      <c r="AW934" s="80" t="str" cm="1">
        <f t="array" ref="AW934">IF(ISBLANK(Table1[[#This Row],[Service]]),"N/A",INDEX(LookupService[Pressure Unit],MATCH(Table1[[#This Row],[Service]],LookupService[Service],0),0))</f>
        <v>N/A</v>
      </c>
      <c r="AX934" s="81"/>
      <c r="AY934" s="72" t="str">
        <f>IF(OR(Table1[[#This Row],[Flow]]="",Table1[[#This Row],[Mech - Diversity]]=""),"",Table1[[#This Row],[Flow]]*Table1[[#This Row],[Mech - Diversity]])</f>
        <v/>
      </c>
      <c r="AZ934" s="72"/>
      <c r="BA934" s="62"/>
      <c r="BB934" s="62"/>
      <c r="BC934" s="62"/>
      <c r="BD934" s="62"/>
      <c r="BE934" s="62"/>
      <c r="BF934" s="62"/>
      <c r="BG934" s="62"/>
      <c r="BH934" s="77"/>
      <c r="BI934" s="77"/>
      <c r="BJ934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934" s="72"/>
      <c r="BL934" s="72" t="b">
        <f>IF(ISBLANK(Table1[[#This Row],[Power Source (Control Panel)]]),FALSE,TRUE)</f>
        <v>0</v>
      </c>
    </row>
    <row r="935" spans="1:64" ht="30" customHeight="1" x14ac:dyDescent="0.3">
      <c r="A935" s="62" t="s">
        <v>1189</v>
      </c>
      <c r="B935" s="62" t="s">
        <v>1190</v>
      </c>
      <c r="C93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35" s="62" t="s">
        <v>600</v>
      </c>
      <c r="E935" s="62"/>
      <c r="F93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3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35" s="74"/>
      <c r="I935" s="75" t="str">
        <f>IF(Table1[[#This Row],[Connection ID]]&lt;&gt;"-",IF(COUNTIF(Table1[Connection ID],Table1[[#This Row],[Connection ID]])&gt;1,"Duplicate Tag",""),"")</f>
        <v/>
      </c>
      <c r="J93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>Panel Not Associated to Equipment</v>
      </c>
      <c r="L935" s="62"/>
      <c r="M935" s="62" t="s">
        <v>7</v>
      </c>
      <c r="N935" s="72" t="str" cm="1">
        <f t="array" ref="N935">_xlfn._xlws.FILTER(LookupCostCode[Cost Code],LookupCostCode[Description]=Table1[[#This Row],[Equipment Type]],"Not Assigned")</f>
        <v>Not Assigned</v>
      </c>
      <c r="O935" s="72" t="s">
        <v>817</v>
      </c>
      <c r="P935" s="72"/>
      <c r="Q935" s="62" t="s">
        <v>9</v>
      </c>
      <c r="R935" s="62"/>
      <c r="S935" s="62"/>
      <c r="T935" s="62"/>
      <c r="U935" s="62"/>
      <c r="V935" s="62"/>
      <c r="W935" s="72" t="str">
        <f>IF(ISBLANK(Table1[[#This Row],[Connection Type]]),"",INDEX(LookupConnectionType[Description],MATCH(Table1[[#This Row],[Connection Type]],LookupConnectionType[Connection Abbreviation])))</f>
        <v/>
      </c>
      <c r="X935" s="76"/>
      <c r="AA935" s="62"/>
      <c r="AB935" s="62"/>
      <c r="AC935" s="62"/>
      <c r="AD935" s="62"/>
      <c r="AE935" s="62"/>
      <c r="AF935" s="77"/>
      <c r="AG935" s="77"/>
      <c r="AH935" s="78"/>
      <c r="AI93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3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35" s="79" t="str">
        <f>IF(OR(Table1[[#This Row],[Apparent Power (kVA)]]="",Table1[[#This Row],[Elec - Diversity]]=""),"",Table1[[#This Row],[Apparent Power (kVA)]]*Table1[[#This Row],[Elec - Diversity]])</f>
        <v/>
      </c>
      <c r="AL935" s="62"/>
      <c r="AM935" s="62"/>
      <c r="AN935" s="62"/>
      <c r="AO935" s="62"/>
      <c r="AP935" s="62"/>
      <c r="AQ935" s="62"/>
      <c r="AR935" s="62"/>
      <c r="AS935" s="62"/>
      <c r="AT935" s="62" t="str" cm="1">
        <f t="array" ref="AT935">IF(ISBLANK(Table1[[#This Row],[Service]]),"N/A",INDEX(LookupService[Consumption Unit],MATCH(Table1[[#This Row],[Service]],LookupService[Service],0),0))</f>
        <v>N/A</v>
      </c>
      <c r="AU935" s="62"/>
      <c r="AV935" s="62"/>
      <c r="AW935" s="80" t="str" cm="1">
        <f t="array" ref="AW935">IF(ISBLANK(Table1[[#This Row],[Service]]),"N/A",INDEX(LookupService[Pressure Unit],MATCH(Table1[[#This Row],[Service]],LookupService[Service],0),0))</f>
        <v>N/A</v>
      </c>
      <c r="AX935" s="81"/>
      <c r="AY935" s="72" t="str">
        <f>IF(OR(Table1[[#This Row],[Flow]]="",Table1[[#This Row],[Mech - Diversity]]=""),"",Table1[[#This Row],[Flow]]*Table1[[#This Row],[Mech - Diversity]])</f>
        <v/>
      </c>
      <c r="AZ935" s="72"/>
      <c r="BA935" s="62"/>
      <c r="BB935" s="62"/>
      <c r="BC935" s="62"/>
      <c r="BD935" s="62"/>
      <c r="BE935" s="62"/>
      <c r="BF935" s="62"/>
      <c r="BG935" s="62"/>
      <c r="BH935" s="77"/>
      <c r="BI935" s="77"/>
      <c r="BJ93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35" s="72"/>
      <c r="BL935" s="72" t="b">
        <f>IF(ISBLANK(Table1[[#This Row],[Power Source (Control Panel)]]),FALSE,TRUE)</f>
        <v>0</v>
      </c>
    </row>
    <row r="936" spans="1:64" ht="30" customHeight="1" x14ac:dyDescent="0.3">
      <c r="A936" s="62" t="s">
        <v>1191</v>
      </c>
      <c r="B936" s="62" t="s">
        <v>1192</v>
      </c>
      <c r="C93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EL-C332</v>
      </c>
      <c r="D936" s="62" t="s">
        <v>516</v>
      </c>
      <c r="E936" s="62" t="s">
        <v>528</v>
      </c>
      <c r="F93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93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936" s="74">
        <v>332</v>
      </c>
      <c r="I936" s="75" t="str">
        <f>IF(Table1[[#This Row],[Connection ID]]&lt;&gt;"-",IF(COUNTIF(Table1[Connection ID],Table1[[#This Row],[Connection ID]])&gt;1,"Duplicate Tag",""),"")</f>
        <v/>
      </c>
      <c r="J93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36" s="62"/>
      <c r="M936" s="62" t="s">
        <v>7</v>
      </c>
      <c r="N936" s="72" t="str" cm="1">
        <f t="array" ref="N936">_xlfn._xlws.FILTER(LookupCostCode[Cost Code],LookupCostCode[Description]=Table1[[#This Row],[Equipment Type]],"Not Assigned")</f>
        <v>Not Assigned</v>
      </c>
      <c r="O936" s="72" t="s">
        <v>817</v>
      </c>
      <c r="P936" s="62"/>
      <c r="Q936" s="62" t="s">
        <v>9</v>
      </c>
      <c r="R936" s="62"/>
      <c r="S936" s="62"/>
      <c r="T936" s="62"/>
      <c r="U936" s="62"/>
      <c r="V936" s="62"/>
      <c r="W936" s="72" t="str">
        <f>IF(ISBLANK(Table1[[#This Row],[Connection Type]]),"",INDEX(LookupConnectionType[Description],MATCH(Table1[[#This Row],[Connection Type]],LookupConnectionType[Connection Abbreviation])))</f>
        <v/>
      </c>
      <c r="X936" s="76"/>
      <c r="AA936" s="62"/>
      <c r="AB936" s="62"/>
      <c r="AC936" s="62" t="s">
        <v>518</v>
      </c>
      <c r="AD936" s="62"/>
      <c r="AE936" s="62" t="s">
        <v>529</v>
      </c>
      <c r="AF936" s="77"/>
      <c r="AG936" s="77">
        <v>5</v>
      </c>
      <c r="AH936" s="78">
        <v>0.8</v>
      </c>
      <c r="AI93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936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936" s="79">
        <f>IF(OR(Table1[[#This Row],[Apparent Power (kVA)]]="",Table1[[#This Row],[Elec - Diversity]]=""),"",Table1[[#This Row],[Apparent Power (kVA)]]*Table1[[#This Row],[Elec - Diversity]])</f>
        <v>0.48</v>
      </c>
      <c r="AL936" s="62"/>
      <c r="AM936" s="62"/>
      <c r="AN936" s="62"/>
      <c r="AO936" s="62"/>
      <c r="AP936" s="62"/>
      <c r="AQ936" s="62"/>
      <c r="AR936" s="62"/>
      <c r="AS936" s="62"/>
      <c r="AT936" s="62" t="str" cm="1">
        <f t="array" ref="AT936">IF(ISBLANK(Table1[[#This Row],[Service]]),"N/A",INDEX(LookupService[Consumption Unit],MATCH(Table1[[#This Row],[Service]],LookupService[Service],0),0))</f>
        <v>N/A</v>
      </c>
      <c r="AU936" s="62"/>
      <c r="AV936" s="62"/>
      <c r="AW936" s="80" t="str" cm="1">
        <f t="array" ref="AW936">IF(ISBLANK(Table1[[#This Row],[Service]]),"N/A",INDEX(LookupService[Pressure Unit],MATCH(Table1[[#This Row],[Service]],LookupService[Service],0),0))</f>
        <v>N/A</v>
      </c>
      <c r="AX936" s="81"/>
      <c r="AY936" s="72" t="str">
        <f>IF(OR(Table1[[#This Row],[Flow]]="",Table1[[#This Row],[Mech - Diversity]]=""),"",Table1[[#This Row],[Flow]]*Table1[[#This Row],[Mech - Diversity]])</f>
        <v/>
      </c>
      <c r="AZ936" s="72"/>
      <c r="BA936" s="62"/>
      <c r="BB936" s="62"/>
      <c r="BC936" s="62"/>
      <c r="BD936" s="62"/>
      <c r="BE936" s="62"/>
      <c r="BF936" s="62"/>
      <c r="BG936" s="62"/>
      <c r="BH936" s="77"/>
      <c r="BI936" s="77"/>
      <c r="BJ93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936" s="72"/>
      <c r="BL936" s="72" t="b">
        <f>IF(ISBLANK(Table1[[#This Row],[Power Source (Control Panel)]]),FALSE,TRUE)</f>
        <v>0</v>
      </c>
    </row>
    <row r="937" spans="1:64" ht="30" customHeight="1" x14ac:dyDescent="0.3">
      <c r="A937" s="62" t="s">
        <v>1191</v>
      </c>
      <c r="B937" s="62" t="s">
        <v>1192</v>
      </c>
      <c r="C93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37" s="62" t="s">
        <v>600</v>
      </c>
      <c r="E937" s="62"/>
      <c r="F93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3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37" s="74"/>
      <c r="I937" s="75" t="str">
        <f>IF(Table1[[#This Row],[Connection ID]]&lt;&gt;"-",IF(COUNTIF(Table1[Connection ID],Table1[[#This Row],[Connection ID]])&gt;1,"Duplicate Tag",""),"")</f>
        <v/>
      </c>
      <c r="J93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>Panel Not Associated to Equipment</v>
      </c>
      <c r="L937" s="62"/>
      <c r="M937" s="62" t="s">
        <v>7</v>
      </c>
      <c r="N937" s="72" t="str" cm="1">
        <f t="array" ref="N937">_xlfn._xlws.FILTER(LookupCostCode[Cost Code],LookupCostCode[Description]=Table1[[#This Row],[Equipment Type]],"Not Assigned")</f>
        <v>Not Assigned</v>
      </c>
      <c r="O937" s="72" t="s">
        <v>817</v>
      </c>
      <c r="P937" s="72"/>
      <c r="Q937" s="62" t="s">
        <v>9</v>
      </c>
      <c r="R937" s="62"/>
      <c r="S937" s="62"/>
      <c r="T937" s="62"/>
      <c r="U937" s="62"/>
      <c r="V937" s="62"/>
      <c r="W937" s="72" t="str">
        <f>IF(ISBLANK(Table1[[#This Row],[Connection Type]]),"",INDEX(LookupConnectionType[Description],MATCH(Table1[[#This Row],[Connection Type]],LookupConnectionType[Connection Abbreviation])))</f>
        <v/>
      </c>
      <c r="X937" s="76"/>
      <c r="AA937" s="62"/>
      <c r="AB937" s="62"/>
      <c r="AC937" s="62"/>
      <c r="AD937" s="62"/>
      <c r="AE937" s="62"/>
      <c r="AF937" s="77"/>
      <c r="AG937" s="77"/>
      <c r="AH937" s="78"/>
      <c r="AI93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3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37" s="79" t="str">
        <f>IF(OR(Table1[[#This Row],[Apparent Power (kVA)]]="",Table1[[#This Row],[Elec - Diversity]]=""),"",Table1[[#This Row],[Apparent Power (kVA)]]*Table1[[#This Row],[Elec - Diversity]])</f>
        <v/>
      </c>
      <c r="AL937" s="62"/>
      <c r="AM937" s="62"/>
      <c r="AN937" s="62"/>
      <c r="AO937" s="62"/>
      <c r="AP937" s="62"/>
      <c r="AQ937" s="62"/>
      <c r="AR937" s="62"/>
      <c r="AS937" s="62"/>
      <c r="AT937" s="62" t="str" cm="1">
        <f t="array" ref="AT937">IF(ISBLANK(Table1[[#This Row],[Service]]),"N/A",INDEX(LookupService[Consumption Unit],MATCH(Table1[[#This Row],[Service]],LookupService[Service],0),0))</f>
        <v>N/A</v>
      </c>
      <c r="AU937" s="62"/>
      <c r="AV937" s="62"/>
      <c r="AW937" s="80" t="str" cm="1">
        <f t="array" ref="AW937">IF(ISBLANK(Table1[[#This Row],[Service]]),"N/A",INDEX(LookupService[Pressure Unit],MATCH(Table1[[#This Row],[Service]],LookupService[Service],0),0))</f>
        <v>N/A</v>
      </c>
      <c r="AX937" s="81"/>
      <c r="AY937" s="72" t="str">
        <f>IF(OR(Table1[[#This Row],[Flow]]="",Table1[[#This Row],[Mech - Diversity]]=""),"",Table1[[#This Row],[Flow]]*Table1[[#This Row],[Mech - Diversity]])</f>
        <v/>
      </c>
      <c r="AZ937" s="72"/>
      <c r="BA937" s="62"/>
      <c r="BB937" s="62"/>
      <c r="BC937" s="62"/>
      <c r="BD937" s="62"/>
      <c r="BE937" s="62"/>
      <c r="BF937" s="62"/>
      <c r="BG937" s="62"/>
      <c r="BH937" s="77"/>
      <c r="BI937" s="77"/>
      <c r="BJ93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37" s="72"/>
      <c r="BL937" s="72" t="b">
        <f>IF(ISBLANK(Table1[[#This Row],[Power Source (Control Panel)]]),FALSE,TRUE)</f>
        <v>0</v>
      </c>
    </row>
    <row r="938" spans="1:64" ht="30" customHeight="1" x14ac:dyDescent="0.3">
      <c r="A938" s="62" t="s">
        <v>1193</v>
      </c>
      <c r="B938" s="62" t="s">
        <v>1194</v>
      </c>
      <c r="C93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EL-C334</v>
      </c>
      <c r="D938" s="62" t="s">
        <v>516</v>
      </c>
      <c r="E938" s="62" t="s">
        <v>528</v>
      </c>
      <c r="F938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938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938" s="74">
        <v>334</v>
      </c>
      <c r="I938" s="75" t="str">
        <f>IF(Table1[[#This Row],[Connection ID]]&lt;&gt;"-",IF(COUNTIF(Table1[Connection ID],Table1[[#This Row],[Connection ID]])&gt;1,"Duplicate Tag",""),"")</f>
        <v/>
      </c>
      <c r="J93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38" s="62"/>
      <c r="M938" s="62" t="s">
        <v>7</v>
      </c>
      <c r="N938" s="72" t="str" cm="1">
        <f t="array" ref="N938">_xlfn._xlws.FILTER(LookupCostCode[Cost Code],LookupCostCode[Description]=Table1[[#This Row],[Equipment Type]],"Not Assigned")</f>
        <v>Not Assigned</v>
      </c>
      <c r="O938" s="72" t="s">
        <v>817</v>
      </c>
      <c r="P938" s="62"/>
      <c r="Q938" s="62" t="s">
        <v>9</v>
      </c>
      <c r="R938" s="62"/>
      <c r="S938" s="62"/>
      <c r="T938" s="62"/>
      <c r="U938" s="62"/>
      <c r="V938" s="62"/>
      <c r="W938" s="72" t="str">
        <f>IF(ISBLANK(Table1[[#This Row],[Connection Type]]),"",INDEX(LookupConnectionType[Description],MATCH(Table1[[#This Row],[Connection Type]],LookupConnectionType[Connection Abbreviation])))</f>
        <v/>
      </c>
      <c r="X938" s="76"/>
      <c r="AA938" s="62"/>
      <c r="AB938" s="62"/>
      <c r="AC938" s="62" t="s">
        <v>518</v>
      </c>
      <c r="AD938" s="62"/>
      <c r="AE938" s="62" t="s">
        <v>529</v>
      </c>
      <c r="AF938" s="77"/>
      <c r="AG938" s="77">
        <v>10</v>
      </c>
      <c r="AH938" s="78">
        <v>0.8</v>
      </c>
      <c r="AI938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1.2</v>
      </c>
      <c r="AJ938" s="79">
        <f>IF(OR(Table1[[#This Row],[Apparent Load (FLA)]]="",Table1[[#This Row],[Apparent Load (FLA)]]=0,Table1[[#This Row],[Elec - Diversity]]=""),"",Table1[[#This Row],[Apparent Load (FLA)]]*Table1[[#This Row],[Elec - Diversity]])</f>
        <v>8</v>
      </c>
      <c r="AK938" s="79">
        <f>IF(OR(Table1[[#This Row],[Apparent Power (kVA)]]="",Table1[[#This Row],[Elec - Diversity]]=""),"",Table1[[#This Row],[Apparent Power (kVA)]]*Table1[[#This Row],[Elec - Diversity]])</f>
        <v>0.96</v>
      </c>
      <c r="AL938" s="62"/>
      <c r="AM938" s="62"/>
      <c r="AN938" s="62"/>
      <c r="AO938" s="62"/>
      <c r="AP938" s="62"/>
      <c r="AQ938" s="62"/>
      <c r="AR938" s="62"/>
      <c r="AS938" s="62"/>
      <c r="AT938" s="62" t="str" cm="1">
        <f t="array" ref="AT938">IF(ISBLANK(Table1[[#This Row],[Service]]),"N/A",INDEX(LookupService[Consumption Unit],MATCH(Table1[[#This Row],[Service]],LookupService[Service],0),0))</f>
        <v>N/A</v>
      </c>
      <c r="AU938" s="62"/>
      <c r="AV938" s="62"/>
      <c r="AW938" s="80" t="str" cm="1">
        <f t="array" ref="AW938">IF(ISBLANK(Table1[[#This Row],[Service]]),"N/A",INDEX(LookupService[Pressure Unit],MATCH(Table1[[#This Row],[Service]],LookupService[Service],0),0))</f>
        <v>N/A</v>
      </c>
      <c r="AX938" s="81"/>
      <c r="AY938" s="72" t="str">
        <f>IF(OR(Table1[[#This Row],[Flow]]="",Table1[[#This Row],[Mech - Diversity]]=""),"",Table1[[#This Row],[Flow]]*Table1[[#This Row],[Mech - Diversity]])</f>
        <v/>
      </c>
      <c r="AZ938" s="72"/>
      <c r="BA938" s="62"/>
      <c r="BB938" s="62"/>
      <c r="BC938" s="62"/>
      <c r="BD938" s="62"/>
      <c r="BE938" s="62"/>
      <c r="BF938" s="62"/>
      <c r="BG938" s="62"/>
      <c r="BH938" s="77"/>
      <c r="BI938" s="77"/>
      <c r="BJ938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938" s="72"/>
      <c r="BL938" s="72" t="b">
        <f>IF(ISBLANK(Table1[[#This Row],[Power Source (Control Panel)]]),FALSE,TRUE)</f>
        <v>0</v>
      </c>
    </row>
    <row r="939" spans="1:64" ht="30" customHeight="1" x14ac:dyDescent="0.3">
      <c r="A939" s="62" t="s">
        <v>1193</v>
      </c>
      <c r="B939" s="62" t="s">
        <v>1194</v>
      </c>
      <c r="C93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TD-C187</v>
      </c>
      <c r="D939" s="62" t="s">
        <v>516</v>
      </c>
      <c r="E939" s="62" t="s">
        <v>794</v>
      </c>
      <c r="F939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939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939" s="74">
        <v>187</v>
      </c>
      <c r="I939" s="75" t="str">
        <f>IF(Table1[[#This Row],[Connection ID]]&lt;&gt;"-",IF(COUNTIF(Table1[Connection ID],Table1[[#This Row],[Connection ID]])&gt;1,"Duplicate Tag",""),"")</f>
        <v/>
      </c>
      <c r="J93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39" s="62"/>
      <c r="M939" s="62" t="s">
        <v>7</v>
      </c>
      <c r="N939" s="72" t="str" cm="1">
        <f t="array" ref="N939">_xlfn._xlws.FILTER(LookupCostCode[Cost Code],LookupCostCode[Description]=Table1[[#This Row],[Equipment Type]],"Not Assigned")</f>
        <v>Not Assigned</v>
      </c>
      <c r="O939" s="72" t="s">
        <v>817</v>
      </c>
      <c r="P939" s="72"/>
      <c r="Q939" s="62" t="s">
        <v>9</v>
      </c>
      <c r="R939" s="62"/>
      <c r="S939" s="62"/>
      <c r="T939" s="62"/>
      <c r="U939" s="62"/>
      <c r="V939" s="62"/>
      <c r="W939" s="72" t="str">
        <f>IF(ISBLANK(Table1[[#This Row],[Connection Type]]),"",INDEX(LookupConnectionType[Description],MATCH(Table1[[#This Row],[Connection Type]],LookupConnectionType[Connection Abbreviation])))</f>
        <v/>
      </c>
      <c r="X939" s="76"/>
      <c r="AA939" s="62"/>
      <c r="AB939" s="62"/>
      <c r="AC939" s="62"/>
      <c r="AD939" s="62"/>
      <c r="AE939" s="62"/>
      <c r="AF939" s="77"/>
      <c r="AG939" s="77"/>
      <c r="AH939" s="78"/>
      <c r="AI93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3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39" s="79" t="str">
        <f>IF(OR(Table1[[#This Row],[Apparent Power (kVA)]]="",Table1[[#This Row],[Elec - Diversity]]=""),"",Table1[[#This Row],[Apparent Power (kVA)]]*Table1[[#This Row],[Elec - Diversity]])</f>
        <v/>
      </c>
      <c r="AL939" s="62"/>
      <c r="AM939" s="62"/>
      <c r="AN939" s="62"/>
      <c r="AO939" s="62"/>
      <c r="AP939" s="62"/>
      <c r="AQ939" s="62"/>
      <c r="AR939" s="62"/>
      <c r="AS939" s="62"/>
      <c r="AT939" s="62" t="str" cm="1">
        <f t="array" ref="AT939">IF(ISBLANK(Table1[[#This Row],[Service]]),"N/A",INDEX(LookupService[Consumption Unit],MATCH(Table1[[#This Row],[Service]],LookupService[Service],0),0))</f>
        <v>N/A</v>
      </c>
      <c r="AU939" s="62"/>
      <c r="AV939" s="62"/>
      <c r="AW939" s="80" t="str" cm="1">
        <f t="array" ref="AW939">IF(ISBLANK(Table1[[#This Row],[Service]]),"N/A",INDEX(LookupService[Pressure Unit],MATCH(Table1[[#This Row],[Service]],LookupService[Service],0),0))</f>
        <v>N/A</v>
      </c>
      <c r="AX939" s="81"/>
      <c r="AY939" s="72" t="str">
        <f>IF(OR(Table1[[#This Row],[Flow]]="",Table1[[#This Row],[Mech - Diversity]]=""),"",Table1[[#This Row],[Flow]]*Table1[[#This Row],[Mech - Diversity]])</f>
        <v/>
      </c>
      <c r="AZ939" s="72"/>
      <c r="BA939" s="62"/>
      <c r="BB939" s="62"/>
      <c r="BC939" s="62"/>
      <c r="BD939" s="62"/>
      <c r="BE939" s="62"/>
      <c r="BF939" s="62"/>
      <c r="BG939" s="62"/>
      <c r="BH939" s="77"/>
      <c r="BI939" s="77"/>
      <c r="BJ939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939" s="72"/>
      <c r="BL939" s="72" t="b">
        <f>IF(ISBLANK(Table1[[#This Row],[Power Source (Control Panel)]]),FALSE,TRUE)</f>
        <v>0</v>
      </c>
    </row>
    <row r="940" spans="1:64" ht="30" customHeight="1" x14ac:dyDescent="0.3">
      <c r="A940" s="62" t="s">
        <v>1193</v>
      </c>
      <c r="B940" s="62" t="s">
        <v>1194</v>
      </c>
      <c r="C94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40" s="62" t="s">
        <v>600</v>
      </c>
      <c r="E940" s="62"/>
      <c r="F94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4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40" s="74"/>
      <c r="I940" s="75" t="str">
        <f>IF(Table1[[#This Row],[Connection ID]]&lt;&gt;"-",IF(COUNTIF(Table1[Connection ID],Table1[[#This Row],[Connection ID]])&gt;1,"Duplicate Tag",""),"")</f>
        <v/>
      </c>
      <c r="J94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>Panel Not Associated to Equipment</v>
      </c>
      <c r="L940" s="62"/>
      <c r="M940" s="62" t="s">
        <v>7</v>
      </c>
      <c r="N940" s="72" t="str" cm="1">
        <f t="array" ref="N940">_xlfn._xlws.FILTER(LookupCostCode[Cost Code],LookupCostCode[Description]=Table1[[#This Row],[Equipment Type]],"Not Assigned")</f>
        <v>Not Assigned</v>
      </c>
      <c r="O940" s="72" t="s">
        <v>817</v>
      </c>
      <c r="P940" s="72"/>
      <c r="Q940" s="62" t="s">
        <v>9</v>
      </c>
      <c r="R940" s="62"/>
      <c r="S940" s="62"/>
      <c r="T940" s="62"/>
      <c r="U940" s="62"/>
      <c r="V940" s="62"/>
      <c r="W940" s="72" t="str">
        <f>IF(ISBLANK(Table1[[#This Row],[Connection Type]]),"",INDEX(LookupConnectionType[Description],MATCH(Table1[[#This Row],[Connection Type]],LookupConnectionType[Connection Abbreviation])))</f>
        <v/>
      </c>
      <c r="X940" s="76"/>
      <c r="AA940" s="62"/>
      <c r="AB940" s="62"/>
      <c r="AC940" s="62"/>
      <c r="AD940" s="62"/>
      <c r="AE940" s="62"/>
      <c r="AF940" s="77"/>
      <c r="AG940" s="77"/>
      <c r="AH940" s="78"/>
      <c r="AI94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4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40" s="79" t="str">
        <f>IF(OR(Table1[[#This Row],[Apparent Power (kVA)]]="",Table1[[#This Row],[Elec - Diversity]]=""),"",Table1[[#This Row],[Apparent Power (kVA)]]*Table1[[#This Row],[Elec - Diversity]])</f>
        <v/>
      </c>
      <c r="AL940" s="62"/>
      <c r="AM940" s="62"/>
      <c r="AN940" s="62"/>
      <c r="AO940" s="62"/>
      <c r="AP940" s="62"/>
      <c r="AQ940" s="62"/>
      <c r="AR940" s="62"/>
      <c r="AS940" s="62"/>
      <c r="AT940" s="62" t="str" cm="1">
        <f t="array" ref="AT940">IF(ISBLANK(Table1[[#This Row],[Service]]),"N/A",INDEX(LookupService[Consumption Unit],MATCH(Table1[[#This Row],[Service]],LookupService[Service],0),0))</f>
        <v>N/A</v>
      </c>
      <c r="AU940" s="62"/>
      <c r="AV940" s="62"/>
      <c r="AW940" s="80" t="str" cm="1">
        <f t="array" ref="AW940">IF(ISBLANK(Table1[[#This Row],[Service]]),"N/A",INDEX(LookupService[Pressure Unit],MATCH(Table1[[#This Row],[Service]],LookupService[Service],0),0))</f>
        <v>N/A</v>
      </c>
      <c r="AX940" s="81"/>
      <c r="AY940" s="72" t="str">
        <f>IF(OR(Table1[[#This Row],[Flow]]="",Table1[[#This Row],[Mech - Diversity]]=""),"",Table1[[#This Row],[Flow]]*Table1[[#This Row],[Mech - Diversity]])</f>
        <v/>
      </c>
      <c r="AZ940" s="72"/>
      <c r="BA940" s="62"/>
      <c r="BB940" s="62"/>
      <c r="BC940" s="62"/>
      <c r="BD940" s="62"/>
      <c r="BE940" s="62"/>
      <c r="BF940" s="62"/>
      <c r="BG940" s="62"/>
      <c r="BH940" s="77"/>
      <c r="BI940" s="77"/>
      <c r="BJ94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40" s="72"/>
      <c r="BL940" s="72" t="b">
        <f>IF(ISBLANK(Table1[[#This Row],[Power Source (Control Panel)]]),FALSE,TRUE)</f>
        <v>0</v>
      </c>
    </row>
    <row r="941" spans="1:64" ht="30" customHeight="1" x14ac:dyDescent="0.3">
      <c r="A941" s="62" t="s">
        <v>1195</v>
      </c>
      <c r="B941" s="62" t="s">
        <v>1196</v>
      </c>
      <c r="C94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EL-C348</v>
      </c>
      <c r="D941" s="62" t="s">
        <v>516</v>
      </c>
      <c r="E941" s="62" t="s">
        <v>528</v>
      </c>
      <c r="F941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941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941" s="74">
        <v>348</v>
      </c>
      <c r="I941" s="75" t="str">
        <f>IF(Table1[[#This Row],[Connection ID]]&lt;&gt;"-",IF(COUNTIF(Table1[Connection ID],Table1[[#This Row],[Connection ID]])&gt;1,"Duplicate Tag",""),"")</f>
        <v/>
      </c>
      <c r="J94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41" s="62"/>
      <c r="M941" s="62" t="s">
        <v>7</v>
      </c>
      <c r="N941" s="72" t="str" cm="1">
        <f t="array" ref="N941">_xlfn._xlws.FILTER(LookupCostCode[Cost Code],LookupCostCode[Description]=Table1[[#This Row],[Equipment Type]],"Not Assigned")</f>
        <v>Not Assigned</v>
      </c>
      <c r="O941" s="72" t="s">
        <v>1197</v>
      </c>
      <c r="P941" s="62"/>
      <c r="Q941" s="62" t="s">
        <v>9</v>
      </c>
      <c r="R941" s="62"/>
      <c r="S941" s="62"/>
      <c r="T941" s="62"/>
      <c r="U941" s="62"/>
      <c r="V941" s="62"/>
      <c r="W941" s="72" t="str">
        <f>IF(ISBLANK(Table1[[#This Row],[Connection Type]]),"",INDEX(LookupConnectionType[Description],MATCH(Table1[[#This Row],[Connection Type]],LookupConnectionType[Connection Abbreviation])))</f>
        <v/>
      </c>
      <c r="X941" s="76"/>
      <c r="AA941" s="62"/>
      <c r="AB941" s="62"/>
      <c r="AC941" s="62" t="s">
        <v>518</v>
      </c>
      <c r="AD941" s="62"/>
      <c r="AE941" s="62" t="s">
        <v>529</v>
      </c>
      <c r="AF941" s="77"/>
      <c r="AG941" s="77">
        <v>16</v>
      </c>
      <c r="AH941" s="78">
        <v>0.8</v>
      </c>
      <c r="AI941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1.92</v>
      </c>
      <c r="AJ941" s="79">
        <f>IF(OR(Table1[[#This Row],[Apparent Load (FLA)]]="",Table1[[#This Row],[Apparent Load (FLA)]]=0,Table1[[#This Row],[Elec - Diversity]]=""),"",Table1[[#This Row],[Apparent Load (FLA)]]*Table1[[#This Row],[Elec - Diversity]])</f>
        <v>12.8</v>
      </c>
      <c r="AK941" s="79">
        <f>IF(OR(Table1[[#This Row],[Apparent Power (kVA)]]="",Table1[[#This Row],[Elec - Diversity]]=""),"",Table1[[#This Row],[Apparent Power (kVA)]]*Table1[[#This Row],[Elec - Diversity]])</f>
        <v>1.536</v>
      </c>
      <c r="AL941" s="62"/>
      <c r="AM941" s="62"/>
      <c r="AN941" s="62"/>
      <c r="AO941" s="62"/>
      <c r="AP941" s="62"/>
      <c r="AQ941" s="62"/>
      <c r="AR941" s="62"/>
      <c r="AS941" s="62"/>
      <c r="AT941" s="62" t="str" cm="1">
        <f t="array" ref="AT941">IF(ISBLANK(Table1[[#This Row],[Service]]),"N/A",INDEX(LookupService[Consumption Unit],MATCH(Table1[[#This Row],[Service]],LookupService[Service],0),0))</f>
        <v>N/A</v>
      </c>
      <c r="AU941" s="62"/>
      <c r="AV941" s="62"/>
      <c r="AW941" s="80" t="str" cm="1">
        <f t="array" ref="AW941">IF(ISBLANK(Table1[[#This Row],[Service]]),"N/A",INDEX(LookupService[Pressure Unit],MATCH(Table1[[#This Row],[Service]],LookupService[Service],0),0))</f>
        <v>N/A</v>
      </c>
      <c r="AX941" s="81"/>
      <c r="AY941" s="72" t="str">
        <f>IF(OR(Table1[[#This Row],[Flow]]="",Table1[[#This Row],[Mech - Diversity]]=""),"",Table1[[#This Row],[Flow]]*Table1[[#This Row],[Mech - Diversity]])</f>
        <v/>
      </c>
      <c r="AZ941" s="72"/>
      <c r="BA941" s="62"/>
      <c r="BB941" s="62"/>
      <c r="BC941" s="62"/>
      <c r="BD941" s="62"/>
      <c r="BE941" s="62"/>
      <c r="BF941" s="62"/>
      <c r="BG941" s="62"/>
      <c r="BH941" s="77"/>
      <c r="BI941" s="77"/>
      <c r="BJ941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941" s="72"/>
      <c r="BL941" s="72" t="b">
        <f>IF(ISBLANK(Table1[[#This Row],[Power Source (Control Panel)]]),FALSE,TRUE)</f>
        <v>0</v>
      </c>
    </row>
    <row r="942" spans="1:64" ht="30" customHeight="1" x14ac:dyDescent="0.3">
      <c r="A942" s="62" t="s">
        <v>1195</v>
      </c>
      <c r="B942" s="62" t="s">
        <v>1196</v>
      </c>
      <c r="C94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TD-C192</v>
      </c>
      <c r="D942" s="62" t="s">
        <v>516</v>
      </c>
      <c r="E942" s="62" t="s">
        <v>794</v>
      </c>
      <c r="F942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942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942" s="74">
        <v>192</v>
      </c>
      <c r="I942" s="75" t="str">
        <f>IF(Table1[[#This Row],[Connection ID]]&lt;&gt;"-",IF(COUNTIF(Table1[Connection ID],Table1[[#This Row],[Connection ID]])&gt;1,"Duplicate Tag",""),"")</f>
        <v/>
      </c>
      <c r="J94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42" s="62"/>
      <c r="M942" s="62" t="s">
        <v>7</v>
      </c>
      <c r="N942" s="72" t="str" cm="1">
        <f t="array" ref="N942">_xlfn._xlws.FILTER(LookupCostCode[Cost Code],LookupCostCode[Description]=Table1[[#This Row],[Equipment Type]],"Not Assigned")</f>
        <v>Not Assigned</v>
      </c>
      <c r="O942" s="72" t="s">
        <v>1197</v>
      </c>
      <c r="P942" s="72"/>
      <c r="Q942" s="62" t="s">
        <v>9</v>
      </c>
      <c r="R942" s="62"/>
      <c r="S942" s="62"/>
      <c r="T942" s="62"/>
      <c r="U942" s="62"/>
      <c r="V942" s="62"/>
      <c r="W942" s="72" t="str">
        <f>IF(ISBLANK(Table1[[#This Row],[Connection Type]]),"",INDEX(LookupConnectionType[Description],MATCH(Table1[[#This Row],[Connection Type]],LookupConnectionType[Connection Abbreviation])))</f>
        <v/>
      </c>
      <c r="X942" s="76"/>
      <c r="AA942" s="62"/>
      <c r="AB942" s="62"/>
      <c r="AC942" s="62"/>
      <c r="AD942" s="62"/>
      <c r="AE942" s="62"/>
      <c r="AF942" s="77"/>
      <c r="AG942" s="77"/>
      <c r="AH942" s="78"/>
      <c r="AI94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4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42" s="79" t="str">
        <f>IF(OR(Table1[[#This Row],[Apparent Power (kVA)]]="",Table1[[#This Row],[Elec - Diversity]]=""),"",Table1[[#This Row],[Apparent Power (kVA)]]*Table1[[#This Row],[Elec - Diversity]])</f>
        <v/>
      </c>
      <c r="AL942" s="62"/>
      <c r="AM942" s="62"/>
      <c r="AN942" s="62"/>
      <c r="AO942" s="62"/>
      <c r="AP942" s="62"/>
      <c r="AQ942" s="62"/>
      <c r="AR942" s="62"/>
      <c r="AS942" s="62"/>
      <c r="AT942" s="62" t="str" cm="1">
        <f t="array" ref="AT942">IF(ISBLANK(Table1[[#This Row],[Service]]),"N/A",INDEX(LookupService[Consumption Unit],MATCH(Table1[[#This Row],[Service]],LookupService[Service],0),0))</f>
        <v>N/A</v>
      </c>
      <c r="AU942" s="62"/>
      <c r="AV942" s="62"/>
      <c r="AW942" s="80" t="str" cm="1">
        <f t="array" ref="AW942">IF(ISBLANK(Table1[[#This Row],[Service]]),"N/A",INDEX(LookupService[Pressure Unit],MATCH(Table1[[#This Row],[Service]],LookupService[Service],0),0))</f>
        <v>N/A</v>
      </c>
      <c r="AX942" s="81"/>
      <c r="AY942" s="72" t="str">
        <f>IF(OR(Table1[[#This Row],[Flow]]="",Table1[[#This Row],[Mech - Diversity]]=""),"",Table1[[#This Row],[Flow]]*Table1[[#This Row],[Mech - Diversity]])</f>
        <v/>
      </c>
      <c r="AZ942" s="72"/>
      <c r="BA942" s="62"/>
      <c r="BB942" s="62"/>
      <c r="BC942" s="62"/>
      <c r="BD942" s="62"/>
      <c r="BE942" s="62"/>
      <c r="BF942" s="62"/>
      <c r="BG942" s="62"/>
      <c r="BH942" s="77"/>
      <c r="BI942" s="77"/>
      <c r="BJ942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942" s="72"/>
      <c r="BL942" s="72" t="b">
        <f>IF(ISBLANK(Table1[[#This Row],[Power Source (Control Panel)]]),FALSE,TRUE)</f>
        <v>0</v>
      </c>
    </row>
    <row r="943" spans="1:64" ht="30" customHeight="1" x14ac:dyDescent="0.3">
      <c r="A943" s="62" t="s">
        <v>1195</v>
      </c>
      <c r="B943" s="62" t="s">
        <v>1196</v>
      </c>
      <c r="C94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43" s="62" t="s">
        <v>600</v>
      </c>
      <c r="E943" s="62"/>
      <c r="F94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4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43" s="74"/>
      <c r="I943" s="75" t="str">
        <f>IF(Table1[[#This Row],[Connection ID]]&lt;&gt;"-",IF(COUNTIF(Table1[Connection ID],Table1[[#This Row],[Connection ID]])&gt;1,"Duplicate Tag",""),"")</f>
        <v/>
      </c>
      <c r="J94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>Panel Not Associated to Equipment</v>
      </c>
      <c r="L943" s="62"/>
      <c r="M943" s="62" t="s">
        <v>7</v>
      </c>
      <c r="N943" s="72" t="str" cm="1">
        <f t="array" ref="N943">_xlfn._xlws.FILTER(LookupCostCode[Cost Code],LookupCostCode[Description]=Table1[[#This Row],[Equipment Type]],"Not Assigned")</f>
        <v>Not Assigned</v>
      </c>
      <c r="O943" s="72" t="s">
        <v>1197</v>
      </c>
      <c r="P943" s="72"/>
      <c r="Q943" s="62" t="s">
        <v>9</v>
      </c>
      <c r="R943" s="62"/>
      <c r="S943" s="62"/>
      <c r="T943" s="62"/>
      <c r="U943" s="62"/>
      <c r="V943" s="62"/>
      <c r="W943" s="72" t="str">
        <f>IF(ISBLANK(Table1[[#This Row],[Connection Type]]),"",INDEX(LookupConnectionType[Description],MATCH(Table1[[#This Row],[Connection Type]],LookupConnectionType[Connection Abbreviation])))</f>
        <v/>
      </c>
      <c r="X943" s="76"/>
      <c r="AA943" s="62"/>
      <c r="AB943" s="62"/>
      <c r="AC943" s="62"/>
      <c r="AD943" s="62"/>
      <c r="AE943" s="62"/>
      <c r="AF943" s="77"/>
      <c r="AG943" s="77"/>
      <c r="AH943" s="78"/>
      <c r="AI94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4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43" s="79" t="str">
        <f>IF(OR(Table1[[#This Row],[Apparent Power (kVA)]]="",Table1[[#This Row],[Elec - Diversity]]=""),"",Table1[[#This Row],[Apparent Power (kVA)]]*Table1[[#This Row],[Elec - Diversity]])</f>
        <v/>
      </c>
      <c r="AL943" s="62"/>
      <c r="AM943" s="62"/>
      <c r="AN943" s="62"/>
      <c r="AO943" s="62"/>
      <c r="AP943" s="62"/>
      <c r="AQ943" s="62"/>
      <c r="AR943" s="62"/>
      <c r="AS943" s="62"/>
      <c r="AT943" s="62" t="str" cm="1">
        <f t="array" ref="AT943">IF(ISBLANK(Table1[[#This Row],[Service]]),"N/A",INDEX(LookupService[Consumption Unit],MATCH(Table1[[#This Row],[Service]],LookupService[Service],0),0))</f>
        <v>N/A</v>
      </c>
      <c r="AU943" s="62"/>
      <c r="AV943" s="62"/>
      <c r="AW943" s="80" t="str" cm="1">
        <f t="array" ref="AW943">IF(ISBLANK(Table1[[#This Row],[Service]]),"N/A",INDEX(LookupService[Pressure Unit],MATCH(Table1[[#This Row],[Service]],LookupService[Service],0),0))</f>
        <v>N/A</v>
      </c>
      <c r="AX943" s="81"/>
      <c r="AY943" s="72" t="str">
        <f>IF(OR(Table1[[#This Row],[Flow]]="",Table1[[#This Row],[Mech - Diversity]]=""),"",Table1[[#This Row],[Flow]]*Table1[[#This Row],[Mech - Diversity]])</f>
        <v/>
      </c>
      <c r="AZ943" s="72"/>
      <c r="BA943" s="62"/>
      <c r="BB943" s="62"/>
      <c r="BC943" s="62"/>
      <c r="BD943" s="62"/>
      <c r="BE943" s="62"/>
      <c r="BF943" s="62"/>
      <c r="BG943" s="62"/>
      <c r="BH943" s="77"/>
      <c r="BI943" s="77"/>
      <c r="BJ94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43" s="72"/>
      <c r="BL943" s="72" t="b">
        <f>IF(ISBLANK(Table1[[#This Row],[Power Source (Control Panel)]]),FALSE,TRUE)</f>
        <v>0</v>
      </c>
    </row>
    <row r="944" spans="1:64" ht="30" customHeight="1" x14ac:dyDescent="0.3">
      <c r="A944" s="62" t="s">
        <v>1171</v>
      </c>
      <c r="B944" s="62" t="s">
        <v>1152</v>
      </c>
      <c r="C94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EL-C172</v>
      </c>
      <c r="D944" s="62" t="s">
        <v>516</v>
      </c>
      <c r="E944" s="62" t="s">
        <v>528</v>
      </c>
      <c r="F944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944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944" s="74">
        <v>172</v>
      </c>
      <c r="I944" s="75" t="str">
        <f>IF(Table1[[#This Row],[Connection ID]]&lt;&gt;"-",IF(COUNTIF(Table1[Connection ID],Table1[[#This Row],[Connection ID]])&gt;1,"Duplicate Tag",""),"")</f>
        <v/>
      </c>
      <c r="J94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44" s="62"/>
      <c r="M944" s="62" t="s">
        <v>751</v>
      </c>
      <c r="N944" s="72" t="str" cm="1">
        <f t="array" ref="N944">_xlfn._xlws.FILTER(LookupCostCode[Cost Code],LookupCostCode[Description]=Table1[[#This Row],[Equipment Type]],"Not Assigned")</f>
        <v>Not Assigned</v>
      </c>
      <c r="O944" s="72" t="s">
        <v>594</v>
      </c>
      <c r="P944" s="72"/>
      <c r="Q944" s="62" t="s">
        <v>9</v>
      </c>
      <c r="R944" s="62"/>
      <c r="S944" s="62" t="s">
        <v>10</v>
      </c>
      <c r="T944" s="62"/>
      <c r="U944" s="62"/>
      <c r="V944" s="62"/>
      <c r="W944" s="72" t="str">
        <f>IF(ISBLANK(Table1[[#This Row],[Connection Type]]),"",INDEX(LookupConnectionType[Description],MATCH(Table1[[#This Row],[Connection Type]],LookupConnectionType[Connection Abbreviation])))</f>
        <v/>
      </c>
      <c r="X944" s="76"/>
      <c r="AA944" s="62"/>
      <c r="AB944" s="62"/>
      <c r="AC944" s="62" t="s">
        <v>665</v>
      </c>
      <c r="AD944" s="62"/>
      <c r="AE944" s="62" t="s">
        <v>657</v>
      </c>
      <c r="AF944" s="77"/>
      <c r="AG944" s="77">
        <v>22.2</v>
      </c>
      <c r="AH944" s="78">
        <v>0.8</v>
      </c>
      <c r="AI944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7.9979178090300467</v>
      </c>
      <c r="AJ944" s="79">
        <f>IF(OR(Table1[[#This Row],[Apparent Load (FLA)]]="",Table1[[#This Row],[Apparent Load (FLA)]]=0,Table1[[#This Row],[Elec - Diversity]]=""),"",Table1[[#This Row],[Apparent Load (FLA)]]*Table1[[#This Row],[Elec - Diversity]])</f>
        <v>17.760000000000002</v>
      </c>
      <c r="AK944" s="79">
        <f>IF(OR(Table1[[#This Row],[Apparent Power (kVA)]]="",Table1[[#This Row],[Elec - Diversity]]=""),"",Table1[[#This Row],[Apparent Power (kVA)]]*Table1[[#This Row],[Elec - Diversity]])</f>
        <v>6.3983342472240379</v>
      </c>
      <c r="AL944" s="62"/>
      <c r="AM944" s="62"/>
      <c r="AN944" s="62"/>
      <c r="AO944" s="62" t="s">
        <v>793</v>
      </c>
      <c r="AP944" s="62"/>
      <c r="AQ944" s="62"/>
      <c r="AR944" s="62"/>
      <c r="AS944" s="62"/>
      <c r="AT944" s="62" t="str" cm="1">
        <f t="array" ref="AT944">IF(ISBLANK(Table1[[#This Row],[Service]]),"N/A",INDEX(LookupService[Consumption Unit],MATCH(Table1[[#This Row],[Service]],LookupService[Service],0),0))</f>
        <v>N/A</v>
      </c>
      <c r="AU944" s="62"/>
      <c r="AV944" s="62"/>
      <c r="AW944" s="80" t="str" cm="1">
        <f t="array" ref="AW944">IF(ISBLANK(Table1[[#This Row],[Service]]),"N/A",INDEX(LookupService[Pressure Unit],MATCH(Table1[[#This Row],[Service]],LookupService[Service],0),0))</f>
        <v>N/A</v>
      </c>
      <c r="AX944" s="81"/>
      <c r="AY944" s="72" t="str">
        <f>IF(OR(Table1[[#This Row],[Flow]]="",Table1[[#This Row],[Mech - Diversity]]=""),"",Table1[[#This Row],[Flow]]*Table1[[#This Row],[Mech - Diversity]])</f>
        <v/>
      </c>
      <c r="AZ944" s="72"/>
      <c r="BA944" s="62"/>
      <c r="BB944" s="62"/>
      <c r="BC944" s="62"/>
      <c r="BD944" s="62"/>
      <c r="BE944" s="62"/>
      <c r="BF944" s="62"/>
      <c r="BG944" s="62"/>
      <c r="BH944" s="77"/>
      <c r="BI944" s="77"/>
      <c r="BJ944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944" s="72"/>
      <c r="BL944" s="72" t="b">
        <f>IF(ISBLANK(Table1[[#This Row],[Power Source (Control Panel)]]),FALSE,TRUE)</f>
        <v>0</v>
      </c>
    </row>
    <row r="945" spans="1:64" ht="30" customHeight="1" x14ac:dyDescent="0.3">
      <c r="A945" s="80" t="s">
        <v>1171</v>
      </c>
      <c r="B945" s="62" t="s">
        <v>1152</v>
      </c>
      <c r="C94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TD-C014</v>
      </c>
      <c r="D945" s="62" t="s">
        <v>516</v>
      </c>
      <c r="E945" s="62" t="s">
        <v>794</v>
      </c>
      <c r="F945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945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945" s="74">
        <v>14</v>
      </c>
      <c r="I945" s="75" t="str">
        <f>IF(Table1[[#This Row],[Connection ID]]&lt;&gt;"-",IF(COUNTIF(Table1[Connection ID],Table1[[#This Row],[Connection ID]])&gt;1,"Duplicate Tag",""),"")</f>
        <v/>
      </c>
      <c r="J94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45" s="62"/>
      <c r="M945" s="62"/>
      <c r="N945" s="72" t="str" cm="1">
        <f t="array" ref="N945">_xlfn._xlws.FILTER(LookupCostCode[Cost Code],LookupCostCode[Description]=Table1[[#This Row],[Equipment Type]],"Not Assigned")</f>
        <v>Not Assigned</v>
      </c>
      <c r="O945" s="62"/>
      <c r="P945" s="62"/>
      <c r="Q945" s="62" t="s">
        <v>9</v>
      </c>
      <c r="R945" s="62"/>
      <c r="S945" s="62" t="s">
        <v>10</v>
      </c>
      <c r="T945" s="62"/>
      <c r="U945" s="62"/>
      <c r="V945" s="62"/>
      <c r="W945" s="72" t="str">
        <f>IF(ISBLANK(Table1[[#This Row],[Connection Type]]),"",INDEX(LookupConnectionType[Description],MATCH(Table1[[#This Row],[Connection Type]],LookupConnectionType[Connection Abbreviation])))</f>
        <v/>
      </c>
      <c r="X945" s="76"/>
      <c r="AA945" s="62"/>
      <c r="AB945" s="62"/>
      <c r="AC945" s="62" t="s">
        <v>665</v>
      </c>
      <c r="AD945" s="62"/>
      <c r="AE945" s="62"/>
      <c r="AF945" s="77"/>
      <c r="AG945" s="77"/>
      <c r="AH945" s="78"/>
      <c r="AI94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4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45" s="79" t="str">
        <f>IF(OR(Table1[[#This Row],[Apparent Power (kVA)]]="",Table1[[#This Row],[Elec - Diversity]]=""),"",Table1[[#This Row],[Apparent Power (kVA)]]*Table1[[#This Row],[Elec - Diversity]])</f>
        <v/>
      </c>
      <c r="AL945" s="62"/>
      <c r="AM945" s="62"/>
      <c r="AN945" s="62"/>
      <c r="AO945" s="62"/>
      <c r="AP945" s="62"/>
      <c r="AQ945" s="62"/>
      <c r="AR945" s="62"/>
      <c r="AS945" s="62"/>
      <c r="AT945" s="62" t="str" cm="1">
        <f t="array" ref="AT945">IF(ISBLANK(Table1[[#This Row],[Service]]),"N/A",INDEX(LookupService[Consumption Unit],MATCH(Table1[[#This Row],[Service]],LookupService[Service],0),0))</f>
        <v>N/A</v>
      </c>
      <c r="AU945" s="62"/>
      <c r="AV945" s="62"/>
      <c r="AW945" s="80" t="str" cm="1">
        <f t="array" ref="AW945">IF(ISBLANK(Table1[[#This Row],[Service]]),"N/A",INDEX(LookupService[Pressure Unit],MATCH(Table1[[#This Row],[Service]],LookupService[Service],0),0))</f>
        <v>N/A</v>
      </c>
      <c r="AX945" s="81"/>
      <c r="AY945" s="72" t="str">
        <f>IF(OR(Table1[[#This Row],[Flow]]="",Table1[[#This Row],[Mech - Diversity]]=""),"",Table1[[#This Row],[Flow]]*Table1[[#This Row],[Mech - Diversity]])</f>
        <v/>
      </c>
      <c r="AZ945" s="72"/>
      <c r="BA945" s="62"/>
      <c r="BB945" s="62"/>
      <c r="BC945" s="62"/>
      <c r="BD945" s="62"/>
      <c r="BE945" s="62"/>
      <c r="BF945" s="62"/>
      <c r="BG945" s="62"/>
      <c r="BH945" s="77"/>
      <c r="BI945" s="77"/>
      <c r="BJ945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945" s="72" t="s">
        <v>512</v>
      </c>
      <c r="BL945" s="72" t="b">
        <f>IF(ISBLANK(Table1[[#This Row],[Power Source (Control Panel)]]),FALSE,TRUE)</f>
        <v>0</v>
      </c>
    </row>
    <row r="946" spans="1:64" ht="30.6" customHeight="1" x14ac:dyDescent="0.3">
      <c r="A946" s="62" t="s">
        <v>1171</v>
      </c>
      <c r="B946" s="62" t="s">
        <v>1152</v>
      </c>
      <c r="C94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46" s="62" t="s">
        <v>600</v>
      </c>
      <c r="E946" s="62"/>
      <c r="F94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4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46" s="74"/>
      <c r="I946" s="75" t="str">
        <f>IF(Table1[[#This Row],[Connection ID]]&lt;&gt;"-",IF(COUNTIF(Table1[Connection ID],Table1[[#This Row],[Connection ID]])&gt;1,"Duplicate Tag",""),"")</f>
        <v/>
      </c>
      <c r="J94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46" s="62" t="s">
        <v>601</v>
      </c>
      <c r="M946" s="62" t="s">
        <v>751</v>
      </c>
      <c r="N946" s="72" cm="1">
        <f t="array" ref="N946">_xlfn._xlws.FILTER(LookupCostCode[Cost Code],LookupCostCode[Description]=Table1[[#This Row],[Equipment Type]],"Not Assigned")</f>
        <v>5502</v>
      </c>
      <c r="O946" s="72" t="s">
        <v>594</v>
      </c>
      <c r="P946" s="72"/>
      <c r="Q946" s="62" t="s">
        <v>9</v>
      </c>
      <c r="R946" s="62"/>
      <c r="S946" s="62" t="s">
        <v>10</v>
      </c>
      <c r="T946" s="62"/>
      <c r="U946" s="62"/>
      <c r="V946" s="62"/>
      <c r="W946" s="72" t="str">
        <f>IF(ISBLANK(Table1[[#This Row],[Connection Type]]),"",INDEX(LookupConnectionType[Description],MATCH(Table1[[#This Row],[Connection Type]],LookupConnectionType[Connection Abbreviation])))</f>
        <v/>
      </c>
      <c r="X946" s="76"/>
      <c r="AA946" s="62"/>
      <c r="AB946" s="62"/>
      <c r="AC946" s="62"/>
      <c r="AD946" s="62"/>
      <c r="AE946" s="62"/>
      <c r="AF946" s="77"/>
      <c r="AG946" s="77"/>
      <c r="AH946" s="78"/>
      <c r="AI94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4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46" s="79" t="str">
        <f>IF(OR(Table1[[#This Row],[Apparent Power (kVA)]]="",Table1[[#This Row],[Elec - Diversity]]=""),"",Table1[[#This Row],[Apparent Power (kVA)]]*Table1[[#This Row],[Elec - Diversity]])</f>
        <v/>
      </c>
      <c r="AL946" s="62"/>
      <c r="AM946" s="62"/>
      <c r="AN946" s="62"/>
      <c r="AO946" s="62"/>
      <c r="AP946" s="62"/>
      <c r="AQ946" s="62"/>
      <c r="AR946" s="62"/>
      <c r="AS946" s="62"/>
      <c r="AT946" s="62" t="str" cm="1">
        <f t="array" ref="AT946">IF(ISBLANK(Table1[[#This Row],[Service]]),"N/A",INDEX(LookupService[Consumption Unit],MATCH(Table1[[#This Row],[Service]],LookupService[Service],0),0))</f>
        <v>N/A</v>
      </c>
      <c r="AU946" s="62"/>
      <c r="AV946" s="62"/>
      <c r="AW946" s="80" t="str" cm="1">
        <f t="array" ref="AW946">IF(ISBLANK(Table1[[#This Row],[Service]]),"N/A",INDEX(LookupService[Pressure Unit],MATCH(Table1[[#This Row],[Service]],LookupService[Service],0),0))</f>
        <v>N/A</v>
      </c>
      <c r="AX946" s="81"/>
      <c r="AY946" s="72" t="str">
        <f>IF(OR(Table1[[#This Row],[Flow]]="",Table1[[#This Row],[Mech - Diversity]]=""),"",Table1[[#This Row],[Flow]]*Table1[[#This Row],[Mech - Diversity]])</f>
        <v/>
      </c>
      <c r="AZ946" s="72"/>
      <c r="BA946" s="62"/>
      <c r="BB946" s="62"/>
      <c r="BC946" s="62"/>
      <c r="BD946" s="62"/>
      <c r="BE946" s="62"/>
      <c r="BF946" s="62"/>
      <c r="BG946" s="62"/>
      <c r="BH946" s="77"/>
      <c r="BI946" s="77"/>
      <c r="BJ94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46" s="72"/>
      <c r="BL946" s="72" t="b">
        <f>IF(ISBLANK(Table1[[#This Row],[Power Source (Control Panel)]]),FALSE,TRUE)</f>
        <v>0</v>
      </c>
    </row>
    <row r="947" spans="1:64" ht="30.6" customHeight="1" x14ac:dyDescent="0.3">
      <c r="A947" s="62" t="s">
        <v>1173</v>
      </c>
      <c r="B947" s="62" t="s">
        <v>1154</v>
      </c>
      <c r="C94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EL-C173</v>
      </c>
      <c r="D947" s="62" t="s">
        <v>516</v>
      </c>
      <c r="E947" s="62" t="s">
        <v>528</v>
      </c>
      <c r="F947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947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947" s="74">
        <v>173</v>
      </c>
      <c r="I947" s="75" t="str">
        <f>IF(Table1[[#This Row],[Connection ID]]&lt;&gt;"-",IF(COUNTIF(Table1[Connection ID],Table1[[#This Row],[Connection ID]])&gt;1,"Duplicate Tag",""),"")</f>
        <v/>
      </c>
      <c r="J94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47" s="62"/>
      <c r="M947" s="62" t="s">
        <v>751</v>
      </c>
      <c r="N947" s="72" t="str" cm="1">
        <f t="array" ref="N947">_xlfn._xlws.FILTER(LookupCostCode[Cost Code],LookupCostCode[Description]=Table1[[#This Row],[Equipment Type]],"Not Assigned")</f>
        <v>Not Assigned</v>
      </c>
      <c r="O947" s="72" t="s">
        <v>594</v>
      </c>
      <c r="P947" s="72"/>
      <c r="Q947" s="62" t="s">
        <v>9</v>
      </c>
      <c r="R947" s="62"/>
      <c r="S947" s="62" t="s">
        <v>10</v>
      </c>
      <c r="T947" s="62"/>
      <c r="U947" s="62"/>
      <c r="V947" s="62"/>
      <c r="W947" s="72" t="str">
        <f>IF(ISBLANK(Table1[[#This Row],[Connection Type]]),"",INDEX(LookupConnectionType[Description],MATCH(Table1[[#This Row],[Connection Type]],LookupConnectionType[Connection Abbreviation])))</f>
        <v/>
      </c>
      <c r="X947" s="76"/>
      <c r="AA947" s="62"/>
      <c r="AB947" s="62"/>
      <c r="AC947" s="62" t="s">
        <v>665</v>
      </c>
      <c r="AD947" s="62"/>
      <c r="AE947" s="62" t="s">
        <v>657</v>
      </c>
      <c r="AF947" s="77"/>
      <c r="AG947" s="77">
        <v>21</v>
      </c>
      <c r="AH947" s="78">
        <v>0.8</v>
      </c>
      <c r="AI947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7.5655979274608551</v>
      </c>
      <c r="AJ947" s="79">
        <f>IF(OR(Table1[[#This Row],[Apparent Load (FLA)]]="",Table1[[#This Row],[Apparent Load (FLA)]]=0,Table1[[#This Row],[Elec - Diversity]]=""),"",Table1[[#This Row],[Apparent Load (FLA)]]*Table1[[#This Row],[Elec - Diversity]])</f>
        <v>16.8</v>
      </c>
      <c r="AK947" s="79">
        <f>IF(OR(Table1[[#This Row],[Apparent Power (kVA)]]="",Table1[[#This Row],[Elec - Diversity]]=""),"",Table1[[#This Row],[Apparent Power (kVA)]]*Table1[[#This Row],[Elec - Diversity]])</f>
        <v>6.0524783419686843</v>
      </c>
      <c r="AL947" s="62"/>
      <c r="AM947" s="62"/>
      <c r="AN947" s="62"/>
      <c r="AO947" s="62" t="s">
        <v>793</v>
      </c>
      <c r="AP947" s="62"/>
      <c r="AQ947" s="62"/>
      <c r="AR947" s="62"/>
      <c r="AS947" s="62"/>
      <c r="AT947" s="62" t="str" cm="1">
        <f t="array" ref="AT947">IF(ISBLANK(Table1[[#This Row],[Service]]),"N/A",INDEX(LookupService[Consumption Unit],MATCH(Table1[[#This Row],[Service]],LookupService[Service],0),0))</f>
        <v>N/A</v>
      </c>
      <c r="AU947" s="62"/>
      <c r="AV947" s="62"/>
      <c r="AW947" s="80" t="str" cm="1">
        <f t="array" ref="AW947">IF(ISBLANK(Table1[[#This Row],[Service]]),"N/A",INDEX(LookupService[Pressure Unit],MATCH(Table1[[#This Row],[Service]],LookupService[Service],0),0))</f>
        <v>N/A</v>
      </c>
      <c r="AX947" s="81"/>
      <c r="AY947" s="72" t="str">
        <f>IF(OR(Table1[[#This Row],[Flow]]="",Table1[[#This Row],[Mech - Diversity]]=""),"",Table1[[#This Row],[Flow]]*Table1[[#This Row],[Mech - Diversity]])</f>
        <v/>
      </c>
      <c r="AZ947" s="72"/>
      <c r="BA947" s="62"/>
      <c r="BB947" s="62"/>
      <c r="BC947" s="62"/>
      <c r="BD947" s="62"/>
      <c r="BE947" s="62"/>
      <c r="BF947" s="62"/>
      <c r="BG947" s="62"/>
      <c r="BH947" s="77"/>
      <c r="BI947" s="77"/>
      <c r="BJ947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947" s="72"/>
      <c r="BL947" s="72" t="b">
        <f>IF(ISBLANK(Table1[[#This Row],[Power Source (Control Panel)]]),FALSE,TRUE)</f>
        <v>0</v>
      </c>
    </row>
    <row r="948" spans="1:64" ht="30.6" customHeight="1" x14ac:dyDescent="0.3">
      <c r="A948" s="80" t="s">
        <v>1173</v>
      </c>
      <c r="B948" s="62" t="s">
        <v>1154</v>
      </c>
      <c r="C94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TD-C015</v>
      </c>
      <c r="D948" s="62" t="s">
        <v>516</v>
      </c>
      <c r="E948" s="62" t="s">
        <v>794</v>
      </c>
      <c r="F948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948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948" s="74">
        <v>15</v>
      </c>
      <c r="I948" s="75" t="str">
        <f>IF(Table1[[#This Row],[Connection ID]]&lt;&gt;"-",IF(COUNTIF(Table1[Connection ID],Table1[[#This Row],[Connection ID]])&gt;1,"Duplicate Tag",""),"")</f>
        <v/>
      </c>
      <c r="J94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48" s="62"/>
      <c r="M948" s="62"/>
      <c r="N948" s="72" t="str" cm="1">
        <f t="array" ref="N948">_xlfn._xlws.FILTER(LookupCostCode[Cost Code],LookupCostCode[Description]=Table1[[#This Row],[Equipment Type]],"Not Assigned")</f>
        <v>Not Assigned</v>
      </c>
      <c r="O948" s="62"/>
      <c r="P948" s="62"/>
      <c r="Q948" s="62" t="s">
        <v>9</v>
      </c>
      <c r="R948" s="62"/>
      <c r="S948" s="62" t="s">
        <v>10</v>
      </c>
      <c r="T948" s="62"/>
      <c r="U948" s="62"/>
      <c r="V948" s="62"/>
      <c r="W948" s="72" t="str">
        <f>IF(ISBLANK(Table1[[#This Row],[Connection Type]]),"",INDEX(LookupConnectionType[Description],MATCH(Table1[[#This Row],[Connection Type]],LookupConnectionType[Connection Abbreviation])))</f>
        <v/>
      </c>
      <c r="X948" s="76"/>
      <c r="AA948" s="62"/>
      <c r="AB948" s="62"/>
      <c r="AC948" s="62" t="s">
        <v>665</v>
      </c>
      <c r="AD948" s="62"/>
      <c r="AE948" s="62"/>
      <c r="AF948" s="77"/>
      <c r="AG948" s="77"/>
      <c r="AH948" s="78"/>
      <c r="AI948" s="79"/>
      <c r="AJ948" s="79"/>
      <c r="AK948" s="79"/>
      <c r="AL948" s="62"/>
      <c r="AM948" s="62"/>
      <c r="AN948" s="62"/>
      <c r="AO948" s="62"/>
      <c r="AP948" s="62"/>
      <c r="AQ948" s="62"/>
      <c r="AR948" s="62"/>
      <c r="AS948" s="62"/>
      <c r="AT948" s="62" t="str" cm="1">
        <f t="array" ref="AT948">IF(ISBLANK(Table1[[#This Row],[Service]]),"N/A",INDEX(LookupService[Consumption Unit],MATCH(Table1[[#This Row],[Service]],LookupService[Service],0),0))</f>
        <v>N/A</v>
      </c>
      <c r="AU948" s="62"/>
      <c r="AV948" s="62"/>
      <c r="AW948" s="80" t="str" cm="1">
        <f t="array" ref="AW948">IF(ISBLANK(Table1[[#This Row],[Service]]),"N/A",INDEX(LookupService[Pressure Unit],MATCH(Table1[[#This Row],[Service]],LookupService[Service],0),0))</f>
        <v>N/A</v>
      </c>
      <c r="AX948" s="81"/>
      <c r="AY948" s="72" t="str">
        <f>IF(OR(Table1[[#This Row],[Flow]]="",Table1[[#This Row],[Mech - Diversity]]=""),"",Table1[[#This Row],[Flow]]*Table1[[#This Row],[Mech - Diversity]])</f>
        <v/>
      </c>
      <c r="AZ948" s="72"/>
      <c r="BA948" s="62"/>
      <c r="BB948" s="62"/>
      <c r="BC948" s="62"/>
      <c r="BD948" s="62"/>
      <c r="BE948" s="62"/>
      <c r="BF948" s="62"/>
      <c r="BG948" s="62"/>
      <c r="BH948" s="77"/>
      <c r="BI948" s="77"/>
      <c r="BJ948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948" s="72" t="s">
        <v>512</v>
      </c>
      <c r="BL948" s="72" t="b">
        <f>IF(ISBLANK(Table1[[#This Row],[Power Source (Control Panel)]]),FALSE,TRUE)</f>
        <v>0</v>
      </c>
    </row>
    <row r="949" spans="1:64" ht="30" customHeight="1" x14ac:dyDescent="0.3">
      <c r="A949" s="62" t="s">
        <v>1173</v>
      </c>
      <c r="B949" s="62" t="s">
        <v>1154</v>
      </c>
      <c r="C94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49" s="62" t="s">
        <v>600</v>
      </c>
      <c r="E949" s="62"/>
      <c r="F94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4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49" s="74"/>
      <c r="I949" s="75" t="str">
        <f>IF(Table1[[#This Row],[Connection ID]]&lt;&gt;"-",IF(COUNTIF(Table1[Connection ID],Table1[[#This Row],[Connection ID]])&gt;1,"Duplicate Tag",""),"")</f>
        <v/>
      </c>
      <c r="J94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49" s="62" t="s">
        <v>601</v>
      </c>
      <c r="M949" s="62" t="s">
        <v>751</v>
      </c>
      <c r="N949" s="72" cm="1">
        <f t="array" ref="N949">_xlfn._xlws.FILTER(LookupCostCode[Cost Code],LookupCostCode[Description]=Table1[[#This Row],[Equipment Type]],"Not Assigned")</f>
        <v>5502</v>
      </c>
      <c r="O949" s="72" t="s">
        <v>594</v>
      </c>
      <c r="P949" s="72"/>
      <c r="Q949" s="62" t="s">
        <v>9</v>
      </c>
      <c r="R949" s="62"/>
      <c r="S949" s="62" t="s">
        <v>10</v>
      </c>
      <c r="T949" s="62"/>
      <c r="U949" s="62"/>
      <c r="V949" s="62"/>
      <c r="W949" s="72" t="str">
        <f>IF(ISBLANK(Table1[[#This Row],[Connection Type]]),"",INDEX(LookupConnectionType[Description],MATCH(Table1[[#This Row],[Connection Type]],LookupConnectionType[Connection Abbreviation])))</f>
        <v/>
      </c>
      <c r="X949" s="76"/>
      <c r="AA949" s="62"/>
      <c r="AB949" s="62"/>
      <c r="AC949" s="62"/>
      <c r="AD949" s="62"/>
      <c r="AE949" s="62"/>
      <c r="AF949" s="77"/>
      <c r="AG949" s="77"/>
      <c r="AH949" s="78"/>
      <c r="AI94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4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49" s="79" t="str">
        <f>IF(OR(Table1[[#This Row],[Apparent Power (kVA)]]="",Table1[[#This Row],[Elec - Diversity]]=""),"",Table1[[#This Row],[Apparent Power (kVA)]]*Table1[[#This Row],[Elec - Diversity]])</f>
        <v/>
      </c>
      <c r="AL949" s="62"/>
      <c r="AM949" s="62"/>
      <c r="AN949" s="62"/>
      <c r="AO949" s="62"/>
      <c r="AP949" s="62"/>
      <c r="AQ949" s="62"/>
      <c r="AR949" s="62"/>
      <c r="AS949" s="62"/>
      <c r="AT949" s="62" t="str" cm="1">
        <f t="array" ref="AT949">IF(ISBLANK(Table1[[#This Row],[Service]]),"N/A",INDEX(LookupService[Consumption Unit],MATCH(Table1[[#This Row],[Service]],LookupService[Service],0),0))</f>
        <v>N/A</v>
      </c>
      <c r="AU949" s="62"/>
      <c r="AV949" s="62"/>
      <c r="AW949" s="80" t="str" cm="1">
        <f t="array" ref="AW949">IF(ISBLANK(Table1[[#This Row],[Service]]),"N/A",INDEX(LookupService[Pressure Unit],MATCH(Table1[[#This Row],[Service]],LookupService[Service],0),0))</f>
        <v>N/A</v>
      </c>
      <c r="AX949" s="81"/>
      <c r="AY949" s="72" t="str">
        <f>IF(OR(Table1[[#This Row],[Flow]]="",Table1[[#This Row],[Mech - Diversity]]=""),"",Table1[[#This Row],[Flow]]*Table1[[#This Row],[Mech - Diversity]])</f>
        <v/>
      </c>
      <c r="AZ949" s="72"/>
      <c r="BA949" s="62"/>
      <c r="BB949" s="62"/>
      <c r="BC949" s="62"/>
      <c r="BD949" s="62"/>
      <c r="BE949" s="62"/>
      <c r="BF949" s="62"/>
      <c r="BG949" s="62"/>
      <c r="BH949" s="77"/>
      <c r="BI949" s="77"/>
      <c r="BJ94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49" s="72"/>
      <c r="BL949" s="72" t="b">
        <f>IF(ISBLANK(Table1[[#This Row],[Power Source (Control Panel)]]),FALSE,TRUE)</f>
        <v>0</v>
      </c>
    </row>
    <row r="950" spans="1:64" ht="30" customHeight="1" x14ac:dyDescent="0.3">
      <c r="A950" s="62" t="s">
        <v>1199</v>
      </c>
      <c r="B950" s="62" t="s">
        <v>1176</v>
      </c>
      <c r="C95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EL-C174</v>
      </c>
      <c r="D950" s="62" t="s">
        <v>516</v>
      </c>
      <c r="E950" s="62" t="s">
        <v>528</v>
      </c>
      <c r="F950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950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950" s="74">
        <v>174</v>
      </c>
      <c r="I950" s="75" t="str">
        <f>IF(Table1[[#This Row],[Connection ID]]&lt;&gt;"-",IF(COUNTIF(Table1[Connection ID],Table1[[#This Row],[Connection ID]])&gt;1,"Duplicate Tag",""),"")</f>
        <v/>
      </c>
      <c r="J95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50" s="62"/>
      <c r="M950" s="62" t="s">
        <v>751</v>
      </c>
      <c r="N950" s="72" t="str" cm="1">
        <f t="array" ref="N950">_xlfn._xlws.FILTER(LookupCostCode[Cost Code],LookupCostCode[Description]=Table1[[#This Row],[Equipment Type]],"Not Assigned")</f>
        <v>Not Assigned</v>
      </c>
      <c r="O950" s="72" t="s">
        <v>737</v>
      </c>
      <c r="P950" s="72"/>
      <c r="Q950" s="62" t="s">
        <v>9</v>
      </c>
      <c r="R950" s="62"/>
      <c r="S950" s="62" t="s">
        <v>10</v>
      </c>
      <c r="T950" s="62"/>
      <c r="U950" s="62"/>
      <c r="V950" s="62"/>
      <c r="W950" s="72" t="str">
        <f>IF(ISBLANK(Table1[[#This Row],[Connection Type]]),"",INDEX(LookupConnectionType[Description],MATCH(Table1[[#This Row],[Connection Type]],LookupConnectionType[Connection Abbreviation])))</f>
        <v/>
      </c>
      <c r="X950" s="76"/>
      <c r="AA950" s="62"/>
      <c r="AB950" s="62"/>
      <c r="AC950" s="62" t="s">
        <v>518</v>
      </c>
      <c r="AD950" s="62"/>
      <c r="AE950" s="62" t="s">
        <v>668</v>
      </c>
      <c r="AF950" s="77"/>
      <c r="AG950" s="77">
        <v>100.8</v>
      </c>
      <c r="AH950" s="78">
        <v>0.8</v>
      </c>
      <c r="AI950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83.803546273412564</v>
      </c>
      <c r="AJ950" s="79">
        <f>IF(OR(Table1[[#This Row],[Apparent Load (FLA)]]="",Table1[[#This Row],[Apparent Load (FLA)]]=0,Table1[[#This Row],[Elec - Diversity]]=""),"",Table1[[#This Row],[Apparent Load (FLA)]]*Table1[[#This Row],[Elec - Diversity]])</f>
        <v>80.64</v>
      </c>
      <c r="AK950" s="79">
        <f>IF(OR(Table1[[#This Row],[Apparent Power (kVA)]]="",Table1[[#This Row],[Elec - Diversity]]=""),"",Table1[[#This Row],[Apparent Power (kVA)]]*Table1[[#This Row],[Elec - Diversity]])</f>
        <v>67.042837018730054</v>
      </c>
      <c r="AL950" s="62"/>
      <c r="AM950" s="62"/>
      <c r="AN950" s="62"/>
      <c r="AO950" s="62"/>
      <c r="AP950" s="62"/>
      <c r="AQ950" s="62"/>
      <c r="AR950" s="62"/>
      <c r="AS950" s="62"/>
      <c r="AT950" s="62" t="str" cm="1">
        <f t="array" ref="AT950">IF(ISBLANK(Table1[[#This Row],[Service]]),"N/A",INDEX(LookupService[Consumption Unit],MATCH(Table1[[#This Row],[Service]],LookupService[Service],0),0))</f>
        <v>N/A</v>
      </c>
      <c r="AU950" s="62"/>
      <c r="AV950" s="62"/>
      <c r="AW950" s="80" t="str" cm="1">
        <f t="array" ref="AW950">IF(ISBLANK(Table1[[#This Row],[Service]]),"N/A",INDEX(LookupService[Pressure Unit],MATCH(Table1[[#This Row],[Service]],LookupService[Service],0),0))</f>
        <v>N/A</v>
      </c>
      <c r="AX950" s="81"/>
      <c r="AY950" s="72" t="str">
        <f>IF(OR(Table1[[#This Row],[Flow]]="",Table1[[#This Row],[Mech - Diversity]]=""),"",Table1[[#This Row],[Flow]]*Table1[[#This Row],[Mech - Diversity]])</f>
        <v/>
      </c>
      <c r="AZ950" s="72"/>
      <c r="BA950" s="62"/>
      <c r="BB950" s="62"/>
      <c r="BC950" s="62"/>
      <c r="BD950" s="62"/>
      <c r="BE950" s="62"/>
      <c r="BF950" s="62"/>
      <c r="BG950" s="62"/>
      <c r="BH950" s="77"/>
      <c r="BI950" s="77"/>
      <c r="BJ950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950" s="72"/>
      <c r="BL950" s="72" t="b">
        <f>IF(ISBLANK(Table1[[#This Row],[Power Source (Control Panel)]]),FALSE,TRUE)</f>
        <v>0</v>
      </c>
    </row>
    <row r="951" spans="1:64" ht="30" customHeight="1" x14ac:dyDescent="0.3">
      <c r="A951" s="62" t="s">
        <v>1199</v>
      </c>
      <c r="B951" s="62" t="s">
        <v>1176</v>
      </c>
      <c r="C95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TD-C147</v>
      </c>
      <c r="D951" s="62" t="s">
        <v>516</v>
      </c>
      <c r="E951" s="62" t="s">
        <v>794</v>
      </c>
      <c r="F951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951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951" s="74">
        <v>147</v>
      </c>
      <c r="I951" s="75" t="str">
        <f>IF(Table1[[#This Row],[Connection ID]]&lt;&gt;"-",IF(COUNTIF(Table1[Connection ID],Table1[[#This Row],[Connection ID]])&gt;1,"Duplicate Tag",""),"")</f>
        <v/>
      </c>
      <c r="J95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51" s="62"/>
      <c r="M951" s="62" t="s">
        <v>751</v>
      </c>
      <c r="N951" s="72" t="str" cm="1">
        <f t="array" ref="N951">_xlfn._xlws.FILTER(LookupCostCode[Cost Code],LookupCostCode[Description]=Table1[[#This Row],[Equipment Type]],"Not Assigned")</f>
        <v>Not Assigned</v>
      </c>
      <c r="O951" s="72" t="s">
        <v>737</v>
      </c>
      <c r="P951" s="72"/>
      <c r="Q951" s="62" t="s">
        <v>9</v>
      </c>
      <c r="R951" s="62"/>
      <c r="S951" s="62" t="s">
        <v>10</v>
      </c>
      <c r="T951" s="62"/>
      <c r="U951" s="62"/>
      <c r="V951" s="62"/>
      <c r="W951" s="72" t="str">
        <f>IF(ISBLANK(Table1[[#This Row],[Connection Type]]),"",INDEX(LookupConnectionType[Description],MATCH(Table1[[#This Row],[Connection Type]],LookupConnectionType[Connection Abbreviation])))</f>
        <v/>
      </c>
      <c r="X951" s="76"/>
      <c r="AA951" s="62"/>
      <c r="AB951" s="62"/>
      <c r="AC951" s="62"/>
      <c r="AD951" s="62"/>
      <c r="AE951" s="62"/>
      <c r="AF951" s="77"/>
      <c r="AG951" s="77"/>
      <c r="AH951" s="78"/>
      <c r="AI95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5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51" s="79" t="str">
        <f>IF(OR(Table1[[#This Row],[Apparent Power (kVA)]]="",Table1[[#This Row],[Elec - Diversity]]=""),"",Table1[[#This Row],[Apparent Power (kVA)]]*Table1[[#This Row],[Elec - Diversity]])</f>
        <v/>
      </c>
      <c r="AL951" s="62"/>
      <c r="AM951" s="62"/>
      <c r="AN951" s="62"/>
      <c r="AO951" s="62"/>
      <c r="AP951" s="62"/>
      <c r="AQ951" s="62"/>
      <c r="AR951" s="62"/>
      <c r="AS951" s="62"/>
      <c r="AT951" s="62" t="str" cm="1">
        <f t="array" ref="AT951">IF(ISBLANK(Table1[[#This Row],[Service]]),"N/A",INDEX(LookupService[Consumption Unit],MATCH(Table1[[#This Row],[Service]],LookupService[Service],0),0))</f>
        <v>N/A</v>
      </c>
      <c r="AU951" s="62"/>
      <c r="AV951" s="62"/>
      <c r="AW951" s="80" t="str" cm="1">
        <f t="array" ref="AW951">IF(ISBLANK(Table1[[#This Row],[Service]]),"N/A",INDEX(LookupService[Pressure Unit],MATCH(Table1[[#This Row],[Service]],LookupService[Service],0),0))</f>
        <v>N/A</v>
      </c>
      <c r="AX951" s="81"/>
      <c r="AY951" s="72" t="str">
        <f>IF(OR(Table1[[#This Row],[Flow]]="",Table1[[#This Row],[Mech - Diversity]]=""),"",Table1[[#This Row],[Flow]]*Table1[[#This Row],[Mech - Diversity]])</f>
        <v/>
      </c>
      <c r="AZ951" s="72"/>
      <c r="BA951" s="62"/>
      <c r="BB951" s="62"/>
      <c r="BC951" s="62"/>
      <c r="BD951" s="62"/>
      <c r="BE951" s="62"/>
      <c r="BF951" s="62"/>
      <c r="BG951" s="62"/>
      <c r="BH951" s="77"/>
      <c r="BI951" s="77"/>
      <c r="BJ951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951" s="72"/>
      <c r="BL951" s="72" t="b">
        <f>IF(ISBLANK(Table1[[#This Row],[Power Source (Control Panel)]]),FALSE,TRUE)</f>
        <v>0</v>
      </c>
    </row>
    <row r="952" spans="1:64" ht="30" customHeight="1" x14ac:dyDescent="0.3">
      <c r="A952" s="62" t="s">
        <v>1199</v>
      </c>
      <c r="B952" s="62" t="s">
        <v>1176</v>
      </c>
      <c r="C95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52" s="62" t="s">
        <v>600</v>
      </c>
      <c r="E952" s="62"/>
      <c r="F95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5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52" s="74"/>
      <c r="I952" s="75" t="str">
        <f>IF(Table1[[#This Row],[Connection ID]]&lt;&gt;"-",IF(COUNTIF(Table1[Connection ID],Table1[[#This Row],[Connection ID]])&gt;1,"Duplicate Tag",""),"")</f>
        <v/>
      </c>
      <c r="J95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52" s="62" t="s">
        <v>601</v>
      </c>
      <c r="M952" s="62" t="s">
        <v>751</v>
      </c>
      <c r="N952" s="72" cm="1">
        <f t="array" ref="N952">_xlfn._xlws.FILTER(LookupCostCode[Cost Code],LookupCostCode[Description]=Table1[[#This Row],[Equipment Type]],"Not Assigned")</f>
        <v>5502</v>
      </c>
      <c r="O952" s="72" t="s">
        <v>737</v>
      </c>
      <c r="P952" s="72"/>
      <c r="Q952" s="62" t="s">
        <v>9</v>
      </c>
      <c r="R952" s="62"/>
      <c r="S952" s="62" t="s">
        <v>10</v>
      </c>
      <c r="T952" s="62"/>
      <c r="U952" s="62"/>
      <c r="V952" s="62"/>
      <c r="W952" s="72" t="str">
        <f>IF(ISBLANK(Table1[[#This Row],[Connection Type]]),"",INDEX(LookupConnectionType[Description],MATCH(Table1[[#This Row],[Connection Type]],LookupConnectionType[Connection Abbreviation])))</f>
        <v/>
      </c>
      <c r="X952" s="76"/>
      <c r="AA952" s="62"/>
      <c r="AB952" s="62"/>
      <c r="AC952" s="62"/>
      <c r="AD952" s="62"/>
      <c r="AE952" s="62"/>
      <c r="AF952" s="77"/>
      <c r="AG952" s="77"/>
      <c r="AH952" s="78"/>
      <c r="AI95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5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52" s="79" t="str">
        <f>IF(OR(Table1[[#This Row],[Apparent Power (kVA)]]="",Table1[[#This Row],[Elec - Diversity]]=""),"",Table1[[#This Row],[Apparent Power (kVA)]]*Table1[[#This Row],[Elec - Diversity]])</f>
        <v/>
      </c>
      <c r="AL952" s="62"/>
      <c r="AM952" s="62"/>
      <c r="AN952" s="62"/>
      <c r="AO952" s="62"/>
      <c r="AP952" s="62"/>
      <c r="AQ952" s="62"/>
      <c r="AR952" s="62"/>
      <c r="AS952" s="62"/>
      <c r="AT952" s="62" t="str" cm="1">
        <f t="array" ref="AT952">IF(ISBLANK(Table1[[#This Row],[Service]]),"N/A",INDEX(LookupService[Consumption Unit],MATCH(Table1[[#This Row],[Service]],LookupService[Service],0),0))</f>
        <v>N/A</v>
      </c>
      <c r="AU952" s="62"/>
      <c r="AV952" s="62"/>
      <c r="AW952" s="80" t="str" cm="1">
        <f t="array" ref="AW952">IF(ISBLANK(Table1[[#This Row],[Service]]),"N/A",INDEX(LookupService[Pressure Unit],MATCH(Table1[[#This Row],[Service]],LookupService[Service],0),0))</f>
        <v>N/A</v>
      </c>
      <c r="AX952" s="81"/>
      <c r="AY952" s="72" t="str">
        <f>IF(OR(Table1[[#This Row],[Flow]]="",Table1[[#This Row],[Mech - Diversity]]=""),"",Table1[[#This Row],[Flow]]*Table1[[#This Row],[Mech - Diversity]])</f>
        <v/>
      </c>
      <c r="AZ952" s="72"/>
      <c r="BA952" s="62"/>
      <c r="BB952" s="62"/>
      <c r="BC952" s="62"/>
      <c r="BD952" s="62"/>
      <c r="BE952" s="62"/>
      <c r="BF952" s="62"/>
      <c r="BG952" s="62"/>
      <c r="BH952" s="77"/>
      <c r="BI952" s="77"/>
      <c r="BJ95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52" s="72"/>
      <c r="BL952" s="72" t="b">
        <f>IF(ISBLANK(Table1[[#This Row],[Power Source (Control Panel)]]),FALSE,TRUE)</f>
        <v>0</v>
      </c>
    </row>
    <row r="953" spans="1:64" ht="30" customHeight="1" x14ac:dyDescent="0.3">
      <c r="A953" s="62" t="s">
        <v>1174</v>
      </c>
      <c r="B953" s="62" t="s">
        <v>1156</v>
      </c>
      <c r="C95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EL-C175</v>
      </c>
      <c r="D953" s="62" t="s">
        <v>516</v>
      </c>
      <c r="E953" s="62" t="s">
        <v>528</v>
      </c>
      <c r="F953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953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953" s="74">
        <v>175</v>
      </c>
      <c r="I953" s="75" t="str">
        <f>IF(Table1[[#This Row],[Connection ID]]&lt;&gt;"-",IF(COUNTIF(Table1[Connection ID],Table1[[#This Row],[Connection ID]])&gt;1,"Duplicate Tag",""),"")</f>
        <v/>
      </c>
      <c r="J95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53" s="62"/>
      <c r="M953" s="62" t="s">
        <v>751</v>
      </c>
      <c r="N953" s="72" t="str" cm="1">
        <f t="array" ref="N953">_xlfn._xlws.FILTER(LookupCostCode[Cost Code],LookupCostCode[Description]=Table1[[#This Row],[Equipment Type]],"Not Assigned")</f>
        <v>Not Assigned</v>
      </c>
      <c r="O953" s="72" t="s">
        <v>594</v>
      </c>
      <c r="P953" s="72"/>
      <c r="Q953" s="62" t="s">
        <v>9</v>
      </c>
      <c r="R953" s="62"/>
      <c r="S953" s="62" t="s">
        <v>10</v>
      </c>
      <c r="T953" s="62"/>
      <c r="U953" s="62"/>
      <c r="V953" s="62"/>
      <c r="W953" s="72" t="str">
        <f>IF(ISBLANK(Table1[[#This Row],[Connection Type]]),"",INDEX(LookupConnectionType[Description],MATCH(Table1[[#This Row],[Connection Type]],LookupConnectionType[Connection Abbreviation])))</f>
        <v/>
      </c>
      <c r="X953" s="76"/>
      <c r="AA953" s="62"/>
      <c r="AB953" s="62"/>
      <c r="AC953" s="62" t="s">
        <v>665</v>
      </c>
      <c r="AD953" s="62"/>
      <c r="AE953" s="62" t="s">
        <v>657</v>
      </c>
      <c r="AF953" s="77"/>
      <c r="AG953" s="77">
        <v>83.3</v>
      </c>
      <c r="AH953" s="78">
        <v>0.8</v>
      </c>
      <c r="AI953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30.010205112261389</v>
      </c>
      <c r="AJ953" s="79">
        <f>IF(OR(Table1[[#This Row],[Apparent Load (FLA)]]="",Table1[[#This Row],[Apparent Load (FLA)]]=0,Table1[[#This Row],[Elec - Diversity]]=""),"",Table1[[#This Row],[Apparent Load (FLA)]]*Table1[[#This Row],[Elec - Diversity]])</f>
        <v>66.64</v>
      </c>
      <c r="AK953" s="79">
        <f>IF(OR(Table1[[#This Row],[Apparent Power (kVA)]]="",Table1[[#This Row],[Elec - Diversity]]=""),"",Table1[[#This Row],[Apparent Power (kVA)]]*Table1[[#This Row],[Elec - Diversity]])</f>
        <v>24.008164089809114</v>
      </c>
      <c r="AL953" s="62"/>
      <c r="AM953" s="62">
        <v>125</v>
      </c>
      <c r="AN953" s="62"/>
      <c r="AO953" s="62" t="s">
        <v>793</v>
      </c>
      <c r="AP953" s="62"/>
      <c r="AQ953" s="62"/>
      <c r="AR953" s="62"/>
      <c r="AS953" s="62"/>
      <c r="AT953" s="62" t="str" cm="1">
        <f t="array" ref="AT953">IF(ISBLANK(Table1[[#This Row],[Service]]),"N/A",INDEX(LookupService[Consumption Unit],MATCH(Table1[[#This Row],[Service]],LookupService[Service],0),0))</f>
        <v>N/A</v>
      </c>
      <c r="AU953" s="62"/>
      <c r="AV953" s="62"/>
      <c r="AW953" s="80" t="str" cm="1">
        <f t="array" ref="AW953">IF(ISBLANK(Table1[[#This Row],[Service]]),"N/A",INDEX(LookupService[Pressure Unit],MATCH(Table1[[#This Row],[Service]],LookupService[Service],0),0))</f>
        <v>N/A</v>
      </c>
      <c r="AX953" s="81"/>
      <c r="AY953" s="72" t="str">
        <f>IF(OR(Table1[[#This Row],[Flow]]="",Table1[[#This Row],[Mech - Diversity]]=""),"",Table1[[#This Row],[Flow]]*Table1[[#This Row],[Mech - Diversity]])</f>
        <v/>
      </c>
      <c r="AZ953" s="72"/>
      <c r="BA953" s="62"/>
      <c r="BB953" s="62"/>
      <c r="BC953" s="62"/>
      <c r="BD953" s="62"/>
      <c r="BE953" s="62"/>
      <c r="BF953" s="62"/>
      <c r="BG953" s="62"/>
      <c r="BH953" s="77"/>
      <c r="BI953" s="77"/>
      <c r="BJ953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953" s="72"/>
      <c r="BL953" s="72" t="b">
        <f>IF(ISBLANK(Table1[[#This Row],[Power Source (Control Panel)]]),FALSE,TRUE)</f>
        <v>0</v>
      </c>
    </row>
    <row r="954" spans="1:64" ht="30" customHeight="1" x14ac:dyDescent="0.3">
      <c r="A954" s="62" t="s">
        <v>1174</v>
      </c>
      <c r="B954" s="62" t="s">
        <v>1156</v>
      </c>
      <c r="C95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TD-C148</v>
      </c>
      <c r="D954" s="62" t="s">
        <v>516</v>
      </c>
      <c r="E954" s="62" t="s">
        <v>794</v>
      </c>
      <c r="F954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954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954" s="74">
        <v>148</v>
      </c>
      <c r="I954" s="75" t="str">
        <f>IF(Table1[[#This Row],[Connection ID]]&lt;&gt;"-",IF(COUNTIF(Table1[Connection ID],Table1[[#This Row],[Connection ID]])&gt;1,"Duplicate Tag",""),"")</f>
        <v/>
      </c>
      <c r="J95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54" s="62"/>
      <c r="M954" s="62" t="s">
        <v>751</v>
      </c>
      <c r="N954" s="72" t="str" cm="1">
        <f t="array" ref="N954">_xlfn._xlws.FILTER(LookupCostCode[Cost Code],LookupCostCode[Description]=Table1[[#This Row],[Equipment Type]],"Not Assigned")</f>
        <v>Not Assigned</v>
      </c>
      <c r="O954" s="72" t="s">
        <v>594</v>
      </c>
      <c r="P954" s="72"/>
      <c r="Q954" s="62" t="s">
        <v>9</v>
      </c>
      <c r="R954" s="62"/>
      <c r="S954" s="62" t="s">
        <v>10</v>
      </c>
      <c r="T954" s="62"/>
      <c r="U954" s="62"/>
      <c r="V954" s="62"/>
      <c r="W954" s="72" t="str">
        <f>IF(ISBLANK(Table1[[#This Row],[Connection Type]]),"",INDEX(LookupConnectionType[Description],MATCH(Table1[[#This Row],[Connection Type]],LookupConnectionType[Connection Abbreviation])))</f>
        <v/>
      </c>
      <c r="X954" s="76"/>
      <c r="AA954" s="62"/>
      <c r="AB954" s="62"/>
      <c r="AC954" s="62"/>
      <c r="AD954" s="62"/>
      <c r="AE954" s="62"/>
      <c r="AF954" s="77"/>
      <c r="AG954" s="77"/>
      <c r="AH954" s="78"/>
      <c r="AI95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5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54" s="79" t="str">
        <f>IF(OR(Table1[[#This Row],[Apparent Power (kVA)]]="",Table1[[#This Row],[Elec - Diversity]]=""),"",Table1[[#This Row],[Apparent Power (kVA)]]*Table1[[#This Row],[Elec - Diversity]])</f>
        <v/>
      </c>
      <c r="AL954" s="62"/>
      <c r="AM954" s="62"/>
      <c r="AN954" s="62"/>
      <c r="AO954" s="62"/>
      <c r="AP954" s="62"/>
      <c r="AQ954" s="62"/>
      <c r="AR954" s="62"/>
      <c r="AS954" s="62"/>
      <c r="AT954" s="62" t="str" cm="1">
        <f t="array" ref="AT954">IF(ISBLANK(Table1[[#This Row],[Service]]),"N/A",INDEX(LookupService[Consumption Unit],MATCH(Table1[[#This Row],[Service]],LookupService[Service],0),0))</f>
        <v>N/A</v>
      </c>
      <c r="AU954" s="62"/>
      <c r="AV954" s="62"/>
      <c r="AW954" s="80" t="str" cm="1">
        <f t="array" ref="AW954">IF(ISBLANK(Table1[[#This Row],[Service]]),"N/A",INDEX(LookupService[Pressure Unit],MATCH(Table1[[#This Row],[Service]],LookupService[Service],0),0))</f>
        <v>N/A</v>
      </c>
      <c r="AX954" s="81"/>
      <c r="AY954" s="72" t="str">
        <f>IF(OR(Table1[[#This Row],[Flow]]="",Table1[[#This Row],[Mech - Diversity]]=""),"",Table1[[#This Row],[Flow]]*Table1[[#This Row],[Mech - Diversity]])</f>
        <v/>
      </c>
      <c r="AZ954" s="72"/>
      <c r="BA954" s="62"/>
      <c r="BB954" s="62"/>
      <c r="BC954" s="62"/>
      <c r="BD954" s="62"/>
      <c r="BE954" s="62"/>
      <c r="BF954" s="62"/>
      <c r="BG954" s="62"/>
      <c r="BH954" s="77"/>
      <c r="BI954" s="77"/>
      <c r="BJ954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954" s="72"/>
      <c r="BL954" s="72" t="b">
        <f>IF(ISBLANK(Table1[[#This Row],[Power Source (Control Panel)]]),FALSE,TRUE)</f>
        <v>0</v>
      </c>
    </row>
    <row r="955" spans="1:64" ht="30" customHeight="1" x14ac:dyDescent="0.3">
      <c r="A955" s="80" t="s">
        <v>1174</v>
      </c>
      <c r="B955" s="62" t="s">
        <v>1156</v>
      </c>
      <c r="C95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TD-C016</v>
      </c>
      <c r="D955" s="62" t="s">
        <v>516</v>
      </c>
      <c r="E955" s="62" t="s">
        <v>794</v>
      </c>
      <c r="F955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955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955" s="74">
        <v>16</v>
      </c>
      <c r="I955" s="75" t="str">
        <f>IF(Table1[[#This Row],[Connection ID]]&lt;&gt;"-",IF(COUNTIF(Table1[Connection ID],Table1[[#This Row],[Connection ID]])&gt;1,"Duplicate Tag",""),"")</f>
        <v/>
      </c>
      <c r="J95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55" s="62"/>
      <c r="M955" s="62"/>
      <c r="N955" s="72" t="str" cm="1">
        <f t="array" ref="N955">_xlfn._xlws.FILTER(LookupCostCode[Cost Code],LookupCostCode[Description]=Table1[[#This Row],[Equipment Type]],"Not Assigned")</f>
        <v>Not Assigned</v>
      </c>
      <c r="O955" s="62"/>
      <c r="P955" s="62"/>
      <c r="Q955" s="62" t="s">
        <v>9</v>
      </c>
      <c r="R955" s="62"/>
      <c r="S955" s="62" t="s">
        <v>10</v>
      </c>
      <c r="T955" s="62"/>
      <c r="U955" s="62"/>
      <c r="V955" s="62"/>
      <c r="W955" s="72" t="str">
        <f>IF(ISBLANK(Table1[[#This Row],[Connection Type]]),"",INDEX(LookupConnectionType[Description],MATCH(Table1[[#This Row],[Connection Type]],LookupConnectionType[Connection Abbreviation])))</f>
        <v/>
      </c>
      <c r="X955" s="76"/>
      <c r="AA955" s="62"/>
      <c r="AB955" s="62"/>
      <c r="AC955" s="62" t="s">
        <v>665</v>
      </c>
      <c r="AD955" s="62" t="s">
        <v>1157</v>
      </c>
      <c r="AE955" s="62"/>
      <c r="AF955" s="77"/>
      <c r="AG955" s="77"/>
      <c r="AH955" s="78"/>
      <c r="AI95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5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55" s="79" t="str">
        <f>IF(OR(Table1[[#This Row],[Apparent Power (kVA)]]="",Table1[[#This Row],[Elec - Diversity]]=""),"",Table1[[#This Row],[Apparent Power (kVA)]]*Table1[[#This Row],[Elec - Diversity]])</f>
        <v/>
      </c>
      <c r="AL955" s="62"/>
      <c r="AM955" s="62"/>
      <c r="AN955" s="62"/>
      <c r="AO955" s="62"/>
      <c r="AP955" s="62"/>
      <c r="AQ955" s="62"/>
      <c r="AR955" s="62"/>
      <c r="AS955" s="62"/>
      <c r="AT955" s="62" t="str" cm="1">
        <f t="array" ref="AT955">IF(ISBLANK(Table1[[#This Row],[Service]]),"N/A",INDEX(LookupService[Consumption Unit],MATCH(Table1[[#This Row],[Service]],LookupService[Service],0),0))</f>
        <v>N/A</v>
      </c>
      <c r="AU955" s="62"/>
      <c r="AV955" s="62"/>
      <c r="AW955" s="80" t="str" cm="1">
        <f t="array" ref="AW955">IF(ISBLANK(Table1[[#This Row],[Service]]),"N/A",INDEX(LookupService[Pressure Unit],MATCH(Table1[[#This Row],[Service]],LookupService[Service],0),0))</f>
        <v>N/A</v>
      </c>
      <c r="AX955" s="81"/>
      <c r="AY955" s="72" t="str">
        <f>IF(OR(Table1[[#This Row],[Flow]]="",Table1[[#This Row],[Mech - Diversity]]=""),"",Table1[[#This Row],[Flow]]*Table1[[#This Row],[Mech - Diversity]])</f>
        <v/>
      </c>
      <c r="AZ955" s="72"/>
      <c r="BA955" s="62"/>
      <c r="BB955" s="62"/>
      <c r="BC955" s="62"/>
      <c r="BD955" s="62"/>
      <c r="BE955" s="62"/>
      <c r="BF955" s="62"/>
      <c r="BG955" s="62"/>
      <c r="BH955" s="77"/>
      <c r="BI955" s="77"/>
      <c r="BJ955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955" s="72" t="s">
        <v>512</v>
      </c>
      <c r="BL955" s="72" t="b">
        <f>IF(ISBLANK(Table1[[#This Row],[Power Source (Control Panel)]]),FALSE,TRUE)</f>
        <v>0</v>
      </c>
    </row>
    <row r="956" spans="1:64" ht="30" customHeight="1" x14ac:dyDescent="0.3">
      <c r="A956" s="62" t="s">
        <v>1174</v>
      </c>
      <c r="B956" s="62" t="s">
        <v>1156</v>
      </c>
      <c r="C95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56" s="62" t="s">
        <v>600</v>
      </c>
      <c r="E956" s="62"/>
      <c r="F95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5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56" s="74"/>
      <c r="I956" s="75" t="str">
        <f>IF(Table1[[#This Row],[Connection ID]]&lt;&gt;"-",IF(COUNTIF(Table1[Connection ID],Table1[[#This Row],[Connection ID]])&gt;1,"Duplicate Tag",""),"")</f>
        <v/>
      </c>
      <c r="J95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56" s="62" t="s">
        <v>601</v>
      </c>
      <c r="M956" s="62" t="s">
        <v>751</v>
      </c>
      <c r="N956" s="72" cm="1">
        <f t="array" ref="N956">_xlfn._xlws.FILTER(LookupCostCode[Cost Code],LookupCostCode[Description]=Table1[[#This Row],[Equipment Type]],"Not Assigned")</f>
        <v>5502</v>
      </c>
      <c r="O956" s="72" t="s">
        <v>594</v>
      </c>
      <c r="P956" s="72"/>
      <c r="Q956" s="62" t="s">
        <v>9</v>
      </c>
      <c r="R956" s="62"/>
      <c r="S956" s="62" t="s">
        <v>10</v>
      </c>
      <c r="T956" s="62"/>
      <c r="U956" s="62"/>
      <c r="V956" s="62"/>
      <c r="W956" s="72" t="str">
        <f>IF(ISBLANK(Table1[[#This Row],[Connection Type]]),"",INDEX(LookupConnectionType[Description],MATCH(Table1[[#This Row],[Connection Type]],LookupConnectionType[Connection Abbreviation])))</f>
        <v/>
      </c>
      <c r="X956" s="76"/>
      <c r="AA956" s="62"/>
      <c r="AB956" s="62"/>
      <c r="AC956" s="62"/>
      <c r="AD956" s="62"/>
      <c r="AE956" s="62"/>
      <c r="AF956" s="77"/>
      <c r="AG956" s="77"/>
      <c r="AH956" s="78"/>
      <c r="AI95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5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56" s="79" t="str">
        <f>IF(OR(Table1[[#This Row],[Apparent Power (kVA)]]="",Table1[[#This Row],[Elec - Diversity]]=""),"",Table1[[#This Row],[Apparent Power (kVA)]]*Table1[[#This Row],[Elec - Diversity]])</f>
        <v/>
      </c>
      <c r="AL956" s="62"/>
      <c r="AM956" s="62"/>
      <c r="AN956" s="62"/>
      <c r="AO956" s="62"/>
      <c r="AP956" s="62"/>
      <c r="AQ956" s="62"/>
      <c r="AR956" s="62"/>
      <c r="AS956" s="62"/>
      <c r="AT956" s="62" t="str" cm="1">
        <f t="array" ref="AT956">IF(ISBLANK(Table1[[#This Row],[Service]]),"N/A",INDEX(LookupService[Consumption Unit],MATCH(Table1[[#This Row],[Service]],LookupService[Service],0),0))</f>
        <v>N/A</v>
      </c>
      <c r="AU956" s="62"/>
      <c r="AV956" s="62"/>
      <c r="AW956" s="80" t="str" cm="1">
        <f t="array" ref="AW956">IF(ISBLANK(Table1[[#This Row],[Service]]),"N/A",INDEX(LookupService[Pressure Unit],MATCH(Table1[[#This Row],[Service]],LookupService[Service],0),0))</f>
        <v>N/A</v>
      </c>
      <c r="AX956" s="81"/>
      <c r="AY956" s="72" t="str">
        <f>IF(OR(Table1[[#This Row],[Flow]]="",Table1[[#This Row],[Mech - Diversity]]=""),"",Table1[[#This Row],[Flow]]*Table1[[#This Row],[Mech - Diversity]])</f>
        <v/>
      </c>
      <c r="AZ956" s="72"/>
      <c r="BA956" s="62"/>
      <c r="BB956" s="62"/>
      <c r="BC956" s="62"/>
      <c r="BD956" s="62"/>
      <c r="BE956" s="62"/>
      <c r="BF956" s="62"/>
      <c r="BG956" s="62"/>
      <c r="BH956" s="77"/>
      <c r="BI956" s="77"/>
      <c r="BJ95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56" s="72"/>
      <c r="BL956" s="72" t="b">
        <f>IF(ISBLANK(Table1[[#This Row],[Power Source (Control Panel)]]),FALSE,TRUE)</f>
        <v>0</v>
      </c>
    </row>
    <row r="957" spans="1:64" ht="30" customHeight="1" x14ac:dyDescent="0.3">
      <c r="A957" s="62" t="s">
        <v>1200</v>
      </c>
      <c r="B957" s="62" t="s">
        <v>1178</v>
      </c>
      <c r="C95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EL-C176</v>
      </c>
      <c r="D957" s="62" t="s">
        <v>516</v>
      </c>
      <c r="E957" s="62" t="s">
        <v>528</v>
      </c>
      <c r="F957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957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957" s="74">
        <v>176</v>
      </c>
      <c r="I957" s="75" t="str">
        <f>IF(Table1[[#This Row],[Connection ID]]&lt;&gt;"-",IF(COUNTIF(Table1[Connection ID],Table1[[#This Row],[Connection ID]])&gt;1,"Duplicate Tag",""),"")</f>
        <v/>
      </c>
      <c r="J95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57" s="62"/>
      <c r="M957" s="62" t="s">
        <v>751</v>
      </c>
      <c r="N957" s="72" t="str" cm="1">
        <f t="array" ref="N957">_xlfn._xlws.FILTER(LookupCostCode[Cost Code],LookupCostCode[Description]=Table1[[#This Row],[Equipment Type]],"Not Assigned")</f>
        <v>Not Assigned</v>
      </c>
      <c r="O957" s="72" t="s">
        <v>594</v>
      </c>
      <c r="P957" s="72"/>
      <c r="Q957" s="62" t="s">
        <v>9</v>
      </c>
      <c r="R957" s="62"/>
      <c r="S957" s="62" t="s">
        <v>10</v>
      </c>
      <c r="T957" s="62"/>
      <c r="U957" s="62"/>
      <c r="V957" s="62"/>
      <c r="W957" s="72" t="str">
        <f>IF(ISBLANK(Table1[[#This Row],[Connection Type]]),"",INDEX(LookupConnectionType[Description],MATCH(Table1[[#This Row],[Connection Type]],LookupConnectionType[Connection Abbreviation])))</f>
        <v/>
      </c>
      <c r="X957" s="76"/>
      <c r="AA957" s="62"/>
      <c r="AB957" s="62"/>
      <c r="AC957" s="62" t="s">
        <v>518</v>
      </c>
      <c r="AD957" s="62"/>
      <c r="AE957" s="62" t="s">
        <v>657</v>
      </c>
      <c r="AF957" s="77"/>
      <c r="AG957" s="77">
        <v>15</v>
      </c>
      <c r="AH957" s="78">
        <v>0.8</v>
      </c>
      <c r="AI957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5.4039985196148965</v>
      </c>
      <c r="AJ957" s="79">
        <f>IF(OR(Table1[[#This Row],[Apparent Load (FLA)]]="",Table1[[#This Row],[Apparent Load (FLA)]]=0,Table1[[#This Row],[Elec - Diversity]]=""),"",Table1[[#This Row],[Apparent Load (FLA)]]*Table1[[#This Row],[Elec - Diversity]])</f>
        <v>12</v>
      </c>
      <c r="AK957" s="79">
        <f>IF(OR(Table1[[#This Row],[Apparent Power (kVA)]]="",Table1[[#This Row],[Elec - Diversity]]=""),"",Table1[[#This Row],[Apparent Power (kVA)]]*Table1[[#This Row],[Elec - Diversity]])</f>
        <v>4.3231988156919172</v>
      </c>
      <c r="AL957" s="62"/>
      <c r="AM957" s="62"/>
      <c r="AN957" s="62"/>
      <c r="AO957" s="62"/>
      <c r="AP957" s="62"/>
      <c r="AQ957" s="62"/>
      <c r="AR957" s="62"/>
      <c r="AS957" s="62"/>
      <c r="AT957" s="62" t="str" cm="1">
        <f t="array" ref="AT957">IF(ISBLANK(Table1[[#This Row],[Service]]),"N/A",INDEX(LookupService[Consumption Unit],MATCH(Table1[[#This Row],[Service]],LookupService[Service],0),0))</f>
        <v>N/A</v>
      </c>
      <c r="AU957" s="62"/>
      <c r="AV957" s="62"/>
      <c r="AW957" s="80" t="str" cm="1">
        <f t="array" ref="AW957">IF(ISBLANK(Table1[[#This Row],[Service]]),"N/A",INDEX(LookupService[Pressure Unit],MATCH(Table1[[#This Row],[Service]],LookupService[Service],0),0))</f>
        <v>N/A</v>
      </c>
      <c r="AX957" s="81"/>
      <c r="AY957" s="72" t="str">
        <f>IF(OR(Table1[[#This Row],[Flow]]="",Table1[[#This Row],[Mech - Diversity]]=""),"",Table1[[#This Row],[Flow]]*Table1[[#This Row],[Mech - Diversity]])</f>
        <v/>
      </c>
      <c r="AZ957" s="72"/>
      <c r="BA957" s="62"/>
      <c r="BB957" s="62"/>
      <c r="BC957" s="62"/>
      <c r="BD957" s="62"/>
      <c r="BE957" s="62"/>
      <c r="BF957" s="62"/>
      <c r="BG957" s="62"/>
      <c r="BH957" s="77"/>
      <c r="BI957" s="77"/>
      <c r="BJ957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957" s="72"/>
      <c r="BL957" s="72" t="b">
        <f>IF(ISBLANK(Table1[[#This Row],[Power Source (Control Panel)]]),FALSE,TRUE)</f>
        <v>0</v>
      </c>
    </row>
    <row r="958" spans="1:64" ht="30" customHeight="1" x14ac:dyDescent="0.3">
      <c r="A958" s="62" t="s">
        <v>1200</v>
      </c>
      <c r="B958" s="62" t="s">
        <v>1178</v>
      </c>
      <c r="C95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TD-C149</v>
      </c>
      <c r="D958" s="62" t="s">
        <v>516</v>
      </c>
      <c r="E958" s="62" t="s">
        <v>794</v>
      </c>
      <c r="F958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958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958" s="74">
        <v>149</v>
      </c>
      <c r="I958" s="75" t="str">
        <f>IF(Table1[[#This Row],[Connection ID]]&lt;&gt;"-",IF(COUNTIF(Table1[Connection ID],Table1[[#This Row],[Connection ID]])&gt;1,"Duplicate Tag",""),"")</f>
        <v/>
      </c>
      <c r="J95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58" s="62"/>
      <c r="M958" s="62" t="s">
        <v>751</v>
      </c>
      <c r="N958" s="72" t="str" cm="1">
        <f t="array" ref="N958">_xlfn._xlws.FILTER(LookupCostCode[Cost Code],LookupCostCode[Description]=Table1[[#This Row],[Equipment Type]],"Not Assigned")</f>
        <v>Not Assigned</v>
      </c>
      <c r="O958" s="72" t="s">
        <v>594</v>
      </c>
      <c r="P958" s="72"/>
      <c r="Q958" s="62" t="s">
        <v>9</v>
      </c>
      <c r="R958" s="62"/>
      <c r="S958" s="62" t="s">
        <v>10</v>
      </c>
      <c r="T958" s="62"/>
      <c r="U958" s="62"/>
      <c r="V958" s="62"/>
      <c r="W958" s="72" t="str">
        <f>IF(ISBLANK(Table1[[#This Row],[Connection Type]]),"",INDEX(LookupConnectionType[Description],MATCH(Table1[[#This Row],[Connection Type]],LookupConnectionType[Connection Abbreviation])))</f>
        <v/>
      </c>
      <c r="X958" s="76"/>
      <c r="AA958" s="62"/>
      <c r="AB958" s="62"/>
      <c r="AC958" s="62"/>
      <c r="AD958" s="62"/>
      <c r="AE958" s="62"/>
      <c r="AF958" s="77"/>
      <c r="AG958" s="77"/>
      <c r="AH958" s="78"/>
      <c r="AI95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5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58" s="79" t="str">
        <f>IF(OR(Table1[[#This Row],[Apparent Power (kVA)]]="",Table1[[#This Row],[Elec - Diversity]]=""),"",Table1[[#This Row],[Apparent Power (kVA)]]*Table1[[#This Row],[Elec - Diversity]])</f>
        <v/>
      </c>
      <c r="AL958" s="62"/>
      <c r="AM958" s="62"/>
      <c r="AN958" s="62"/>
      <c r="AO958" s="62"/>
      <c r="AP958" s="62"/>
      <c r="AQ958" s="62"/>
      <c r="AR958" s="62"/>
      <c r="AS958" s="62"/>
      <c r="AT958" s="62" t="str" cm="1">
        <f t="array" ref="AT958">IF(ISBLANK(Table1[[#This Row],[Service]]),"N/A",INDEX(LookupService[Consumption Unit],MATCH(Table1[[#This Row],[Service]],LookupService[Service],0),0))</f>
        <v>N/A</v>
      </c>
      <c r="AU958" s="62"/>
      <c r="AV958" s="62"/>
      <c r="AW958" s="80" t="str" cm="1">
        <f t="array" ref="AW958">IF(ISBLANK(Table1[[#This Row],[Service]]),"N/A",INDEX(LookupService[Pressure Unit],MATCH(Table1[[#This Row],[Service]],LookupService[Service],0),0))</f>
        <v>N/A</v>
      </c>
      <c r="AX958" s="81"/>
      <c r="AY958" s="72" t="str">
        <f>IF(OR(Table1[[#This Row],[Flow]]="",Table1[[#This Row],[Mech - Diversity]]=""),"",Table1[[#This Row],[Flow]]*Table1[[#This Row],[Mech - Diversity]])</f>
        <v/>
      </c>
      <c r="AZ958" s="72"/>
      <c r="BA958" s="62"/>
      <c r="BB958" s="62"/>
      <c r="BC958" s="62"/>
      <c r="BD958" s="62"/>
      <c r="BE958" s="62"/>
      <c r="BF958" s="62"/>
      <c r="BG958" s="62"/>
      <c r="BH958" s="77"/>
      <c r="BI958" s="77"/>
      <c r="BJ958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958" s="72"/>
      <c r="BL958" s="72" t="b">
        <f>IF(ISBLANK(Table1[[#This Row],[Power Source (Control Panel)]]),FALSE,TRUE)</f>
        <v>0</v>
      </c>
    </row>
    <row r="959" spans="1:64" ht="30" customHeight="1" x14ac:dyDescent="0.3">
      <c r="A959" s="62" t="s">
        <v>1200</v>
      </c>
      <c r="B959" s="62" t="s">
        <v>1178</v>
      </c>
      <c r="C95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59" s="62" t="s">
        <v>600</v>
      </c>
      <c r="E959" s="62"/>
      <c r="F95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5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59" s="74"/>
      <c r="I959" s="75" t="str">
        <f>IF(Table1[[#This Row],[Connection ID]]&lt;&gt;"-",IF(COUNTIF(Table1[Connection ID],Table1[[#This Row],[Connection ID]])&gt;1,"Duplicate Tag",""),"")</f>
        <v/>
      </c>
      <c r="J95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59" s="62" t="s">
        <v>601</v>
      </c>
      <c r="M959" s="62" t="s">
        <v>751</v>
      </c>
      <c r="N959" s="72" cm="1">
        <f t="array" ref="N959">_xlfn._xlws.FILTER(LookupCostCode[Cost Code],LookupCostCode[Description]=Table1[[#This Row],[Equipment Type]],"Not Assigned")</f>
        <v>5502</v>
      </c>
      <c r="O959" s="72" t="s">
        <v>594</v>
      </c>
      <c r="P959" s="72"/>
      <c r="Q959" s="62" t="s">
        <v>9</v>
      </c>
      <c r="R959" s="62"/>
      <c r="S959" s="62" t="s">
        <v>10</v>
      </c>
      <c r="T959" s="62"/>
      <c r="U959" s="62"/>
      <c r="V959" s="62"/>
      <c r="W959" s="72" t="str">
        <f>IF(ISBLANK(Table1[[#This Row],[Connection Type]]),"",INDEX(LookupConnectionType[Description],MATCH(Table1[[#This Row],[Connection Type]],LookupConnectionType[Connection Abbreviation])))</f>
        <v/>
      </c>
      <c r="X959" s="76"/>
      <c r="AA959" s="62"/>
      <c r="AB959" s="62"/>
      <c r="AC959" s="62"/>
      <c r="AD959" s="62"/>
      <c r="AE959" s="62"/>
      <c r="AF959" s="77"/>
      <c r="AG959" s="77"/>
      <c r="AH959" s="78"/>
      <c r="AI95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5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59" s="79" t="str">
        <f>IF(OR(Table1[[#This Row],[Apparent Power (kVA)]]="",Table1[[#This Row],[Elec - Diversity]]=""),"",Table1[[#This Row],[Apparent Power (kVA)]]*Table1[[#This Row],[Elec - Diversity]])</f>
        <v/>
      </c>
      <c r="AL959" s="62"/>
      <c r="AM959" s="62"/>
      <c r="AN959" s="62"/>
      <c r="AO959" s="62"/>
      <c r="AP959" s="62"/>
      <c r="AQ959" s="62"/>
      <c r="AR959" s="62"/>
      <c r="AS959" s="62"/>
      <c r="AT959" s="62" t="str" cm="1">
        <f t="array" ref="AT959">IF(ISBLANK(Table1[[#This Row],[Service]]),"N/A",INDEX(LookupService[Consumption Unit],MATCH(Table1[[#This Row],[Service]],LookupService[Service],0),0))</f>
        <v>N/A</v>
      </c>
      <c r="AU959" s="62"/>
      <c r="AV959" s="62"/>
      <c r="AW959" s="80" t="str" cm="1">
        <f t="array" ref="AW959">IF(ISBLANK(Table1[[#This Row],[Service]]),"N/A",INDEX(LookupService[Pressure Unit],MATCH(Table1[[#This Row],[Service]],LookupService[Service],0),0))</f>
        <v>N/A</v>
      </c>
      <c r="AX959" s="81"/>
      <c r="AY959" s="72" t="str">
        <f>IF(OR(Table1[[#This Row],[Flow]]="",Table1[[#This Row],[Mech - Diversity]]=""),"",Table1[[#This Row],[Flow]]*Table1[[#This Row],[Mech - Diversity]])</f>
        <v/>
      </c>
      <c r="AZ959" s="72"/>
      <c r="BA959" s="62"/>
      <c r="BB959" s="62"/>
      <c r="BC959" s="62"/>
      <c r="BD959" s="62"/>
      <c r="BE959" s="62"/>
      <c r="BF959" s="62"/>
      <c r="BG959" s="62"/>
      <c r="BH959" s="77"/>
      <c r="BI959" s="77"/>
      <c r="BJ95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59" s="72"/>
      <c r="BL959" s="72" t="b">
        <f>IF(ISBLANK(Table1[[#This Row],[Power Source (Control Panel)]]),FALSE,TRUE)</f>
        <v>0</v>
      </c>
    </row>
    <row r="960" spans="1:64" ht="30" customHeight="1" x14ac:dyDescent="0.3">
      <c r="A960" s="62" t="s">
        <v>1201</v>
      </c>
      <c r="B960" s="62" t="s">
        <v>1180</v>
      </c>
      <c r="C96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EL-C177</v>
      </c>
      <c r="D960" s="62" t="s">
        <v>516</v>
      </c>
      <c r="E960" s="62" t="s">
        <v>528</v>
      </c>
      <c r="F960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960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960" s="74">
        <v>177</v>
      </c>
      <c r="I960" s="75" t="str">
        <f>IF(Table1[[#This Row],[Connection ID]]&lt;&gt;"-",IF(COUNTIF(Table1[Connection ID],Table1[[#This Row],[Connection ID]])&gt;1,"Duplicate Tag",""),"")</f>
        <v/>
      </c>
      <c r="J96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60" s="62"/>
      <c r="M960" s="62" t="s">
        <v>751</v>
      </c>
      <c r="N960" s="72" t="str" cm="1">
        <f t="array" ref="N960">_xlfn._xlws.FILTER(LookupCostCode[Cost Code],LookupCostCode[Description]=Table1[[#This Row],[Equipment Type]],"Not Assigned")</f>
        <v>Not Assigned</v>
      </c>
      <c r="O960" s="72" t="s">
        <v>737</v>
      </c>
      <c r="P960" s="72"/>
      <c r="Q960" s="62" t="s">
        <v>9</v>
      </c>
      <c r="R960" s="62"/>
      <c r="S960" s="62" t="s">
        <v>10</v>
      </c>
      <c r="T960" s="62"/>
      <c r="U960" s="62"/>
      <c r="V960" s="62"/>
      <c r="W960" s="72" t="str">
        <f>IF(ISBLANK(Table1[[#This Row],[Connection Type]]),"",INDEX(LookupConnectionType[Description],MATCH(Table1[[#This Row],[Connection Type]],LookupConnectionType[Connection Abbreviation])))</f>
        <v/>
      </c>
      <c r="X960" s="76"/>
      <c r="AA960" s="62"/>
      <c r="AB960" s="62"/>
      <c r="AC960" s="62" t="s">
        <v>518</v>
      </c>
      <c r="AD960" s="62"/>
      <c r="AE960" s="62" t="s">
        <v>668</v>
      </c>
      <c r="AF960" s="77"/>
      <c r="AG960" s="77">
        <v>324</v>
      </c>
      <c r="AH960" s="78">
        <v>0.8</v>
      </c>
      <c r="AI960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269.36854159311179</v>
      </c>
      <c r="AJ960" s="79">
        <f>IF(OR(Table1[[#This Row],[Apparent Load (FLA)]]="",Table1[[#This Row],[Apparent Load (FLA)]]=0,Table1[[#This Row],[Elec - Diversity]]=""),"",Table1[[#This Row],[Apparent Load (FLA)]]*Table1[[#This Row],[Elec - Diversity]])</f>
        <v>259.2</v>
      </c>
      <c r="AK960" s="79">
        <f>IF(OR(Table1[[#This Row],[Apparent Power (kVA)]]="",Table1[[#This Row],[Elec - Diversity]]=""),"",Table1[[#This Row],[Apparent Power (kVA)]]*Table1[[#This Row],[Elec - Diversity]])</f>
        <v>215.49483327448945</v>
      </c>
      <c r="AL960" s="62"/>
      <c r="AM960" s="62"/>
      <c r="AN960" s="62"/>
      <c r="AO960" s="62"/>
      <c r="AP960" s="62"/>
      <c r="AQ960" s="62"/>
      <c r="AR960" s="62"/>
      <c r="AS960" s="62"/>
      <c r="AT960" s="62" t="str" cm="1">
        <f t="array" ref="AT960">IF(ISBLANK(Table1[[#This Row],[Service]]),"N/A",INDEX(LookupService[Consumption Unit],MATCH(Table1[[#This Row],[Service]],LookupService[Service],0),0))</f>
        <v>N/A</v>
      </c>
      <c r="AU960" s="62"/>
      <c r="AV960" s="62"/>
      <c r="AW960" s="80" t="str" cm="1">
        <f t="array" ref="AW960">IF(ISBLANK(Table1[[#This Row],[Service]]),"N/A",INDEX(LookupService[Pressure Unit],MATCH(Table1[[#This Row],[Service]],LookupService[Service],0),0))</f>
        <v>N/A</v>
      </c>
      <c r="AX960" s="81"/>
      <c r="AY960" s="72" t="str">
        <f>IF(OR(Table1[[#This Row],[Flow]]="",Table1[[#This Row],[Mech - Diversity]]=""),"",Table1[[#This Row],[Flow]]*Table1[[#This Row],[Mech - Diversity]])</f>
        <v/>
      </c>
      <c r="AZ960" s="72"/>
      <c r="BA960" s="62"/>
      <c r="BB960" s="62"/>
      <c r="BC960" s="62"/>
      <c r="BD960" s="62"/>
      <c r="BE960" s="62"/>
      <c r="BF960" s="62"/>
      <c r="BG960" s="62"/>
      <c r="BH960" s="77"/>
      <c r="BI960" s="77"/>
      <c r="BJ960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960" s="72"/>
      <c r="BL960" s="72" t="b">
        <f>IF(ISBLANK(Table1[[#This Row],[Power Source (Control Panel)]]),FALSE,TRUE)</f>
        <v>0</v>
      </c>
    </row>
    <row r="961" spans="1:64" ht="30" customHeight="1" x14ac:dyDescent="0.3">
      <c r="A961" s="62" t="s">
        <v>1201</v>
      </c>
      <c r="B961" s="62" t="s">
        <v>1180</v>
      </c>
      <c r="C96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TD-C150</v>
      </c>
      <c r="D961" s="62" t="s">
        <v>516</v>
      </c>
      <c r="E961" s="62" t="s">
        <v>794</v>
      </c>
      <c r="F961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961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961" s="74">
        <v>150</v>
      </c>
      <c r="I961" s="75" t="str">
        <f>IF(Table1[[#This Row],[Connection ID]]&lt;&gt;"-",IF(COUNTIF(Table1[Connection ID],Table1[[#This Row],[Connection ID]])&gt;1,"Duplicate Tag",""),"")</f>
        <v/>
      </c>
      <c r="J96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61" s="62"/>
      <c r="M961" s="62" t="s">
        <v>751</v>
      </c>
      <c r="N961" s="72" t="str" cm="1">
        <f t="array" ref="N961">_xlfn._xlws.FILTER(LookupCostCode[Cost Code],LookupCostCode[Description]=Table1[[#This Row],[Equipment Type]],"Not Assigned")</f>
        <v>Not Assigned</v>
      </c>
      <c r="O961" s="72" t="s">
        <v>737</v>
      </c>
      <c r="P961" s="72"/>
      <c r="Q961" s="62" t="s">
        <v>9</v>
      </c>
      <c r="R961" s="62"/>
      <c r="S961" s="62" t="s">
        <v>10</v>
      </c>
      <c r="T961" s="62"/>
      <c r="U961" s="62"/>
      <c r="V961" s="62"/>
      <c r="W961" s="72" t="str">
        <f>IF(ISBLANK(Table1[[#This Row],[Connection Type]]),"",INDEX(LookupConnectionType[Description],MATCH(Table1[[#This Row],[Connection Type]],LookupConnectionType[Connection Abbreviation])))</f>
        <v/>
      </c>
      <c r="X961" s="76"/>
      <c r="AA961" s="62"/>
      <c r="AB961" s="62"/>
      <c r="AC961" s="62"/>
      <c r="AD961" s="62"/>
      <c r="AE961" s="62"/>
      <c r="AF961" s="77"/>
      <c r="AG961" s="77"/>
      <c r="AH961" s="78"/>
      <c r="AI96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6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61" s="79" t="str">
        <f>IF(OR(Table1[[#This Row],[Apparent Power (kVA)]]="",Table1[[#This Row],[Elec - Diversity]]=""),"",Table1[[#This Row],[Apparent Power (kVA)]]*Table1[[#This Row],[Elec - Diversity]])</f>
        <v/>
      </c>
      <c r="AL961" s="62"/>
      <c r="AM961" s="62"/>
      <c r="AN961" s="62"/>
      <c r="AO961" s="62"/>
      <c r="AP961" s="62"/>
      <c r="AQ961" s="62"/>
      <c r="AR961" s="62"/>
      <c r="AS961" s="62"/>
      <c r="AT961" s="62" t="str" cm="1">
        <f t="array" ref="AT961">IF(ISBLANK(Table1[[#This Row],[Service]]),"N/A",INDEX(LookupService[Consumption Unit],MATCH(Table1[[#This Row],[Service]],LookupService[Service],0),0))</f>
        <v>N/A</v>
      </c>
      <c r="AU961" s="62"/>
      <c r="AV961" s="62"/>
      <c r="AW961" s="80" t="str" cm="1">
        <f t="array" ref="AW961">IF(ISBLANK(Table1[[#This Row],[Service]]),"N/A",INDEX(LookupService[Pressure Unit],MATCH(Table1[[#This Row],[Service]],LookupService[Service],0),0))</f>
        <v>N/A</v>
      </c>
      <c r="AX961" s="81"/>
      <c r="AY961" s="72" t="str">
        <f>IF(OR(Table1[[#This Row],[Flow]]="",Table1[[#This Row],[Mech - Diversity]]=""),"",Table1[[#This Row],[Flow]]*Table1[[#This Row],[Mech - Diversity]])</f>
        <v/>
      </c>
      <c r="AZ961" s="72"/>
      <c r="BA961" s="62"/>
      <c r="BB961" s="62"/>
      <c r="BC961" s="62"/>
      <c r="BD961" s="62"/>
      <c r="BE961" s="62"/>
      <c r="BF961" s="62"/>
      <c r="BG961" s="62"/>
      <c r="BH961" s="77"/>
      <c r="BI961" s="77"/>
      <c r="BJ961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961" s="72"/>
      <c r="BL961" s="72" t="b">
        <f>IF(ISBLANK(Table1[[#This Row],[Power Source (Control Panel)]]),FALSE,TRUE)</f>
        <v>0</v>
      </c>
    </row>
    <row r="962" spans="1:64" ht="30" customHeight="1" x14ac:dyDescent="0.3">
      <c r="A962" s="62" t="s">
        <v>1201</v>
      </c>
      <c r="B962" s="62" t="s">
        <v>1180</v>
      </c>
      <c r="C96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62" s="62" t="s">
        <v>600</v>
      </c>
      <c r="E962" s="62"/>
      <c r="F96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6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62" s="74"/>
      <c r="I962" s="75" t="str">
        <f>IF(Table1[[#This Row],[Connection ID]]&lt;&gt;"-",IF(COUNTIF(Table1[Connection ID],Table1[[#This Row],[Connection ID]])&gt;1,"Duplicate Tag",""),"")</f>
        <v/>
      </c>
      <c r="J96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62" s="62" t="s">
        <v>601</v>
      </c>
      <c r="M962" s="62" t="s">
        <v>751</v>
      </c>
      <c r="N962" s="72" cm="1">
        <f t="array" ref="N962">_xlfn._xlws.FILTER(LookupCostCode[Cost Code],LookupCostCode[Description]=Table1[[#This Row],[Equipment Type]],"Not Assigned")</f>
        <v>5502</v>
      </c>
      <c r="O962" s="72" t="s">
        <v>737</v>
      </c>
      <c r="P962" s="72"/>
      <c r="Q962" s="62" t="s">
        <v>9</v>
      </c>
      <c r="R962" s="62"/>
      <c r="S962" s="62" t="s">
        <v>10</v>
      </c>
      <c r="T962" s="62"/>
      <c r="U962" s="62"/>
      <c r="V962" s="62"/>
      <c r="W962" s="72" t="str">
        <f>IF(ISBLANK(Table1[[#This Row],[Connection Type]]),"",INDEX(LookupConnectionType[Description],MATCH(Table1[[#This Row],[Connection Type]],LookupConnectionType[Connection Abbreviation])))</f>
        <v/>
      </c>
      <c r="X962" s="76"/>
      <c r="AA962" s="62"/>
      <c r="AB962" s="62"/>
      <c r="AC962" s="62"/>
      <c r="AD962" s="62"/>
      <c r="AE962" s="62"/>
      <c r="AF962" s="77"/>
      <c r="AG962" s="77"/>
      <c r="AH962" s="78"/>
      <c r="AI96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6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62" s="79" t="str">
        <f>IF(OR(Table1[[#This Row],[Apparent Power (kVA)]]="",Table1[[#This Row],[Elec - Diversity]]=""),"",Table1[[#This Row],[Apparent Power (kVA)]]*Table1[[#This Row],[Elec - Diversity]])</f>
        <v/>
      </c>
      <c r="AL962" s="62"/>
      <c r="AM962" s="62"/>
      <c r="AN962" s="62"/>
      <c r="AO962" s="62"/>
      <c r="AP962" s="62"/>
      <c r="AQ962" s="62"/>
      <c r="AR962" s="62"/>
      <c r="AS962" s="62"/>
      <c r="AT962" s="62" t="str" cm="1">
        <f t="array" ref="AT962">IF(ISBLANK(Table1[[#This Row],[Service]]),"N/A",INDEX(LookupService[Consumption Unit],MATCH(Table1[[#This Row],[Service]],LookupService[Service],0),0))</f>
        <v>N/A</v>
      </c>
      <c r="AU962" s="62"/>
      <c r="AV962" s="62"/>
      <c r="AW962" s="80" t="str" cm="1">
        <f t="array" ref="AW962">IF(ISBLANK(Table1[[#This Row],[Service]]),"N/A",INDEX(LookupService[Pressure Unit],MATCH(Table1[[#This Row],[Service]],LookupService[Service],0),0))</f>
        <v>N/A</v>
      </c>
      <c r="AX962" s="81"/>
      <c r="AY962" s="72" t="str">
        <f>IF(OR(Table1[[#This Row],[Flow]]="",Table1[[#This Row],[Mech - Diversity]]=""),"",Table1[[#This Row],[Flow]]*Table1[[#This Row],[Mech - Diversity]])</f>
        <v/>
      </c>
      <c r="AZ962" s="72"/>
      <c r="BA962" s="62"/>
      <c r="BB962" s="62"/>
      <c r="BC962" s="62"/>
      <c r="BD962" s="62"/>
      <c r="BE962" s="62"/>
      <c r="BF962" s="62"/>
      <c r="BG962" s="62"/>
      <c r="BH962" s="77"/>
      <c r="BI962" s="77"/>
      <c r="BJ96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62" s="72"/>
      <c r="BL962" s="72" t="b">
        <f>IF(ISBLANK(Table1[[#This Row],[Power Source (Control Panel)]]),FALSE,TRUE)</f>
        <v>0</v>
      </c>
    </row>
    <row r="963" spans="1:64" ht="30" customHeight="1" x14ac:dyDescent="0.3">
      <c r="A963" s="62" t="s">
        <v>1202</v>
      </c>
      <c r="B963" s="62" t="s">
        <v>1182</v>
      </c>
      <c r="C96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CA-C048</v>
      </c>
      <c r="D963" s="62" t="s">
        <v>516</v>
      </c>
      <c r="E963" s="62" t="s">
        <v>517</v>
      </c>
      <c r="F963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963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963" s="74">
        <v>48</v>
      </c>
      <c r="I963" s="75" t="str">
        <f>IF(Table1[[#This Row],[Connection ID]]&lt;&gt;"-",IF(COUNTIF(Table1[Connection ID],Table1[[#This Row],[Connection ID]])&gt;1,"Duplicate Tag",""),"")</f>
        <v/>
      </c>
      <c r="J96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63" s="62"/>
      <c r="M963" s="62" t="s">
        <v>7</v>
      </c>
      <c r="N963" s="72" t="str" cm="1">
        <f t="array" ref="N963">_xlfn._xlws.FILTER(LookupCostCode[Cost Code],LookupCostCode[Description]=Table1[[#This Row],[Equipment Type]],"Not Assigned")</f>
        <v>Not Assigned</v>
      </c>
      <c r="O963" s="72" t="s">
        <v>849</v>
      </c>
      <c r="P963" s="62"/>
      <c r="Q963" s="62" t="s">
        <v>9</v>
      </c>
      <c r="R963" s="62"/>
      <c r="S963" s="62" t="s">
        <v>10</v>
      </c>
      <c r="T963" s="62"/>
      <c r="U963" s="62"/>
      <c r="V963" s="62"/>
      <c r="W963" s="72" t="str">
        <f>IF(ISBLANK(Table1[[#This Row],[Connection Type]]),"",INDEX(LookupConnectionType[Description],MATCH(Table1[[#This Row],[Connection Type]],LookupConnectionType[Connection Abbreviation])))</f>
        <v/>
      </c>
      <c r="X963" s="76"/>
      <c r="AA963" s="62"/>
      <c r="AB963" s="62"/>
      <c r="AC963" s="62" t="s">
        <v>518</v>
      </c>
      <c r="AD963" s="62"/>
      <c r="AE963" s="62"/>
      <c r="AF963" s="77"/>
      <c r="AG963" s="77"/>
      <c r="AH963" s="78"/>
      <c r="AI96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6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63" s="79" t="str">
        <f>IF(OR(Table1[[#This Row],[Apparent Power (kVA)]]="",Table1[[#This Row],[Elec - Diversity]]=""),"",Table1[[#This Row],[Apparent Power (kVA)]]*Table1[[#This Row],[Elec - Diversity]])</f>
        <v/>
      </c>
      <c r="AL963" s="62"/>
      <c r="AM963" s="62"/>
      <c r="AN963" s="62"/>
      <c r="AO963" s="62"/>
      <c r="AP963" s="62"/>
      <c r="AQ963" s="62"/>
      <c r="AR963" s="62"/>
      <c r="AS963" s="62">
        <v>10</v>
      </c>
      <c r="AT963" s="62" t="str" cm="1">
        <f t="array" ref="AT963">IF(ISBLANK(Table1[[#This Row],[Service]]),"N/A",INDEX(LookupService[Consumption Unit],MATCH(Table1[[#This Row],[Service]],LookupService[Service],0),0))</f>
        <v>SCFM</v>
      </c>
      <c r="AU963" s="62"/>
      <c r="AV963" s="62">
        <v>100</v>
      </c>
      <c r="AW963" s="80" t="str" cm="1">
        <f t="array" ref="AW963">IF(ISBLANK(Table1[[#This Row],[Service]]),"N/A",INDEX(LookupService[Pressure Unit],MATCH(Table1[[#This Row],[Service]],LookupService[Service],0),0))</f>
        <v>PSI</v>
      </c>
      <c r="AX963" s="81">
        <v>0.3</v>
      </c>
      <c r="AY963" s="72">
        <f>IF(OR(Table1[[#This Row],[Flow]]="",Table1[[#This Row],[Mech - Diversity]]=""),"",Table1[[#This Row],[Flow]]*Table1[[#This Row],[Mech - Diversity]])</f>
        <v>3</v>
      </c>
      <c r="AZ963" s="72"/>
      <c r="BA963" s="62" t="s">
        <v>519</v>
      </c>
      <c r="BB963" s="62" t="s">
        <v>796</v>
      </c>
      <c r="BC963" s="62"/>
      <c r="BD963" s="62"/>
      <c r="BE963" s="62"/>
      <c r="BF963" s="62"/>
      <c r="BG963" s="62"/>
      <c r="BH963" s="77"/>
      <c r="BI963" s="77"/>
      <c r="BJ963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963" s="72"/>
      <c r="BL963" s="72" t="b">
        <f>IF(ISBLANK(Table1[[#This Row],[Power Source (Control Panel)]]),FALSE,TRUE)</f>
        <v>0</v>
      </c>
    </row>
    <row r="964" spans="1:64" ht="30" customHeight="1" x14ac:dyDescent="0.3">
      <c r="A964" s="62" t="s">
        <v>1202</v>
      </c>
      <c r="B964" s="62" t="s">
        <v>1182</v>
      </c>
      <c r="C96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EL-C199</v>
      </c>
      <c r="D964" s="62" t="s">
        <v>516</v>
      </c>
      <c r="E964" s="62" t="s">
        <v>528</v>
      </c>
      <c r="F964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964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964" s="74">
        <v>199</v>
      </c>
      <c r="I964" s="75" t="str">
        <f>IF(Table1[[#This Row],[Connection ID]]&lt;&gt;"-",IF(COUNTIF(Table1[Connection ID],Table1[[#This Row],[Connection ID]])&gt;1,"Duplicate Tag",""),"")</f>
        <v/>
      </c>
      <c r="J96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64" s="62"/>
      <c r="M964" s="62" t="s">
        <v>7</v>
      </c>
      <c r="N964" s="72" t="str" cm="1">
        <f t="array" ref="N964">_xlfn._xlws.FILTER(LookupCostCode[Cost Code],LookupCostCode[Description]=Table1[[#This Row],[Equipment Type]],"Not Assigned")</f>
        <v>Not Assigned</v>
      </c>
      <c r="O964" s="72" t="s">
        <v>849</v>
      </c>
      <c r="P964" s="72"/>
      <c r="Q964" s="62" t="s">
        <v>9</v>
      </c>
      <c r="R964" s="62"/>
      <c r="S964" s="62" t="s">
        <v>10</v>
      </c>
      <c r="T964" s="62"/>
      <c r="U964" s="62"/>
      <c r="V964" s="62"/>
      <c r="W964" s="72" t="str">
        <f>IF(ISBLANK(Table1[[#This Row],[Connection Type]]),"",INDEX(LookupConnectionType[Description],MATCH(Table1[[#This Row],[Connection Type]],LookupConnectionType[Connection Abbreviation])))</f>
        <v/>
      </c>
      <c r="X964" s="76"/>
      <c r="AA964" s="62"/>
      <c r="AB964" s="62"/>
      <c r="AC964" s="62" t="s">
        <v>665</v>
      </c>
      <c r="AD964" s="62"/>
      <c r="AE964" s="62" t="s">
        <v>668</v>
      </c>
      <c r="AF964" s="77"/>
      <c r="AG964" s="77">
        <v>59</v>
      </c>
      <c r="AH964" s="78">
        <v>0.8</v>
      </c>
      <c r="AI964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49.051678870350599</v>
      </c>
      <c r="AJ964" s="79">
        <f>IF(OR(Table1[[#This Row],[Apparent Load (FLA)]]="",Table1[[#This Row],[Apparent Load (FLA)]]=0,Table1[[#This Row],[Elec - Diversity]]=""),"",Table1[[#This Row],[Apparent Load (FLA)]]*Table1[[#This Row],[Elec - Diversity]])</f>
        <v>47.2</v>
      </c>
      <c r="AK964" s="79">
        <f>IF(OR(Table1[[#This Row],[Apparent Power (kVA)]]="",Table1[[#This Row],[Elec - Diversity]]=""),"",Table1[[#This Row],[Apparent Power (kVA)]]*Table1[[#This Row],[Elec - Diversity]])</f>
        <v>39.241343096280481</v>
      </c>
      <c r="AL964" s="62"/>
      <c r="AM964" s="62"/>
      <c r="AN964" s="62"/>
      <c r="AO964" s="62"/>
      <c r="AP964" s="62"/>
      <c r="AQ964" s="62"/>
      <c r="AR964" s="62"/>
      <c r="AS964" s="62"/>
      <c r="AT964" s="62" t="str" cm="1">
        <f t="array" ref="AT964">IF(ISBLANK(Table1[[#This Row],[Service]]),"N/A",INDEX(LookupService[Consumption Unit],MATCH(Table1[[#This Row],[Service]],LookupService[Service],0),0))</f>
        <v>N/A</v>
      </c>
      <c r="AU964" s="62"/>
      <c r="AV964" s="62"/>
      <c r="AW964" s="80" t="str" cm="1">
        <f t="array" ref="AW964">IF(ISBLANK(Table1[[#This Row],[Service]]),"N/A",INDEX(LookupService[Pressure Unit],MATCH(Table1[[#This Row],[Service]],LookupService[Service],0),0))</f>
        <v>N/A</v>
      </c>
      <c r="AX964" s="81"/>
      <c r="AY964" s="72" t="str">
        <f>IF(OR(Table1[[#This Row],[Flow]]="",Table1[[#This Row],[Mech - Diversity]]=""),"",Table1[[#This Row],[Flow]]*Table1[[#This Row],[Mech - Diversity]])</f>
        <v/>
      </c>
      <c r="AZ964" s="72"/>
      <c r="BA964" s="62"/>
      <c r="BB964" s="62"/>
      <c r="BC964" s="62"/>
      <c r="BD964" s="62"/>
      <c r="BE964" s="62"/>
      <c r="BF964" s="62"/>
      <c r="BG964" s="62"/>
      <c r="BH964" s="77"/>
      <c r="BI964" s="77"/>
      <c r="BJ964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964" s="72"/>
      <c r="BL964" s="72" t="b">
        <f>IF(ISBLANK(Table1[[#This Row],[Power Source (Control Panel)]]),FALSE,TRUE)</f>
        <v>0</v>
      </c>
    </row>
    <row r="965" spans="1:64" ht="30" customHeight="1" x14ac:dyDescent="0.3">
      <c r="A965" s="62" t="s">
        <v>1202</v>
      </c>
      <c r="B965" s="62" t="s">
        <v>1182</v>
      </c>
      <c r="C96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TD-C151</v>
      </c>
      <c r="D965" s="62" t="s">
        <v>516</v>
      </c>
      <c r="E965" s="62" t="s">
        <v>794</v>
      </c>
      <c r="F965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965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965" s="74">
        <v>151</v>
      </c>
      <c r="I965" s="75" t="str">
        <f>IF(Table1[[#This Row],[Connection ID]]&lt;&gt;"-",IF(COUNTIF(Table1[Connection ID],Table1[[#This Row],[Connection ID]])&gt;1,"Duplicate Tag",""),"")</f>
        <v/>
      </c>
      <c r="J96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65" s="62"/>
      <c r="M965" s="62" t="s">
        <v>7</v>
      </c>
      <c r="N965" s="72" t="str" cm="1">
        <f t="array" ref="N965">_xlfn._xlws.FILTER(LookupCostCode[Cost Code],LookupCostCode[Description]=Table1[[#This Row],[Equipment Type]],"Not Assigned")</f>
        <v>Not Assigned</v>
      </c>
      <c r="O965" s="72" t="s">
        <v>849</v>
      </c>
      <c r="P965" s="72"/>
      <c r="Q965" s="62" t="s">
        <v>9</v>
      </c>
      <c r="R965" s="62"/>
      <c r="S965" s="62" t="s">
        <v>10</v>
      </c>
      <c r="T965" s="62"/>
      <c r="U965" s="62"/>
      <c r="V965" s="62"/>
      <c r="W965" s="72" t="str">
        <f>IF(ISBLANK(Table1[[#This Row],[Connection Type]]),"",INDEX(LookupConnectionType[Description],MATCH(Table1[[#This Row],[Connection Type]],LookupConnectionType[Connection Abbreviation])))</f>
        <v/>
      </c>
      <c r="X965" s="76"/>
      <c r="AA965" s="62"/>
      <c r="AB965" s="62"/>
      <c r="AC965" s="62"/>
      <c r="AD965" s="62"/>
      <c r="AE965" s="62"/>
      <c r="AF965" s="77"/>
      <c r="AG965" s="77"/>
      <c r="AH965" s="78"/>
      <c r="AI96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6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65" s="79" t="str">
        <f>IF(OR(Table1[[#This Row],[Apparent Power (kVA)]]="",Table1[[#This Row],[Elec - Diversity]]=""),"",Table1[[#This Row],[Apparent Power (kVA)]]*Table1[[#This Row],[Elec - Diversity]])</f>
        <v/>
      </c>
      <c r="AL965" s="62"/>
      <c r="AM965" s="62"/>
      <c r="AN965" s="62"/>
      <c r="AO965" s="62"/>
      <c r="AP965" s="62"/>
      <c r="AQ965" s="62"/>
      <c r="AR965" s="62"/>
      <c r="AS965" s="62"/>
      <c r="AT965" s="62" t="str" cm="1">
        <f t="array" ref="AT965">IF(ISBLANK(Table1[[#This Row],[Service]]),"N/A",INDEX(LookupService[Consumption Unit],MATCH(Table1[[#This Row],[Service]],LookupService[Service],0),0))</f>
        <v>N/A</v>
      </c>
      <c r="AU965" s="62"/>
      <c r="AV965" s="62"/>
      <c r="AW965" s="80" t="str" cm="1">
        <f t="array" ref="AW965">IF(ISBLANK(Table1[[#This Row],[Service]]),"N/A",INDEX(LookupService[Pressure Unit],MATCH(Table1[[#This Row],[Service]],LookupService[Service],0),0))</f>
        <v>N/A</v>
      </c>
      <c r="AX965" s="81"/>
      <c r="AY965" s="72" t="str">
        <f>IF(OR(Table1[[#This Row],[Flow]]="",Table1[[#This Row],[Mech - Diversity]]=""),"",Table1[[#This Row],[Flow]]*Table1[[#This Row],[Mech - Diversity]])</f>
        <v/>
      </c>
      <c r="AZ965" s="72"/>
      <c r="BA965" s="62"/>
      <c r="BB965" s="62"/>
      <c r="BC965" s="62"/>
      <c r="BD965" s="62"/>
      <c r="BE965" s="62"/>
      <c r="BF965" s="62"/>
      <c r="BG965" s="62"/>
      <c r="BH965" s="77"/>
      <c r="BI965" s="77"/>
      <c r="BJ965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965" s="72"/>
      <c r="BL965" s="72" t="b">
        <f>IF(ISBLANK(Table1[[#This Row],[Power Source (Control Panel)]]),FALSE,TRUE)</f>
        <v>0</v>
      </c>
    </row>
    <row r="966" spans="1:64" ht="30" customHeight="1" x14ac:dyDescent="0.3">
      <c r="A966" s="62" t="s">
        <v>1202</v>
      </c>
      <c r="B966" s="62" t="s">
        <v>1182</v>
      </c>
      <c r="C96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66" s="62" t="s">
        <v>600</v>
      </c>
      <c r="E966" s="62"/>
      <c r="F96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6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66" s="74"/>
      <c r="I966" s="75" t="str">
        <f>IF(Table1[[#This Row],[Connection ID]]&lt;&gt;"-",IF(COUNTIF(Table1[Connection ID],Table1[[#This Row],[Connection ID]])&gt;1,"Duplicate Tag",""),"")</f>
        <v/>
      </c>
      <c r="J96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66" s="62" t="s">
        <v>601</v>
      </c>
      <c r="M966" s="62" t="s">
        <v>7</v>
      </c>
      <c r="N966" s="72" cm="1">
        <f t="array" ref="N966">_xlfn._xlws.FILTER(LookupCostCode[Cost Code],LookupCostCode[Description]=Table1[[#This Row],[Equipment Type]],"Not Assigned")</f>
        <v>5502</v>
      </c>
      <c r="O966" s="72" t="s">
        <v>849</v>
      </c>
      <c r="P966" s="72"/>
      <c r="Q966" s="62" t="s">
        <v>9</v>
      </c>
      <c r="R966" s="62"/>
      <c r="S966" s="62" t="s">
        <v>10</v>
      </c>
      <c r="T966" s="62"/>
      <c r="U966" s="62"/>
      <c r="V966" s="62"/>
      <c r="W966" s="72" t="str">
        <f>IF(ISBLANK(Table1[[#This Row],[Connection Type]]),"",INDEX(LookupConnectionType[Description],MATCH(Table1[[#This Row],[Connection Type]],LookupConnectionType[Connection Abbreviation])))</f>
        <v/>
      </c>
      <c r="X966" s="76"/>
      <c r="AA966" s="62"/>
      <c r="AB966" s="62"/>
      <c r="AC966" s="62"/>
      <c r="AD966" s="62"/>
      <c r="AE966" s="62"/>
      <c r="AF966" s="77"/>
      <c r="AG966" s="77"/>
      <c r="AH966" s="78"/>
      <c r="AI96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6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66" s="79" t="str">
        <f>IF(OR(Table1[[#This Row],[Apparent Power (kVA)]]="",Table1[[#This Row],[Elec - Diversity]]=""),"",Table1[[#This Row],[Apparent Power (kVA)]]*Table1[[#This Row],[Elec - Diversity]])</f>
        <v/>
      </c>
      <c r="AL966" s="62"/>
      <c r="AM966" s="62"/>
      <c r="AN966" s="62"/>
      <c r="AO966" s="62"/>
      <c r="AP966" s="62"/>
      <c r="AQ966" s="62"/>
      <c r="AR966" s="62"/>
      <c r="AS966" s="62"/>
      <c r="AT966" s="62" t="str" cm="1">
        <f t="array" ref="AT966">IF(ISBLANK(Table1[[#This Row],[Service]]),"N/A",INDEX(LookupService[Consumption Unit],MATCH(Table1[[#This Row],[Service]],LookupService[Service],0),0))</f>
        <v>N/A</v>
      </c>
      <c r="AU966" s="62"/>
      <c r="AV966" s="62"/>
      <c r="AW966" s="80" t="str" cm="1">
        <f t="array" ref="AW966">IF(ISBLANK(Table1[[#This Row],[Service]]),"N/A",INDEX(LookupService[Pressure Unit],MATCH(Table1[[#This Row],[Service]],LookupService[Service],0),0))</f>
        <v>N/A</v>
      </c>
      <c r="AX966" s="81"/>
      <c r="AY966" s="72" t="str">
        <f>IF(OR(Table1[[#This Row],[Flow]]="",Table1[[#This Row],[Mech - Diversity]]=""),"",Table1[[#This Row],[Flow]]*Table1[[#This Row],[Mech - Diversity]])</f>
        <v/>
      </c>
      <c r="AZ966" s="72"/>
      <c r="BA966" s="62"/>
      <c r="BB966" s="62"/>
      <c r="BC966" s="62"/>
      <c r="BD966" s="62"/>
      <c r="BE966" s="62"/>
      <c r="BF966" s="62"/>
      <c r="BG966" s="62"/>
      <c r="BH966" s="77"/>
      <c r="BI966" s="77"/>
      <c r="BJ96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66" s="72"/>
      <c r="BL966" s="72" t="b">
        <f>IF(ISBLANK(Table1[[#This Row],[Power Source (Control Panel)]]),FALSE,TRUE)</f>
        <v>0</v>
      </c>
    </row>
    <row r="967" spans="1:64" ht="30" customHeight="1" x14ac:dyDescent="0.3">
      <c r="A967" s="62" t="s">
        <v>1203</v>
      </c>
      <c r="B967" s="62" t="s">
        <v>1184</v>
      </c>
      <c r="C96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EL-C320</v>
      </c>
      <c r="D967" s="62" t="s">
        <v>516</v>
      </c>
      <c r="E967" s="62" t="s">
        <v>528</v>
      </c>
      <c r="F967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967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967" s="74">
        <v>320</v>
      </c>
      <c r="I967" s="75" t="str">
        <f>IF(Table1[[#This Row],[Connection ID]]&lt;&gt;"-",IF(COUNTIF(Table1[Connection ID],Table1[[#This Row],[Connection ID]])&gt;1,"Duplicate Tag",""),"")</f>
        <v/>
      </c>
      <c r="J96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67" s="62"/>
      <c r="M967" s="62" t="s">
        <v>751</v>
      </c>
      <c r="N967" s="72" t="str" cm="1">
        <f t="array" ref="N967">_xlfn._xlws.FILTER(LookupCostCode[Cost Code],LookupCostCode[Description]=Table1[[#This Row],[Equipment Type]],"Not Assigned")</f>
        <v>Not Assigned</v>
      </c>
      <c r="O967" s="72" t="s">
        <v>849</v>
      </c>
      <c r="P967" s="72"/>
      <c r="Q967" s="62" t="s">
        <v>9</v>
      </c>
      <c r="R967" s="62"/>
      <c r="S967" s="62" t="s">
        <v>10</v>
      </c>
      <c r="T967" s="62"/>
      <c r="U967" s="62"/>
      <c r="V967" s="62"/>
      <c r="W967" s="72" t="str">
        <f>IF(ISBLANK(Table1[[#This Row],[Connection Type]]),"",INDEX(LookupConnectionType[Description],MATCH(Table1[[#This Row],[Connection Type]],LookupConnectionType[Connection Abbreviation])))</f>
        <v/>
      </c>
      <c r="X967" s="76"/>
      <c r="AA967" s="62"/>
      <c r="AB967" s="62"/>
      <c r="AC967" s="62" t="s">
        <v>665</v>
      </c>
      <c r="AD967" s="62"/>
      <c r="AE967" s="62" t="s">
        <v>668</v>
      </c>
      <c r="AF967" s="77"/>
      <c r="AG967" s="77">
        <v>150</v>
      </c>
      <c r="AH967" s="78">
        <v>0.8</v>
      </c>
      <c r="AI967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124.70765814495915</v>
      </c>
      <c r="AJ967" s="79">
        <f>IF(OR(Table1[[#This Row],[Apparent Load (FLA)]]="",Table1[[#This Row],[Apparent Load (FLA)]]=0,Table1[[#This Row],[Elec - Diversity]]=""),"",Table1[[#This Row],[Apparent Load (FLA)]]*Table1[[#This Row],[Elec - Diversity]])</f>
        <v>120</v>
      </c>
      <c r="AK967" s="79">
        <f>IF(OR(Table1[[#This Row],[Apparent Power (kVA)]]="",Table1[[#This Row],[Elec - Diversity]]=""),"",Table1[[#This Row],[Apparent Power (kVA)]]*Table1[[#This Row],[Elec - Diversity]])</f>
        <v>99.766126515967329</v>
      </c>
      <c r="AL967" s="62"/>
      <c r="AM967" s="62"/>
      <c r="AN967" s="62"/>
      <c r="AO967" s="62"/>
      <c r="AP967" s="62"/>
      <c r="AQ967" s="62"/>
      <c r="AR967" s="62"/>
      <c r="AS967" s="62"/>
      <c r="AT967" s="62" t="str" cm="1">
        <f t="array" ref="AT967">IF(ISBLANK(Table1[[#This Row],[Service]]),"N/A",INDEX(LookupService[Consumption Unit],MATCH(Table1[[#This Row],[Service]],LookupService[Service],0),0))</f>
        <v>N/A</v>
      </c>
      <c r="AU967" s="62"/>
      <c r="AV967" s="62"/>
      <c r="AW967" s="80" t="str" cm="1">
        <f t="array" ref="AW967">IF(ISBLANK(Table1[[#This Row],[Service]]),"N/A",INDEX(LookupService[Pressure Unit],MATCH(Table1[[#This Row],[Service]],LookupService[Service],0),0))</f>
        <v>N/A</v>
      </c>
      <c r="AX967" s="81"/>
      <c r="AY967" s="72" t="str">
        <f>IF(OR(Table1[[#This Row],[Flow]]="",Table1[[#This Row],[Mech - Diversity]]=""),"",Table1[[#This Row],[Flow]]*Table1[[#This Row],[Mech - Diversity]])</f>
        <v/>
      </c>
      <c r="AZ967" s="72"/>
      <c r="BA967" s="62"/>
      <c r="BB967" s="62"/>
      <c r="BC967" s="62"/>
      <c r="BD967" s="62"/>
      <c r="BE967" s="62"/>
      <c r="BF967" s="62"/>
      <c r="BG967" s="62"/>
      <c r="BH967" s="77"/>
      <c r="BI967" s="77"/>
      <c r="BJ967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967" s="72"/>
      <c r="BL967" s="72" t="b">
        <f>IF(ISBLANK(Table1[[#This Row],[Power Source (Control Panel)]]),FALSE,TRUE)</f>
        <v>0</v>
      </c>
    </row>
    <row r="968" spans="1:64" ht="30" customHeight="1" x14ac:dyDescent="0.3">
      <c r="A968" s="62" t="s">
        <v>1203</v>
      </c>
      <c r="B968" s="62" t="s">
        <v>1184</v>
      </c>
      <c r="C96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TD-C152</v>
      </c>
      <c r="D968" s="62" t="s">
        <v>516</v>
      </c>
      <c r="E968" s="62" t="s">
        <v>794</v>
      </c>
      <c r="F968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968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968" s="74">
        <v>152</v>
      </c>
      <c r="I968" s="75" t="str">
        <f>IF(Table1[[#This Row],[Connection ID]]&lt;&gt;"-",IF(COUNTIF(Table1[Connection ID],Table1[[#This Row],[Connection ID]])&gt;1,"Duplicate Tag",""),"")</f>
        <v/>
      </c>
      <c r="J96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68" s="62"/>
      <c r="M968" s="62" t="s">
        <v>751</v>
      </c>
      <c r="N968" s="72" t="str" cm="1">
        <f t="array" ref="N968">_xlfn._xlws.FILTER(LookupCostCode[Cost Code],LookupCostCode[Description]=Table1[[#This Row],[Equipment Type]],"Not Assigned")</f>
        <v>Not Assigned</v>
      </c>
      <c r="O968" s="72" t="s">
        <v>849</v>
      </c>
      <c r="P968" s="72"/>
      <c r="Q968" s="62" t="s">
        <v>9</v>
      </c>
      <c r="R968" s="62"/>
      <c r="S968" s="62" t="s">
        <v>10</v>
      </c>
      <c r="T968" s="62"/>
      <c r="U968" s="62"/>
      <c r="V968" s="62"/>
      <c r="W968" s="72" t="str">
        <f>IF(ISBLANK(Table1[[#This Row],[Connection Type]]),"",INDEX(LookupConnectionType[Description],MATCH(Table1[[#This Row],[Connection Type]],LookupConnectionType[Connection Abbreviation])))</f>
        <v/>
      </c>
      <c r="X968" s="76"/>
      <c r="AA968" s="62"/>
      <c r="AB968" s="62"/>
      <c r="AC968" s="62"/>
      <c r="AD968" s="62"/>
      <c r="AE968" s="62"/>
      <c r="AF968" s="77"/>
      <c r="AG968" s="77"/>
      <c r="AH968" s="78"/>
      <c r="AI96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6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68" s="79" t="str">
        <f>IF(OR(Table1[[#This Row],[Apparent Power (kVA)]]="",Table1[[#This Row],[Elec - Diversity]]=""),"",Table1[[#This Row],[Apparent Power (kVA)]]*Table1[[#This Row],[Elec - Diversity]])</f>
        <v/>
      </c>
      <c r="AL968" s="62"/>
      <c r="AM968" s="62"/>
      <c r="AN968" s="62"/>
      <c r="AO968" s="62"/>
      <c r="AP968" s="62"/>
      <c r="AQ968" s="62"/>
      <c r="AR968" s="62"/>
      <c r="AS968" s="62"/>
      <c r="AT968" s="62" t="str" cm="1">
        <f t="array" ref="AT968">IF(ISBLANK(Table1[[#This Row],[Service]]),"N/A",INDEX(LookupService[Consumption Unit],MATCH(Table1[[#This Row],[Service]],LookupService[Service],0),0))</f>
        <v>N/A</v>
      </c>
      <c r="AU968" s="62"/>
      <c r="AV968" s="62"/>
      <c r="AW968" s="80" t="str" cm="1">
        <f t="array" ref="AW968">IF(ISBLANK(Table1[[#This Row],[Service]]),"N/A",INDEX(LookupService[Pressure Unit],MATCH(Table1[[#This Row],[Service]],LookupService[Service],0),0))</f>
        <v>N/A</v>
      </c>
      <c r="AX968" s="81"/>
      <c r="AY968" s="72" t="str">
        <f>IF(OR(Table1[[#This Row],[Flow]]="",Table1[[#This Row],[Mech - Diversity]]=""),"",Table1[[#This Row],[Flow]]*Table1[[#This Row],[Mech - Diversity]])</f>
        <v/>
      </c>
      <c r="AZ968" s="72"/>
      <c r="BA968" s="62"/>
      <c r="BB968" s="62"/>
      <c r="BC968" s="62"/>
      <c r="BD968" s="62"/>
      <c r="BE968" s="62"/>
      <c r="BF968" s="62"/>
      <c r="BG968" s="62"/>
      <c r="BH968" s="77"/>
      <c r="BI968" s="77"/>
      <c r="BJ968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968" s="72"/>
      <c r="BL968" s="72" t="b">
        <f>IF(ISBLANK(Table1[[#This Row],[Power Source (Control Panel)]]),FALSE,TRUE)</f>
        <v>0</v>
      </c>
    </row>
    <row r="969" spans="1:64" ht="30" customHeight="1" x14ac:dyDescent="0.3">
      <c r="A969" s="62" t="s">
        <v>1203</v>
      </c>
      <c r="B969" s="62" t="s">
        <v>1184</v>
      </c>
      <c r="C96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69" s="62" t="s">
        <v>600</v>
      </c>
      <c r="E969" s="62"/>
      <c r="F96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6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69" s="74"/>
      <c r="I969" s="75" t="str">
        <f>IF(Table1[[#This Row],[Connection ID]]&lt;&gt;"-",IF(COUNTIF(Table1[Connection ID],Table1[[#This Row],[Connection ID]])&gt;1,"Duplicate Tag",""),"")</f>
        <v/>
      </c>
      <c r="J96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69" s="62"/>
      <c r="M969" s="62" t="s">
        <v>751</v>
      </c>
      <c r="N969" s="72" t="str" cm="1">
        <f t="array" ref="N969">_xlfn._xlws.FILTER(LookupCostCode[Cost Code],LookupCostCode[Description]=Table1[[#This Row],[Equipment Type]],"Not Assigned")</f>
        <v>Not Assigned</v>
      </c>
      <c r="O969" s="72" t="s">
        <v>849</v>
      </c>
      <c r="P969" s="72"/>
      <c r="Q969" s="62" t="s">
        <v>9</v>
      </c>
      <c r="R969" s="62"/>
      <c r="S969" s="62" t="s">
        <v>10</v>
      </c>
      <c r="T969" s="62"/>
      <c r="U969" s="62"/>
      <c r="V969" s="62"/>
      <c r="W969" s="72" t="str">
        <f>IF(ISBLANK(Table1[[#This Row],[Connection Type]]),"",INDEX(LookupConnectionType[Description],MATCH(Table1[[#This Row],[Connection Type]],LookupConnectionType[Connection Abbreviation])))</f>
        <v/>
      </c>
      <c r="X969" s="76"/>
      <c r="AA969" s="62"/>
      <c r="AB969" s="62"/>
      <c r="AC969" s="62"/>
      <c r="AD969" s="62"/>
      <c r="AE969" s="62"/>
      <c r="AF969" s="77"/>
      <c r="AG969" s="77"/>
      <c r="AH969" s="78"/>
      <c r="AI96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6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69" s="79" t="str">
        <f>IF(OR(Table1[[#This Row],[Apparent Power (kVA)]]="",Table1[[#This Row],[Elec - Diversity]]=""),"",Table1[[#This Row],[Apparent Power (kVA)]]*Table1[[#This Row],[Elec - Diversity]])</f>
        <v/>
      </c>
      <c r="AL969" s="62"/>
      <c r="AM969" s="62"/>
      <c r="AN969" s="62"/>
      <c r="AO969" s="62"/>
      <c r="AP969" s="62"/>
      <c r="AQ969" s="62"/>
      <c r="AR969" s="62"/>
      <c r="AS969" s="62"/>
      <c r="AT969" s="62" t="str" cm="1">
        <f t="array" ref="AT969">IF(ISBLANK(Table1[[#This Row],[Service]]),"N/A",INDEX(LookupService[Consumption Unit],MATCH(Table1[[#This Row],[Service]],LookupService[Service],0),0))</f>
        <v>N/A</v>
      </c>
      <c r="AU969" s="62"/>
      <c r="AV969" s="62"/>
      <c r="AW969" s="80" t="str" cm="1">
        <f t="array" ref="AW969">IF(ISBLANK(Table1[[#This Row],[Service]]),"N/A",INDEX(LookupService[Pressure Unit],MATCH(Table1[[#This Row],[Service]],LookupService[Service],0),0))</f>
        <v>N/A</v>
      </c>
      <c r="AX969" s="81"/>
      <c r="AY969" s="72" t="str">
        <f>IF(OR(Table1[[#This Row],[Flow]]="",Table1[[#This Row],[Mech - Diversity]]=""),"",Table1[[#This Row],[Flow]]*Table1[[#This Row],[Mech - Diversity]])</f>
        <v/>
      </c>
      <c r="AZ969" s="72"/>
      <c r="BA969" s="62"/>
      <c r="BB969" s="62"/>
      <c r="BC969" s="62"/>
      <c r="BD969" s="62"/>
      <c r="BE969" s="62"/>
      <c r="BF969" s="62"/>
      <c r="BG969" s="62"/>
      <c r="BH969" s="77"/>
      <c r="BI969" s="77"/>
      <c r="BJ96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69" s="72"/>
      <c r="BL969" s="72" t="b">
        <f>IF(ISBLANK(Table1[[#This Row],[Power Source (Control Panel)]]),FALSE,TRUE)</f>
        <v>0</v>
      </c>
    </row>
    <row r="970" spans="1:64" ht="30" customHeight="1" x14ac:dyDescent="0.3">
      <c r="A970" s="62" t="s">
        <v>1204</v>
      </c>
      <c r="B970" s="62" t="s">
        <v>1188</v>
      </c>
      <c r="C97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EL-C327</v>
      </c>
      <c r="D970" s="62" t="s">
        <v>516</v>
      </c>
      <c r="E970" s="62" t="s">
        <v>528</v>
      </c>
      <c r="F970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970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970" s="74">
        <v>327</v>
      </c>
      <c r="I970" s="75" t="str">
        <f>IF(Table1[[#This Row],[Connection ID]]&lt;&gt;"-",IF(COUNTIF(Table1[Connection ID],Table1[[#This Row],[Connection ID]])&gt;1,"Duplicate Tag",""),"")</f>
        <v/>
      </c>
      <c r="J97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70" s="62"/>
      <c r="M970" s="62" t="s">
        <v>7</v>
      </c>
      <c r="N970" s="72" t="str" cm="1">
        <f t="array" ref="N970">_xlfn._xlws.FILTER(LookupCostCode[Cost Code],LookupCostCode[Description]=Table1[[#This Row],[Equipment Type]],"Not Assigned")</f>
        <v>Not Assigned</v>
      </c>
      <c r="O970" s="72" t="s">
        <v>817</v>
      </c>
      <c r="P970" s="62"/>
      <c r="Q970" s="62" t="s">
        <v>9</v>
      </c>
      <c r="R970" s="62"/>
      <c r="S970" s="62"/>
      <c r="T970" s="62"/>
      <c r="U970" s="62"/>
      <c r="V970" s="62"/>
      <c r="W970" s="72" t="str">
        <f>IF(ISBLANK(Table1[[#This Row],[Connection Type]]),"",INDEX(LookupConnectionType[Description],MATCH(Table1[[#This Row],[Connection Type]],LookupConnectionType[Connection Abbreviation])))</f>
        <v/>
      </c>
      <c r="X970" s="76"/>
      <c r="AA970" s="62"/>
      <c r="AB970" s="62"/>
      <c r="AC970" s="62" t="s">
        <v>518</v>
      </c>
      <c r="AD970" s="62"/>
      <c r="AE970" s="62" t="s">
        <v>529</v>
      </c>
      <c r="AF970" s="77"/>
      <c r="AG970" s="77">
        <v>10</v>
      </c>
      <c r="AH970" s="78">
        <v>0.8</v>
      </c>
      <c r="AI970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1.2</v>
      </c>
      <c r="AJ970" s="79">
        <f>IF(OR(Table1[[#This Row],[Apparent Load (FLA)]]="",Table1[[#This Row],[Apparent Load (FLA)]]=0,Table1[[#This Row],[Elec - Diversity]]=""),"",Table1[[#This Row],[Apparent Load (FLA)]]*Table1[[#This Row],[Elec - Diversity]])</f>
        <v>8</v>
      </c>
      <c r="AK970" s="79">
        <f>IF(OR(Table1[[#This Row],[Apparent Power (kVA)]]="",Table1[[#This Row],[Elec - Diversity]]=""),"",Table1[[#This Row],[Apparent Power (kVA)]]*Table1[[#This Row],[Elec - Diversity]])</f>
        <v>0.96</v>
      </c>
      <c r="AL970" s="62"/>
      <c r="AM970" s="62"/>
      <c r="AN970" s="62"/>
      <c r="AO970" s="62"/>
      <c r="AP970" s="62"/>
      <c r="AQ970" s="62"/>
      <c r="AR970" s="62"/>
      <c r="AS970" s="62"/>
      <c r="AT970" s="62" t="str" cm="1">
        <f t="array" ref="AT970">IF(ISBLANK(Table1[[#This Row],[Service]]),"N/A",INDEX(LookupService[Consumption Unit],MATCH(Table1[[#This Row],[Service]],LookupService[Service],0),0))</f>
        <v>N/A</v>
      </c>
      <c r="AU970" s="62"/>
      <c r="AV970" s="62"/>
      <c r="AW970" s="80" t="str" cm="1">
        <f t="array" ref="AW970">IF(ISBLANK(Table1[[#This Row],[Service]]),"N/A",INDEX(LookupService[Pressure Unit],MATCH(Table1[[#This Row],[Service]],LookupService[Service],0),0))</f>
        <v>N/A</v>
      </c>
      <c r="AX970" s="81"/>
      <c r="AY970" s="72" t="str">
        <f>IF(OR(Table1[[#This Row],[Flow]]="",Table1[[#This Row],[Mech - Diversity]]=""),"",Table1[[#This Row],[Flow]]*Table1[[#This Row],[Mech - Diversity]])</f>
        <v/>
      </c>
      <c r="AZ970" s="72"/>
      <c r="BA970" s="62"/>
      <c r="BB970" s="62"/>
      <c r="BC970" s="62"/>
      <c r="BD970" s="62"/>
      <c r="BE970" s="62"/>
      <c r="BF970" s="62"/>
      <c r="BG970" s="62"/>
      <c r="BH970" s="77"/>
      <c r="BI970" s="77"/>
      <c r="BJ970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970" s="72"/>
      <c r="BL970" s="72" t="b">
        <f>IF(ISBLANK(Table1[[#This Row],[Power Source (Control Panel)]]),FALSE,TRUE)</f>
        <v>0</v>
      </c>
    </row>
    <row r="971" spans="1:64" ht="30" customHeight="1" x14ac:dyDescent="0.3">
      <c r="A971" s="62" t="s">
        <v>1204</v>
      </c>
      <c r="B971" s="62" t="s">
        <v>1188</v>
      </c>
      <c r="C97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TD-C182</v>
      </c>
      <c r="D971" s="62" t="s">
        <v>516</v>
      </c>
      <c r="E971" s="62" t="s">
        <v>794</v>
      </c>
      <c r="F971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971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971" s="74">
        <v>182</v>
      </c>
      <c r="I971" s="75" t="str">
        <f>IF(Table1[[#This Row],[Connection ID]]&lt;&gt;"-",IF(COUNTIF(Table1[Connection ID],Table1[[#This Row],[Connection ID]])&gt;1,"Duplicate Tag",""),"")</f>
        <v/>
      </c>
      <c r="J97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71" s="62"/>
      <c r="M971" s="62" t="s">
        <v>7</v>
      </c>
      <c r="N971" s="72" t="str" cm="1">
        <f t="array" ref="N971">_xlfn._xlws.FILTER(LookupCostCode[Cost Code],LookupCostCode[Description]=Table1[[#This Row],[Equipment Type]],"Not Assigned")</f>
        <v>Not Assigned</v>
      </c>
      <c r="O971" s="72" t="s">
        <v>817</v>
      </c>
      <c r="P971" s="72"/>
      <c r="Q971" s="62" t="s">
        <v>9</v>
      </c>
      <c r="R971" s="62"/>
      <c r="S971" s="62"/>
      <c r="T971" s="62"/>
      <c r="U971" s="62"/>
      <c r="V971" s="62"/>
      <c r="W971" s="72" t="str">
        <f>IF(ISBLANK(Table1[[#This Row],[Connection Type]]),"",INDEX(LookupConnectionType[Description],MATCH(Table1[[#This Row],[Connection Type]],LookupConnectionType[Connection Abbreviation])))</f>
        <v/>
      </c>
      <c r="X971" s="76"/>
      <c r="AA971" s="62"/>
      <c r="AB971" s="62"/>
      <c r="AC971" s="62"/>
      <c r="AD971" s="62"/>
      <c r="AE971" s="62"/>
      <c r="AF971" s="77"/>
      <c r="AG971" s="77"/>
      <c r="AH971" s="78"/>
      <c r="AI97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7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71" s="79" t="str">
        <f>IF(OR(Table1[[#This Row],[Apparent Power (kVA)]]="",Table1[[#This Row],[Elec - Diversity]]=""),"",Table1[[#This Row],[Apparent Power (kVA)]]*Table1[[#This Row],[Elec - Diversity]])</f>
        <v/>
      </c>
      <c r="AL971" s="62"/>
      <c r="AM971" s="62"/>
      <c r="AN971" s="62"/>
      <c r="AO971" s="62"/>
      <c r="AP971" s="62"/>
      <c r="AQ971" s="62"/>
      <c r="AR971" s="62"/>
      <c r="AS971" s="62"/>
      <c r="AT971" s="62" t="str" cm="1">
        <f t="array" ref="AT971">IF(ISBLANK(Table1[[#This Row],[Service]]),"N/A",INDEX(LookupService[Consumption Unit],MATCH(Table1[[#This Row],[Service]],LookupService[Service],0),0))</f>
        <v>N/A</v>
      </c>
      <c r="AU971" s="62"/>
      <c r="AV971" s="62"/>
      <c r="AW971" s="80" t="str" cm="1">
        <f t="array" ref="AW971">IF(ISBLANK(Table1[[#This Row],[Service]]),"N/A",INDEX(LookupService[Pressure Unit],MATCH(Table1[[#This Row],[Service]],LookupService[Service],0),0))</f>
        <v>N/A</v>
      </c>
      <c r="AX971" s="81"/>
      <c r="AY971" s="72" t="str">
        <f>IF(OR(Table1[[#This Row],[Flow]]="",Table1[[#This Row],[Mech - Diversity]]=""),"",Table1[[#This Row],[Flow]]*Table1[[#This Row],[Mech - Diversity]])</f>
        <v/>
      </c>
      <c r="AZ971" s="72"/>
      <c r="BA971" s="62"/>
      <c r="BB971" s="62"/>
      <c r="BC971" s="62"/>
      <c r="BD971" s="62"/>
      <c r="BE971" s="62"/>
      <c r="BF971" s="62"/>
      <c r="BG971" s="62"/>
      <c r="BH971" s="77"/>
      <c r="BI971" s="77"/>
      <c r="BJ971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971" s="72"/>
      <c r="BL971" s="72" t="b">
        <f>IF(ISBLANK(Table1[[#This Row],[Power Source (Control Panel)]]),FALSE,TRUE)</f>
        <v>0</v>
      </c>
    </row>
    <row r="972" spans="1:64" ht="30" customHeight="1" x14ac:dyDescent="0.3">
      <c r="A972" s="62" t="s">
        <v>1204</v>
      </c>
      <c r="B972" s="62" t="s">
        <v>1188</v>
      </c>
      <c r="C97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72" s="62" t="s">
        <v>600</v>
      </c>
      <c r="E972" s="62"/>
      <c r="F97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7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72" s="74"/>
      <c r="I972" s="75" t="str">
        <f>IF(Table1[[#This Row],[Connection ID]]&lt;&gt;"-",IF(COUNTIF(Table1[Connection ID],Table1[[#This Row],[Connection ID]])&gt;1,"Duplicate Tag",""),"")</f>
        <v/>
      </c>
      <c r="J97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>Panel Not Associated to Equipment</v>
      </c>
      <c r="L972" s="62"/>
      <c r="M972" s="62" t="s">
        <v>7</v>
      </c>
      <c r="N972" s="72" t="str" cm="1">
        <f t="array" ref="N972">_xlfn._xlws.FILTER(LookupCostCode[Cost Code],LookupCostCode[Description]=Table1[[#This Row],[Equipment Type]],"Not Assigned")</f>
        <v>Not Assigned</v>
      </c>
      <c r="O972" s="72" t="s">
        <v>817</v>
      </c>
      <c r="P972" s="72"/>
      <c r="Q972" s="62" t="s">
        <v>9</v>
      </c>
      <c r="R972" s="62"/>
      <c r="S972" s="62"/>
      <c r="T972" s="62"/>
      <c r="U972" s="62"/>
      <c r="V972" s="62"/>
      <c r="W972" s="72" t="str">
        <f>IF(ISBLANK(Table1[[#This Row],[Connection Type]]),"",INDEX(LookupConnectionType[Description],MATCH(Table1[[#This Row],[Connection Type]],LookupConnectionType[Connection Abbreviation])))</f>
        <v/>
      </c>
      <c r="X972" s="76"/>
      <c r="AA972" s="62"/>
      <c r="AB972" s="62"/>
      <c r="AC972" s="62"/>
      <c r="AD972" s="62"/>
      <c r="AE972" s="62"/>
      <c r="AF972" s="77"/>
      <c r="AG972" s="77"/>
      <c r="AH972" s="78"/>
      <c r="AI97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7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72" s="79" t="str">
        <f>IF(OR(Table1[[#This Row],[Apparent Power (kVA)]]="",Table1[[#This Row],[Elec - Diversity]]=""),"",Table1[[#This Row],[Apparent Power (kVA)]]*Table1[[#This Row],[Elec - Diversity]])</f>
        <v/>
      </c>
      <c r="AL972" s="62"/>
      <c r="AM972" s="62"/>
      <c r="AN972" s="62"/>
      <c r="AO972" s="62"/>
      <c r="AP972" s="62"/>
      <c r="AQ972" s="62"/>
      <c r="AR972" s="62"/>
      <c r="AS972" s="62"/>
      <c r="AT972" s="62" t="str" cm="1">
        <f t="array" ref="AT972">IF(ISBLANK(Table1[[#This Row],[Service]]),"N/A",INDEX(LookupService[Consumption Unit],MATCH(Table1[[#This Row],[Service]],LookupService[Service],0),0))</f>
        <v>N/A</v>
      </c>
      <c r="AU972" s="62"/>
      <c r="AV972" s="62"/>
      <c r="AW972" s="80" t="str" cm="1">
        <f t="array" ref="AW972">IF(ISBLANK(Table1[[#This Row],[Service]]),"N/A",INDEX(LookupService[Pressure Unit],MATCH(Table1[[#This Row],[Service]],LookupService[Service],0),0))</f>
        <v>N/A</v>
      </c>
      <c r="AX972" s="81"/>
      <c r="AY972" s="72" t="str">
        <f>IF(OR(Table1[[#This Row],[Flow]]="",Table1[[#This Row],[Mech - Diversity]]=""),"",Table1[[#This Row],[Flow]]*Table1[[#This Row],[Mech - Diversity]])</f>
        <v/>
      </c>
      <c r="AZ972" s="72"/>
      <c r="BA972" s="62"/>
      <c r="BB972" s="62"/>
      <c r="BC972" s="62"/>
      <c r="BD972" s="62"/>
      <c r="BE972" s="62"/>
      <c r="BF972" s="62"/>
      <c r="BG972" s="62"/>
      <c r="BH972" s="77"/>
      <c r="BI972" s="77"/>
      <c r="BJ97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72" s="72"/>
      <c r="BL972" s="72" t="b">
        <f>IF(ISBLANK(Table1[[#This Row],[Power Source (Control Panel)]]),FALSE,TRUE)</f>
        <v>0</v>
      </c>
    </row>
    <row r="973" spans="1:64" ht="30" customHeight="1" x14ac:dyDescent="0.3">
      <c r="A973" s="62" t="s">
        <v>1205</v>
      </c>
      <c r="B973" s="62" t="s">
        <v>1190</v>
      </c>
      <c r="C97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EL-C331</v>
      </c>
      <c r="D973" s="62" t="s">
        <v>516</v>
      </c>
      <c r="E973" s="62" t="s">
        <v>528</v>
      </c>
      <c r="F973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973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973" s="74">
        <v>331</v>
      </c>
      <c r="I973" s="75" t="str">
        <f>IF(Table1[[#This Row],[Connection ID]]&lt;&gt;"-",IF(COUNTIF(Table1[Connection ID],Table1[[#This Row],[Connection ID]])&gt;1,"Duplicate Tag",""),"")</f>
        <v/>
      </c>
      <c r="J97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73" s="62"/>
      <c r="M973" s="62" t="s">
        <v>7</v>
      </c>
      <c r="N973" s="72" t="str" cm="1">
        <f t="array" ref="N973">_xlfn._xlws.FILTER(LookupCostCode[Cost Code],LookupCostCode[Description]=Table1[[#This Row],[Equipment Type]],"Not Assigned")</f>
        <v>Not Assigned</v>
      </c>
      <c r="O973" s="72" t="s">
        <v>817</v>
      </c>
      <c r="P973" s="62"/>
      <c r="Q973" s="62" t="s">
        <v>9</v>
      </c>
      <c r="R973" s="62"/>
      <c r="S973" s="62"/>
      <c r="T973" s="62"/>
      <c r="U973" s="62"/>
      <c r="V973" s="62"/>
      <c r="W973" s="72" t="str">
        <f>IF(ISBLANK(Table1[[#This Row],[Connection Type]]),"",INDEX(LookupConnectionType[Description],MATCH(Table1[[#This Row],[Connection Type]],LookupConnectionType[Connection Abbreviation])))</f>
        <v/>
      </c>
      <c r="X973" s="76"/>
      <c r="AA973" s="62"/>
      <c r="AB973" s="62"/>
      <c r="AC973" s="62" t="s">
        <v>518</v>
      </c>
      <c r="AD973" s="62"/>
      <c r="AE973" s="62" t="s">
        <v>529</v>
      </c>
      <c r="AF973" s="77"/>
      <c r="AG973" s="77">
        <v>12.5</v>
      </c>
      <c r="AH973" s="78">
        <v>0.8</v>
      </c>
      <c r="AI973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1.5</v>
      </c>
      <c r="AJ973" s="79">
        <f>IF(OR(Table1[[#This Row],[Apparent Load (FLA)]]="",Table1[[#This Row],[Apparent Load (FLA)]]=0,Table1[[#This Row],[Elec - Diversity]]=""),"",Table1[[#This Row],[Apparent Load (FLA)]]*Table1[[#This Row],[Elec - Diversity]])</f>
        <v>10</v>
      </c>
      <c r="AK973" s="79">
        <f>IF(OR(Table1[[#This Row],[Apparent Power (kVA)]]="",Table1[[#This Row],[Elec - Diversity]]=""),"",Table1[[#This Row],[Apparent Power (kVA)]]*Table1[[#This Row],[Elec - Diversity]])</f>
        <v>1.2000000000000002</v>
      </c>
      <c r="AL973" s="62"/>
      <c r="AM973" s="62"/>
      <c r="AN973" s="62"/>
      <c r="AO973" s="62"/>
      <c r="AP973" s="62"/>
      <c r="AQ973" s="62"/>
      <c r="AR973" s="62"/>
      <c r="AS973" s="62"/>
      <c r="AT973" s="62" t="str" cm="1">
        <f t="array" ref="AT973">IF(ISBLANK(Table1[[#This Row],[Service]]),"N/A",INDEX(LookupService[Consumption Unit],MATCH(Table1[[#This Row],[Service]],LookupService[Service],0),0))</f>
        <v>N/A</v>
      </c>
      <c r="AU973" s="62"/>
      <c r="AV973" s="62"/>
      <c r="AW973" s="80" t="str" cm="1">
        <f t="array" ref="AW973">IF(ISBLANK(Table1[[#This Row],[Service]]),"N/A",INDEX(LookupService[Pressure Unit],MATCH(Table1[[#This Row],[Service]],LookupService[Service],0),0))</f>
        <v>N/A</v>
      </c>
      <c r="AX973" s="81"/>
      <c r="AY973" s="72" t="str">
        <f>IF(OR(Table1[[#This Row],[Flow]]="",Table1[[#This Row],[Mech - Diversity]]=""),"",Table1[[#This Row],[Flow]]*Table1[[#This Row],[Mech - Diversity]])</f>
        <v/>
      </c>
      <c r="AZ973" s="72"/>
      <c r="BA973" s="62"/>
      <c r="BB973" s="62"/>
      <c r="BC973" s="62"/>
      <c r="BD973" s="62"/>
      <c r="BE973" s="62"/>
      <c r="BF973" s="62"/>
      <c r="BG973" s="62"/>
      <c r="BH973" s="77"/>
      <c r="BI973" s="77"/>
      <c r="BJ973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973" s="72"/>
      <c r="BL973" s="72" t="b">
        <f>IF(ISBLANK(Table1[[#This Row],[Power Source (Control Panel)]]),FALSE,TRUE)</f>
        <v>0</v>
      </c>
    </row>
    <row r="974" spans="1:64" ht="30" customHeight="1" x14ac:dyDescent="0.3">
      <c r="A974" s="62" t="s">
        <v>1205</v>
      </c>
      <c r="B974" s="62" t="s">
        <v>1190</v>
      </c>
      <c r="C97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TD-C186</v>
      </c>
      <c r="D974" s="62" t="s">
        <v>516</v>
      </c>
      <c r="E974" s="62" t="s">
        <v>794</v>
      </c>
      <c r="F974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974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974" s="74">
        <v>186</v>
      </c>
      <c r="I974" s="75" t="str">
        <f>IF(Table1[[#This Row],[Connection ID]]&lt;&gt;"-",IF(COUNTIF(Table1[Connection ID],Table1[[#This Row],[Connection ID]])&gt;1,"Duplicate Tag",""),"")</f>
        <v/>
      </c>
      <c r="J97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74" s="62"/>
      <c r="M974" s="62" t="s">
        <v>7</v>
      </c>
      <c r="N974" s="72" t="str" cm="1">
        <f t="array" ref="N974">_xlfn._xlws.FILTER(LookupCostCode[Cost Code],LookupCostCode[Description]=Table1[[#This Row],[Equipment Type]],"Not Assigned")</f>
        <v>Not Assigned</v>
      </c>
      <c r="O974" s="72" t="s">
        <v>817</v>
      </c>
      <c r="P974" s="72"/>
      <c r="Q974" s="62" t="s">
        <v>9</v>
      </c>
      <c r="R974" s="62"/>
      <c r="S974" s="62"/>
      <c r="T974" s="62"/>
      <c r="U974" s="62"/>
      <c r="V974" s="62"/>
      <c r="W974" s="72" t="str">
        <f>IF(ISBLANK(Table1[[#This Row],[Connection Type]]),"",INDEX(LookupConnectionType[Description],MATCH(Table1[[#This Row],[Connection Type]],LookupConnectionType[Connection Abbreviation])))</f>
        <v/>
      </c>
      <c r="X974" s="76"/>
      <c r="AA974" s="62"/>
      <c r="AB974" s="62"/>
      <c r="AC974" s="62"/>
      <c r="AD974" s="62"/>
      <c r="AE974" s="62"/>
      <c r="AF974" s="77"/>
      <c r="AG974" s="77"/>
      <c r="AH974" s="78"/>
      <c r="AI97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7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74" s="79" t="str">
        <f>IF(OR(Table1[[#This Row],[Apparent Power (kVA)]]="",Table1[[#This Row],[Elec - Diversity]]=""),"",Table1[[#This Row],[Apparent Power (kVA)]]*Table1[[#This Row],[Elec - Diversity]])</f>
        <v/>
      </c>
      <c r="AL974" s="62"/>
      <c r="AM974" s="62"/>
      <c r="AN974" s="62"/>
      <c r="AO974" s="62"/>
      <c r="AP974" s="62"/>
      <c r="AQ974" s="62"/>
      <c r="AR974" s="62"/>
      <c r="AS974" s="62"/>
      <c r="AT974" s="62" t="str" cm="1">
        <f t="array" ref="AT974">IF(ISBLANK(Table1[[#This Row],[Service]]),"N/A",INDEX(LookupService[Consumption Unit],MATCH(Table1[[#This Row],[Service]],LookupService[Service],0),0))</f>
        <v>N/A</v>
      </c>
      <c r="AU974" s="62"/>
      <c r="AV974" s="62"/>
      <c r="AW974" s="80" t="str" cm="1">
        <f t="array" ref="AW974">IF(ISBLANK(Table1[[#This Row],[Service]]),"N/A",INDEX(LookupService[Pressure Unit],MATCH(Table1[[#This Row],[Service]],LookupService[Service],0),0))</f>
        <v>N/A</v>
      </c>
      <c r="AX974" s="81"/>
      <c r="AY974" s="72" t="str">
        <f>IF(OR(Table1[[#This Row],[Flow]]="",Table1[[#This Row],[Mech - Diversity]]=""),"",Table1[[#This Row],[Flow]]*Table1[[#This Row],[Mech - Diversity]])</f>
        <v/>
      </c>
      <c r="AZ974" s="72"/>
      <c r="BA974" s="62"/>
      <c r="BB974" s="62"/>
      <c r="BC974" s="62"/>
      <c r="BD974" s="62"/>
      <c r="BE974" s="62"/>
      <c r="BF974" s="62"/>
      <c r="BG974" s="62"/>
      <c r="BH974" s="77"/>
      <c r="BI974" s="77"/>
      <c r="BJ974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974" s="72"/>
      <c r="BL974" s="72" t="b">
        <f>IF(ISBLANK(Table1[[#This Row],[Power Source (Control Panel)]]),FALSE,TRUE)</f>
        <v>0</v>
      </c>
    </row>
    <row r="975" spans="1:64" ht="30" customHeight="1" x14ac:dyDescent="0.3">
      <c r="A975" s="62" t="s">
        <v>1205</v>
      </c>
      <c r="B975" s="62" t="s">
        <v>1190</v>
      </c>
      <c r="C97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75" s="62" t="s">
        <v>600</v>
      </c>
      <c r="E975" s="62"/>
      <c r="F97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7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75" s="74"/>
      <c r="I975" s="75" t="str">
        <f>IF(Table1[[#This Row],[Connection ID]]&lt;&gt;"-",IF(COUNTIF(Table1[Connection ID],Table1[[#This Row],[Connection ID]])&gt;1,"Duplicate Tag",""),"")</f>
        <v/>
      </c>
      <c r="J97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>Panel Not Associated to Equipment</v>
      </c>
      <c r="L975" s="62"/>
      <c r="M975" s="62" t="s">
        <v>7</v>
      </c>
      <c r="N975" s="72" t="str" cm="1">
        <f t="array" ref="N975">_xlfn._xlws.FILTER(LookupCostCode[Cost Code],LookupCostCode[Description]=Table1[[#This Row],[Equipment Type]],"Not Assigned")</f>
        <v>Not Assigned</v>
      </c>
      <c r="O975" s="72" t="s">
        <v>817</v>
      </c>
      <c r="P975" s="72"/>
      <c r="Q975" s="62" t="s">
        <v>9</v>
      </c>
      <c r="R975" s="62"/>
      <c r="S975" s="62"/>
      <c r="T975" s="62"/>
      <c r="U975" s="62"/>
      <c r="V975" s="62"/>
      <c r="W975" s="72" t="str">
        <f>IF(ISBLANK(Table1[[#This Row],[Connection Type]]),"",INDEX(LookupConnectionType[Description],MATCH(Table1[[#This Row],[Connection Type]],LookupConnectionType[Connection Abbreviation])))</f>
        <v/>
      </c>
      <c r="X975" s="76"/>
      <c r="AA975" s="62"/>
      <c r="AB975" s="62"/>
      <c r="AC975" s="62"/>
      <c r="AD975" s="62"/>
      <c r="AE975" s="62"/>
      <c r="AF975" s="77"/>
      <c r="AG975" s="77"/>
      <c r="AH975" s="78"/>
      <c r="AI97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7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75" s="79" t="str">
        <f>IF(OR(Table1[[#This Row],[Apparent Power (kVA)]]="",Table1[[#This Row],[Elec - Diversity]]=""),"",Table1[[#This Row],[Apparent Power (kVA)]]*Table1[[#This Row],[Elec - Diversity]])</f>
        <v/>
      </c>
      <c r="AL975" s="62"/>
      <c r="AM975" s="62"/>
      <c r="AN975" s="62"/>
      <c r="AO975" s="62"/>
      <c r="AP975" s="62"/>
      <c r="AQ975" s="62"/>
      <c r="AR975" s="62"/>
      <c r="AS975" s="62"/>
      <c r="AT975" s="62" t="str" cm="1">
        <f t="array" ref="AT975">IF(ISBLANK(Table1[[#This Row],[Service]]),"N/A",INDEX(LookupService[Consumption Unit],MATCH(Table1[[#This Row],[Service]],LookupService[Service],0),0))</f>
        <v>N/A</v>
      </c>
      <c r="AU975" s="62"/>
      <c r="AV975" s="62"/>
      <c r="AW975" s="80" t="str" cm="1">
        <f t="array" ref="AW975">IF(ISBLANK(Table1[[#This Row],[Service]]),"N/A",INDEX(LookupService[Pressure Unit],MATCH(Table1[[#This Row],[Service]],LookupService[Service],0),0))</f>
        <v>N/A</v>
      </c>
      <c r="AX975" s="81"/>
      <c r="AY975" s="72" t="str">
        <f>IF(OR(Table1[[#This Row],[Flow]]="",Table1[[#This Row],[Mech - Diversity]]=""),"",Table1[[#This Row],[Flow]]*Table1[[#This Row],[Mech - Diversity]])</f>
        <v/>
      </c>
      <c r="AZ975" s="72"/>
      <c r="BA975" s="62"/>
      <c r="BB975" s="62"/>
      <c r="BC975" s="62"/>
      <c r="BD975" s="62"/>
      <c r="BE975" s="62"/>
      <c r="BF975" s="62"/>
      <c r="BG975" s="62"/>
      <c r="BH975" s="77"/>
      <c r="BI975" s="77"/>
      <c r="BJ97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75" s="72"/>
      <c r="BL975" s="72" t="b">
        <f>IF(ISBLANK(Table1[[#This Row],[Power Source (Control Panel)]]),FALSE,TRUE)</f>
        <v>0</v>
      </c>
    </row>
    <row r="976" spans="1:64" ht="30" customHeight="1" x14ac:dyDescent="0.3">
      <c r="A976" s="62" t="s">
        <v>1206</v>
      </c>
      <c r="B976" s="62" t="s">
        <v>1192</v>
      </c>
      <c r="C97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EL-C333</v>
      </c>
      <c r="D976" s="62" t="s">
        <v>516</v>
      </c>
      <c r="E976" s="62" t="s">
        <v>528</v>
      </c>
      <c r="F97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97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976" s="74">
        <v>333</v>
      </c>
      <c r="I976" s="75" t="str">
        <f>IF(Table1[[#This Row],[Connection ID]]&lt;&gt;"-",IF(COUNTIF(Table1[Connection ID],Table1[[#This Row],[Connection ID]])&gt;1,"Duplicate Tag",""),"")</f>
        <v/>
      </c>
      <c r="J97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76" s="62"/>
      <c r="M976" s="62" t="s">
        <v>7</v>
      </c>
      <c r="N976" s="72" t="str" cm="1">
        <f t="array" ref="N976">_xlfn._xlws.FILTER(LookupCostCode[Cost Code],LookupCostCode[Description]=Table1[[#This Row],[Equipment Type]],"Not Assigned")</f>
        <v>Not Assigned</v>
      </c>
      <c r="O976" s="72" t="s">
        <v>817</v>
      </c>
      <c r="P976" s="62"/>
      <c r="Q976" s="62" t="s">
        <v>9</v>
      </c>
      <c r="R976" s="62"/>
      <c r="S976" s="62"/>
      <c r="T976" s="62"/>
      <c r="U976" s="62"/>
      <c r="V976" s="62"/>
      <c r="W976" s="72" t="str">
        <f>IF(ISBLANK(Table1[[#This Row],[Connection Type]]),"",INDEX(LookupConnectionType[Description],MATCH(Table1[[#This Row],[Connection Type]],LookupConnectionType[Connection Abbreviation])))</f>
        <v/>
      </c>
      <c r="X976" s="76"/>
      <c r="AA976" s="62"/>
      <c r="AB976" s="62"/>
      <c r="AC976" s="62" t="s">
        <v>518</v>
      </c>
      <c r="AD976" s="62"/>
      <c r="AE976" s="62" t="s">
        <v>529</v>
      </c>
      <c r="AF976" s="77"/>
      <c r="AG976" s="77">
        <v>5</v>
      </c>
      <c r="AH976" s="78">
        <v>0.8</v>
      </c>
      <c r="AI97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976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976" s="79">
        <f>IF(OR(Table1[[#This Row],[Apparent Power (kVA)]]="",Table1[[#This Row],[Elec - Diversity]]=""),"",Table1[[#This Row],[Apparent Power (kVA)]]*Table1[[#This Row],[Elec - Diversity]])</f>
        <v>0.48</v>
      </c>
      <c r="AL976" s="62"/>
      <c r="AM976" s="62"/>
      <c r="AN976" s="62"/>
      <c r="AO976" s="62"/>
      <c r="AP976" s="62"/>
      <c r="AQ976" s="62"/>
      <c r="AR976" s="62"/>
      <c r="AS976" s="62"/>
      <c r="AT976" s="62" t="str" cm="1">
        <f t="array" ref="AT976">IF(ISBLANK(Table1[[#This Row],[Service]]),"N/A",INDEX(LookupService[Consumption Unit],MATCH(Table1[[#This Row],[Service]],LookupService[Service],0),0))</f>
        <v>N/A</v>
      </c>
      <c r="AU976" s="62"/>
      <c r="AV976" s="62"/>
      <c r="AW976" s="80" t="str" cm="1">
        <f t="array" ref="AW976">IF(ISBLANK(Table1[[#This Row],[Service]]),"N/A",INDEX(LookupService[Pressure Unit],MATCH(Table1[[#This Row],[Service]],LookupService[Service],0),0))</f>
        <v>N/A</v>
      </c>
      <c r="AX976" s="81"/>
      <c r="AY976" s="72" t="str">
        <f>IF(OR(Table1[[#This Row],[Flow]]="",Table1[[#This Row],[Mech - Diversity]]=""),"",Table1[[#This Row],[Flow]]*Table1[[#This Row],[Mech - Diversity]])</f>
        <v/>
      </c>
      <c r="AZ976" s="72"/>
      <c r="BA976" s="62"/>
      <c r="BB976" s="62"/>
      <c r="BC976" s="62"/>
      <c r="BD976" s="62"/>
      <c r="BE976" s="62"/>
      <c r="BF976" s="62"/>
      <c r="BG976" s="62"/>
      <c r="BH976" s="77"/>
      <c r="BI976" s="77"/>
      <c r="BJ97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976" s="72"/>
      <c r="BL976" s="72" t="b">
        <f>IF(ISBLANK(Table1[[#This Row],[Power Source (Control Panel)]]),FALSE,TRUE)</f>
        <v>0</v>
      </c>
    </row>
    <row r="977" spans="1:64" ht="30" customHeight="1" x14ac:dyDescent="0.3">
      <c r="A977" s="62" t="s">
        <v>1206</v>
      </c>
      <c r="B977" s="62" t="s">
        <v>1192</v>
      </c>
      <c r="C97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77" s="62" t="s">
        <v>600</v>
      </c>
      <c r="E977" s="62"/>
      <c r="F97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7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77" s="74"/>
      <c r="I977" s="75" t="str">
        <f>IF(Table1[[#This Row],[Connection ID]]&lt;&gt;"-",IF(COUNTIF(Table1[Connection ID],Table1[[#This Row],[Connection ID]])&gt;1,"Duplicate Tag",""),"")</f>
        <v/>
      </c>
      <c r="J97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>Panel Not Associated to Equipment</v>
      </c>
      <c r="L977" s="62"/>
      <c r="M977" s="62" t="s">
        <v>7</v>
      </c>
      <c r="N977" s="72" t="str" cm="1">
        <f t="array" ref="N977">_xlfn._xlws.FILTER(LookupCostCode[Cost Code],LookupCostCode[Description]=Table1[[#This Row],[Equipment Type]],"Not Assigned")</f>
        <v>Not Assigned</v>
      </c>
      <c r="O977" s="72" t="s">
        <v>817</v>
      </c>
      <c r="P977" s="72"/>
      <c r="Q977" s="62" t="s">
        <v>9</v>
      </c>
      <c r="R977" s="62"/>
      <c r="S977" s="62"/>
      <c r="T977" s="62"/>
      <c r="U977" s="62"/>
      <c r="V977" s="62"/>
      <c r="W977" s="72" t="str">
        <f>IF(ISBLANK(Table1[[#This Row],[Connection Type]]),"",INDEX(LookupConnectionType[Description],MATCH(Table1[[#This Row],[Connection Type]],LookupConnectionType[Connection Abbreviation])))</f>
        <v/>
      </c>
      <c r="X977" s="76"/>
      <c r="AA977" s="62"/>
      <c r="AB977" s="62"/>
      <c r="AC977" s="62"/>
      <c r="AD977" s="62"/>
      <c r="AE977" s="62"/>
      <c r="AF977" s="77"/>
      <c r="AG977" s="77"/>
      <c r="AH977" s="78"/>
      <c r="AI97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7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77" s="79" t="str">
        <f>IF(OR(Table1[[#This Row],[Apparent Power (kVA)]]="",Table1[[#This Row],[Elec - Diversity]]=""),"",Table1[[#This Row],[Apparent Power (kVA)]]*Table1[[#This Row],[Elec - Diversity]])</f>
        <v/>
      </c>
      <c r="AL977" s="62"/>
      <c r="AM977" s="62"/>
      <c r="AN977" s="62"/>
      <c r="AO977" s="62"/>
      <c r="AP977" s="62"/>
      <c r="AQ977" s="62"/>
      <c r="AR977" s="62"/>
      <c r="AS977" s="62"/>
      <c r="AT977" s="62" t="str" cm="1">
        <f t="array" ref="AT977">IF(ISBLANK(Table1[[#This Row],[Service]]),"N/A",INDEX(LookupService[Consumption Unit],MATCH(Table1[[#This Row],[Service]],LookupService[Service],0),0))</f>
        <v>N/A</v>
      </c>
      <c r="AU977" s="62"/>
      <c r="AV977" s="62"/>
      <c r="AW977" s="80" t="str" cm="1">
        <f t="array" ref="AW977">IF(ISBLANK(Table1[[#This Row],[Service]]),"N/A",INDEX(LookupService[Pressure Unit],MATCH(Table1[[#This Row],[Service]],LookupService[Service],0),0))</f>
        <v>N/A</v>
      </c>
      <c r="AX977" s="81"/>
      <c r="AY977" s="72" t="str">
        <f>IF(OR(Table1[[#This Row],[Flow]]="",Table1[[#This Row],[Mech - Diversity]]=""),"",Table1[[#This Row],[Flow]]*Table1[[#This Row],[Mech - Diversity]])</f>
        <v/>
      </c>
      <c r="AZ977" s="72"/>
      <c r="BA977" s="62"/>
      <c r="BB977" s="62"/>
      <c r="BC977" s="62"/>
      <c r="BD977" s="62"/>
      <c r="BE977" s="62"/>
      <c r="BF977" s="62"/>
      <c r="BG977" s="62"/>
      <c r="BH977" s="77"/>
      <c r="BI977" s="77"/>
      <c r="BJ97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77" s="72"/>
      <c r="BL977" s="72" t="b">
        <f>IF(ISBLANK(Table1[[#This Row],[Power Source (Control Panel)]]),FALSE,TRUE)</f>
        <v>0</v>
      </c>
    </row>
    <row r="978" spans="1:64" ht="30" customHeight="1" x14ac:dyDescent="0.3">
      <c r="A978" s="62" t="s">
        <v>1207</v>
      </c>
      <c r="B978" s="62" t="s">
        <v>1194</v>
      </c>
      <c r="C97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EL-C335</v>
      </c>
      <c r="D978" s="62" t="s">
        <v>516</v>
      </c>
      <c r="E978" s="62" t="s">
        <v>528</v>
      </c>
      <c r="F978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978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978" s="74">
        <v>335</v>
      </c>
      <c r="I978" s="75" t="str">
        <f>IF(Table1[[#This Row],[Connection ID]]&lt;&gt;"-",IF(COUNTIF(Table1[Connection ID],Table1[[#This Row],[Connection ID]])&gt;1,"Duplicate Tag",""),"")</f>
        <v/>
      </c>
      <c r="J97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78" s="62"/>
      <c r="M978" s="62" t="s">
        <v>7</v>
      </c>
      <c r="N978" s="72" t="str" cm="1">
        <f t="array" ref="N978">_xlfn._xlws.FILTER(LookupCostCode[Cost Code],LookupCostCode[Description]=Table1[[#This Row],[Equipment Type]],"Not Assigned")</f>
        <v>Not Assigned</v>
      </c>
      <c r="O978" s="72" t="s">
        <v>817</v>
      </c>
      <c r="P978" s="62"/>
      <c r="Q978" s="62" t="s">
        <v>9</v>
      </c>
      <c r="R978" s="62"/>
      <c r="S978" s="62"/>
      <c r="T978" s="62"/>
      <c r="U978" s="62"/>
      <c r="V978" s="62"/>
      <c r="W978" s="72" t="str">
        <f>IF(ISBLANK(Table1[[#This Row],[Connection Type]]),"",INDEX(LookupConnectionType[Description],MATCH(Table1[[#This Row],[Connection Type]],LookupConnectionType[Connection Abbreviation])))</f>
        <v/>
      </c>
      <c r="X978" s="76"/>
      <c r="AA978" s="62"/>
      <c r="AB978" s="62"/>
      <c r="AC978" s="62" t="s">
        <v>518</v>
      </c>
      <c r="AD978" s="62"/>
      <c r="AE978" s="62" t="s">
        <v>529</v>
      </c>
      <c r="AF978" s="77"/>
      <c r="AG978" s="77">
        <v>10</v>
      </c>
      <c r="AH978" s="78">
        <v>0.8</v>
      </c>
      <c r="AI978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1.2</v>
      </c>
      <c r="AJ978" s="79">
        <f>IF(OR(Table1[[#This Row],[Apparent Load (FLA)]]="",Table1[[#This Row],[Apparent Load (FLA)]]=0,Table1[[#This Row],[Elec - Diversity]]=""),"",Table1[[#This Row],[Apparent Load (FLA)]]*Table1[[#This Row],[Elec - Diversity]])</f>
        <v>8</v>
      </c>
      <c r="AK978" s="79">
        <f>IF(OR(Table1[[#This Row],[Apparent Power (kVA)]]="",Table1[[#This Row],[Elec - Diversity]]=""),"",Table1[[#This Row],[Apparent Power (kVA)]]*Table1[[#This Row],[Elec - Diversity]])</f>
        <v>0.96</v>
      </c>
      <c r="AL978" s="62"/>
      <c r="AM978" s="62"/>
      <c r="AN978" s="62"/>
      <c r="AO978" s="62"/>
      <c r="AP978" s="62"/>
      <c r="AQ978" s="62"/>
      <c r="AR978" s="62"/>
      <c r="AS978" s="62"/>
      <c r="AT978" s="62" t="str" cm="1">
        <f t="array" ref="AT978">IF(ISBLANK(Table1[[#This Row],[Service]]),"N/A",INDEX(LookupService[Consumption Unit],MATCH(Table1[[#This Row],[Service]],LookupService[Service],0),0))</f>
        <v>N/A</v>
      </c>
      <c r="AU978" s="62"/>
      <c r="AV978" s="62"/>
      <c r="AW978" s="80" t="str" cm="1">
        <f t="array" ref="AW978">IF(ISBLANK(Table1[[#This Row],[Service]]),"N/A",INDEX(LookupService[Pressure Unit],MATCH(Table1[[#This Row],[Service]],LookupService[Service],0),0))</f>
        <v>N/A</v>
      </c>
      <c r="AX978" s="81"/>
      <c r="AY978" s="72" t="str">
        <f>IF(OR(Table1[[#This Row],[Flow]]="",Table1[[#This Row],[Mech - Diversity]]=""),"",Table1[[#This Row],[Flow]]*Table1[[#This Row],[Mech - Diversity]])</f>
        <v/>
      </c>
      <c r="AZ978" s="72"/>
      <c r="BA978" s="62"/>
      <c r="BB978" s="62"/>
      <c r="BC978" s="62"/>
      <c r="BD978" s="62"/>
      <c r="BE978" s="62"/>
      <c r="BF978" s="62"/>
      <c r="BG978" s="62"/>
      <c r="BH978" s="77"/>
      <c r="BI978" s="77"/>
      <c r="BJ978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978" s="72"/>
      <c r="BL978" s="72" t="b">
        <f>IF(ISBLANK(Table1[[#This Row],[Power Source (Control Panel)]]),FALSE,TRUE)</f>
        <v>0</v>
      </c>
    </row>
    <row r="979" spans="1:64" ht="30" customHeight="1" x14ac:dyDescent="0.3">
      <c r="A979" s="62" t="s">
        <v>1207</v>
      </c>
      <c r="B979" s="62" t="s">
        <v>1194</v>
      </c>
      <c r="C97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TD-C188</v>
      </c>
      <c r="D979" s="62" t="s">
        <v>516</v>
      </c>
      <c r="E979" s="62" t="s">
        <v>794</v>
      </c>
      <c r="F979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979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979" s="74">
        <v>188</v>
      </c>
      <c r="I979" s="75" t="str">
        <f>IF(Table1[[#This Row],[Connection ID]]&lt;&gt;"-",IF(COUNTIF(Table1[Connection ID],Table1[[#This Row],[Connection ID]])&gt;1,"Duplicate Tag",""),"")</f>
        <v/>
      </c>
      <c r="J97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79" s="62"/>
      <c r="M979" s="62" t="s">
        <v>7</v>
      </c>
      <c r="N979" s="72" t="str" cm="1">
        <f t="array" ref="N979">_xlfn._xlws.FILTER(LookupCostCode[Cost Code],LookupCostCode[Description]=Table1[[#This Row],[Equipment Type]],"Not Assigned")</f>
        <v>Not Assigned</v>
      </c>
      <c r="O979" s="72" t="s">
        <v>817</v>
      </c>
      <c r="P979" s="72"/>
      <c r="Q979" s="62" t="s">
        <v>9</v>
      </c>
      <c r="R979" s="62"/>
      <c r="S979" s="62"/>
      <c r="T979" s="62"/>
      <c r="U979" s="62"/>
      <c r="V979" s="62"/>
      <c r="W979" s="72" t="str">
        <f>IF(ISBLANK(Table1[[#This Row],[Connection Type]]),"",INDEX(LookupConnectionType[Description],MATCH(Table1[[#This Row],[Connection Type]],LookupConnectionType[Connection Abbreviation])))</f>
        <v/>
      </c>
      <c r="X979" s="76"/>
      <c r="AA979" s="62"/>
      <c r="AB979" s="62"/>
      <c r="AC979" s="62"/>
      <c r="AD979" s="62"/>
      <c r="AE979" s="62"/>
      <c r="AF979" s="77"/>
      <c r="AG979" s="77"/>
      <c r="AH979" s="78"/>
      <c r="AI97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7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79" s="79" t="str">
        <f>IF(OR(Table1[[#This Row],[Apparent Power (kVA)]]="",Table1[[#This Row],[Elec - Diversity]]=""),"",Table1[[#This Row],[Apparent Power (kVA)]]*Table1[[#This Row],[Elec - Diversity]])</f>
        <v/>
      </c>
      <c r="AL979" s="62"/>
      <c r="AM979" s="62"/>
      <c r="AN979" s="62"/>
      <c r="AO979" s="62"/>
      <c r="AP979" s="62"/>
      <c r="AQ979" s="62"/>
      <c r="AR979" s="62"/>
      <c r="AS979" s="62"/>
      <c r="AT979" s="62" t="str" cm="1">
        <f t="array" ref="AT979">IF(ISBLANK(Table1[[#This Row],[Service]]),"N/A",INDEX(LookupService[Consumption Unit],MATCH(Table1[[#This Row],[Service]],LookupService[Service],0),0))</f>
        <v>N/A</v>
      </c>
      <c r="AU979" s="62"/>
      <c r="AV979" s="62"/>
      <c r="AW979" s="80" t="str" cm="1">
        <f t="array" ref="AW979">IF(ISBLANK(Table1[[#This Row],[Service]]),"N/A",INDEX(LookupService[Pressure Unit],MATCH(Table1[[#This Row],[Service]],LookupService[Service],0),0))</f>
        <v>N/A</v>
      </c>
      <c r="AX979" s="81"/>
      <c r="AY979" s="72" t="str">
        <f>IF(OR(Table1[[#This Row],[Flow]]="",Table1[[#This Row],[Mech - Diversity]]=""),"",Table1[[#This Row],[Flow]]*Table1[[#This Row],[Mech - Diversity]])</f>
        <v/>
      </c>
      <c r="AZ979" s="72"/>
      <c r="BA979" s="62"/>
      <c r="BB979" s="62"/>
      <c r="BC979" s="62"/>
      <c r="BD979" s="62"/>
      <c r="BE979" s="62"/>
      <c r="BF979" s="62"/>
      <c r="BG979" s="62"/>
      <c r="BH979" s="77"/>
      <c r="BI979" s="77"/>
      <c r="BJ979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979" s="72"/>
      <c r="BL979" s="72" t="b">
        <f>IF(ISBLANK(Table1[[#This Row],[Power Source (Control Panel)]]),FALSE,TRUE)</f>
        <v>0</v>
      </c>
    </row>
    <row r="980" spans="1:64" ht="30" customHeight="1" x14ac:dyDescent="0.3">
      <c r="A980" s="62" t="s">
        <v>1207</v>
      </c>
      <c r="B980" s="62" t="s">
        <v>1194</v>
      </c>
      <c r="C98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80" s="62" t="s">
        <v>600</v>
      </c>
      <c r="E980" s="62"/>
      <c r="F98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8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80" s="74"/>
      <c r="I980" s="75" t="str">
        <f>IF(Table1[[#This Row],[Connection ID]]&lt;&gt;"-",IF(COUNTIF(Table1[Connection ID],Table1[[#This Row],[Connection ID]])&gt;1,"Duplicate Tag",""),"")</f>
        <v/>
      </c>
      <c r="J98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>Panel Not Associated to Equipment</v>
      </c>
      <c r="L980" s="62"/>
      <c r="M980" s="62" t="s">
        <v>7</v>
      </c>
      <c r="N980" s="72" t="str" cm="1">
        <f t="array" ref="N980">_xlfn._xlws.FILTER(LookupCostCode[Cost Code],LookupCostCode[Description]=Table1[[#This Row],[Equipment Type]],"Not Assigned")</f>
        <v>Not Assigned</v>
      </c>
      <c r="O980" s="72" t="s">
        <v>817</v>
      </c>
      <c r="P980" s="72"/>
      <c r="Q980" s="62" t="s">
        <v>9</v>
      </c>
      <c r="R980" s="62"/>
      <c r="S980" s="62"/>
      <c r="T980" s="62"/>
      <c r="U980" s="62"/>
      <c r="V980" s="62"/>
      <c r="W980" s="72" t="str">
        <f>IF(ISBLANK(Table1[[#This Row],[Connection Type]]),"",INDEX(LookupConnectionType[Description],MATCH(Table1[[#This Row],[Connection Type]],LookupConnectionType[Connection Abbreviation])))</f>
        <v/>
      </c>
      <c r="X980" s="76"/>
      <c r="AA980" s="62"/>
      <c r="AB980" s="62"/>
      <c r="AC980" s="62"/>
      <c r="AD980" s="62"/>
      <c r="AE980" s="62"/>
      <c r="AF980" s="77"/>
      <c r="AG980" s="77"/>
      <c r="AH980" s="78"/>
      <c r="AI98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8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80" s="79" t="str">
        <f>IF(OR(Table1[[#This Row],[Apparent Power (kVA)]]="",Table1[[#This Row],[Elec - Diversity]]=""),"",Table1[[#This Row],[Apparent Power (kVA)]]*Table1[[#This Row],[Elec - Diversity]])</f>
        <v/>
      </c>
      <c r="AL980" s="62"/>
      <c r="AM980" s="62"/>
      <c r="AN980" s="62"/>
      <c r="AO980" s="62"/>
      <c r="AP980" s="62"/>
      <c r="AQ980" s="62"/>
      <c r="AR980" s="62"/>
      <c r="AS980" s="62"/>
      <c r="AT980" s="62" t="str" cm="1">
        <f t="array" ref="AT980">IF(ISBLANK(Table1[[#This Row],[Service]]),"N/A",INDEX(LookupService[Consumption Unit],MATCH(Table1[[#This Row],[Service]],LookupService[Service],0),0))</f>
        <v>N/A</v>
      </c>
      <c r="AU980" s="62"/>
      <c r="AV980" s="62"/>
      <c r="AW980" s="80" t="str" cm="1">
        <f t="array" ref="AW980">IF(ISBLANK(Table1[[#This Row],[Service]]),"N/A",INDEX(LookupService[Pressure Unit],MATCH(Table1[[#This Row],[Service]],LookupService[Service],0),0))</f>
        <v>N/A</v>
      </c>
      <c r="AX980" s="81"/>
      <c r="AY980" s="72" t="str">
        <f>IF(OR(Table1[[#This Row],[Flow]]="",Table1[[#This Row],[Mech - Diversity]]=""),"",Table1[[#This Row],[Flow]]*Table1[[#This Row],[Mech - Diversity]])</f>
        <v/>
      </c>
      <c r="AZ980" s="72"/>
      <c r="BA980" s="62"/>
      <c r="BB980" s="62"/>
      <c r="BC980" s="62"/>
      <c r="BD980" s="62"/>
      <c r="BE980" s="62"/>
      <c r="BF980" s="62"/>
      <c r="BG980" s="62"/>
      <c r="BH980" s="77"/>
      <c r="BI980" s="77"/>
      <c r="BJ98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80" s="72"/>
      <c r="BL980" s="72" t="b">
        <f>IF(ISBLANK(Table1[[#This Row],[Power Source (Control Panel)]]),FALSE,TRUE)</f>
        <v>0</v>
      </c>
    </row>
    <row r="981" spans="1:64" ht="30" customHeight="1" x14ac:dyDescent="0.3">
      <c r="A981" s="62" t="s">
        <v>1208</v>
      </c>
      <c r="B981" s="62" t="s">
        <v>1196</v>
      </c>
      <c r="C98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EL-C349</v>
      </c>
      <c r="D981" s="62" t="s">
        <v>516</v>
      </c>
      <c r="E981" s="62" t="s">
        <v>528</v>
      </c>
      <c r="F981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981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981" s="74">
        <v>349</v>
      </c>
      <c r="I981" s="75" t="str">
        <f>IF(Table1[[#This Row],[Connection ID]]&lt;&gt;"-",IF(COUNTIF(Table1[Connection ID],Table1[[#This Row],[Connection ID]])&gt;1,"Duplicate Tag",""),"")</f>
        <v/>
      </c>
      <c r="J98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81" s="62"/>
      <c r="M981" s="62" t="s">
        <v>7</v>
      </c>
      <c r="N981" s="72" t="str" cm="1">
        <f t="array" ref="N981">_xlfn._xlws.FILTER(LookupCostCode[Cost Code],LookupCostCode[Description]=Table1[[#This Row],[Equipment Type]],"Not Assigned")</f>
        <v>Not Assigned</v>
      </c>
      <c r="O981" s="72" t="s">
        <v>1197</v>
      </c>
      <c r="P981" s="62"/>
      <c r="Q981" s="62" t="s">
        <v>9</v>
      </c>
      <c r="R981" s="62"/>
      <c r="S981" s="62"/>
      <c r="T981" s="62"/>
      <c r="U981" s="62"/>
      <c r="V981" s="62"/>
      <c r="W981" s="72" t="str">
        <f>IF(ISBLANK(Table1[[#This Row],[Connection Type]]),"",INDEX(LookupConnectionType[Description],MATCH(Table1[[#This Row],[Connection Type]],LookupConnectionType[Connection Abbreviation])))</f>
        <v/>
      </c>
      <c r="X981" s="76"/>
      <c r="AA981" s="62"/>
      <c r="AB981" s="62"/>
      <c r="AC981" s="62" t="s">
        <v>518</v>
      </c>
      <c r="AD981" s="62"/>
      <c r="AE981" s="62" t="s">
        <v>529</v>
      </c>
      <c r="AF981" s="77"/>
      <c r="AG981" s="77">
        <v>16</v>
      </c>
      <c r="AH981" s="78">
        <v>0.8</v>
      </c>
      <c r="AI981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1.92</v>
      </c>
      <c r="AJ981" s="79">
        <f>IF(OR(Table1[[#This Row],[Apparent Load (FLA)]]="",Table1[[#This Row],[Apparent Load (FLA)]]=0,Table1[[#This Row],[Elec - Diversity]]=""),"",Table1[[#This Row],[Apparent Load (FLA)]]*Table1[[#This Row],[Elec - Diversity]])</f>
        <v>12.8</v>
      </c>
      <c r="AK981" s="79">
        <f>IF(OR(Table1[[#This Row],[Apparent Power (kVA)]]="",Table1[[#This Row],[Elec - Diversity]]=""),"",Table1[[#This Row],[Apparent Power (kVA)]]*Table1[[#This Row],[Elec - Diversity]])</f>
        <v>1.536</v>
      </c>
      <c r="AL981" s="62"/>
      <c r="AM981" s="62"/>
      <c r="AN981" s="62"/>
      <c r="AO981" s="62"/>
      <c r="AP981" s="62"/>
      <c r="AQ981" s="62"/>
      <c r="AR981" s="62"/>
      <c r="AS981" s="62"/>
      <c r="AT981" s="62" t="str" cm="1">
        <f t="array" ref="AT981">IF(ISBLANK(Table1[[#This Row],[Service]]),"N/A",INDEX(LookupService[Consumption Unit],MATCH(Table1[[#This Row],[Service]],LookupService[Service],0),0))</f>
        <v>N/A</v>
      </c>
      <c r="AU981" s="62"/>
      <c r="AV981" s="62"/>
      <c r="AW981" s="80" t="str" cm="1">
        <f t="array" ref="AW981">IF(ISBLANK(Table1[[#This Row],[Service]]),"N/A",INDEX(LookupService[Pressure Unit],MATCH(Table1[[#This Row],[Service]],LookupService[Service],0),0))</f>
        <v>N/A</v>
      </c>
      <c r="AX981" s="81"/>
      <c r="AY981" s="72" t="str">
        <f>IF(OR(Table1[[#This Row],[Flow]]="",Table1[[#This Row],[Mech - Diversity]]=""),"",Table1[[#This Row],[Flow]]*Table1[[#This Row],[Mech - Diversity]])</f>
        <v/>
      </c>
      <c r="AZ981" s="72"/>
      <c r="BA981" s="62"/>
      <c r="BB981" s="62"/>
      <c r="BC981" s="62"/>
      <c r="BD981" s="62"/>
      <c r="BE981" s="62"/>
      <c r="BF981" s="62"/>
      <c r="BG981" s="62"/>
      <c r="BH981" s="77"/>
      <c r="BI981" s="77"/>
      <c r="BJ981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981" s="72"/>
      <c r="BL981" s="72" t="b">
        <f>IF(ISBLANK(Table1[[#This Row],[Power Source (Control Panel)]]),FALSE,TRUE)</f>
        <v>0</v>
      </c>
    </row>
    <row r="982" spans="1:64" ht="30" customHeight="1" x14ac:dyDescent="0.3">
      <c r="A982" s="62" t="s">
        <v>1208</v>
      </c>
      <c r="B982" s="62" t="s">
        <v>1196</v>
      </c>
      <c r="C98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TD-C193</v>
      </c>
      <c r="D982" s="62" t="s">
        <v>516</v>
      </c>
      <c r="E982" s="62" t="s">
        <v>794</v>
      </c>
      <c r="F982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982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982" s="74">
        <v>193</v>
      </c>
      <c r="I982" s="75" t="str">
        <f>IF(Table1[[#This Row],[Connection ID]]&lt;&gt;"-",IF(COUNTIF(Table1[Connection ID],Table1[[#This Row],[Connection ID]])&gt;1,"Duplicate Tag",""),"")</f>
        <v/>
      </c>
      <c r="J98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82" s="62"/>
      <c r="M982" s="62" t="s">
        <v>7</v>
      </c>
      <c r="N982" s="72" t="str" cm="1">
        <f t="array" ref="N982">_xlfn._xlws.FILTER(LookupCostCode[Cost Code],LookupCostCode[Description]=Table1[[#This Row],[Equipment Type]],"Not Assigned")</f>
        <v>Not Assigned</v>
      </c>
      <c r="O982" s="72" t="s">
        <v>1197</v>
      </c>
      <c r="P982" s="72"/>
      <c r="Q982" s="62" t="s">
        <v>9</v>
      </c>
      <c r="R982" s="62"/>
      <c r="S982" s="62"/>
      <c r="T982" s="62"/>
      <c r="U982" s="62"/>
      <c r="V982" s="62"/>
      <c r="W982" s="72" t="str">
        <f>IF(ISBLANK(Table1[[#This Row],[Connection Type]]),"",INDEX(LookupConnectionType[Description],MATCH(Table1[[#This Row],[Connection Type]],LookupConnectionType[Connection Abbreviation])))</f>
        <v/>
      </c>
      <c r="X982" s="76"/>
      <c r="AA982" s="62"/>
      <c r="AB982" s="62"/>
      <c r="AC982" s="62"/>
      <c r="AD982" s="62"/>
      <c r="AE982" s="62"/>
      <c r="AF982" s="77"/>
      <c r="AG982" s="77"/>
      <c r="AH982" s="78"/>
      <c r="AI98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8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82" s="79" t="str">
        <f>IF(OR(Table1[[#This Row],[Apparent Power (kVA)]]="",Table1[[#This Row],[Elec - Diversity]]=""),"",Table1[[#This Row],[Apparent Power (kVA)]]*Table1[[#This Row],[Elec - Diversity]])</f>
        <v/>
      </c>
      <c r="AL982" s="62"/>
      <c r="AM982" s="62"/>
      <c r="AN982" s="62"/>
      <c r="AO982" s="62"/>
      <c r="AP982" s="62"/>
      <c r="AQ982" s="62"/>
      <c r="AR982" s="62"/>
      <c r="AS982" s="62"/>
      <c r="AT982" s="62" t="str" cm="1">
        <f t="array" ref="AT982">IF(ISBLANK(Table1[[#This Row],[Service]]),"N/A",INDEX(LookupService[Consumption Unit],MATCH(Table1[[#This Row],[Service]],LookupService[Service],0),0))</f>
        <v>N/A</v>
      </c>
      <c r="AU982" s="62"/>
      <c r="AV982" s="62"/>
      <c r="AW982" s="80" t="str" cm="1">
        <f t="array" ref="AW982">IF(ISBLANK(Table1[[#This Row],[Service]]),"N/A",INDEX(LookupService[Pressure Unit],MATCH(Table1[[#This Row],[Service]],LookupService[Service],0),0))</f>
        <v>N/A</v>
      </c>
      <c r="AX982" s="81"/>
      <c r="AY982" s="72" t="str">
        <f>IF(OR(Table1[[#This Row],[Flow]]="",Table1[[#This Row],[Mech - Diversity]]=""),"",Table1[[#This Row],[Flow]]*Table1[[#This Row],[Mech - Diversity]])</f>
        <v/>
      </c>
      <c r="AZ982" s="72"/>
      <c r="BA982" s="62"/>
      <c r="BB982" s="62"/>
      <c r="BC982" s="62"/>
      <c r="BD982" s="62"/>
      <c r="BE982" s="62"/>
      <c r="BF982" s="62"/>
      <c r="BG982" s="62"/>
      <c r="BH982" s="77"/>
      <c r="BI982" s="77"/>
      <c r="BJ982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982" s="72"/>
      <c r="BL982" s="72" t="b">
        <f>IF(ISBLANK(Table1[[#This Row],[Power Source (Control Panel)]]),FALSE,TRUE)</f>
        <v>0</v>
      </c>
    </row>
    <row r="983" spans="1:64" ht="30" customHeight="1" x14ac:dyDescent="0.3">
      <c r="A983" s="62" t="s">
        <v>1208</v>
      </c>
      <c r="B983" s="62" t="s">
        <v>1196</v>
      </c>
      <c r="C98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83" s="62" t="s">
        <v>600</v>
      </c>
      <c r="E983" s="62"/>
      <c r="F98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8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83" s="74"/>
      <c r="I983" s="75" t="str">
        <f>IF(Table1[[#This Row],[Connection ID]]&lt;&gt;"-",IF(COUNTIF(Table1[Connection ID],Table1[[#This Row],[Connection ID]])&gt;1,"Duplicate Tag",""),"")</f>
        <v/>
      </c>
      <c r="J98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>Panel Not Associated to Equipment</v>
      </c>
      <c r="L983" s="62"/>
      <c r="M983" s="62" t="s">
        <v>7</v>
      </c>
      <c r="N983" s="72" t="str" cm="1">
        <f t="array" ref="N983">_xlfn._xlws.FILTER(LookupCostCode[Cost Code],LookupCostCode[Description]=Table1[[#This Row],[Equipment Type]],"Not Assigned")</f>
        <v>Not Assigned</v>
      </c>
      <c r="O983" s="72" t="s">
        <v>1197</v>
      </c>
      <c r="P983" s="72"/>
      <c r="Q983" s="62" t="s">
        <v>9</v>
      </c>
      <c r="R983" s="62"/>
      <c r="S983" s="62"/>
      <c r="T983" s="62"/>
      <c r="U983" s="62"/>
      <c r="V983" s="62"/>
      <c r="W983" s="72" t="str">
        <f>IF(ISBLANK(Table1[[#This Row],[Connection Type]]),"",INDEX(LookupConnectionType[Description],MATCH(Table1[[#This Row],[Connection Type]],LookupConnectionType[Connection Abbreviation])))</f>
        <v/>
      </c>
      <c r="X983" s="76"/>
      <c r="AA983" s="62"/>
      <c r="AB983" s="62"/>
      <c r="AC983" s="62"/>
      <c r="AD983" s="62"/>
      <c r="AE983" s="62"/>
      <c r="AF983" s="77"/>
      <c r="AG983" s="77"/>
      <c r="AH983" s="78"/>
      <c r="AI98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8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83" s="79" t="str">
        <f>IF(OR(Table1[[#This Row],[Apparent Power (kVA)]]="",Table1[[#This Row],[Elec - Diversity]]=""),"",Table1[[#This Row],[Apparent Power (kVA)]]*Table1[[#This Row],[Elec - Diversity]])</f>
        <v/>
      </c>
      <c r="AL983" s="62"/>
      <c r="AM983" s="62"/>
      <c r="AN983" s="62"/>
      <c r="AO983" s="62"/>
      <c r="AP983" s="62"/>
      <c r="AQ983" s="62"/>
      <c r="AR983" s="62"/>
      <c r="AS983" s="62"/>
      <c r="AT983" s="62" t="str" cm="1">
        <f t="array" ref="AT983">IF(ISBLANK(Table1[[#This Row],[Service]]),"N/A",INDEX(LookupService[Consumption Unit],MATCH(Table1[[#This Row],[Service]],LookupService[Service],0),0))</f>
        <v>N/A</v>
      </c>
      <c r="AU983" s="62"/>
      <c r="AV983" s="62"/>
      <c r="AW983" s="80" t="str" cm="1">
        <f t="array" ref="AW983">IF(ISBLANK(Table1[[#This Row],[Service]]),"N/A",INDEX(LookupService[Pressure Unit],MATCH(Table1[[#This Row],[Service]],LookupService[Service],0),0))</f>
        <v>N/A</v>
      </c>
      <c r="AX983" s="81"/>
      <c r="AY983" s="72" t="str">
        <f>IF(OR(Table1[[#This Row],[Flow]]="",Table1[[#This Row],[Mech - Diversity]]=""),"",Table1[[#This Row],[Flow]]*Table1[[#This Row],[Mech - Diversity]])</f>
        <v/>
      </c>
      <c r="AZ983" s="72"/>
      <c r="BA983" s="62"/>
      <c r="BB983" s="62"/>
      <c r="BC983" s="62"/>
      <c r="BD983" s="62"/>
      <c r="BE983" s="62"/>
      <c r="BF983" s="62"/>
      <c r="BG983" s="62"/>
      <c r="BH983" s="77"/>
      <c r="BI983" s="77"/>
      <c r="BJ98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83" s="72"/>
      <c r="BL983" s="72" t="b">
        <f>IF(ISBLANK(Table1[[#This Row],[Power Source (Control Panel)]]),FALSE,TRUE)</f>
        <v>0</v>
      </c>
    </row>
    <row r="984" spans="1:64" ht="30" customHeight="1" x14ac:dyDescent="0.3">
      <c r="A984" s="80" t="s">
        <v>640</v>
      </c>
      <c r="B984" s="62" t="s">
        <v>641</v>
      </c>
      <c r="C98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84" s="62" t="s">
        <v>509</v>
      </c>
      <c r="E984" s="62"/>
      <c r="F98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8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84" s="74"/>
      <c r="I984" s="75" t="str">
        <f>IF(Table1[[#This Row],[Connection ID]]&lt;&gt;"-",IF(COUNTIF(Table1[Connection ID],Table1[[#This Row],[Connection ID]])&gt;1,"Duplicate Tag",""),"")</f>
        <v/>
      </c>
      <c r="J98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84" s="62"/>
      <c r="M984" s="62"/>
      <c r="N984" s="72" t="str" cm="1">
        <f t="array" ref="N984">_xlfn._xlws.FILTER(LookupCostCode[Cost Code],LookupCostCode[Description]=Table1[[#This Row],[Equipment Type]],"Not Assigned")</f>
        <v>Not Assigned</v>
      </c>
      <c r="O984" s="72"/>
      <c r="P984" s="72"/>
      <c r="Q984" s="62" t="s">
        <v>9</v>
      </c>
      <c r="R984" s="62"/>
      <c r="S984" s="62"/>
      <c r="T984" s="62"/>
      <c r="U984" s="62"/>
      <c r="V984" s="62"/>
      <c r="W984" s="72" t="str">
        <f>IF(ISBLANK(Table1[[#This Row],[Connection Type]]),"",INDEX(LookupConnectionType[Description],MATCH(Table1[[#This Row],[Connection Type]],LookupConnectionType[Connection Abbreviation])))</f>
        <v/>
      </c>
      <c r="X984" s="76"/>
      <c r="AA984" s="62"/>
      <c r="AB984" s="62"/>
      <c r="AC984" s="62"/>
      <c r="AD984" s="62"/>
      <c r="AE984" s="62"/>
      <c r="AF984" s="77"/>
      <c r="AG984" s="77"/>
      <c r="AH984" s="78"/>
      <c r="AI98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8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84" s="79" t="str">
        <f>IF(OR(Table1[[#This Row],[Apparent Power (kVA)]]="",Table1[[#This Row],[Elec - Diversity]]=""),"",Table1[[#This Row],[Apparent Power (kVA)]]*Table1[[#This Row],[Elec - Diversity]])</f>
        <v/>
      </c>
      <c r="AL984" s="62"/>
      <c r="AM984" s="62"/>
      <c r="AN984" s="62"/>
      <c r="AO984" s="62"/>
      <c r="AP984" s="62"/>
      <c r="AQ984" s="62"/>
      <c r="AR984" s="62"/>
      <c r="AS984" s="62"/>
      <c r="AT984" s="62" t="str" cm="1">
        <f t="array" ref="AT984">IF(ISBLANK(Table1[[#This Row],[Service]]),"N/A",INDEX(LookupService[Consumption Unit],MATCH(Table1[[#This Row],[Service]],LookupService[Service],0),0))</f>
        <v>N/A</v>
      </c>
      <c r="AU984" s="62"/>
      <c r="AV984" s="62"/>
      <c r="AW984" s="80" t="str" cm="1">
        <f t="array" ref="AW984">IF(ISBLANK(Table1[[#This Row],[Service]]),"N/A",INDEX(LookupService[Pressure Unit],MATCH(Table1[[#This Row],[Service]],LookupService[Service],0),0))</f>
        <v>N/A</v>
      </c>
      <c r="AX984" s="81"/>
      <c r="AY984" s="72" t="str">
        <f>IF(OR(Table1[[#This Row],[Flow]]="",Table1[[#This Row],[Mech - Diversity]]=""),"",Table1[[#This Row],[Flow]]*Table1[[#This Row],[Mech - Diversity]])</f>
        <v/>
      </c>
      <c r="AZ984" s="72"/>
      <c r="BA984" s="62"/>
      <c r="BB984" s="62"/>
      <c r="BC984" s="62"/>
      <c r="BD984" s="62"/>
      <c r="BE984" s="62"/>
      <c r="BF984" s="62"/>
      <c r="BG984" s="62"/>
      <c r="BH984" s="77"/>
      <c r="BI984" s="77"/>
      <c r="BJ98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84" s="72" t="s">
        <v>512</v>
      </c>
      <c r="BL984" s="72" t="b">
        <f>IF(ISBLANK(Table1[[#This Row],[Power Source (Control Panel)]]),FALSE,TRUE)</f>
        <v>0</v>
      </c>
    </row>
    <row r="985" spans="1:64" ht="30" customHeight="1" x14ac:dyDescent="0.3">
      <c r="A985" s="80" t="s">
        <v>640</v>
      </c>
      <c r="B985" s="62" t="s">
        <v>642</v>
      </c>
      <c r="C98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85" s="62" t="s">
        <v>509</v>
      </c>
      <c r="E985" s="62"/>
      <c r="F98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8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85" s="74"/>
      <c r="I985" s="75" t="str">
        <f>IF(Table1[[#This Row],[Connection ID]]&lt;&gt;"-",IF(COUNTIF(Table1[Connection ID],Table1[[#This Row],[Connection ID]])&gt;1,"Duplicate Tag",""),"")</f>
        <v/>
      </c>
      <c r="J98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85" s="62"/>
      <c r="M985" s="62"/>
      <c r="N985" s="72" t="str" cm="1">
        <f t="array" ref="N985">_xlfn._xlws.FILTER(LookupCostCode[Cost Code],LookupCostCode[Description]=Table1[[#This Row],[Equipment Type]],"Not Assigned")</f>
        <v>Not Assigned</v>
      </c>
      <c r="O985" s="72"/>
      <c r="P985" s="72"/>
      <c r="Q985" s="62" t="s">
        <v>9</v>
      </c>
      <c r="R985" s="62"/>
      <c r="S985" s="62"/>
      <c r="T985" s="62"/>
      <c r="U985" s="62"/>
      <c r="V985" s="62"/>
      <c r="W985" s="72" t="str">
        <f>IF(ISBLANK(Table1[[#This Row],[Connection Type]]),"",INDEX(LookupConnectionType[Description],MATCH(Table1[[#This Row],[Connection Type]],LookupConnectionType[Connection Abbreviation])))</f>
        <v/>
      </c>
      <c r="X985" s="76"/>
      <c r="AA985" s="62"/>
      <c r="AB985" s="62"/>
      <c r="AC985" s="62"/>
      <c r="AD985" s="62"/>
      <c r="AE985" s="62"/>
      <c r="AF985" s="77"/>
      <c r="AG985" s="77"/>
      <c r="AH985" s="78"/>
      <c r="AI98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8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85" s="79" t="str">
        <f>IF(OR(Table1[[#This Row],[Apparent Power (kVA)]]="",Table1[[#This Row],[Elec - Diversity]]=""),"",Table1[[#This Row],[Apparent Power (kVA)]]*Table1[[#This Row],[Elec - Diversity]])</f>
        <v/>
      </c>
      <c r="AL985" s="62"/>
      <c r="AM985" s="62"/>
      <c r="AN985" s="62"/>
      <c r="AO985" s="62"/>
      <c r="AP985" s="62"/>
      <c r="AQ985" s="62"/>
      <c r="AR985" s="62"/>
      <c r="AS985" s="62"/>
      <c r="AT985" s="62" t="str" cm="1">
        <f t="array" ref="AT985">IF(ISBLANK(Table1[[#This Row],[Service]]),"N/A",INDEX(LookupService[Consumption Unit],MATCH(Table1[[#This Row],[Service]],LookupService[Service],0),0))</f>
        <v>N/A</v>
      </c>
      <c r="AU985" s="62"/>
      <c r="AV985" s="62"/>
      <c r="AW985" s="80" t="str" cm="1">
        <f t="array" ref="AW985">IF(ISBLANK(Table1[[#This Row],[Service]]),"N/A",INDEX(LookupService[Pressure Unit],MATCH(Table1[[#This Row],[Service]],LookupService[Service],0),0))</f>
        <v>N/A</v>
      </c>
      <c r="AX985" s="81"/>
      <c r="AY985" s="72" t="str">
        <f>IF(OR(Table1[[#This Row],[Flow]]="",Table1[[#This Row],[Mech - Diversity]]=""),"",Table1[[#This Row],[Flow]]*Table1[[#This Row],[Mech - Diversity]])</f>
        <v/>
      </c>
      <c r="AZ985" s="72"/>
      <c r="BA985" s="62"/>
      <c r="BB985" s="62"/>
      <c r="BC985" s="62"/>
      <c r="BD985" s="62"/>
      <c r="BE985" s="62"/>
      <c r="BF985" s="62"/>
      <c r="BG985" s="62"/>
      <c r="BH985" s="77"/>
      <c r="BI985" s="77"/>
      <c r="BJ98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85" s="72" t="s">
        <v>512</v>
      </c>
      <c r="BL985" s="72" t="b">
        <f>IF(ISBLANK(Table1[[#This Row],[Power Source (Control Panel)]]),FALSE,TRUE)</f>
        <v>0</v>
      </c>
    </row>
    <row r="986" spans="1:64" ht="30" customHeight="1" x14ac:dyDescent="0.3">
      <c r="A986" s="80" t="s">
        <v>640</v>
      </c>
      <c r="B986" s="62" t="s">
        <v>641</v>
      </c>
      <c r="C98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CA-C000</v>
      </c>
      <c r="D986" s="62" t="s">
        <v>516</v>
      </c>
      <c r="E986" s="62" t="s">
        <v>517</v>
      </c>
      <c r="F986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986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986" s="74"/>
      <c r="I986" s="75" t="str">
        <f>IF(Table1[[#This Row],[Connection ID]]&lt;&gt;"-",IF(COUNTIF(Table1[Connection ID],Table1[[#This Row],[Connection ID]])&gt;1,"Duplicate Tag",""),"")</f>
        <v>Duplicate Tag</v>
      </c>
      <c r="J98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86" s="62"/>
      <c r="M986" s="62"/>
      <c r="N986" s="72" t="str" cm="1">
        <f t="array" ref="N986">_xlfn._xlws.FILTER(LookupCostCode[Cost Code],LookupCostCode[Description]=Table1[[#This Row],[Equipment Type]],"Not Assigned")</f>
        <v>Not Assigned</v>
      </c>
      <c r="O986" s="72"/>
      <c r="P986" s="72"/>
      <c r="Q986" s="62" t="s">
        <v>9</v>
      </c>
      <c r="R986" s="62"/>
      <c r="S986" s="62"/>
      <c r="T986" s="62"/>
      <c r="U986" s="62"/>
      <c r="V986" s="62"/>
      <c r="W986" s="72" t="str">
        <f>IF(ISBLANK(Table1[[#This Row],[Connection Type]]),"",INDEX(LookupConnectionType[Description],MATCH(Table1[[#This Row],[Connection Type]],LookupConnectionType[Connection Abbreviation])))</f>
        <v/>
      </c>
      <c r="X986" s="76"/>
      <c r="AA986" s="62"/>
      <c r="AB986" s="62"/>
      <c r="AC986" s="62" t="s">
        <v>518</v>
      </c>
      <c r="AD986" s="62"/>
      <c r="AE986" s="62"/>
      <c r="AF986" s="77"/>
      <c r="AG986" s="77"/>
      <c r="AH986" s="78"/>
      <c r="AI98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8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86" s="79" t="str">
        <f>IF(OR(Table1[[#This Row],[Apparent Power (kVA)]]="",Table1[[#This Row],[Elec - Diversity]]=""),"",Table1[[#This Row],[Apparent Power (kVA)]]*Table1[[#This Row],[Elec - Diversity]])</f>
        <v/>
      </c>
      <c r="AL986" s="62"/>
      <c r="AM986" s="62"/>
      <c r="AN986" s="62"/>
      <c r="AO986" s="62"/>
      <c r="AP986" s="62"/>
      <c r="AQ986" s="62"/>
      <c r="AR986" s="62"/>
      <c r="AS986" s="62">
        <v>20</v>
      </c>
      <c r="AT986" s="62" t="str" cm="1">
        <f t="array" ref="AT986">IF(ISBLANK(Table1[[#This Row],[Service]]),"N/A",INDEX(LookupService[Consumption Unit],MATCH(Table1[[#This Row],[Service]],LookupService[Service],0),0))</f>
        <v>SCFM</v>
      </c>
      <c r="AU986" s="62"/>
      <c r="AV986" s="62">
        <v>100</v>
      </c>
      <c r="AW986" s="80" t="str" cm="1">
        <f t="array" ref="AW986">IF(ISBLANK(Table1[[#This Row],[Service]]),"N/A",INDEX(LookupService[Pressure Unit],MATCH(Table1[[#This Row],[Service]],LookupService[Service],0),0))</f>
        <v>PSI</v>
      </c>
      <c r="AX986" s="81">
        <v>0.5</v>
      </c>
      <c r="AY986" s="72">
        <f>IF(OR(Table1[[#This Row],[Flow]]="",Table1[[#This Row],[Mech - Diversity]]=""),"",Table1[[#This Row],[Flow]]*Table1[[#This Row],[Mech - Diversity]])</f>
        <v>10</v>
      </c>
      <c r="AZ986" s="72"/>
      <c r="BA986" s="62"/>
      <c r="BB986" s="62"/>
      <c r="BC986" s="62"/>
      <c r="BD986" s="62"/>
      <c r="BE986" s="62"/>
      <c r="BF986" s="62"/>
      <c r="BG986" s="62"/>
      <c r="BH986" s="77"/>
      <c r="BI986" s="77"/>
      <c r="BJ986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986" s="72" t="s">
        <v>512</v>
      </c>
      <c r="BL986" s="72" t="b">
        <f>IF(ISBLANK(Table1[[#This Row],[Power Source (Control Panel)]]),FALSE,TRUE)</f>
        <v>0</v>
      </c>
    </row>
    <row r="987" spans="1:64" ht="30" customHeight="1" x14ac:dyDescent="0.3">
      <c r="A987" s="80" t="s">
        <v>640</v>
      </c>
      <c r="B987" s="62" t="s">
        <v>642</v>
      </c>
      <c r="C98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CA-C000</v>
      </c>
      <c r="D987" s="62" t="s">
        <v>516</v>
      </c>
      <c r="E987" s="62" t="s">
        <v>517</v>
      </c>
      <c r="F987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987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987" s="74"/>
      <c r="I987" s="75" t="str">
        <f>IF(Table1[[#This Row],[Connection ID]]&lt;&gt;"-",IF(COUNTIF(Table1[Connection ID],Table1[[#This Row],[Connection ID]])&gt;1,"Duplicate Tag",""),"")</f>
        <v>Duplicate Tag</v>
      </c>
      <c r="J98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87" s="62"/>
      <c r="M987" s="62"/>
      <c r="N987" s="72" t="str" cm="1">
        <f t="array" ref="N987">_xlfn._xlws.FILTER(LookupCostCode[Cost Code],LookupCostCode[Description]=Table1[[#This Row],[Equipment Type]],"Not Assigned")</f>
        <v>Not Assigned</v>
      </c>
      <c r="O987" s="72"/>
      <c r="P987" s="72"/>
      <c r="Q987" s="62" t="s">
        <v>9</v>
      </c>
      <c r="R987" s="62"/>
      <c r="S987" s="62"/>
      <c r="T987" s="62"/>
      <c r="U987" s="62"/>
      <c r="V987" s="62"/>
      <c r="W987" s="72" t="str">
        <f>IF(ISBLANK(Table1[[#This Row],[Connection Type]]),"",INDEX(LookupConnectionType[Description],MATCH(Table1[[#This Row],[Connection Type]],LookupConnectionType[Connection Abbreviation])))</f>
        <v/>
      </c>
      <c r="X987" s="76"/>
      <c r="AA987" s="62"/>
      <c r="AB987" s="62"/>
      <c r="AC987" s="62" t="s">
        <v>518</v>
      </c>
      <c r="AD987" s="62"/>
      <c r="AE987" s="62"/>
      <c r="AF987" s="77"/>
      <c r="AG987" s="77"/>
      <c r="AH987" s="78"/>
      <c r="AI98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8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87" s="79" t="str">
        <f>IF(OR(Table1[[#This Row],[Apparent Power (kVA)]]="",Table1[[#This Row],[Elec - Diversity]]=""),"",Table1[[#This Row],[Apparent Power (kVA)]]*Table1[[#This Row],[Elec - Diversity]])</f>
        <v/>
      </c>
      <c r="AL987" s="62"/>
      <c r="AM987" s="62"/>
      <c r="AN987" s="62"/>
      <c r="AO987" s="62"/>
      <c r="AP987" s="62"/>
      <c r="AQ987" s="62"/>
      <c r="AR987" s="62"/>
      <c r="AS987" s="62">
        <v>30</v>
      </c>
      <c r="AT987" s="62" t="str" cm="1">
        <f t="array" ref="AT987">IF(ISBLANK(Table1[[#This Row],[Service]]),"N/A",INDEX(LookupService[Consumption Unit],MATCH(Table1[[#This Row],[Service]],LookupService[Service],0),0))</f>
        <v>SCFM</v>
      </c>
      <c r="AU987" s="62"/>
      <c r="AV987" s="62">
        <v>100</v>
      </c>
      <c r="AW987" s="80" t="str" cm="1">
        <f t="array" ref="AW987">IF(ISBLANK(Table1[[#This Row],[Service]]),"N/A",INDEX(LookupService[Pressure Unit],MATCH(Table1[[#This Row],[Service]],LookupService[Service],0),0))</f>
        <v>PSI</v>
      </c>
      <c r="AX987" s="81">
        <v>0.5</v>
      </c>
      <c r="AY987" s="72">
        <f>IF(OR(Table1[[#This Row],[Flow]]="",Table1[[#This Row],[Mech - Diversity]]=""),"",Table1[[#This Row],[Flow]]*Table1[[#This Row],[Mech - Diversity]])</f>
        <v>15</v>
      </c>
      <c r="AZ987" s="72"/>
      <c r="BA987" s="62"/>
      <c r="BB987" s="62"/>
      <c r="BC987" s="62"/>
      <c r="BD987" s="62"/>
      <c r="BE987" s="62"/>
      <c r="BF987" s="62"/>
      <c r="BG987" s="62"/>
      <c r="BH987" s="77"/>
      <c r="BI987" s="77"/>
      <c r="BJ987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987" s="72" t="s">
        <v>512</v>
      </c>
      <c r="BL987" s="72" t="b">
        <f>IF(ISBLANK(Table1[[#This Row],[Power Source (Control Panel)]]),FALSE,TRUE)</f>
        <v>0</v>
      </c>
    </row>
    <row r="988" spans="1:64" ht="30" customHeight="1" x14ac:dyDescent="0.3">
      <c r="A988" s="80" t="s">
        <v>640</v>
      </c>
      <c r="B988" s="62" t="s">
        <v>641</v>
      </c>
      <c r="C98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EL-C000</v>
      </c>
      <c r="D988" s="62" t="s">
        <v>516</v>
      </c>
      <c r="E988" s="62" t="s">
        <v>528</v>
      </c>
      <c r="F988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988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988" s="74"/>
      <c r="I988" s="75" t="str">
        <f>IF(Table1[[#This Row],[Connection ID]]&lt;&gt;"-",IF(COUNTIF(Table1[Connection ID],Table1[[#This Row],[Connection ID]])&gt;1,"Duplicate Tag",""),"")</f>
        <v>Duplicate Tag</v>
      </c>
      <c r="J98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88" s="62"/>
      <c r="M988" s="62"/>
      <c r="N988" s="72" t="str" cm="1">
        <f t="array" ref="N988">_xlfn._xlws.FILTER(LookupCostCode[Cost Code],LookupCostCode[Description]=Table1[[#This Row],[Equipment Type]],"Not Assigned")</f>
        <v>Not Assigned</v>
      </c>
      <c r="O988" s="72"/>
      <c r="P988" s="72"/>
      <c r="Q988" s="62" t="s">
        <v>9</v>
      </c>
      <c r="R988" s="62"/>
      <c r="S988" s="62"/>
      <c r="T988" s="62"/>
      <c r="U988" s="62"/>
      <c r="V988" s="62"/>
      <c r="W988" s="72" t="str">
        <f>IF(ISBLANK(Table1[[#This Row],[Connection Type]]),"",INDEX(LookupConnectionType[Description],MATCH(Table1[[#This Row],[Connection Type]],LookupConnectionType[Connection Abbreviation])))</f>
        <v/>
      </c>
      <c r="X988" s="76"/>
      <c r="AA988" s="62"/>
      <c r="AB988" s="62"/>
      <c r="AC988" s="62" t="s">
        <v>518</v>
      </c>
      <c r="AD988" s="62"/>
      <c r="AE988" s="62" t="s">
        <v>529</v>
      </c>
      <c r="AF988" s="77"/>
      <c r="AG988" s="77">
        <v>10</v>
      </c>
      <c r="AH988" s="78"/>
      <c r="AI988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1.2</v>
      </c>
      <c r="AJ98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88" s="79" t="str">
        <f>IF(OR(Table1[[#This Row],[Apparent Power (kVA)]]="",Table1[[#This Row],[Elec - Diversity]]=""),"",Table1[[#This Row],[Apparent Power (kVA)]]*Table1[[#This Row],[Elec - Diversity]])</f>
        <v/>
      </c>
      <c r="AL988" s="62"/>
      <c r="AM988" s="62"/>
      <c r="AN988" s="62"/>
      <c r="AO988" s="62"/>
      <c r="AP988" s="62"/>
      <c r="AQ988" s="62"/>
      <c r="AR988" s="62"/>
      <c r="AS988" s="62"/>
      <c r="AT988" s="62" t="str" cm="1">
        <f t="array" ref="AT988">IF(ISBLANK(Table1[[#This Row],[Service]]),"N/A",INDEX(LookupService[Consumption Unit],MATCH(Table1[[#This Row],[Service]],LookupService[Service],0),0))</f>
        <v>N/A</v>
      </c>
      <c r="AU988" s="62"/>
      <c r="AV988" s="62"/>
      <c r="AW988" s="80" t="str" cm="1">
        <f t="array" ref="AW988">IF(ISBLANK(Table1[[#This Row],[Service]]),"N/A",INDEX(LookupService[Pressure Unit],MATCH(Table1[[#This Row],[Service]],LookupService[Service],0),0))</f>
        <v>N/A</v>
      </c>
      <c r="AX988" s="81"/>
      <c r="AY988" s="72" t="str">
        <f>IF(OR(Table1[[#This Row],[Flow]]="",Table1[[#This Row],[Mech - Diversity]]=""),"",Table1[[#This Row],[Flow]]*Table1[[#This Row],[Mech - Diversity]])</f>
        <v/>
      </c>
      <c r="AZ988" s="72"/>
      <c r="BA988" s="62"/>
      <c r="BB988" s="62"/>
      <c r="BC988" s="62"/>
      <c r="BD988" s="62"/>
      <c r="BE988" s="62"/>
      <c r="BF988" s="62"/>
      <c r="BG988" s="62"/>
      <c r="BH988" s="77"/>
      <c r="BI988" s="77"/>
      <c r="BJ988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988" s="72" t="s">
        <v>512</v>
      </c>
      <c r="BL988" s="72" t="b">
        <f>IF(ISBLANK(Table1[[#This Row],[Power Source (Control Panel)]]),FALSE,TRUE)</f>
        <v>0</v>
      </c>
    </row>
    <row r="989" spans="1:64" ht="30" customHeight="1" x14ac:dyDescent="0.3">
      <c r="A989" s="80" t="s">
        <v>640</v>
      </c>
      <c r="B989" s="62" t="s">
        <v>642</v>
      </c>
      <c r="C98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EL-C000</v>
      </c>
      <c r="D989" s="62" t="s">
        <v>516</v>
      </c>
      <c r="E989" s="62" t="s">
        <v>528</v>
      </c>
      <c r="F989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989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989" s="74"/>
      <c r="I989" s="75" t="str">
        <f>IF(Table1[[#This Row],[Connection ID]]&lt;&gt;"-",IF(COUNTIF(Table1[Connection ID],Table1[[#This Row],[Connection ID]])&gt;1,"Duplicate Tag",""),"")</f>
        <v>Duplicate Tag</v>
      </c>
      <c r="J98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89" s="62"/>
      <c r="M989" s="62"/>
      <c r="N989" s="72" t="str" cm="1">
        <f t="array" ref="N989">_xlfn._xlws.FILTER(LookupCostCode[Cost Code],LookupCostCode[Description]=Table1[[#This Row],[Equipment Type]],"Not Assigned")</f>
        <v>Not Assigned</v>
      </c>
      <c r="O989" s="72"/>
      <c r="P989" s="72"/>
      <c r="Q989" s="62" t="s">
        <v>9</v>
      </c>
      <c r="R989" s="62"/>
      <c r="S989" s="62"/>
      <c r="T989" s="62"/>
      <c r="U989" s="62"/>
      <c r="V989" s="62"/>
      <c r="W989" s="72" t="str">
        <f>IF(ISBLANK(Table1[[#This Row],[Connection Type]]),"",INDEX(LookupConnectionType[Description],MATCH(Table1[[#This Row],[Connection Type]],LookupConnectionType[Connection Abbreviation])))</f>
        <v/>
      </c>
      <c r="X989" s="76"/>
      <c r="AA989" s="62"/>
      <c r="AB989" s="62"/>
      <c r="AC989" s="62" t="s">
        <v>518</v>
      </c>
      <c r="AD989" s="62"/>
      <c r="AE989" s="62" t="s">
        <v>529</v>
      </c>
      <c r="AF989" s="77"/>
      <c r="AG989" s="77">
        <v>10</v>
      </c>
      <c r="AH989" s="78"/>
      <c r="AI989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1.2</v>
      </c>
      <c r="AJ98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89" s="79" t="str">
        <f>IF(OR(Table1[[#This Row],[Apparent Power (kVA)]]="",Table1[[#This Row],[Elec - Diversity]]=""),"",Table1[[#This Row],[Apparent Power (kVA)]]*Table1[[#This Row],[Elec - Diversity]])</f>
        <v/>
      </c>
      <c r="AL989" s="62"/>
      <c r="AM989" s="62"/>
      <c r="AN989" s="62"/>
      <c r="AO989" s="62"/>
      <c r="AP989" s="62"/>
      <c r="AQ989" s="62"/>
      <c r="AR989" s="62"/>
      <c r="AS989" s="62"/>
      <c r="AT989" s="62" t="str" cm="1">
        <f t="array" ref="AT989">IF(ISBLANK(Table1[[#This Row],[Service]]),"N/A",INDEX(LookupService[Consumption Unit],MATCH(Table1[[#This Row],[Service]],LookupService[Service],0),0))</f>
        <v>N/A</v>
      </c>
      <c r="AU989" s="62"/>
      <c r="AV989" s="62"/>
      <c r="AW989" s="80" t="str" cm="1">
        <f t="array" ref="AW989">IF(ISBLANK(Table1[[#This Row],[Service]]),"N/A",INDEX(LookupService[Pressure Unit],MATCH(Table1[[#This Row],[Service]],LookupService[Service],0),0))</f>
        <v>N/A</v>
      </c>
      <c r="AX989" s="81"/>
      <c r="AY989" s="72" t="str">
        <f>IF(OR(Table1[[#This Row],[Flow]]="",Table1[[#This Row],[Mech - Diversity]]=""),"",Table1[[#This Row],[Flow]]*Table1[[#This Row],[Mech - Diversity]])</f>
        <v/>
      </c>
      <c r="AZ989" s="72"/>
      <c r="BA989" s="62"/>
      <c r="BB989" s="62"/>
      <c r="BC989" s="62"/>
      <c r="BD989" s="62"/>
      <c r="BE989" s="62"/>
      <c r="BF989" s="62"/>
      <c r="BG989" s="62"/>
      <c r="BH989" s="77"/>
      <c r="BI989" s="77"/>
      <c r="BJ989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989" s="72" t="s">
        <v>512</v>
      </c>
      <c r="BL989" s="72" t="b">
        <f>IF(ISBLANK(Table1[[#This Row],[Power Source (Control Panel)]]),FALSE,TRUE)</f>
        <v>0</v>
      </c>
    </row>
    <row r="990" spans="1:64" ht="30" customHeight="1" x14ac:dyDescent="0.3">
      <c r="A990" s="73" t="s">
        <v>928</v>
      </c>
      <c r="B990" s="62" t="s">
        <v>929</v>
      </c>
      <c r="C99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90" s="62" t="s">
        <v>600</v>
      </c>
      <c r="E990" s="62"/>
      <c r="F99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9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90" s="74"/>
      <c r="I990" s="75" t="str">
        <f>IF(Table1[[#This Row],[Connection ID]]&lt;&gt;"-",IF(COUNTIF(Table1[Connection ID],Table1[[#This Row],[Connection ID]])&gt;1,"Duplicate Tag",""),"")</f>
        <v/>
      </c>
      <c r="J99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>Panel Not Associated to Equipment</v>
      </c>
      <c r="L990" s="62"/>
      <c r="M990" s="62" t="s">
        <v>510</v>
      </c>
      <c r="N990" s="72" t="str" cm="1">
        <f t="array" ref="N990">_xlfn._xlws.FILTER(LookupCostCode[Cost Code],LookupCostCode[Description]=Table1[[#This Row],[Equipment Type]],"Not Assigned")</f>
        <v>Not Assigned</v>
      </c>
      <c r="O990" s="62"/>
      <c r="P990" s="62"/>
      <c r="Q990" s="62" t="s">
        <v>11</v>
      </c>
      <c r="R990" s="62"/>
      <c r="S990" s="62"/>
      <c r="T990" s="62"/>
      <c r="U990" s="62"/>
      <c r="V990" s="62"/>
      <c r="W990" s="72" t="str">
        <f>IF(ISBLANK(Table1[[#This Row],[Connection Type]]),"",INDEX(LookupConnectionType[Description],MATCH(Table1[[#This Row],[Connection Type]],LookupConnectionType[Connection Abbreviation])))</f>
        <v/>
      </c>
      <c r="X990" s="76"/>
      <c r="AA990" s="62"/>
      <c r="AB990" s="62"/>
      <c r="AC990" s="62"/>
      <c r="AD990" s="62"/>
      <c r="AE990" s="62"/>
      <c r="AF990" s="77"/>
      <c r="AG990" s="77"/>
      <c r="AH990" s="78"/>
      <c r="AI99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9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90" s="79" t="str">
        <f>IF(OR(Table1[[#This Row],[Apparent Power (kVA)]]="",Table1[[#This Row],[Elec - Diversity]]=""),"",Table1[[#This Row],[Apparent Power (kVA)]]*Table1[[#This Row],[Elec - Diversity]])</f>
        <v/>
      </c>
      <c r="AL990" s="62"/>
      <c r="AM990" s="62"/>
      <c r="AN990" s="62"/>
      <c r="AO990" s="62"/>
      <c r="AP990" s="62"/>
      <c r="AQ990" s="62"/>
      <c r="AR990" s="62"/>
      <c r="AS990" s="62"/>
      <c r="AT990" s="62" t="str" cm="1">
        <f t="array" ref="AT990">IF(ISBLANK(Table1[[#This Row],[Service]]),"N/A",INDEX(LookupService[Consumption Unit],MATCH(Table1[[#This Row],[Service]],LookupService[Service],0),0))</f>
        <v>N/A</v>
      </c>
      <c r="AU990" s="62"/>
      <c r="AV990" s="62"/>
      <c r="AW990" s="80" t="str" cm="1">
        <f t="array" ref="AW990">IF(ISBLANK(Table1[[#This Row],[Service]]),"N/A",INDEX(LookupService[Pressure Unit],MATCH(Table1[[#This Row],[Service]],LookupService[Service],0),0))</f>
        <v>N/A</v>
      </c>
      <c r="AX990" s="81"/>
      <c r="AY990" s="72" t="str">
        <f>IF(OR(Table1[[#This Row],[Flow]]="",Table1[[#This Row],[Mech - Diversity]]=""),"",Table1[[#This Row],[Flow]]*Table1[[#This Row],[Mech - Diversity]])</f>
        <v/>
      </c>
      <c r="AZ990" s="72"/>
      <c r="BA990" s="62"/>
      <c r="BB990" s="62"/>
      <c r="BC990" s="62"/>
      <c r="BD990" s="62"/>
      <c r="BE990" s="62"/>
      <c r="BF990" s="62"/>
      <c r="BG990" s="62"/>
      <c r="BH990" s="77"/>
      <c r="BI990" s="77"/>
      <c r="BJ99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90" s="72" t="s">
        <v>512</v>
      </c>
      <c r="BL990" s="72" t="b">
        <f>IF(ISBLANK(Table1[[#This Row],[Power Source (Control Panel)]]),FALSE,TRUE)</f>
        <v>0</v>
      </c>
    </row>
    <row r="991" spans="1:64" ht="30" customHeight="1" x14ac:dyDescent="0.3">
      <c r="A991" s="73" t="s">
        <v>928</v>
      </c>
      <c r="B991" s="62" t="s">
        <v>929</v>
      </c>
      <c r="C99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EL-C178</v>
      </c>
      <c r="D991" s="62" t="s">
        <v>516</v>
      </c>
      <c r="E991" s="62" t="s">
        <v>528</v>
      </c>
      <c r="F991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991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991" s="74">
        <v>178</v>
      </c>
      <c r="I991" s="75" t="str">
        <f>IF(Table1[[#This Row],[Connection ID]]&lt;&gt;"-",IF(COUNTIF(Table1[Connection ID],Table1[[#This Row],[Connection ID]])&gt;1,"Duplicate Tag",""),"")</f>
        <v/>
      </c>
      <c r="J99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91" s="62"/>
      <c r="M991" s="62"/>
      <c r="N991" s="72" t="str" cm="1">
        <f t="array" ref="N991">_xlfn._xlws.FILTER(LookupCostCode[Cost Code],LookupCostCode[Description]=Table1[[#This Row],[Equipment Type]],"Not Assigned")</f>
        <v>Not Assigned</v>
      </c>
      <c r="O991" s="62"/>
      <c r="P991" s="62"/>
      <c r="Q991" s="62" t="s">
        <v>11</v>
      </c>
      <c r="R991" s="62"/>
      <c r="S991" s="62"/>
      <c r="T991" s="62"/>
      <c r="U991" s="62"/>
      <c r="V991" s="62"/>
      <c r="W991" s="72" t="str">
        <f>IF(ISBLANK(Table1[[#This Row],[Connection Type]]),"",INDEX(LookupConnectionType[Description],MATCH(Table1[[#This Row],[Connection Type]],LookupConnectionType[Connection Abbreviation])))</f>
        <v/>
      </c>
      <c r="X991" s="76"/>
      <c r="AA991" s="62"/>
      <c r="AB991" s="62"/>
      <c r="AC991" s="62" t="s">
        <v>518</v>
      </c>
      <c r="AD991" s="62"/>
      <c r="AE991" s="62" t="s">
        <v>529</v>
      </c>
      <c r="AF991" s="77"/>
      <c r="AG991" s="77">
        <v>16</v>
      </c>
      <c r="AH991" s="78">
        <v>0.8</v>
      </c>
      <c r="AI991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1.92</v>
      </c>
      <c r="AJ991" s="79">
        <f>IF(OR(Table1[[#This Row],[Apparent Load (FLA)]]="",Table1[[#This Row],[Apparent Load (FLA)]]=0,Table1[[#This Row],[Elec - Diversity]]=""),"",Table1[[#This Row],[Apparent Load (FLA)]]*Table1[[#This Row],[Elec - Diversity]])</f>
        <v>12.8</v>
      </c>
      <c r="AK991" s="79">
        <f>IF(OR(Table1[[#This Row],[Apparent Power (kVA)]]="",Table1[[#This Row],[Elec - Diversity]]=""),"",Table1[[#This Row],[Apparent Power (kVA)]]*Table1[[#This Row],[Elec - Diversity]])</f>
        <v>1.536</v>
      </c>
      <c r="AL991" s="62"/>
      <c r="AM991" s="62"/>
      <c r="AN991" s="62"/>
      <c r="AO991" s="62"/>
      <c r="AP991" s="62"/>
      <c r="AQ991" s="62"/>
      <c r="AR991" s="62"/>
      <c r="AS991" s="62"/>
      <c r="AT991" s="62" t="str" cm="1">
        <f t="array" ref="AT991">IF(ISBLANK(Table1[[#This Row],[Service]]),"N/A",INDEX(LookupService[Consumption Unit],MATCH(Table1[[#This Row],[Service]],LookupService[Service],0),0))</f>
        <v>N/A</v>
      </c>
      <c r="AU991" s="62"/>
      <c r="AV991" s="62"/>
      <c r="AW991" s="80" t="str" cm="1">
        <f t="array" ref="AW991">IF(ISBLANK(Table1[[#This Row],[Service]]),"N/A",INDEX(LookupService[Pressure Unit],MATCH(Table1[[#This Row],[Service]],LookupService[Service],0),0))</f>
        <v>N/A</v>
      </c>
      <c r="AX991" s="81"/>
      <c r="AY991" s="72" t="str">
        <f>IF(OR(Table1[[#This Row],[Flow]]="",Table1[[#This Row],[Mech - Diversity]]=""),"",Table1[[#This Row],[Flow]]*Table1[[#This Row],[Mech - Diversity]])</f>
        <v/>
      </c>
      <c r="AZ991" s="72"/>
      <c r="BA991" s="62"/>
      <c r="BB991" s="62"/>
      <c r="BC991" s="62"/>
      <c r="BD991" s="62"/>
      <c r="BE991" s="62"/>
      <c r="BF991" s="62"/>
      <c r="BG991" s="62"/>
      <c r="BH991" s="77"/>
      <c r="BI991" s="77"/>
      <c r="BJ991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991" s="72" t="s">
        <v>512</v>
      </c>
      <c r="BL991" s="72" t="b">
        <f>IF(ISBLANK(Table1[[#This Row],[Power Source (Control Panel)]]),FALSE,TRUE)</f>
        <v>0</v>
      </c>
    </row>
    <row r="992" spans="1:64" ht="30" customHeight="1" x14ac:dyDescent="0.3">
      <c r="A992" s="73" t="s">
        <v>928</v>
      </c>
      <c r="B992" s="62" t="s">
        <v>929</v>
      </c>
      <c r="C99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TD-C153</v>
      </c>
      <c r="D992" s="62" t="s">
        <v>516</v>
      </c>
      <c r="E992" s="62" t="s">
        <v>794</v>
      </c>
      <c r="F992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992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992" s="74">
        <v>153</v>
      </c>
      <c r="I992" s="75" t="str">
        <f>IF(Table1[[#This Row],[Connection ID]]&lt;&gt;"-",IF(COUNTIF(Table1[Connection ID],Table1[[#This Row],[Connection ID]])&gt;1,"Duplicate Tag",""),"")</f>
        <v/>
      </c>
      <c r="J99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92" s="62"/>
      <c r="M992" s="62"/>
      <c r="N992" s="72" t="str" cm="1">
        <f t="array" ref="N992">_xlfn._xlws.FILTER(LookupCostCode[Cost Code],LookupCostCode[Description]=Table1[[#This Row],[Equipment Type]],"Not Assigned")</f>
        <v>Not Assigned</v>
      </c>
      <c r="O992" s="62"/>
      <c r="P992" s="62"/>
      <c r="Q992" s="62" t="s">
        <v>11</v>
      </c>
      <c r="R992" s="62"/>
      <c r="S992" s="62"/>
      <c r="T992" s="62"/>
      <c r="U992" s="62"/>
      <c r="V992" s="62"/>
      <c r="W992" s="72" t="str">
        <f>IF(ISBLANK(Table1[[#This Row],[Connection Type]]),"",INDEX(LookupConnectionType[Description],MATCH(Table1[[#This Row],[Connection Type]],LookupConnectionType[Connection Abbreviation])))</f>
        <v/>
      </c>
      <c r="X992" s="76"/>
      <c r="AA992" s="62"/>
      <c r="AB992" s="62"/>
      <c r="AC992" s="62"/>
      <c r="AD992" s="62"/>
      <c r="AE992" s="62"/>
      <c r="AF992" s="77"/>
      <c r="AG992" s="77"/>
      <c r="AH992" s="78"/>
      <c r="AI99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9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92" s="79" t="str">
        <f>IF(OR(Table1[[#This Row],[Apparent Power (kVA)]]="",Table1[[#This Row],[Elec - Diversity]]=""),"",Table1[[#This Row],[Apparent Power (kVA)]]*Table1[[#This Row],[Elec - Diversity]])</f>
        <v/>
      </c>
      <c r="AL992" s="62"/>
      <c r="AM992" s="62"/>
      <c r="AN992" s="62"/>
      <c r="AO992" s="62"/>
      <c r="AP992" s="62"/>
      <c r="AQ992" s="62"/>
      <c r="AR992" s="62"/>
      <c r="AS992" s="62"/>
      <c r="AT992" s="62" t="str" cm="1">
        <f t="array" ref="AT992">IF(ISBLANK(Table1[[#This Row],[Service]]),"N/A",INDEX(LookupService[Consumption Unit],MATCH(Table1[[#This Row],[Service]],LookupService[Service],0),0))</f>
        <v>N/A</v>
      </c>
      <c r="AU992" s="62"/>
      <c r="AV992" s="62"/>
      <c r="AW992" s="80" t="str" cm="1">
        <f t="array" ref="AW992">IF(ISBLANK(Table1[[#This Row],[Service]]),"N/A",INDEX(LookupService[Pressure Unit],MATCH(Table1[[#This Row],[Service]],LookupService[Service],0),0))</f>
        <v>N/A</v>
      </c>
      <c r="AX992" s="81"/>
      <c r="AY992" s="72" t="str">
        <f>IF(OR(Table1[[#This Row],[Flow]]="",Table1[[#This Row],[Mech - Diversity]]=""),"",Table1[[#This Row],[Flow]]*Table1[[#This Row],[Mech - Diversity]])</f>
        <v/>
      </c>
      <c r="AZ992" s="72"/>
      <c r="BA992" s="62"/>
      <c r="BB992" s="62"/>
      <c r="BC992" s="62"/>
      <c r="BD992" s="62"/>
      <c r="BE992" s="62"/>
      <c r="BF992" s="62"/>
      <c r="BG992" s="62"/>
      <c r="BH992" s="77"/>
      <c r="BI992" s="77"/>
      <c r="BJ992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992" s="72" t="s">
        <v>512</v>
      </c>
      <c r="BL992" s="72" t="b">
        <f>IF(ISBLANK(Table1[[#This Row],[Power Source (Control Panel)]]),FALSE,TRUE)</f>
        <v>0</v>
      </c>
    </row>
    <row r="993" spans="1:64" ht="30" customHeight="1" x14ac:dyDescent="0.3">
      <c r="A993" s="73" t="s">
        <v>928</v>
      </c>
      <c r="B993" s="62" t="s">
        <v>929</v>
      </c>
      <c r="C99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TD-C154</v>
      </c>
      <c r="D993" s="62" t="s">
        <v>516</v>
      </c>
      <c r="E993" s="62" t="s">
        <v>794</v>
      </c>
      <c r="F993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993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993" s="74">
        <v>154</v>
      </c>
      <c r="I993" s="75" t="str">
        <f>IF(Table1[[#This Row],[Connection ID]]&lt;&gt;"-",IF(COUNTIF(Table1[Connection ID],Table1[[#This Row],[Connection ID]])&gt;1,"Duplicate Tag",""),"")</f>
        <v/>
      </c>
      <c r="J99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93" s="62"/>
      <c r="M993" s="62"/>
      <c r="N993" s="72" t="str" cm="1">
        <f t="array" ref="N993">_xlfn._xlws.FILTER(LookupCostCode[Cost Code],LookupCostCode[Description]=Table1[[#This Row],[Equipment Type]],"Not Assigned")</f>
        <v>Not Assigned</v>
      </c>
      <c r="O993" s="62"/>
      <c r="P993" s="62"/>
      <c r="Q993" s="62" t="s">
        <v>11</v>
      </c>
      <c r="R993" s="62"/>
      <c r="S993" s="62"/>
      <c r="T993" s="62"/>
      <c r="U993" s="62"/>
      <c r="V993" s="62"/>
      <c r="W993" s="72" t="str">
        <f>IF(ISBLANK(Table1[[#This Row],[Connection Type]]),"",INDEX(LookupConnectionType[Description],MATCH(Table1[[#This Row],[Connection Type]],LookupConnectionType[Connection Abbreviation])))</f>
        <v/>
      </c>
      <c r="X993" s="76"/>
      <c r="AA993" s="62"/>
      <c r="AB993" s="62"/>
      <c r="AC993" s="62"/>
      <c r="AD993" s="62"/>
      <c r="AE993" s="62"/>
      <c r="AF993" s="77"/>
      <c r="AG993" s="77"/>
      <c r="AH993" s="78"/>
      <c r="AI99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9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93" s="79" t="str">
        <f>IF(OR(Table1[[#This Row],[Apparent Power (kVA)]]="",Table1[[#This Row],[Elec - Diversity]]=""),"",Table1[[#This Row],[Apparent Power (kVA)]]*Table1[[#This Row],[Elec - Diversity]])</f>
        <v/>
      </c>
      <c r="AL993" s="62"/>
      <c r="AM993" s="62"/>
      <c r="AN993" s="62"/>
      <c r="AO993" s="62"/>
      <c r="AP993" s="62"/>
      <c r="AQ993" s="62"/>
      <c r="AR993" s="62"/>
      <c r="AS993" s="62"/>
      <c r="AT993" s="62" t="str" cm="1">
        <f t="array" ref="AT993">IF(ISBLANK(Table1[[#This Row],[Service]]),"N/A",INDEX(LookupService[Consumption Unit],MATCH(Table1[[#This Row],[Service]],LookupService[Service],0),0))</f>
        <v>N/A</v>
      </c>
      <c r="AU993" s="62"/>
      <c r="AV993" s="62"/>
      <c r="AW993" s="80" t="str" cm="1">
        <f t="array" ref="AW993">IF(ISBLANK(Table1[[#This Row],[Service]]),"N/A",INDEX(LookupService[Pressure Unit],MATCH(Table1[[#This Row],[Service]],LookupService[Service],0),0))</f>
        <v>N/A</v>
      </c>
      <c r="AX993" s="81"/>
      <c r="AY993" s="72" t="str">
        <f>IF(OR(Table1[[#This Row],[Flow]]="",Table1[[#This Row],[Mech - Diversity]]=""),"",Table1[[#This Row],[Flow]]*Table1[[#This Row],[Mech - Diversity]])</f>
        <v/>
      </c>
      <c r="AZ993" s="72"/>
      <c r="BA993" s="62"/>
      <c r="BB993" s="62"/>
      <c r="BC993" s="62"/>
      <c r="BD993" s="62"/>
      <c r="BE993" s="62"/>
      <c r="BF993" s="62"/>
      <c r="BG993" s="62"/>
      <c r="BH993" s="77"/>
      <c r="BI993" s="77"/>
      <c r="BJ993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993" s="72" t="s">
        <v>512</v>
      </c>
      <c r="BL993" s="72" t="b">
        <f>IF(ISBLANK(Table1[[#This Row],[Power Source (Control Panel)]]),FALSE,TRUE)</f>
        <v>0</v>
      </c>
    </row>
    <row r="994" spans="1:64" ht="30" customHeight="1" x14ac:dyDescent="0.3">
      <c r="A994" s="62" t="s">
        <v>1209</v>
      </c>
      <c r="B994" s="62" t="s">
        <v>1188</v>
      </c>
      <c r="C99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EL-C328</v>
      </c>
      <c r="D994" s="62" t="s">
        <v>516</v>
      </c>
      <c r="E994" s="62" t="s">
        <v>528</v>
      </c>
      <c r="F994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994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994" s="74">
        <v>328</v>
      </c>
      <c r="I994" s="75" t="str">
        <f>IF(Table1[[#This Row],[Connection ID]]&lt;&gt;"-",IF(COUNTIF(Table1[Connection ID],Table1[[#This Row],[Connection ID]])&gt;1,"Duplicate Tag",""),"")</f>
        <v/>
      </c>
      <c r="J99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94" s="62"/>
      <c r="M994" s="62" t="s">
        <v>7</v>
      </c>
      <c r="N994" s="72" t="str" cm="1">
        <f t="array" ref="N994">_xlfn._xlws.FILTER(LookupCostCode[Cost Code],LookupCostCode[Description]=Table1[[#This Row],[Equipment Type]],"Not Assigned")</f>
        <v>Not Assigned</v>
      </c>
      <c r="O994" s="72" t="s">
        <v>817</v>
      </c>
      <c r="P994" s="62"/>
      <c r="Q994" s="62" t="s">
        <v>11</v>
      </c>
      <c r="R994" s="62"/>
      <c r="S994" s="62"/>
      <c r="T994" s="62"/>
      <c r="U994" s="62"/>
      <c r="V994" s="62"/>
      <c r="W994" s="72" t="str">
        <f>IF(ISBLANK(Table1[[#This Row],[Connection Type]]),"",INDEX(LookupConnectionType[Description],MATCH(Table1[[#This Row],[Connection Type]],LookupConnectionType[Connection Abbreviation])))</f>
        <v/>
      </c>
      <c r="X994" s="76"/>
      <c r="AA994" s="62"/>
      <c r="AB994" s="62"/>
      <c r="AC994" s="62" t="s">
        <v>518</v>
      </c>
      <c r="AD994" s="62"/>
      <c r="AE994" s="62" t="s">
        <v>529</v>
      </c>
      <c r="AF994" s="77"/>
      <c r="AG994" s="77">
        <v>10</v>
      </c>
      <c r="AH994" s="78">
        <v>0.8</v>
      </c>
      <c r="AI994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1.2</v>
      </c>
      <c r="AJ994" s="79">
        <f>IF(OR(Table1[[#This Row],[Apparent Load (FLA)]]="",Table1[[#This Row],[Apparent Load (FLA)]]=0,Table1[[#This Row],[Elec - Diversity]]=""),"",Table1[[#This Row],[Apparent Load (FLA)]]*Table1[[#This Row],[Elec - Diversity]])</f>
        <v>8</v>
      </c>
      <c r="AK994" s="79">
        <f>IF(OR(Table1[[#This Row],[Apparent Power (kVA)]]="",Table1[[#This Row],[Elec - Diversity]]=""),"",Table1[[#This Row],[Apparent Power (kVA)]]*Table1[[#This Row],[Elec - Diversity]])</f>
        <v>0.96</v>
      </c>
      <c r="AL994" s="62"/>
      <c r="AM994" s="62"/>
      <c r="AN994" s="62"/>
      <c r="AO994" s="62"/>
      <c r="AP994" s="62"/>
      <c r="AQ994" s="62"/>
      <c r="AR994" s="62"/>
      <c r="AS994" s="62"/>
      <c r="AT994" s="62" t="str" cm="1">
        <f t="array" ref="AT994">IF(ISBLANK(Table1[[#This Row],[Service]]),"N/A",INDEX(LookupService[Consumption Unit],MATCH(Table1[[#This Row],[Service]],LookupService[Service],0),0))</f>
        <v>N/A</v>
      </c>
      <c r="AU994" s="62"/>
      <c r="AV994" s="62"/>
      <c r="AW994" s="80" t="str" cm="1">
        <f t="array" ref="AW994">IF(ISBLANK(Table1[[#This Row],[Service]]),"N/A",INDEX(LookupService[Pressure Unit],MATCH(Table1[[#This Row],[Service]],LookupService[Service],0),0))</f>
        <v>N/A</v>
      </c>
      <c r="AX994" s="81"/>
      <c r="AY994" s="72" t="str">
        <f>IF(OR(Table1[[#This Row],[Flow]]="",Table1[[#This Row],[Mech - Diversity]]=""),"",Table1[[#This Row],[Flow]]*Table1[[#This Row],[Mech - Diversity]])</f>
        <v/>
      </c>
      <c r="AZ994" s="72"/>
      <c r="BA994" s="62"/>
      <c r="BB994" s="62"/>
      <c r="BC994" s="62"/>
      <c r="BD994" s="62"/>
      <c r="BE994" s="62"/>
      <c r="BF994" s="62"/>
      <c r="BG994" s="62"/>
      <c r="BH994" s="77"/>
      <c r="BI994" s="77"/>
      <c r="BJ994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994" s="72"/>
      <c r="BL994" s="72" t="b">
        <f>IF(ISBLANK(Table1[[#This Row],[Power Source (Control Panel)]]),FALSE,TRUE)</f>
        <v>0</v>
      </c>
    </row>
    <row r="995" spans="1:64" ht="30" customHeight="1" x14ac:dyDescent="0.3">
      <c r="A995" s="62" t="s">
        <v>1209</v>
      </c>
      <c r="B995" s="62" t="s">
        <v>1188</v>
      </c>
      <c r="C99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TD-C183</v>
      </c>
      <c r="D995" s="62" t="s">
        <v>516</v>
      </c>
      <c r="E995" s="62" t="s">
        <v>794</v>
      </c>
      <c r="F995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995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995" s="74">
        <v>183</v>
      </c>
      <c r="I995" s="75" t="str">
        <f>IF(Table1[[#This Row],[Connection ID]]&lt;&gt;"-",IF(COUNTIF(Table1[Connection ID],Table1[[#This Row],[Connection ID]])&gt;1,"Duplicate Tag",""),"")</f>
        <v/>
      </c>
      <c r="J99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95" s="62"/>
      <c r="M995" s="62" t="s">
        <v>7</v>
      </c>
      <c r="N995" s="72" t="str" cm="1">
        <f t="array" ref="N995">_xlfn._xlws.FILTER(LookupCostCode[Cost Code],LookupCostCode[Description]=Table1[[#This Row],[Equipment Type]],"Not Assigned")</f>
        <v>Not Assigned</v>
      </c>
      <c r="O995" s="72" t="s">
        <v>817</v>
      </c>
      <c r="P995" s="72"/>
      <c r="Q995" s="62" t="s">
        <v>11</v>
      </c>
      <c r="R995" s="62"/>
      <c r="S995" s="62"/>
      <c r="T995" s="62"/>
      <c r="U995" s="62"/>
      <c r="V995" s="62"/>
      <c r="W995" s="72" t="str">
        <f>IF(ISBLANK(Table1[[#This Row],[Connection Type]]),"",INDEX(LookupConnectionType[Description],MATCH(Table1[[#This Row],[Connection Type]],LookupConnectionType[Connection Abbreviation])))</f>
        <v/>
      </c>
      <c r="X995" s="76"/>
      <c r="AA995" s="62"/>
      <c r="AB995" s="62"/>
      <c r="AC995" s="62"/>
      <c r="AD995" s="62"/>
      <c r="AE995" s="62"/>
      <c r="AF995" s="77"/>
      <c r="AG995" s="77"/>
      <c r="AH995" s="78"/>
      <c r="AI99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9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95" s="79" t="str">
        <f>IF(OR(Table1[[#This Row],[Apparent Power (kVA)]]="",Table1[[#This Row],[Elec - Diversity]]=""),"",Table1[[#This Row],[Apparent Power (kVA)]]*Table1[[#This Row],[Elec - Diversity]])</f>
        <v/>
      </c>
      <c r="AL995" s="62"/>
      <c r="AM995" s="62"/>
      <c r="AN995" s="62"/>
      <c r="AO995" s="62"/>
      <c r="AP995" s="62"/>
      <c r="AQ995" s="62"/>
      <c r="AR995" s="62"/>
      <c r="AS995" s="62"/>
      <c r="AT995" s="62" t="str" cm="1">
        <f t="array" ref="AT995">IF(ISBLANK(Table1[[#This Row],[Service]]),"N/A",INDEX(LookupService[Consumption Unit],MATCH(Table1[[#This Row],[Service]],LookupService[Service],0),0))</f>
        <v>N/A</v>
      </c>
      <c r="AU995" s="62"/>
      <c r="AV995" s="62"/>
      <c r="AW995" s="80" t="str" cm="1">
        <f t="array" ref="AW995">IF(ISBLANK(Table1[[#This Row],[Service]]),"N/A",INDEX(LookupService[Pressure Unit],MATCH(Table1[[#This Row],[Service]],LookupService[Service],0),0))</f>
        <v>N/A</v>
      </c>
      <c r="AX995" s="81"/>
      <c r="AY995" s="72" t="str">
        <f>IF(OR(Table1[[#This Row],[Flow]]="",Table1[[#This Row],[Mech - Diversity]]=""),"",Table1[[#This Row],[Flow]]*Table1[[#This Row],[Mech - Diversity]])</f>
        <v/>
      </c>
      <c r="AZ995" s="72"/>
      <c r="BA995" s="62"/>
      <c r="BB995" s="62"/>
      <c r="BC995" s="62"/>
      <c r="BD995" s="62"/>
      <c r="BE995" s="62"/>
      <c r="BF995" s="62"/>
      <c r="BG995" s="62"/>
      <c r="BH995" s="77"/>
      <c r="BI995" s="77"/>
      <c r="BJ995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995" s="72"/>
      <c r="BL995" s="72" t="b">
        <f>IF(ISBLANK(Table1[[#This Row],[Power Source (Control Panel)]]),FALSE,TRUE)</f>
        <v>0</v>
      </c>
    </row>
    <row r="996" spans="1:64" ht="30" customHeight="1" x14ac:dyDescent="0.3">
      <c r="A996" s="62" t="s">
        <v>1209</v>
      </c>
      <c r="B996" s="62" t="s">
        <v>1188</v>
      </c>
      <c r="C99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996" s="62" t="s">
        <v>600</v>
      </c>
      <c r="E996" s="62"/>
      <c r="F99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99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996" s="74"/>
      <c r="I996" s="75" t="str">
        <f>IF(Table1[[#This Row],[Connection ID]]&lt;&gt;"-",IF(COUNTIF(Table1[Connection ID],Table1[[#This Row],[Connection ID]])&gt;1,"Duplicate Tag",""),"")</f>
        <v/>
      </c>
      <c r="J99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>Panel Not Associated to Equipment</v>
      </c>
      <c r="L996" s="62"/>
      <c r="M996" s="62" t="s">
        <v>7</v>
      </c>
      <c r="N996" s="72" t="str" cm="1">
        <f t="array" ref="N996">_xlfn._xlws.FILTER(LookupCostCode[Cost Code],LookupCostCode[Description]=Table1[[#This Row],[Equipment Type]],"Not Assigned")</f>
        <v>Not Assigned</v>
      </c>
      <c r="O996" s="72" t="s">
        <v>817</v>
      </c>
      <c r="P996" s="72"/>
      <c r="Q996" s="62" t="s">
        <v>11</v>
      </c>
      <c r="R996" s="62"/>
      <c r="S996" s="62"/>
      <c r="T996" s="62"/>
      <c r="U996" s="62"/>
      <c r="V996" s="62"/>
      <c r="W996" s="72" t="str">
        <f>IF(ISBLANK(Table1[[#This Row],[Connection Type]]),"",INDEX(LookupConnectionType[Description],MATCH(Table1[[#This Row],[Connection Type]],LookupConnectionType[Connection Abbreviation])))</f>
        <v/>
      </c>
      <c r="X996" s="76"/>
      <c r="AA996" s="62"/>
      <c r="AB996" s="62"/>
      <c r="AC996" s="62"/>
      <c r="AD996" s="62"/>
      <c r="AE996" s="62"/>
      <c r="AF996" s="77"/>
      <c r="AG996" s="77"/>
      <c r="AH996" s="78"/>
      <c r="AI99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9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96" s="79" t="str">
        <f>IF(OR(Table1[[#This Row],[Apparent Power (kVA)]]="",Table1[[#This Row],[Elec - Diversity]]=""),"",Table1[[#This Row],[Apparent Power (kVA)]]*Table1[[#This Row],[Elec - Diversity]])</f>
        <v/>
      </c>
      <c r="AL996" s="62"/>
      <c r="AM996" s="62"/>
      <c r="AN996" s="62"/>
      <c r="AO996" s="62"/>
      <c r="AP996" s="62"/>
      <c r="AQ996" s="62"/>
      <c r="AR996" s="62"/>
      <c r="AS996" s="62"/>
      <c r="AT996" s="62" t="str" cm="1">
        <f t="array" ref="AT996">IF(ISBLANK(Table1[[#This Row],[Service]]),"N/A",INDEX(LookupService[Consumption Unit],MATCH(Table1[[#This Row],[Service]],LookupService[Service],0),0))</f>
        <v>N/A</v>
      </c>
      <c r="AU996" s="62"/>
      <c r="AV996" s="62"/>
      <c r="AW996" s="80" t="str" cm="1">
        <f t="array" ref="AW996">IF(ISBLANK(Table1[[#This Row],[Service]]),"N/A",INDEX(LookupService[Pressure Unit],MATCH(Table1[[#This Row],[Service]],LookupService[Service],0),0))</f>
        <v>N/A</v>
      </c>
      <c r="AX996" s="81"/>
      <c r="AY996" s="72" t="str">
        <f>IF(OR(Table1[[#This Row],[Flow]]="",Table1[[#This Row],[Mech - Diversity]]=""),"",Table1[[#This Row],[Flow]]*Table1[[#This Row],[Mech - Diversity]])</f>
        <v/>
      </c>
      <c r="AZ996" s="72"/>
      <c r="BA996" s="62"/>
      <c r="BB996" s="62"/>
      <c r="BC996" s="62"/>
      <c r="BD996" s="62"/>
      <c r="BE996" s="62"/>
      <c r="BF996" s="62"/>
      <c r="BG996" s="62"/>
      <c r="BH996" s="77"/>
      <c r="BI996" s="77"/>
      <c r="BJ99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996" s="72"/>
      <c r="BL996" s="72" t="b">
        <f>IF(ISBLANK(Table1[[#This Row],[Power Source (Control Panel)]]),FALSE,TRUE)</f>
        <v>0</v>
      </c>
    </row>
    <row r="997" spans="1:64" ht="30" customHeight="1" x14ac:dyDescent="0.3">
      <c r="A997" s="62" t="s">
        <v>1210</v>
      </c>
      <c r="B997" s="62" t="s">
        <v>1211</v>
      </c>
      <c r="C99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CA-C056</v>
      </c>
      <c r="D997" s="62" t="s">
        <v>516</v>
      </c>
      <c r="E997" s="62" t="s">
        <v>517</v>
      </c>
      <c r="F997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997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997" s="74">
        <v>56</v>
      </c>
      <c r="I997" s="75" t="str">
        <f>IF(Table1[[#This Row],[Connection ID]]&lt;&gt;"-",IF(COUNTIF(Table1[Connection ID],Table1[[#This Row],[Connection ID]])&gt;1,"Duplicate Tag",""),"")</f>
        <v/>
      </c>
      <c r="J99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97" s="62"/>
      <c r="M997" s="62" t="s">
        <v>7</v>
      </c>
      <c r="N997" s="72" t="str" cm="1">
        <f t="array" ref="N997">_xlfn._xlws.FILTER(LookupCostCode[Cost Code],LookupCostCode[Description]=Table1[[#This Row],[Equipment Type]],"Not Assigned")</f>
        <v>Not Assigned</v>
      </c>
      <c r="O997" s="72" t="s">
        <v>849</v>
      </c>
      <c r="P997" s="72"/>
      <c r="Q997" s="62" t="s">
        <v>12</v>
      </c>
      <c r="R997" s="62"/>
      <c r="S997" s="62"/>
      <c r="T997" s="62"/>
      <c r="U997" s="62"/>
      <c r="V997" s="62"/>
      <c r="W997" s="72" t="str">
        <f>IF(ISBLANK(Table1[[#This Row],[Connection Type]]),"",INDEX(LookupConnectionType[Description],MATCH(Table1[[#This Row],[Connection Type]],LookupConnectionType[Connection Abbreviation])))</f>
        <v/>
      </c>
      <c r="X997" s="76"/>
      <c r="AA997" s="62"/>
      <c r="AB997" s="62"/>
      <c r="AC997" s="62" t="s">
        <v>518</v>
      </c>
      <c r="AD997" s="62"/>
      <c r="AE997" s="62"/>
      <c r="AF997" s="77"/>
      <c r="AG997" s="77"/>
      <c r="AH997" s="78"/>
      <c r="AI99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9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97" s="79" t="str">
        <f>IF(OR(Table1[[#This Row],[Apparent Power (kVA)]]="",Table1[[#This Row],[Elec - Diversity]]=""),"",Table1[[#This Row],[Apparent Power (kVA)]]*Table1[[#This Row],[Elec - Diversity]])</f>
        <v/>
      </c>
      <c r="AL997" s="62"/>
      <c r="AM997" s="62"/>
      <c r="AN997" s="62"/>
      <c r="AO997" s="62"/>
      <c r="AP997" s="62"/>
      <c r="AQ997" s="62"/>
      <c r="AR997" s="62"/>
      <c r="AS997" s="62">
        <v>30</v>
      </c>
      <c r="AT997" s="62" t="str" cm="1">
        <f t="array" ref="AT997">IF(ISBLANK(Table1[[#This Row],[Service]]),"N/A",INDEX(LookupService[Consumption Unit],MATCH(Table1[[#This Row],[Service]],LookupService[Service],0),0))</f>
        <v>SCFM</v>
      </c>
      <c r="AU997" s="62"/>
      <c r="AV997" s="62">
        <v>100</v>
      </c>
      <c r="AW997" s="80" t="str" cm="1">
        <f t="array" ref="AW997">IF(ISBLANK(Table1[[#This Row],[Service]]),"N/A",INDEX(LookupService[Pressure Unit],MATCH(Table1[[#This Row],[Service]],LookupService[Service],0),0))</f>
        <v>PSI</v>
      </c>
      <c r="AX997" s="81">
        <v>0.5</v>
      </c>
      <c r="AY997" s="72">
        <f>IF(OR(Table1[[#This Row],[Flow]]="",Table1[[#This Row],[Mech - Diversity]]=""),"",Table1[[#This Row],[Flow]]*Table1[[#This Row],[Mech - Diversity]])</f>
        <v>15</v>
      </c>
      <c r="AZ997" s="72"/>
      <c r="BA997" s="62" t="s">
        <v>519</v>
      </c>
      <c r="BB997" s="62" t="s">
        <v>796</v>
      </c>
      <c r="BC997" s="62"/>
      <c r="BD997" s="62"/>
      <c r="BE997" s="62"/>
      <c r="BF997" s="62"/>
      <c r="BG997" s="62"/>
      <c r="BH997" s="77"/>
      <c r="BI997" s="77"/>
      <c r="BJ997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997" s="72"/>
      <c r="BL997" s="72" t="b">
        <f>IF(ISBLANK(Table1[[#This Row],[Power Source (Control Panel)]]),FALSE,TRUE)</f>
        <v>0</v>
      </c>
    </row>
    <row r="998" spans="1:64" ht="30" customHeight="1" x14ac:dyDescent="0.3">
      <c r="A998" s="62" t="s">
        <v>1210</v>
      </c>
      <c r="B998" s="62" t="s">
        <v>1211</v>
      </c>
      <c r="C99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EL-C200</v>
      </c>
      <c r="D998" s="62" t="s">
        <v>516</v>
      </c>
      <c r="E998" s="62" t="s">
        <v>528</v>
      </c>
      <c r="F998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998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998" s="74">
        <v>200</v>
      </c>
      <c r="I998" s="75" t="str">
        <f>IF(Table1[[#This Row],[Connection ID]]&lt;&gt;"-",IF(COUNTIF(Table1[Connection ID],Table1[[#This Row],[Connection ID]])&gt;1,"Duplicate Tag",""),"")</f>
        <v/>
      </c>
      <c r="J99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98" s="62"/>
      <c r="M998" s="62" t="s">
        <v>7</v>
      </c>
      <c r="N998" s="72" t="str" cm="1">
        <f t="array" ref="N998">_xlfn._xlws.FILTER(LookupCostCode[Cost Code],LookupCostCode[Description]=Table1[[#This Row],[Equipment Type]],"Not Assigned")</f>
        <v>Not Assigned</v>
      </c>
      <c r="O998" s="72" t="s">
        <v>849</v>
      </c>
      <c r="P998" s="72"/>
      <c r="Q998" s="62" t="s">
        <v>12</v>
      </c>
      <c r="R998" s="62"/>
      <c r="S998" s="62"/>
      <c r="T998" s="62"/>
      <c r="U998" s="62"/>
      <c r="V998" s="62"/>
      <c r="W998" s="72" t="str">
        <f>IF(ISBLANK(Table1[[#This Row],[Connection Type]]),"",INDEX(LookupConnectionType[Description],MATCH(Table1[[#This Row],[Connection Type]],LookupConnectionType[Connection Abbreviation])))</f>
        <v/>
      </c>
      <c r="X998" s="76"/>
      <c r="AA998" s="62"/>
      <c r="AB998" s="62"/>
      <c r="AC998" s="62" t="s">
        <v>665</v>
      </c>
      <c r="AD998" s="62"/>
      <c r="AE998" s="62" t="s">
        <v>668</v>
      </c>
      <c r="AF998" s="77"/>
      <c r="AG998" s="77">
        <v>159</v>
      </c>
      <c r="AH998" s="78">
        <v>0.8</v>
      </c>
      <c r="AI998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132.19011763365671</v>
      </c>
      <c r="AJ998" s="79">
        <f>IF(OR(Table1[[#This Row],[Apparent Load (FLA)]]="",Table1[[#This Row],[Apparent Load (FLA)]]=0,Table1[[#This Row],[Elec - Diversity]]=""),"",Table1[[#This Row],[Apparent Load (FLA)]]*Table1[[#This Row],[Elec - Diversity]])</f>
        <v>127.2</v>
      </c>
      <c r="AK998" s="79">
        <f>IF(OR(Table1[[#This Row],[Apparent Power (kVA)]]="",Table1[[#This Row],[Elec - Diversity]]=""),"",Table1[[#This Row],[Apparent Power (kVA)]]*Table1[[#This Row],[Elec - Diversity]])</f>
        <v>105.75209410692537</v>
      </c>
      <c r="AL998" s="62"/>
      <c r="AM998" s="62"/>
      <c r="AN998" s="62"/>
      <c r="AO998" s="62"/>
      <c r="AP998" s="62"/>
      <c r="AQ998" s="62"/>
      <c r="AR998" s="62"/>
      <c r="AS998" s="62"/>
      <c r="AT998" s="62" t="str" cm="1">
        <f t="array" ref="AT998">IF(ISBLANK(Table1[[#This Row],[Service]]),"N/A",INDEX(LookupService[Consumption Unit],MATCH(Table1[[#This Row],[Service]],LookupService[Service],0),0))</f>
        <v>N/A</v>
      </c>
      <c r="AU998" s="62"/>
      <c r="AV998" s="62"/>
      <c r="AW998" s="80" t="str" cm="1">
        <f t="array" ref="AW998">IF(ISBLANK(Table1[[#This Row],[Service]]),"N/A",INDEX(LookupService[Pressure Unit],MATCH(Table1[[#This Row],[Service]],LookupService[Service],0),0))</f>
        <v>N/A</v>
      </c>
      <c r="AX998" s="81"/>
      <c r="AY998" s="72" t="str">
        <f>IF(OR(Table1[[#This Row],[Flow]]="",Table1[[#This Row],[Mech - Diversity]]=""),"",Table1[[#This Row],[Flow]]*Table1[[#This Row],[Mech - Diversity]])</f>
        <v/>
      </c>
      <c r="AZ998" s="72"/>
      <c r="BA998" s="62"/>
      <c r="BB998" s="62"/>
      <c r="BC998" s="62"/>
      <c r="BD998" s="62"/>
      <c r="BE998" s="62"/>
      <c r="BF998" s="62"/>
      <c r="BG998" s="62"/>
      <c r="BH998" s="77"/>
      <c r="BI998" s="77"/>
      <c r="BJ998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998" s="72"/>
      <c r="BL998" s="72" t="b">
        <f>IF(ISBLANK(Table1[[#This Row],[Power Source (Control Panel)]]),FALSE,TRUE)</f>
        <v>0</v>
      </c>
    </row>
    <row r="999" spans="1:64" ht="30" customHeight="1" x14ac:dyDescent="0.3">
      <c r="A999" s="62" t="s">
        <v>1210</v>
      </c>
      <c r="B999" s="62" t="s">
        <v>1211</v>
      </c>
      <c r="C99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TD-C155</v>
      </c>
      <c r="D999" s="62" t="s">
        <v>516</v>
      </c>
      <c r="E999" s="62" t="s">
        <v>794</v>
      </c>
      <c r="F999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999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999" s="74">
        <v>155</v>
      </c>
      <c r="I999" s="75" t="str">
        <f>IF(Table1[[#This Row],[Connection ID]]&lt;&gt;"-",IF(COUNTIF(Table1[Connection ID],Table1[[#This Row],[Connection ID]])&gt;1,"Duplicate Tag",""),"")</f>
        <v/>
      </c>
      <c r="J99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999" s="62"/>
      <c r="M999" s="62" t="s">
        <v>7</v>
      </c>
      <c r="N999" s="72" t="str" cm="1">
        <f t="array" ref="N999">_xlfn._xlws.FILTER(LookupCostCode[Cost Code],LookupCostCode[Description]=Table1[[#This Row],[Equipment Type]],"Not Assigned")</f>
        <v>Not Assigned</v>
      </c>
      <c r="O999" s="72" t="s">
        <v>849</v>
      </c>
      <c r="P999" s="72"/>
      <c r="Q999" s="62" t="s">
        <v>12</v>
      </c>
      <c r="R999" s="62"/>
      <c r="S999" s="62"/>
      <c r="T999" s="62"/>
      <c r="U999" s="62"/>
      <c r="V999" s="62"/>
      <c r="W999" s="72" t="str">
        <f>IF(ISBLANK(Table1[[#This Row],[Connection Type]]),"",INDEX(LookupConnectionType[Description],MATCH(Table1[[#This Row],[Connection Type]],LookupConnectionType[Connection Abbreviation])))</f>
        <v/>
      </c>
      <c r="X999" s="76"/>
      <c r="AA999" s="62"/>
      <c r="AB999" s="62"/>
      <c r="AC999" s="62"/>
      <c r="AD999" s="62"/>
      <c r="AE999" s="62"/>
      <c r="AF999" s="77"/>
      <c r="AG999" s="77"/>
      <c r="AH999" s="78"/>
      <c r="AI99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99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999" s="79" t="str">
        <f>IF(OR(Table1[[#This Row],[Apparent Power (kVA)]]="",Table1[[#This Row],[Elec - Diversity]]=""),"",Table1[[#This Row],[Apparent Power (kVA)]]*Table1[[#This Row],[Elec - Diversity]])</f>
        <v/>
      </c>
      <c r="AL999" s="62"/>
      <c r="AM999" s="62"/>
      <c r="AN999" s="62"/>
      <c r="AO999" s="62"/>
      <c r="AP999" s="62"/>
      <c r="AQ999" s="62"/>
      <c r="AR999" s="62"/>
      <c r="AS999" s="62"/>
      <c r="AT999" s="62" t="str" cm="1">
        <f t="array" ref="AT999">IF(ISBLANK(Table1[[#This Row],[Service]]),"N/A",INDEX(LookupService[Consumption Unit],MATCH(Table1[[#This Row],[Service]],LookupService[Service],0),0))</f>
        <v>N/A</v>
      </c>
      <c r="AU999" s="62"/>
      <c r="AV999" s="62"/>
      <c r="AW999" s="80" t="str" cm="1">
        <f t="array" ref="AW999">IF(ISBLANK(Table1[[#This Row],[Service]]),"N/A",INDEX(LookupService[Pressure Unit],MATCH(Table1[[#This Row],[Service]],LookupService[Service],0),0))</f>
        <v>N/A</v>
      </c>
      <c r="AX999" s="81"/>
      <c r="AY999" s="72" t="str">
        <f>IF(OR(Table1[[#This Row],[Flow]]="",Table1[[#This Row],[Mech - Diversity]]=""),"",Table1[[#This Row],[Flow]]*Table1[[#This Row],[Mech - Diversity]])</f>
        <v/>
      </c>
      <c r="AZ999" s="72"/>
      <c r="BA999" s="62"/>
      <c r="BB999" s="62"/>
      <c r="BC999" s="62"/>
      <c r="BD999" s="62"/>
      <c r="BE999" s="62"/>
      <c r="BF999" s="62"/>
      <c r="BG999" s="62"/>
      <c r="BH999" s="77"/>
      <c r="BI999" s="77"/>
      <c r="BJ999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999" s="72"/>
      <c r="BL999" s="72" t="b">
        <f>IF(ISBLANK(Table1[[#This Row],[Power Source (Control Panel)]]),FALSE,TRUE)</f>
        <v>0</v>
      </c>
    </row>
    <row r="1000" spans="1:64" ht="30" customHeight="1" x14ac:dyDescent="0.3">
      <c r="A1000" s="62" t="s">
        <v>1210</v>
      </c>
      <c r="B1000" s="62" t="s">
        <v>1211</v>
      </c>
      <c r="C100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00" s="62" t="s">
        <v>600</v>
      </c>
      <c r="E1000" s="62"/>
      <c r="F100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0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00" s="74"/>
      <c r="I1000" s="75" t="str">
        <f>IF(Table1[[#This Row],[Connection ID]]&lt;&gt;"-",IF(COUNTIF(Table1[Connection ID],Table1[[#This Row],[Connection ID]])&gt;1,"Duplicate Tag",""),"")</f>
        <v/>
      </c>
      <c r="J100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00" s="62"/>
      <c r="M1000" s="62" t="s">
        <v>7</v>
      </c>
      <c r="N1000" s="72" t="str" cm="1">
        <f t="array" ref="N1000">_xlfn._xlws.FILTER(LookupCostCode[Cost Code],LookupCostCode[Description]=Table1[[#This Row],[Equipment Type]],"Not Assigned")</f>
        <v>Not Assigned</v>
      </c>
      <c r="O1000" s="72" t="s">
        <v>849</v>
      </c>
      <c r="P1000" s="72"/>
      <c r="Q1000" s="62" t="s">
        <v>12</v>
      </c>
      <c r="R1000" s="62"/>
      <c r="S1000" s="62"/>
      <c r="T1000" s="62"/>
      <c r="U1000" s="62"/>
      <c r="V1000" s="62"/>
      <c r="W1000" s="72" t="str">
        <f>IF(ISBLANK(Table1[[#This Row],[Connection Type]]),"",INDEX(LookupConnectionType[Description],MATCH(Table1[[#This Row],[Connection Type]],LookupConnectionType[Connection Abbreviation])))</f>
        <v/>
      </c>
      <c r="X1000" s="76"/>
      <c r="AA1000" s="62"/>
      <c r="AB1000" s="62"/>
      <c r="AC1000" s="62"/>
      <c r="AD1000" s="62"/>
      <c r="AE1000" s="62"/>
      <c r="AF1000" s="77"/>
      <c r="AG1000" s="77"/>
      <c r="AH1000" s="78"/>
      <c r="AI100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0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00" s="79" t="str">
        <f>IF(OR(Table1[[#This Row],[Apparent Power (kVA)]]="",Table1[[#This Row],[Elec - Diversity]]=""),"",Table1[[#This Row],[Apparent Power (kVA)]]*Table1[[#This Row],[Elec - Diversity]])</f>
        <v/>
      </c>
      <c r="AL1000" s="62"/>
      <c r="AM1000" s="62"/>
      <c r="AN1000" s="62"/>
      <c r="AO1000" s="62"/>
      <c r="AP1000" s="62"/>
      <c r="AQ1000" s="62"/>
      <c r="AR1000" s="62"/>
      <c r="AS1000" s="62"/>
      <c r="AT1000" s="62" t="str" cm="1">
        <f t="array" ref="AT1000">IF(ISBLANK(Table1[[#This Row],[Service]]),"N/A",INDEX(LookupService[Consumption Unit],MATCH(Table1[[#This Row],[Service]],LookupService[Service],0),0))</f>
        <v>N/A</v>
      </c>
      <c r="AU1000" s="62"/>
      <c r="AV1000" s="62"/>
      <c r="AW1000" s="80" t="str" cm="1">
        <f t="array" ref="AW1000">IF(ISBLANK(Table1[[#This Row],[Service]]),"N/A",INDEX(LookupService[Pressure Unit],MATCH(Table1[[#This Row],[Service]],LookupService[Service],0),0))</f>
        <v>N/A</v>
      </c>
      <c r="AX1000" s="81"/>
      <c r="AY1000" s="72" t="str">
        <f>IF(OR(Table1[[#This Row],[Flow]]="",Table1[[#This Row],[Mech - Diversity]]=""),"",Table1[[#This Row],[Flow]]*Table1[[#This Row],[Mech - Diversity]])</f>
        <v/>
      </c>
      <c r="AZ1000" s="72"/>
      <c r="BA1000" s="62"/>
      <c r="BB1000" s="62"/>
      <c r="BC1000" s="62"/>
      <c r="BD1000" s="62"/>
      <c r="BE1000" s="62"/>
      <c r="BF1000" s="62"/>
      <c r="BG1000" s="62"/>
      <c r="BH1000" s="77"/>
      <c r="BI1000" s="77"/>
      <c r="BJ100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00" s="72"/>
      <c r="BL1000" s="72" t="b">
        <f>IF(ISBLANK(Table1[[#This Row],[Power Source (Control Panel)]]),FALSE,TRUE)</f>
        <v>0</v>
      </c>
    </row>
    <row r="1001" spans="1:64" ht="30" customHeight="1" x14ac:dyDescent="0.3">
      <c r="A1001" s="62" t="s">
        <v>1212</v>
      </c>
      <c r="B1001" s="62" t="s">
        <v>1196</v>
      </c>
      <c r="C100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EL-C350</v>
      </c>
      <c r="D1001" s="62" t="s">
        <v>516</v>
      </c>
      <c r="E1001" s="62" t="s">
        <v>528</v>
      </c>
      <c r="F1001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001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001" s="74">
        <v>350</v>
      </c>
      <c r="I1001" s="75" t="str">
        <f>IF(Table1[[#This Row],[Connection ID]]&lt;&gt;"-",IF(COUNTIF(Table1[Connection ID],Table1[[#This Row],[Connection ID]])&gt;1,"Duplicate Tag",""),"")</f>
        <v/>
      </c>
      <c r="J100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01" s="62"/>
      <c r="M1001" s="62" t="s">
        <v>7</v>
      </c>
      <c r="N1001" s="72" t="str" cm="1">
        <f t="array" ref="N1001">_xlfn._xlws.FILTER(LookupCostCode[Cost Code],LookupCostCode[Description]=Table1[[#This Row],[Equipment Type]],"Not Assigned")</f>
        <v>Not Assigned</v>
      </c>
      <c r="O1001" s="72" t="s">
        <v>1197</v>
      </c>
      <c r="P1001" s="62"/>
      <c r="Q1001" s="62" t="s">
        <v>13</v>
      </c>
      <c r="R1001" s="62"/>
      <c r="S1001" s="62"/>
      <c r="T1001" s="62"/>
      <c r="U1001" s="62"/>
      <c r="V1001" s="62"/>
      <c r="W1001" s="72" t="str">
        <f>IF(ISBLANK(Table1[[#This Row],[Connection Type]]),"",INDEX(LookupConnectionType[Description],MATCH(Table1[[#This Row],[Connection Type]],LookupConnectionType[Connection Abbreviation])))</f>
        <v/>
      </c>
      <c r="X1001" s="76"/>
      <c r="AA1001" s="62"/>
      <c r="AB1001" s="62"/>
      <c r="AC1001" s="62" t="s">
        <v>518</v>
      </c>
      <c r="AD1001" s="62"/>
      <c r="AE1001" s="62" t="s">
        <v>529</v>
      </c>
      <c r="AF1001" s="77"/>
      <c r="AG1001" s="77">
        <v>16</v>
      </c>
      <c r="AH1001" s="78">
        <v>0.8</v>
      </c>
      <c r="AI1001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1.92</v>
      </c>
      <c r="AJ1001" s="79">
        <f>IF(OR(Table1[[#This Row],[Apparent Load (FLA)]]="",Table1[[#This Row],[Apparent Load (FLA)]]=0,Table1[[#This Row],[Elec - Diversity]]=""),"",Table1[[#This Row],[Apparent Load (FLA)]]*Table1[[#This Row],[Elec - Diversity]])</f>
        <v>12.8</v>
      </c>
      <c r="AK1001" s="79">
        <f>IF(OR(Table1[[#This Row],[Apparent Power (kVA)]]="",Table1[[#This Row],[Elec - Diversity]]=""),"",Table1[[#This Row],[Apparent Power (kVA)]]*Table1[[#This Row],[Elec - Diversity]])</f>
        <v>1.536</v>
      </c>
      <c r="AL1001" s="62"/>
      <c r="AM1001" s="62"/>
      <c r="AN1001" s="62"/>
      <c r="AO1001" s="62"/>
      <c r="AP1001" s="62"/>
      <c r="AQ1001" s="62"/>
      <c r="AR1001" s="62"/>
      <c r="AS1001" s="62"/>
      <c r="AT1001" s="62" t="str" cm="1">
        <f t="array" ref="AT1001">IF(ISBLANK(Table1[[#This Row],[Service]]),"N/A",INDEX(LookupService[Consumption Unit],MATCH(Table1[[#This Row],[Service]],LookupService[Service],0),0))</f>
        <v>N/A</v>
      </c>
      <c r="AU1001" s="62"/>
      <c r="AV1001" s="62"/>
      <c r="AW1001" s="80" t="str" cm="1">
        <f t="array" ref="AW1001">IF(ISBLANK(Table1[[#This Row],[Service]]),"N/A",INDEX(LookupService[Pressure Unit],MATCH(Table1[[#This Row],[Service]],LookupService[Service],0),0))</f>
        <v>N/A</v>
      </c>
      <c r="AX1001" s="81"/>
      <c r="AY1001" s="72" t="str">
        <f>IF(OR(Table1[[#This Row],[Flow]]="",Table1[[#This Row],[Mech - Diversity]]=""),"",Table1[[#This Row],[Flow]]*Table1[[#This Row],[Mech - Diversity]])</f>
        <v/>
      </c>
      <c r="AZ1001" s="72"/>
      <c r="BA1001" s="62"/>
      <c r="BB1001" s="62"/>
      <c r="BC1001" s="62"/>
      <c r="BD1001" s="62"/>
      <c r="BE1001" s="62"/>
      <c r="BF1001" s="62"/>
      <c r="BG1001" s="62"/>
      <c r="BH1001" s="77"/>
      <c r="BI1001" s="77"/>
      <c r="BJ1001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001" s="72"/>
      <c r="BL1001" s="72" t="b">
        <f>IF(ISBLANK(Table1[[#This Row],[Power Source (Control Panel)]]),FALSE,TRUE)</f>
        <v>0</v>
      </c>
    </row>
    <row r="1002" spans="1:64" ht="30" customHeight="1" x14ac:dyDescent="0.3">
      <c r="A1002" s="62" t="s">
        <v>1212</v>
      </c>
      <c r="B1002" s="62" t="s">
        <v>1196</v>
      </c>
      <c r="C100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TD-C194</v>
      </c>
      <c r="D1002" s="62" t="s">
        <v>516</v>
      </c>
      <c r="E1002" s="62" t="s">
        <v>794</v>
      </c>
      <c r="F1002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002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002" s="74">
        <v>194</v>
      </c>
      <c r="I1002" s="75" t="str">
        <f>IF(Table1[[#This Row],[Connection ID]]&lt;&gt;"-",IF(COUNTIF(Table1[Connection ID],Table1[[#This Row],[Connection ID]])&gt;1,"Duplicate Tag",""),"")</f>
        <v/>
      </c>
      <c r="J100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02" s="62"/>
      <c r="M1002" s="62" t="s">
        <v>7</v>
      </c>
      <c r="N1002" s="72" t="str" cm="1">
        <f t="array" ref="N1002">_xlfn._xlws.FILTER(LookupCostCode[Cost Code],LookupCostCode[Description]=Table1[[#This Row],[Equipment Type]],"Not Assigned")</f>
        <v>Not Assigned</v>
      </c>
      <c r="O1002" s="72" t="s">
        <v>1197</v>
      </c>
      <c r="P1002" s="72"/>
      <c r="Q1002" s="62" t="s">
        <v>13</v>
      </c>
      <c r="R1002" s="62"/>
      <c r="S1002" s="62"/>
      <c r="T1002" s="62"/>
      <c r="U1002" s="62"/>
      <c r="V1002" s="62"/>
      <c r="W1002" s="72" t="str">
        <f>IF(ISBLANK(Table1[[#This Row],[Connection Type]]),"",INDEX(LookupConnectionType[Description],MATCH(Table1[[#This Row],[Connection Type]],LookupConnectionType[Connection Abbreviation])))</f>
        <v/>
      </c>
      <c r="X1002" s="76"/>
      <c r="AA1002" s="62"/>
      <c r="AB1002" s="62"/>
      <c r="AC1002" s="62"/>
      <c r="AD1002" s="62"/>
      <c r="AE1002" s="62"/>
      <c r="AF1002" s="77"/>
      <c r="AG1002" s="77"/>
      <c r="AH1002" s="78"/>
      <c r="AI100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0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02" s="79" t="str">
        <f>IF(OR(Table1[[#This Row],[Apparent Power (kVA)]]="",Table1[[#This Row],[Elec - Diversity]]=""),"",Table1[[#This Row],[Apparent Power (kVA)]]*Table1[[#This Row],[Elec - Diversity]])</f>
        <v/>
      </c>
      <c r="AL1002" s="62"/>
      <c r="AM1002" s="62"/>
      <c r="AN1002" s="62"/>
      <c r="AO1002" s="62"/>
      <c r="AP1002" s="62"/>
      <c r="AQ1002" s="62"/>
      <c r="AR1002" s="62"/>
      <c r="AS1002" s="62"/>
      <c r="AT1002" s="62" t="str" cm="1">
        <f t="array" ref="AT1002">IF(ISBLANK(Table1[[#This Row],[Service]]),"N/A",INDEX(LookupService[Consumption Unit],MATCH(Table1[[#This Row],[Service]],LookupService[Service],0),0))</f>
        <v>N/A</v>
      </c>
      <c r="AU1002" s="62"/>
      <c r="AV1002" s="62"/>
      <c r="AW1002" s="80" t="str" cm="1">
        <f t="array" ref="AW1002">IF(ISBLANK(Table1[[#This Row],[Service]]),"N/A",INDEX(LookupService[Pressure Unit],MATCH(Table1[[#This Row],[Service]],LookupService[Service],0),0))</f>
        <v>N/A</v>
      </c>
      <c r="AX1002" s="81"/>
      <c r="AY1002" s="72" t="str">
        <f>IF(OR(Table1[[#This Row],[Flow]]="",Table1[[#This Row],[Mech - Diversity]]=""),"",Table1[[#This Row],[Flow]]*Table1[[#This Row],[Mech - Diversity]])</f>
        <v/>
      </c>
      <c r="AZ1002" s="72"/>
      <c r="BA1002" s="62"/>
      <c r="BB1002" s="62"/>
      <c r="BC1002" s="62"/>
      <c r="BD1002" s="62"/>
      <c r="BE1002" s="62"/>
      <c r="BF1002" s="62"/>
      <c r="BG1002" s="62"/>
      <c r="BH1002" s="77"/>
      <c r="BI1002" s="77"/>
      <c r="BJ1002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002" s="72"/>
      <c r="BL1002" s="72" t="b">
        <f>IF(ISBLANK(Table1[[#This Row],[Power Source (Control Panel)]]),FALSE,TRUE)</f>
        <v>0</v>
      </c>
    </row>
    <row r="1003" spans="1:64" ht="30" customHeight="1" x14ac:dyDescent="0.3">
      <c r="A1003" s="62" t="s">
        <v>1212</v>
      </c>
      <c r="B1003" s="62" t="s">
        <v>1196</v>
      </c>
      <c r="C100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03" s="62" t="s">
        <v>600</v>
      </c>
      <c r="E1003" s="62"/>
      <c r="F100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0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03" s="74"/>
      <c r="I1003" s="75" t="str">
        <f>IF(Table1[[#This Row],[Connection ID]]&lt;&gt;"-",IF(COUNTIF(Table1[Connection ID],Table1[[#This Row],[Connection ID]])&gt;1,"Duplicate Tag",""),"")</f>
        <v/>
      </c>
      <c r="J100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>Panel Not Associated to Equipment</v>
      </c>
      <c r="L1003" s="62"/>
      <c r="M1003" s="62" t="s">
        <v>7</v>
      </c>
      <c r="N1003" s="72" t="str" cm="1">
        <f t="array" ref="N1003">_xlfn._xlws.FILTER(LookupCostCode[Cost Code],LookupCostCode[Description]=Table1[[#This Row],[Equipment Type]],"Not Assigned")</f>
        <v>Not Assigned</v>
      </c>
      <c r="O1003" s="72" t="s">
        <v>1197</v>
      </c>
      <c r="P1003" s="72"/>
      <c r="Q1003" s="62" t="s">
        <v>13</v>
      </c>
      <c r="R1003" s="62"/>
      <c r="S1003" s="62"/>
      <c r="T1003" s="62"/>
      <c r="U1003" s="62"/>
      <c r="V1003" s="62"/>
      <c r="W1003" s="72" t="str">
        <f>IF(ISBLANK(Table1[[#This Row],[Connection Type]]),"",INDEX(LookupConnectionType[Description],MATCH(Table1[[#This Row],[Connection Type]],LookupConnectionType[Connection Abbreviation])))</f>
        <v/>
      </c>
      <c r="X1003" s="76"/>
      <c r="AA1003" s="62"/>
      <c r="AB1003" s="62"/>
      <c r="AC1003" s="62"/>
      <c r="AD1003" s="62"/>
      <c r="AE1003" s="62"/>
      <c r="AF1003" s="77"/>
      <c r="AG1003" s="77"/>
      <c r="AH1003" s="78"/>
      <c r="AI100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0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03" s="79" t="str">
        <f>IF(OR(Table1[[#This Row],[Apparent Power (kVA)]]="",Table1[[#This Row],[Elec - Diversity]]=""),"",Table1[[#This Row],[Apparent Power (kVA)]]*Table1[[#This Row],[Elec - Diversity]])</f>
        <v/>
      </c>
      <c r="AL1003" s="62"/>
      <c r="AM1003" s="62"/>
      <c r="AN1003" s="62"/>
      <c r="AO1003" s="62"/>
      <c r="AP1003" s="62"/>
      <c r="AQ1003" s="62"/>
      <c r="AR1003" s="62"/>
      <c r="AS1003" s="62"/>
      <c r="AT1003" s="62" t="str" cm="1">
        <f t="array" ref="AT1003">IF(ISBLANK(Table1[[#This Row],[Service]]),"N/A",INDEX(LookupService[Consumption Unit],MATCH(Table1[[#This Row],[Service]],LookupService[Service],0),0))</f>
        <v>N/A</v>
      </c>
      <c r="AU1003" s="62"/>
      <c r="AV1003" s="62"/>
      <c r="AW1003" s="80" t="str" cm="1">
        <f t="array" ref="AW1003">IF(ISBLANK(Table1[[#This Row],[Service]]),"N/A",INDEX(LookupService[Pressure Unit],MATCH(Table1[[#This Row],[Service]],LookupService[Service],0),0))</f>
        <v>N/A</v>
      </c>
      <c r="AX1003" s="81"/>
      <c r="AY1003" s="72" t="str">
        <f>IF(OR(Table1[[#This Row],[Flow]]="",Table1[[#This Row],[Mech - Diversity]]=""),"",Table1[[#This Row],[Flow]]*Table1[[#This Row],[Mech - Diversity]])</f>
        <v/>
      </c>
      <c r="AZ1003" s="72"/>
      <c r="BA1003" s="62"/>
      <c r="BB1003" s="62"/>
      <c r="BC1003" s="62"/>
      <c r="BD1003" s="62"/>
      <c r="BE1003" s="62"/>
      <c r="BF1003" s="62"/>
      <c r="BG1003" s="62"/>
      <c r="BH1003" s="77"/>
      <c r="BI1003" s="77"/>
      <c r="BJ100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03" s="72"/>
      <c r="BL1003" s="72" t="b">
        <f>IF(ISBLANK(Table1[[#This Row],[Power Source (Control Panel)]]),FALSE,TRUE)</f>
        <v>0</v>
      </c>
    </row>
    <row r="1004" spans="1:64" ht="30" customHeight="1" x14ac:dyDescent="0.3">
      <c r="A1004" s="80" t="s">
        <v>644</v>
      </c>
      <c r="B1004" s="62" t="s">
        <v>645</v>
      </c>
      <c r="C100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04" s="62" t="s">
        <v>509</v>
      </c>
      <c r="E1004" s="62"/>
      <c r="F100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0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04" s="74"/>
      <c r="I1004" s="75" t="str">
        <f>IF(Table1[[#This Row],[Connection ID]]&lt;&gt;"-",IF(COUNTIF(Table1[Connection ID],Table1[[#This Row],[Connection ID]])&gt;1,"Duplicate Tag",""),"")</f>
        <v/>
      </c>
      <c r="J100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04" s="62"/>
      <c r="M1004" s="62" t="s">
        <v>510</v>
      </c>
      <c r="N1004" s="72" t="str" cm="1">
        <f t="array" ref="N1004">_xlfn._xlws.FILTER(LookupCostCode[Cost Code],LookupCostCode[Description]=Table1[[#This Row],[Equipment Type]],"Not Assigned")</f>
        <v>Not Assigned</v>
      </c>
      <c r="O1004" s="72"/>
      <c r="P1004" s="72"/>
      <c r="Q1004" s="62" t="s">
        <v>9</v>
      </c>
      <c r="R1004" s="62"/>
      <c r="S1004" s="62"/>
      <c r="T1004" s="62"/>
      <c r="U1004" s="62"/>
      <c r="V1004" s="62"/>
      <c r="W1004" s="72" t="str">
        <f>IF(ISBLANK(Table1[[#This Row],[Connection Type]]),"",INDEX(LookupConnectionType[Description],MATCH(Table1[[#This Row],[Connection Type]],LookupConnectionType[Connection Abbreviation])))</f>
        <v/>
      </c>
      <c r="X1004" s="76"/>
      <c r="AA1004" s="62"/>
      <c r="AB1004" s="62"/>
      <c r="AC1004" s="62"/>
      <c r="AD1004" s="62"/>
      <c r="AE1004" s="62"/>
      <c r="AF1004" s="77"/>
      <c r="AG1004" s="77"/>
      <c r="AH1004" s="78"/>
      <c r="AI100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0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04" s="79" t="str">
        <f>IF(OR(Table1[[#This Row],[Apparent Power (kVA)]]="",Table1[[#This Row],[Elec - Diversity]]=""),"",Table1[[#This Row],[Apparent Power (kVA)]]*Table1[[#This Row],[Elec - Diversity]])</f>
        <v/>
      </c>
      <c r="AL1004" s="62"/>
      <c r="AM1004" s="62"/>
      <c r="AN1004" s="62"/>
      <c r="AO1004" s="62"/>
      <c r="AP1004" s="62"/>
      <c r="AQ1004" s="62"/>
      <c r="AR1004" s="62"/>
      <c r="AS1004" s="62"/>
      <c r="AT1004" s="62" t="str" cm="1">
        <f t="array" ref="AT1004">IF(ISBLANK(Table1[[#This Row],[Service]]),"N/A",INDEX(LookupService[Consumption Unit],MATCH(Table1[[#This Row],[Service]],LookupService[Service],0),0))</f>
        <v>N/A</v>
      </c>
      <c r="AU1004" s="62"/>
      <c r="AV1004" s="62"/>
      <c r="AW1004" s="80" t="str" cm="1">
        <f t="array" ref="AW1004">IF(ISBLANK(Table1[[#This Row],[Service]]),"N/A",INDEX(LookupService[Pressure Unit],MATCH(Table1[[#This Row],[Service]],LookupService[Service],0),0))</f>
        <v>N/A</v>
      </c>
      <c r="AX1004" s="81"/>
      <c r="AY1004" s="72" t="str">
        <f>IF(OR(Table1[[#This Row],[Flow]]="",Table1[[#This Row],[Mech - Diversity]]=""),"",Table1[[#This Row],[Flow]]*Table1[[#This Row],[Mech - Diversity]])</f>
        <v/>
      </c>
      <c r="AZ1004" s="72"/>
      <c r="BA1004" s="62"/>
      <c r="BB1004" s="62"/>
      <c r="BC1004" s="62"/>
      <c r="BD1004" s="62"/>
      <c r="BE1004" s="62"/>
      <c r="BF1004" s="62"/>
      <c r="BG1004" s="62"/>
      <c r="BH1004" s="77"/>
      <c r="BI1004" s="77"/>
      <c r="BJ100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04" s="72" t="s">
        <v>512</v>
      </c>
      <c r="BL1004" s="72" t="b">
        <f>IF(ISBLANK(Table1[[#This Row],[Power Source (Control Panel)]]),FALSE,TRUE)</f>
        <v>0</v>
      </c>
    </row>
    <row r="1005" spans="1:64" ht="30" customHeight="1" x14ac:dyDescent="0.3">
      <c r="A1005" s="80" t="s">
        <v>644</v>
      </c>
      <c r="B1005" s="62" t="s">
        <v>646</v>
      </c>
      <c r="C100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05" s="62" t="s">
        <v>509</v>
      </c>
      <c r="E1005" s="62"/>
      <c r="F100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0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05" s="74"/>
      <c r="I1005" s="75" t="str">
        <f>IF(Table1[[#This Row],[Connection ID]]&lt;&gt;"-",IF(COUNTIF(Table1[Connection ID],Table1[[#This Row],[Connection ID]])&gt;1,"Duplicate Tag",""),"")</f>
        <v/>
      </c>
      <c r="J100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05" s="62"/>
      <c r="M1005" s="62"/>
      <c r="N1005" s="72" t="str" cm="1">
        <f t="array" ref="N1005">_xlfn._xlws.FILTER(LookupCostCode[Cost Code],LookupCostCode[Description]=Table1[[#This Row],[Equipment Type]],"Not Assigned")</f>
        <v>Not Assigned</v>
      </c>
      <c r="O1005" s="72"/>
      <c r="P1005" s="72"/>
      <c r="Q1005" s="62" t="s">
        <v>9</v>
      </c>
      <c r="R1005" s="62"/>
      <c r="S1005" s="62"/>
      <c r="T1005" s="62"/>
      <c r="U1005" s="62"/>
      <c r="V1005" s="62"/>
      <c r="W1005" s="72" t="str">
        <f>IF(ISBLANK(Table1[[#This Row],[Connection Type]]),"",INDEX(LookupConnectionType[Description],MATCH(Table1[[#This Row],[Connection Type]],LookupConnectionType[Connection Abbreviation])))</f>
        <v/>
      </c>
      <c r="X1005" s="76"/>
      <c r="AA1005" s="62"/>
      <c r="AB1005" s="62"/>
      <c r="AC1005" s="62"/>
      <c r="AD1005" s="62"/>
      <c r="AE1005" s="62"/>
      <c r="AF1005" s="77"/>
      <c r="AG1005" s="77"/>
      <c r="AH1005" s="78"/>
      <c r="AI100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0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05" s="79" t="str">
        <f>IF(OR(Table1[[#This Row],[Apparent Power (kVA)]]="",Table1[[#This Row],[Elec - Diversity]]=""),"",Table1[[#This Row],[Apparent Power (kVA)]]*Table1[[#This Row],[Elec - Diversity]])</f>
        <v/>
      </c>
      <c r="AL1005" s="62"/>
      <c r="AM1005" s="62"/>
      <c r="AN1005" s="62"/>
      <c r="AO1005" s="62"/>
      <c r="AP1005" s="62"/>
      <c r="AQ1005" s="62"/>
      <c r="AR1005" s="62"/>
      <c r="AS1005" s="62"/>
      <c r="AT1005" s="62" t="str" cm="1">
        <f t="array" ref="AT1005">IF(ISBLANK(Table1[[#This Row],[Service]]),"N/A",INDEX(LookupService[Consumption Unit],MATCH(Table1[[#This Row],[Service]],LookupService[Service],0),0))</f>
        <v>N/A</v>
      </c>
      <c r="AU1005" s="62"/>
      <c r="AV1005" s="62"/>
      <c r="AW1005" s="80" t="str" cm="1">
        <f t="array" ref="AW1005">IF(ISBLANK(Table1[[#This Row],[Service]]),"N/A",INDEX(LookupService[Pressure Unit],MATCH(Table1[[#This Row],[Service]],LookupService[Service],0),0))</f>
        <v>N/A</v>
      </c>
      <c r="AX1005" s="81"/>
      <c r="AY1005" s="72" t="str">
        <f>IF(OR(Table1[[#This Row],[Flow]]="",Table1[[#This Row],[Mech - Diversity]]=""),"",Table1[[#This Row],[Flow]]*Table1[[#This Row],[Mech - Diversity]])</f>
        <v/>
      </c>
      <c r="AZ1005" s="72"/>
      <c r="BA1005" s="62"/>
      <c r="BB1005" s="62"/>
      <c r="BC1005" s="62"/>
      <c r="BD1005" s="62"/>
      <c r="BE1005" s="62"/>
      <c r="BF1005" s="62"/>
      <c r="BG1005" s="62"/>
      <c r="BH1005" s="77"/>
      <c r="BI1005" s="77"/>
      <c r="BJ100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05" s="72" t="s">
        <v>512</v>
      </c>
      <c r="BL1005" s="72" t="b">
        <f>IF(ISBLANK(Table1[[#This Row],[Power Source (Control Panel)]]),FALSE,TRUE)</f>
        <v>0</v>
      </c>
    </row>
    <row r="1006" spans="1:64" ht="30" customHeight="1" x14ac:dyDescent="0.3">
      <c r="A1006" s="80" t="s">
        <v>644</v>
      </c>
      <c r="B1006" s="62" t="s">
        <v>646</v>
      </c>
      <c r="C100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CA-C000</v>
      </c>
      <c r="D1006" s="62" t="s">
        <v>516</v>
      </c>
      <c r="E1006" s="62" t="s">
        <v>517</v>
      </c>
      <c r="F1006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006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006" s="74"/>
      <c r="I1006" s="75" t="str">
        <f>IF(Table1[[#This Row],[Connection ID]]&lt;&gt;"-",IF(COUNTIF(Table1[Connection ID],Table1[[#This Row],[Connection ID]])&gt;1,"Duplicate Tag",""),"")</f>
        <v>Duplicate Tag</v>
      </c>
      <c r="J100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06" s="62"/>
      <c r="M1006" s="62"/>
      <c r="N1006" s="72" t="str" cm="1">
        <f t="array" ref="N1006">_xlfn._xlws.FILTER(LookupCostCode[Cost Code],LookupCostCode[Description]=Table1[[#This Row],[Equipment Type]],"Not Assigned")</f>
        <v>Not Assigned</v>
      </c>
      <c r="O1006" s="72"/>
      <c r="P1006" s="72"/>
      <c r="Q1006" s="62" t="s">
        <v>9</v>
      </c>
      <c r="R1006" s="62"/>
      <c r="S1006" s="62"/>
      <c r="T1006" s="62"/>
      <c r="U1006" s="62"/>
      <c r="V1006" s="62"/>
      <c r="W1006" s="72" t="str">
        <f>IF(ISBLANK(Table1[[#This Row],[Connection Type]]),"",INDEX(LookupConnectionType[Description],MATCH(Table1[[#This Row],[Connection Type]],LookupConnectionType[Connection Abbreviation])))</f>
        <v/>
      </c>
      <c r="X1006" s="76"/>
      <c r="AA1006" s="62"/>
      <c r="AB1006" s="62"/>
      <c r="AC1006" s="62" t="s">
        <v>518</v>
      </c>
      <c r="AD1006" s="62"/>
      <c r="AE1006" s="62"/>
      <c r="AF1006" s="77"/>
      <c r="AG1006" s="77"/>
      <c r="AH1006" s="78"/>
      <c r="AI100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0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06" s="79" t="str">
        <f>IF(OR(Table1[[#This Row],[Apparent Power (kVA)]]="",Table1[[#This Row],[Elec - Diversity]]=""),"",Table1[[#This Row],[Apparent Power (kVA)]]*Table1[[#This Row],[Elec - Diversity]])</f>
        <v/>
      </c>
      <c r="AL1006" s="62"/>
      <c r="AM1006" s="62"/>
      <c r="AN1006" s="62"/>
      <c r="AO1006" s="62"/>
      <c r="AP1006" s="62"/>
      <c r="AQ1006" s="62"/>
      <c r="AR1006" s="62"/>
      <c r="AS1006" s="62">
        <v>20</v>
      </c>
      <c r="AT1006" s="62" t="str" cm="1">
        <f t="array" ref="AT1006">IF(ISBLANK(Table1[[#This Row],[Service]]),"N/A",INDEX(LookupService[Consumption Unit],MATCH(Table1[[#This Row],[Service]],LookupService[Service],0),0))</f>
        <v>SCFM</v>
      </c>
      <c r="AU1006" s="62"/>
      <c r="AV1006" s="62">
        <v>100</v>
      </c>
      <c r="AW1006" s="80" t="str" cm="1">
        <f t="array" ref="AW1006">IF(ISBLANK(Table1[[#This Row],[Service]]),"N/A",INDEX(LookupService[Pressure Unit],MATCH(Table1[[#This Row],[Service]],LookupService[Service],0),0))</f>
        <v>PSI</v>
      </c>
      <c r="AX1006" s="81">
        <v>0.5</v>
      </c>
      <c r="AY1006" s="72">
        <f>IF(OR(Table1[[#This Row],[Flow]]="",Table1[[#This Row],[Mech - Diversity]]=""),"",Table1[[#This Row],[Flow]]*Table1[[#This Row],[Mech - Diversity]])</f>
        <v>10</v>
      </c>
      <c r="AZ1006" s="72"/>
      <c r="BA1006" s="62"/>
      <c r="BB1006" s="62"/>
      <c r="BC1006" s="62"/>
      <c r="BD1006" s="62"/>
      <c r="BE1006" s="62"/>
      <c r="BF1006" s="62"/>
      <c r="BG1006" s="62"/>
      <c r="BH1006" s="77"/>
      <c r="BI1006" s="77"/>
      <c r="BJ1006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006" s="72" t="s">
        <v>512</v>
      </c>
      <c r="BL1006" s="72" t="b">
        <f>IF(ISBLANK(Table1[[#This Row],[Power Source (Control Panel)]]),FALSE,TRUE)</f>
        <v>0</v>
      </c>
    </row>
    <row r="1007" spans="1:64" ht="30" customHeight="1" x14ac:dyDescent="0.3">
      <c r="A1007" s="80" t="s">
        <v>644</v>
      </c>
      <c r="B1007" s="62" t="s">
        <v>646</v>
      </c>
      <c r="C100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EL-C000</v>
      </c>
      <c r="D1007" s="62" t="s">
        <v>516</v>
      </c>
      <c r="E1007" s="62" t="s">
        <v>528</v>
      </c>
      <c r="F1007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007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007" s="74"/>
      <c r="I1007" s="75" t="str">
        <f>IF(Table1[[#This Row],[Connection ID]]&lt;&gt;"-",IF(COUNTIF(Table1[Connection ID],Table1[[#This Row],[Connection ID]])&gt;1,"Duplicate Tag",""),"")</f>
        <v>Duplicate Tag</v>
      </c>
      <c r="J100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07" s="62"/>
      <c r="M1007" s="62"/>
      <c r="N1007" s="72" t="str" cm="1">
        <f t="array" ref="N1007">_xlfn._xlws.FILTER(LookupCostCode[Cost Code],LookupCostCode[Description]=Table1[[#This Row],[Equipment Type]],"Not Assigned")</f>
        <v>Not Assigned</v>
      </c>
      <c r="O1007" s="72"/>
      <c r="P1007" s="72"/>
      <c r="Q1007" s="62" t="s">
        <v>9</v>
      </c>
      <c r="R1007" s="62"/>
      <c r="S1007" s="62"/>
      <c r="T1007" s="62"/>
      <c r="U1007" s="62"/>
      <c r="V1007" s="62"/>
      <c r="W1007" s="72" t="str">
        <f>IF(ISBLANK(Table1[[#This Row],[Connection Type]]),"",INDEX(LookupConnectionType[Description],MATCH(Table1[[#This Row],[Connection Type]],LookupConnectionType[Connection Abbreviation])))</f>
        <v/>
      </c>
      <c r="X1007" s="76"/>
      <c r="AA1007" s="62"/>
      <c r="AB1007" s="62"/>
      <c r="AC1007" s="62" t="s">
        <v>518</v>
      </c>
      <c r="AD1007" s="62"/>
      <c r="AE1007" s="62" t="s">
        <v>529</v>
      </c>
      <c r="AF1007" s="77"/>
      <c r="AG1007" s="77">
        <v>10</v>
      </c>
      <c r="AH1007" s="78"/>
      <c r="AI1007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1.2</v>
      </c>
      <c r="AJ100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07" s="79" t="str">
        <f>IF(OR(Table1[[#This Row],[Apparent Power (kVA)]]="",Table1[[#This Row],[Elec - Diversity]]=""),"",Table1[[#This Row],[Apparent Power (kVA)]]*Table1[[#This Row],[Elec - Diversity]])</f>
        <v/>
      </c>
      <c r="AL1007" s="62"/>
      <c r="AM1007" s="62"/>
      <c r="AN1007" s="62"/>
      <c r="AO1007" s="62"/>
      <c r="AP1007" s="62"/>
      <c r="AQ1007" s="62"/>
      <c r="AR1007" s="62"/>
      <c r="AS1007" s="62"/>
      <c r="AT1007" s="62" t="str" cm="1">
        <f t="array" ref="AT1007">IF(ISBLANK(Table1[[#This Row],[Service]]),"N/A",INDEX(LookupService[Consumption Unit],MATCH(Table1[[#This Row],[Service]],LookupService[Service],0),0))</f>
        <v>N/A</v>
      </c>
      <c r="AU1007" s="62"/>
      <c r="AV1007" s="62"/>
      <c r="AW1007" s="80" t="str" cm="1">
        <f t="array" ref="AW1007">IF(ISBLANK(Table1[[#This Row],[Service]]),"N/A",INDEX(LookupService[Pressure Unit],MATCH(Table1[[#This Row],[Service]],LookupService[Service],0),0))</f>
        <v>N/A</v>
      </c>
      <c r="AX1007" s="81"/>
      <c r="AY1007" s="72" t="str">
        <f>IF(OR(Table1[[#This Row],[Flow]]="",Table1[[#This Row],[Mech - Diversity]]=""),"",Table1[[#This Row],[Flow]]*Table1[[#This Row],[Mech - Diversity]])</f>
        <v/>
      </c>
      <c r="AZ1007" s="72"/>
      <c r="BA1007" s="62"/>
      <c r="BB1007" s="62"/>
      <c r="BC1007" s="62"/>
      <c r="BD1007" s="62"/>
      <c r="BE1007" s="62"/>
      <c r="BF1007" s="62"/>
      <c r="BG1007" s="62"/>
      <c r="BH1007" s="77"/>
      <c r="BI1007" s="77"/>
      <c r="BJ1007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007" s="72" t="s">
        <v>512</v>
      </c>
      <c r="BL1007" s="72" t="b">
        <f>IF(ISBLANK(Table1[[#This Row],[Power Source (Control Panel)]]),FALSE,TRUE)</f>
        <v>0</v>
      </c>
    </row>
    <row r="1008" spans="1:64" ht="30" customHeight="1" x14ac:dyDescent="0.3">
      <c r="A1008" s="62" t="s">
        <v>1213</v>
      </c>
      <c r="B1008" s="62" t="s">
        <v>1214</v>
      </c>
      <c r="C100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EL-C267</v>
      </c>
      <c r="D1008" s="62" t="s">
        <v>516</v>
      </c>
      <c r="E1008" s="62" t="s">
        <v>528</v>
      </c>
      <c r="F1008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008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008" s="74">
        <v>267</v>
      </c>
      <c r="I1008" s="75" t="str">
        <f>IF(Table1[[#This Row],[Connection ID]]&lt;&gt;"-",IF(COUNTIF(Table1[Connection ID],Table1[[#This Row],[Connection ID]])&gt;1,"Duplicate Tag",""),"")</f>
        <v/>
      </c>
      <c r="J100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08" s="62"/>
      <c r="M1008" s="62" t="s">
        <v>7</v>
      </c>
      <c r="N1008" s="72" t="str" cm="1">
        <f t="array" ref="N1008">_xlfn._xlws.FILTER(LookupCostCode[Cost Code],LookupCostCode[Description]=Table1[[#This Row],[Equipment Type]],"Not Assigned")</f>
        <v>Not Assigned</v>
      </c>
      <c r="O1008" s="72" t="s">
        <v>767</v>
      </c>
      <c r="P1008" s="72"/>
      <c r="Q1008" s="62" t="s">
        <v>13</v>
      </c>
      <c r="R1008" s="62"/>
      <c r="S1008" s="62"/>
      <c r="T1008" s="62"/>
      <c r="U1008" s="62"/>
      <c r="V1008" s="62"/>
      <c r="W1008" s="72" t="str">
        <f>IF(ISBLANK(Table1[[#This Row],[Connection Type]]),"",INDEX(LookupConnectionType[Description],MATCH(Table1[[#This Row],[Connection Type]],LookupConnectionType[Connection Abbreviation])))</f>
        <v/>
      </c>
      <c r="X1008" s="76"/>
      <c r="AA1008" s="62"/>
      <c r="AB1008" s="62"/>
      <c r="AC1008" s="62" t="s">
        <v>910</v>
      </c>
      <c r="AD1008" s="62"/>
      <c r="AE1008" s="62" t="s">
        <v>668</v>
      </c>
      <c r="AF1008" s="77"/>
      <c r="AG1008" s="77">
        <v>50</v>
      </c>
      <c r="AH1008" s="78">
        <v>0.8</v>
      </c>
      <c r="AI1008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41.569219381653056</v>
      </c>
      <c r="AJ1008" s="79">
        <f>IF(OR(Table1[[#This Row],[Apparent Load (FLA)]]="",Table1[[#This Row],[Apparent Load (FLA)]]=0,Table1[[#This Row],[Elec - Diversity]]=""),"",Table1[[#This Row],[Apparent Load (FLA)]]*Table1[[#This Row],[Elec - Diversity]])</f>
        <v>40</v>
      </c>
      <c r="AK1008" s="79">
        <f>IF(OR(Table1[[#This Row],[Apparent Power (kVA)]]="",Table1[[#This Row],[Elec - Diversity]]=""),"",Table1[[#This Row],[Apparent Power (kVA)]]*Table1[[#This Row],[Elec - Diversity]])</f>
        <v>33.255375505322448</v>
      </c>
      <c r="AL1008" s="62"/>
      <c r="AM1008" s="62"/>
      <c r="AN1008" s="62"/>
      <c r="AO1008" s="62" t="s">
        <v>793</v>
      </c>
      <c r="AP1008" s="62"/>
      <c r="AQ1008" s="62"/>
      <c r="AR1008" s="62"/>
      <c r="AS1008" s="62"/>
      <c r="AT1008" s="62" t="str" cm="1">
        <f t="array" ref="AT1008">IF(ISBLANK(Table1[[#This Row],[Service]]),"N/A",INDEX(LookupService[Consumption Unit],MATCH(Table1[[#This Row],[Service]],LookupService[Service],0),0))</f>
        <v>N/A</v>
      </c>
      <c r="AU1008" s="62"/>
      <c r="AV1008" s="62"/>
      <c r="AW1008" s="80" t="str" cm="1">
        <f t="array" ref="AW1008">IF(ISBLANK(Table1[[#This Row],[Service]]),"N/A",INDEX(LookupService[Pressure Unit],MATCH(Table1[[#This Row],[Service]],LookupService[Service],0),0))</f>
        <v>N/A</v>
      </c>
      <c r="AX1008" s="81"/>
      <c r="AY1008" s="72" t="str">
        <f>IF(OR(Table1[[#This Row],[Flow]]="",Table1[[#This Row],[Mech - Diversity]]=""),"",Table1[[#This Row],[Flow]]*Table1[[#This Row],[Mech - Diversity]])</f>
        <v/>
      </c>
      <c r="AZ1008" s="72"/>
      <c r="BA1008" s="62"/>
      <c r="BB1008" s="62"/>
      <c r="BC1008" s="62"/>
      <c r="BD1008" s="62"/>
      <c r="BE1008" s="62"/>
      <c r="BF1008" s="62"/>
      <c r="BG1008" s="62"/>
      <c r="BH1008" s="77"/>
      <c r="BI1008" s="77"/>
      <c r="BJ1008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008" s="72"/>
      <c r="BL1008" s="72" t="b">
        <f>IF(ISBLANK(Table1[[#This Row],[Power Source (Control Panel)]]),FALSE,TRUE)</f>
        <v>0</v>
      </c>
    </row>
    <row r="1009" spans="1:64" ht="30" customHeight="1" x14ac:dyDescent="0.3">
      <c r="A1009" s="62" t="s">
        <v>1213</v>
      </c>
      <c r="B1009" s="62" t="s">
        <v>1214</v>
      </c>
      <c r="C100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TD-C156</v>
      </c>
      <c r="D1009" s="62" t="s">
        <v>516</v>
      </c>
      <c r="E1009" s="62" t="s">
        <v>794</v>
      </c>
      <c r="F1009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009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009" s="74">
        <v>156</v>
      </c>
      <c r="I1009" s="75" t="str">
        <f>IF(Table1[[#This Row],[Connection ID]]&lt;&gt;"-",IF(COUNTIF(Table1[Connection ID],Table1[[#This Row],[Connection ID]])&gt;1,"Duplicate Tag",""),"")</f>
        <v/>
      </c>
      <c r="J100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09" s="62"/>
      <c r="M1009" s="62" t="s">
        <v>7</v>
      </c>
      <c r="N1009" s="72" t="str" cm="1">
        <f t="array" ref="N1009">_xlfn._xlws.FILTER(LookupCostCode[Cost Code],LookupCostCode[Description]=Table1[[#This Row],[Equipment Type]],"Not Assigned")</f>
        <v>Not Assigned</v>
      </c>
      <c r="O1009" s="72" t="s">
        <v>767</v>
      </c>
      <c r="P1009" s="72"/>
      <c r="Q1009" s="62" t="s">
        <v>13</v>
      </c>
      <c r="R1009" s="62"/>
      <c r="S1009" s="62"/>
      <c r="T1009" s="62"/>
      <c r="U1009" s="62"/>
      <c r="V1009" s="62"/>
      <c r="W1009" s="72" t="str">
        <f>IF(ISBLANK(Table1[[#This Row],[Connection Type]]),"",INDEX(LookupConnectionType[Description],MATCH(Table1[[#This Row],[Connection Type]],LookupConnectionType[Connection Abbreviation])))</f>
        <v/>
      </c>
      <c r="X1009" s="76"/>
      <c r="AA1009" s="62"/>
      <c r="AB1009" s="62"/>
      <c r="AC1009" s="62" t="s">
        <v>910</v>
      </c>
      <c r="AD1009" s="62"/>
      <c r="AE1009" s="62"/>
      <c r="AF1009" s="77"/>
      <c r="AG1009" s="77"/>
      <c r="AH1009" s="78"/>
      <c r="AI100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0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09" s="79" t="str">
        <f>IF(OR(Table1[[#This Row],[Apparent Power (kVA)]]="",Table1[[#This Row],[Elec - Diversity]]=""),"",Table1[[#This Row],[Apparent Power (kVA)]]*Table1[[#This Row],[Elec - Diversity]])</f>
        <v/>
      </c>
      <c r="AL1009" s="62"/>
      <c r="AM1009" s="62"/>
      <c r="AN1009" s="62"/>
      <c r="AO1009" s="62"/>
      <c r="AP1009" s="62"/>
      <c r="AQ1009" s="62"/>
      <c r="AR1009" s="62"/>
      <c r="AS1009" s="62"/>
      <c r="AT1009" s="62" t="str" cm="1">
        <f t="array" ref="AT1009">IF(ISBLANK(Table1[[#This Row],[Service]]),"N/A",INDEX(LookupService[Consumption Unit],MATCH(Table1[[#This Row],[Service]],LookupService[Service],0),0))</f>
        <v>N/A</v>
      </c>
      <c r="AU1009" s="62"/>
      <c r="AV1009" s="62"/>
      <c r="AW1009" s="80" t="str" cm="1">
        <f t="array" ref="AW1009">IF(ISBLANK(Table1[[#This Row],[Service]]),"N/A",INDEX(LookupService[Pressure Unit],MATCH(Table1[[#This Row],[Service]],LookupService[Service],0),0))</f>
        <v>N/A</v>
      </c>
      <c r="AX1009" s="81"/>
      <c r="AY1009" s="72" t="str">
        <f>IF(OR(Table1[[#This Row],[Flow]]="",Table1[[#This Row],[Mech - Diversity]]=""),"",Table1[[#This Row],[Flow]]*Table1[[#This Row],[Mech - Diversity]])</f>
        <v/>
      </c>
      <c r="AZ1009" s="72"/>
      <c r="BA1009" s="62"/>
      <c r="BB1009" s="62"/>
      <c r="BC1009" s="62"/>
      <c r="BD1009" s="62"/>
      <c r="BE1009" s="62"/>
      <c r="BF1009" s="62"/>
      <c r="BG1009" s="62"/>
      <c r="BH1009" s="77"/>
      <c r="BI1009" s="77"/>
      <c r="BJ1009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009" s="72"/>
      <c r="BL1009" s="72" t="b">
        <f>IF(ISBLANK(Table1[[#This Row],[Power Source (Control Panel)]]),FALSE,TRUE)</f>
        <v>0</v>
      </c>
    </row>
    <row r="1010" spans="1:64" ht="30" customHeight="1" x14ac:dyDescent="0.3">
      <c r="A1010" s="62" t="s">
        <v>1213</v>
      </c>
      <c r="B1010" s="62" t="s">
        <v>1214</v>
      </c>
      <c r="C101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10" s="62" t="s">
        <v>600</v>
      </c>
      <c r="E1010" s="62"/>
      <c r="F101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1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10" s="74"/>
      <c r="I1010" s="75" t="str">
        <f>IF(Table1[[#This Row],[Connection ID]]&lt;&gt;"-",IF(COUNTIF(Table1[Connection ID],Table1[[#This Row],[Connection ID]])&gt;1,"Duplicate Tag",""),"")</f>
        <v/>
      </c>
      <c r="J101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10" s="62"/>
      <c r="M1010" s="62" t="s">
        <v>7</v>
      </c>
      <c r="N1010" s="72" t="str" cm="1">
        <f t="array" ref="N1010">_xlfn._xlws.FILTER(LookupCostCode[Cost Code],LookupCostCode[Description]=Table1[[#This Row],[Equipment Type]],"Not Assigned")</f>
        <v>Not Assigned</v>
      </c>
      <c r="O1010" s="72" t="s">
        <v>767</v>
      </c>
      <c r="P1010" s="72"/>
      <c r="Q1010" s="62" t="s">
        <v>13</v>
      </c>
      <c r="R1010" s="62"/>
      <c r="S1010" s="62"/>
      <c r="T1010" s="62"/>
      <c r="U1010" s="62"/>
      <c r="V1010" s="62"/>
      <c r="W1010" s="72" t="str">
        <f>IF(ISBLANK(Table1[[#This Row],[Connection Type]]),"",INDEX(LookupConnectionType[Description],MATCH(Table1[[#This Row],[Connection Type]],LookupConnectionType[Connection Abbreviation])))</f>
        <v/>
      </c>
      <c r="X1010" s="76"/>
      <c r="AA1010" s="62"/>
      <c r="AB1010" s="62"/>
      <c r="AC1010" s="62" t="s">
        <v>910</v>
      </c>
      <c r="AD1010" s="62"/>
      <c r="AE1010" s="62"/>
      <c r="AF1010" s="77"/>
      <c r="AG1010" s="77"/>
      <c r="AH1010" s="78"/>
      <c r="AI101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1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10" s="79" t="str">
        <f>IF(OR(Table1[[#This Row],[Apparent Power (kVA)]]="",Table1[[#This Row],[Elec - Diversity]]=""),"",Table1[[#This Row],[Apparent Power (kVA)]]*Table1[[#This Row],[Elec - Diversity]])</f>
        <v/>
      </c>
      <c r="AL1010" s="62"/>
      <c r="AM1010" s="62"/>
      <c r="AN1010" s="62"/>
      <c r="AO1010" s="62"/>
      <c r="AP1010" s="62"/>
      <c r="AQ1010" s="62"/>
      <c r="AR1010" s="62"/>
      <c r="AS1010" s="62"/>
      <c r="AT1010" s="62" t="str" cm="1">
        <f t="array" ref="AT1010">IF(ISBLANK(Table1[[#This Row],[Service]]),"N/A",INDEX(LookupService[Consumption Unit],MATCH(Table1[[#This Row],[Service]],LookupService[Service],0),0))</f>
        <v>N/A</v>
      </c>
      <c r="AU1010" s="62"/>
      <c r="AV1010" s="62"/>
      <c r="AW1010" s="80" t="str" cm="1">
        <f t="array" ref="AW1010">IF(ISBLANK(Table1[[#This Row],[Service]]),"N/A",INDEX(LookupService[Pressure Unit],MATCH(Table1[[#This Row],[Service]],LookupService[Service],0),0))</f>
        <v>N/A</v>
      </c>
      <c r="AX1010" s="81"/>
      <c r="AY1010" s="72" t="str">
        <f>IF(OR(Table1[[#This Row],[Flow]]="",Table1[[#This Row],[Mech - Diversity]]=""),"",Table1[[#This Row],[Flow]]*Table1[[#This Row],[Mech - Diversity]])</f>
        <v/>
      </c>
      <c r="AZ1010" s="72"/>
      <c r="BA1010" s="62"/>
      <c r="BB1010" s="62"/>
      <c r="BC1010" s="62"/>
      <c r="BD1010" s="62"/>
      <c r="BE1010" s="62"/>
      <c r="BF1010" s="62"/>
      <c r="BG1010" s="62"/>
      <c r="BH1010" s="77"/>
      <c r="BI1010" s="77"/>
      <c r="BJ101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10" s="72"/>
      <c r="BL1010" s="72" t="b">
        <f>IF(ISBLANK(Table1[[#This Row],[Power Source (Control Panel)]]),FALSE,TRUE)</f>
        <v>0</v>
      </c>
    </row>
    <row r="1011" spans="1:64" ht="30" customHeight="1" x14ac:dyDescent="0.3">
      <c r="A1011" s="62" t="s">
        <v>1215</v>
      </c>
      <c r="B1011" s="62" t="s">
        <v>1216</v>
      </c>
      <c r="C101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EL-C300</v>
      </c>
      <c r="D1011" s="62" t="s">
        <v>516</v>
      </c>
      <c r="E1011" s="62" t="s">
        <v>528</v>
      </c>
      <c r="F1011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011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011" s="74">
        <v>300</v>
      </c>
      <c r="I1011" s="75" t="str">
        <f>IF(Table1[[#This Row],[Connection ID]]&lt;&gt;"-",IF(COUNTIF(Table1[Connection ID],Table1[[#This Row],[Connection ID]])&gt;1,"Duplicate Tag",""),"")</f>
        <v/>
      </c>
      <c r="J101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11" s="62"/>
      <c r="M1011" s="62" t="s">
        <v>7</v>
      </c>
      <c r="N1011" s="72" t="str" cm="1">
        <f t="array" ref="N1011">_xlfn._xlws.FILTER(LookupCostCode[Cost Code],LookupCostCode[Description]=Table1[[#This Row],[Equipment Type]],"Not Assigned")</f>
        <v>Not Assigned</v>
      </c>
      <c r="O1011" s="72" t="s">
        <v>767</v>
      </c>
      <c r="P1011" s="72"/>
      <c r="Q1011" s="62" t="s">
        <v>13</v>
      </c>
      <c r="R1011" s="62"/>
      <c r="S1011" s="62"/>
      <c r="T1011" s="62"/>
      <c r="U1011" s="62"/>
      <c r="V1011" s="62"/>
      <c r="W1011" s="72" t="str">
        <f>IF(ISBLANK(Table1[[#This Row],[Connection Type]]),"",INDEX(LookupConnectionType[Description],MATCH(Table1[[#This Row],[Connection Type]],LookupConnectionType[Connection Abbreviation])))</f>
        <v/>
      </c>
      <c r="X1011" s="76"/>
      <c r="AA1011" s="62"/>
      <c r="AB1011" s="62"/>
      <c r="AC1011" s="62" t="s">
        <v>910</v>
      </c>
      <c r="AD1011" s="62"/>
      <c r="AE1011" s="62" t="s">
        <v>668</v>
      </c>
      <c r="AF1011" s="77"/>
      <c r="AG1011" s="77">
        <v>80</v>
      </c>
      <c r="AH1011" s="78">
        <v>0.8</v>
      </c>
      <c r="AI1011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66.510751010644896</v>
      </c>
      <c r="AJ1011" s="79">
        <f>IF(OR(Table1[[#This Row],[Apparent Load (FLA)]]="",Table1[[#This Row],[Apparent Load (FLA)]]=0,Table1[[#This Row],[Elec - Diversity]]=""),"",Table1[[#This Row],[Apparent Load (FLA)]]*Table1[[#This Row],[Elec - Diversity]])</f>
        <v>64</v>
      </c>
      <c r="AK1011" s="79">
        <f>IF(OR(Table1[[#This Row],[Apparent Power (kVA)]]="",Table1[[#This Row],[Elec - Diversity]]=""),"",Table1[[#This Row],[Apparent Power (kVA)]]*Table1[[#This Row],[Elec - Diversity]])</f>
        <v>53.208600808515918</v>
      </c>
      <c r="AL1011" s="62"/>
      <c r="AM1011" s="62"/>
      <c r="AN1011" s="62"/>
      <c r="AO1011" s="62" t="s">
        <v>793</v>
      </c>
      <c r="AP1011" s="62"/>
      <c r="AQ1011" s="62"/>
      <c r="AR1011" s="62"/>
      <c r="AS1011" s="62"/>
      <c r="AT1011" s="62" t="str" cm="1">
        <f t="array" ref="AT1011">IF(ISBLANK(Table1[[#This Row],[Service]]),"N/A",INDEX(LookupService[Consumption Unit],MATCH(Table1[[#This Row],[Service]],LookupService[Service],0),0))</f>
        <v>N/A</v>
      </c>
      <c r="AU1011" s="62"/>
      <c r="AV1011" s="62"/>
      <c r="AW1011" s="80" t="str" cm="1">
        <f t="array" ref="AW1011">IF(ISBLANK(Table1[[#This Row],[Service]]),"N/A",INDEX(LookupService[Pressure Unit],MATCH(Table1[[#This Row],[Service]],LookupService[Service],0),0))</f>
        <v>N/A</v>
      </c>
      <c r="AX1011" s="81"/>
      <c r="AY1011" s="72" t="str">
        <f>IF(OR(Table1[[#This Row],[Flow]]="",Table1[[#This Row],[Mech - Diversity]]=""),"",Table1[[#This Row],[Flow]]*Table1[[#This Row],[Mech - Diversity]])</f>
        <v/>
      </c>
      <c r="AZ1011" s="72"/>
      <c r="BA1011" s="62"/>
      <c r="BB1011" s="62"/>
      <c r="BC1011" s="62"/>
      <c r="BD1011" s="62"/>
      <c r="BE1011" s="62"/>
      <c r="BF1011" s="62"/>
      <c r="BG1011" s="62"/>
      <c r="BH1011" s="77"/>
      <c r="BI1011" s="77"/>
      <c r="BJ1011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011" s="72"/>
      <c r="BL1011" s="72" t="b">
        <f>IF(ISBLANK(Table1[[#This Row],[Power Source (Control Panel)]]),FALSE,TRUE)</f>
        <v>0</v>
      </c>
    </row>
    <row r="1012" spans="1:64" ht="30" customHeight="1" x14ac:dyDescent="0.3">
      <c r="A1012" s="62" t="s">
        <v>1215</v>
      </c>
      <c r="B1012" s="62" t="s">
        <v>1216</v>
      </c>
      <c r="C101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12" s="62" t="s">
        <v>600</v>
      </c>
      <c r="E1012" s="62"/>
      <c r="F101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1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12" s="74"/>
      <c r="I1012" s="75" t="str">
        <f>IF(Table1[[#This Row],[Connection ID]]&lt;&gt;"-",IF(COUNTIF(Table1[Connection ID],Table1[[#This Row],[Connection ID]])&gt;1,"Duplicate Tag",""),"")</f>
        <v/>
      </c>
      <c r="J101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>Panel Not Associated to Equipment</v>
      </c>
      <c r="L1012" s="62"/>
      <c r="M1012" s="62" t="s">
        <v>7</v>
      </c>
      <c r="N1012" s="72" t="str" cm="1">
        <f t="array" ref="N1012">_xlfn._xlws.FILTER(LookupCostCode[Cost Code],LookupCostCode[Description]=Table1[[#This Row],[Equipment Type]],"Not Assigned")</f>
        <v>Not Assigned</v>
      </c>
      <c r="O1012" s="72" t="s">
        <v>767</v>
      </c>
      <c r="P1012" s="72"/>
      <c r="Q1012" s="62" t="s">
        <v>13</v>
      </c>
      <c r="R1012" s="62"/>
      <c r="S1012" s="62"/>
      <c r="T1012" s="62"/>
      <c r="U1012" s="62"/>
      <c r="V1012" s="62"/>
      <c r="W1012" s="72" t="str">
        <f>IF(ISBLANK(Table1[[#This Row],[Connection Type]]),"",INDEX(LookupConnectionType[Description],MATCH(Table1[[#This Row],[Connection Type]],LookupConnectionType[Connection Abbreviation])))</f>
        <v/>
      </c>
      <c r="X1012" s="76"/>
      <c r="AA1012" s="62"/>
      <c r="AB1012" s="62"/>
      <c r="AC1012" s="62" t="s">
        <v>910</v>
      </c>
      <c r="AD1012" s="62"/>
      <c r="AE1012" s="62"/>
      <c r="AF1012" s="77"/>
      <c r="AG1012" s="77"/>
      <c r="AH1012" s="78"/>
      <c r="AI101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1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12" s="79" t="str">
        <f>IF(OR(Table1[[#This Row],[Apparent Power (kVA)]]="",Table1[[#This Row],[Elec - Diversity]]=""),"",Table1[[#This Row],[Apparent Power (kVA)]]*Table1[[#This Row],[Elec - Diversity]])</f>
        <v/>
      </c>
      <c r="AL1012" s="62"/>
      <c r="AM1012" s="62"/>
      <c r="AN1012" s="62"/>
      <c r="AO1012" s="62"/>
      <c r="AP1012" s="62"/>
      <c r="AQ1012" s="62"/>
      <c r="AR1012" s="62"/>
      <c r="AS1012" s="62"/>
      <c r="AT1012" s="62" t="str" cm="1">
        <f t="array" ref="AT1012">IF(ISBLANK(Table1[[#This Row],[Service]]),"N/A",INDEX(LookupService[Consumption Unit],MATCH(Table1[[#This Row],[Service]],LookupService[Service],0),0))</f>
        <v>N/A</v>
      </c>
      <c r="AU1012" s="62"/>
      <c r="AV1012" s="62"/>
      <c r="AW1012" s="80" t="str" cm="1">
        <f t="array" ref="AW1012">IF(ISBLANK(Table1[[#This Row],[Service]]),"N/A",INDEX(LookupService[Pressure Unit],MATCH(Table1[[#This Row],[Service]],LookupService[Service],0),0))</f>
        <v>N/A</v>
      </c>
      <c r="AX1012" s="81"/>
      <c r="AY1012" s="72" t="str">
        <f>IF(OR(Table1[[#This Row],[Flow]]="",Table1[[#This Row],[Mech - Diversity]]=""),"",Table1[[#This Row],[Flow]]*Table1[[#This Row],[Mech - Diversity]])</f>
        <v/>
      </c>
      <c r="AZ1012" s="72"/>
      <c r="BA1012" s="62"/>
      <c r="BB1012" s="62"/>
      <c r="BC1012" s="62"/>
      <c r="BD1012" s="62"/>
      <c r="BE1012" s="62"/>
      <c r="BF1012" s="62"/>
      <c r="BG1012" s="62"/>
      <c r="BH1012" s="77"/>
      <c r="BI1012" s="77"/>
      <c r="BJ101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12" s="72"/>
      <c r="BL1012" s="72" t="b">
        <f>IF(ISBLANK(Table1[[#This Row],[Power Source (Control Panel)]]),FALSE,TRUE)</f>
        <v>0</v>
      </c>
    </row>
    <row r="1013" spans="1:64" ht="30" customHeight="1" x14ac:dyDescent="0.3">
      <c r="A1013" s="62" t="s">
        <v>1217</v>
      </c>
      <c r="B1013" s="62" t="s">
        <v>1214</v>
      </c>
      <c r="C101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EL-C268</v>
      </c>
      <c r="D1013" s="62" t="s">
        <v>516</v>
      </c>
      <c r="E1013" s="62" t="s">
        <v>528</v>
      </c>
      <c r="F1013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013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013" s="74">
        <v>268</v>
      </c>
      <c r="I1013" s="75" t="str">
        <f>IF(Table1[[#This Row],[Connection ID]]&lt;&gt;"-",IF(COUNTIF(Table1[Connection ID],Table1[[#This Row],[Connection ID]])&gt;1,"Duplicate Tag",""),"")</f>
        <v/>
      </c>
      <c r="J101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13" s="62"/>
      <c r="M1013" s="62" t="s">
        <v>7</v>
      </c>
      <c r="N1013" s="72" t="str" cm="1">
        <f t="array" ref="N1013">_xlfn._xlws.FILTER(LookupCostCode[Cost Code],LookupCostCode[Description]=Table1[[#This Row],[Equipment Type]],"Not Assigned")</f>
        <v>Not Assigned</v>
      </c>
      <c r="O1013" s="72" t="s">
        <v>767</v>
      </c>
      <c r="P1013" s="72"/>
      <c r="Q1013" s="62" t="s">
        <v>13</v>
      </c>
      <c r="R1013" s="62"/>
      <c r="S1013" s="62"/>
      <c r="T1013" s="62"/>
      <c r="U1013" s="62"/>
      <c r="V1013" s="62"/>
      <c r="W1013" s="72" t="str">
        <f>IF(ISBLANK(Table1[[#This Row],[Connection Type]]),"",INDEX(LookupConnectionType[Description],MATCH(Table1[[#This Row],[Connection Type]],LookupConnectionType[Connection Abbreviation])))</f>
        <v/>
      </c>
      <c r="X1013" s="76"/>
      <c r="AA1013" s="62"/>
      <c r="AB1013" s="62"/>
      <c r="AC1013" s="62" t="s">
        <v>910</v>
      </c>
      <c r="AD1013" s="62"/>
      <c r="AE1013" s="62" t="s">
        <v>668</v>
      </c>
      <c r="AF1013" s="77"/>
      <c r="AG1013" s="77">
        <v>50</v>
      </c>
      <c r="AH1013" s="78">
        <v>0.8</v>
      </c>
      <c r="AI1013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41.569219381653056</v>
      </c>
      <c r="AJ1013" s="79">
        <f>IF(OR(Table1[[#This Row],[Apparent Load (FLA)]]="",Table1[[#This Row],[Apparent Load (FLA)]]=0,Table1[[#This Row],[Elec - Diversity]]=""),"",Table1[[#This Row],[Apparent Load (FLA)]]*Table1[[#This Row],[Elec - Diversity]])</f>
        <v>40</v>
      </c>
      <c r="AK1013" s="79">
        <f>IF(OR(Table1[[#This Row],[Apparent Power (kVA)]]="",Table1[[#This Row],[Elec - Diversity]]=""),"",Table1[[#This Row],[Apparent Power (kVA)]]*Table1[[#This Row],[Elec - Diversity]])</f>
        <v>33.255375505322448</v>
      </c>
      <c r="AL1013" s="62"/>
      <c r="AM1013" s="62"/>
      <c r="AN1013" s="62"/>
      <c r="AO1013" s="62" t="s">
        <v>793</v>
      </c>
      <c r="AP1013" s="62"/>
      <c r="AQ1013" s="62"/>
      <c r="AR1013" s="62"/>
      <c r="AS1013" s="62"/>
      <c r="AT1013" s="62" t="str" cm="1">
        <f t="array" ref="AT1013">IF(ISBLANK(Table1[[#This Row],[Service]]),"N/A",INDEX(LookupService[Consumption Unit],MATCH(Table1[[#This Row],[Service]],LookupService[Service],0),0))</f>
        <v>N/A</v>
      </c>
      <c r="AU1013" s="62"/>
      <c r="AV1013" s="62"/>
      <c r="AW1013" s="80" t="str" cm="1">
        <f t="array" ref="AW1013">IF(ISBLANK(Table1[[#This Row],[Service]]),"N/A",INDEX(LookupService[Pressure Unit],MATCH(Table1[[#This Row],[Service]],LookupService[Service],0),0))</f>
        <v>N/A</v>
      </c>
      <c r="AX1013" s="81"/>
      <c r="AY1013" s="72" t="str">
        <f>IF(OR(Table1[[#This Row],[Flow]]="",Table1[[#This Row],[Mech - Diversity]]=""),"",Table1[[#This Row],[Flow]]*Table1[[#This Row],[Mech - Diversity]])</f>
        <v/>
      </c>
      <c r="AZ1013" s="72"/>
      <c r="BA1013" s="62"/>
      <c r="BB1013" s="62"/>
      <c r="BC1013" s="62"/>
      <c r="BD1013" s="62"/>
      <c r="BE1013" s="62"/>
      <c r="BF1013" s="62"/>
      <c r="BG1013" s="62"/>
      <c r="BH1013" s="77"/>
      <c r="BI1013" s="77"/>
      <c r="BJ1013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013" s="72"/>
      <c r="BL1013" s="72" t="b">
        <f>IF(ISBLANK(Table1[[#This Row],[Power Source (Control Panel)]]),FALSE,TRUE)</f>
        <v>0</v>
      </c>
    </row>
    <row r="1014" spans="1:64" ht="30" customHeight="1" x14ac:dyDescent="0.3">
      <c r="A1014" s="62" t="s">
        <v>1217</v>
      </c>
      <c r="B1014" s="62" t="s">
        <v>1214</v>
      </c>
      <c r="C101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TD-C157</v>
      </c>
      <c r="D1014" s="62" t="s">
        <v>516</v>
      </c>
      <c r="E1014" s="62" t="s">
        <v>794</v>
      </c>
      <c r="F1014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014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014" s="74">
        <v>157</v>
      </c>
      <c r="I1014" s="75" t="str">
        <f>IF(Table1[[#This Row],[Connection ID]]&lt;&gt;"-",IF(COUNTIF(Table1[Connection ID],Table1[[#This Row],[Connection ID]])&gt;1,"Duplicate Tag",""),"")</f>
        <v/>
      </c>
      <c r="J101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14" s="62"/>
      <c r="M1014" s="62" t="s">
        <v>7</v>
      </c>
      <c r="N1014" s="72" t="str" cm="1">
        <f t="array" ref="N1014">_xlfn._xlws.FILTER(LookupCostCode[Cost Code],LookupCostCode[Description]=Table1[[#This Row],[Equipment Type]],"Not Assigned")</f>
        <v>Not Assigned</v>
      </c>
      <c r="O1014" s="72" t="s">
        <v>767</v>
      </c>
      <c r="P1014" s="72"/>
      <c r="Q1014" s="62" t="s">
        <v>13</v>
      </c>
      <c r="R1014" s="62"/>
      <c r="S1014" s="62"/>
      <c r="T1014" s="62"/>
      <c r="U1014" s="62"/>
      <c r="V1014" s="62"/>
      <c r="W1014" s="72" t="str">
        <f>IF(ISBLANK(Table1[[#This Row],[Connection Type]]),"",INDEX(LookupConnectionType[Description],MATCH(Table1[[#This Row],[Connection Type]],LookupConnectionType[Connection Abbreviation])))</f>
        <v/>
      </c>
      <c r="X1014" s="76"/>
      <c r="AA1014" s="62"/>
      <c r="AB1014" s="62"/>
      <c r="AC1014" s="62" t="s">
        <v>910</v>
      </c>
      <c r="AD1014" s="62"/>
      <c r="AE1014" s="62"/>
      <c r="AF1014" s="77"/>
      <c r="AG1014" s="77"/>
      <c r="AH1014" s="78"/>
      <c r="AI101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1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14" s="79" t="str">
        <f>IF(OR(Table1[[#This Row],[Apparent Power (kVA)]]="",Table1[[#This Row],[Elec - Diversity]]=""),"",Table1[[#This Row],[Apparent Power (kVA)]]*Table1[[#This Row],[Elec - Diversity]])</f>
        <v/>
      </c>
      <c r="AL1014" s="62"/>
      <c r="AM1014" s="62"/>
      <c r="AN1014" s="62"/>
      <c r="AO1014" s="62"/>
      <c r="AP1014" s="62"/>
      <c r="AQ1014" s="62"/>
      <c r="AR1014" s="62"/>
      <c r="AS1014" s="62"/>
      <c r="AT1014" s="62" t="str" cm="1">
        <f t="array" ref="AT1014">IF(ISBLANK(Table1[[#This Row],[Service]]),"N/A",INDEX(LookupService[Consumption Unit],MATCH(Table1[[#This Row],[Service]],LookupService[Service],0),0))</f>
        <v>N/A</v>
      </c>
      <c r="AU1014" s="62"/>
      <c r="AV1014" s="62"/>
      <c r="AW1014" s="80" t="str" cm="1">
        <f t="array" ref="AW1014">IF(ISBLANK(Table1[[#This Row],[Service]]),"N/A",INDEX(LookupService[Pressure Unit],MATCH(Table1[[#This Row],[Service]],LookupService[Service],0),0))</f>
        <v>N/A</v>
      </c>
      <c r="AX1014" s="81"/>
      <c r="AY1014" s="72" t="str">
        <f>IF(OR(Table1[[#This Row],[Flow]]="",Table1[[#This Row],[Mech - Diversity]]=""),"",Table1[[#This Row],[Flow]]*Table1[[#This Row],[Mech - Diversity]])</f>
        <v/>
      </c>
      <c r="AZ1014" s="72"/>
      <c r="BA1014" s="62"/>
      <c r="BB1014" s="62"/>
      <c r="BC1014" s="62"/>
      <c r="BD1014" s="62"/>
      <c r="BE1014" s="62"/>
      <c r="BF1014" s="62"/>
      <c r="BG1014" s="62"/>
      <c r="BH1014" s="77"/>
      <c r="BI1014" s="77"/>
      <c r="BJ1014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014" s="72"/>
      <c r="BL1014" s="72" t="b">
        <f>IF(ISBLANK(Table1[[#This Row],[Power Source (Control Panel)]]),FALSE,TRUE)</f>
        <v>0</v>
      </c>
    </row>
    <row r="1015" spans="1:64" ht="30" customHeight="1" x14ac:dyDescent="0.3">
      <c r="A1015" s="62" t="s">
        <v>1217</v>
      </c>
      <c r="B1015" s="62" t="s">
        <v>1214</v>
      </c>
      <c r="C101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15" s="62" t="s">
        <v>600</v>
      </c>
      <c r="E1015" s="62"/>
      <c r="F101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1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15" s="74"/>
      <c r="I1015" s="75" t="str">
        <f>IF(Table1[[#This Row],[Connection ID]]&lt;&gt;"-",IF(COUNTIF(Table1[Connection ID],Table1[[#This Row],[Connection ID]])&gt;1,"Duplicate Tag",""),"")</f>
        <v/>
      </c>
      <c r="J101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15" s="62"/>
      <c r="M1015" s="62" t="s">
        <v>7</v>
      </c>
      <c r="N1015" s="72" t="str" cm="1">
        <f t="array" ref="N1015">_xlfn._xlws.FILTER(LookupCostCode[Cost Code],LookupCostCode[Description]=Table1[[#This Row],[Equipment Type]],"Not Assigned")</f>
        <v>Not Assigned</v>
      </c>
      <c r="O1015" s="72" t="s">
        <v>767</v>
      </c>
      <c r="P1015" s="72"/>
      <c r="Q1015" s="62" t="s">
        <v>13</v>
      </c>
      <c r="R1015" s="62"/>
      <c r="S1015" s="62"/>
      <c r="T1015" s="62"/>
      <c r="U1015" s="62"/>
      <c r="V1015" s="62"/>
      <c r="W1015" s="72" t="str">
        <f>IF(ISBLANK(Table1[[#This Row],[Connection Type]]),"",INDEX(LookupConnectionType[Description],MATCH(Table1[[#This Row],[Connection Type]],LookupConnectionType[Connection Abbreviation])))</f>
        <v/>
      </c>
      <c r="X1015" s="76"/>
      <c r="AA1015" s="62"/>
      <c r="AB1015" s="62"/>
      <c r="AC1015" s="62" t="s">
        <v>910</v>
      </c>
      <c r="AD1015" s="62"/>
      <c r="AE1015" s="62"/>
      <c r="AF1015" s="77"/>
      <c r="AG1015" s="77"/>
      <c r="AH1015" s="78"/>
      <c r="AI101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1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15" s="79" t="str">
        <f>IF(OR(Table1[[#This Row],[Apparent Power (kVA)]]="",Table1[[#This Row],[Elec - Diversity]]=""),"",Table1[[#This Row],[Apparent Power (kVA)]]*Table1[[#This Row],[Elec - Diversity]])</f>
        <v/>
      </c>
      <c r="AL1015" s="62"/>
      <c r="AM1015" s="62"/>
      <c r="AN1015" s="62"/>
      <c r="AO1015" s="62"/>
      <c r="AP1015" s="62"/>
      <c r="AQ1015" s="62"/>
      <c r="AR1015" s="62"/>
      <c r="AS1015" s="62"/>
      <c r="AT1015" s="62" t="str" cm="1">
        <f t="array" ref="AT1015">IF(ISBLANK(Table1[[#This Row],[Service]]),"N/A",INDEX(LookupService[Consumption Unit],MATCH(Table1[[#This Row],[Service]],LookupService[Service],0),0))</f>
        <v>N/A</v>
      </c>
      <c r="AU1015" s="62"/>
      <c r="AV1015" s="62"/>
      <c r="AW1015" s="80" t="str" cm="1">
        <f t="array" ref="AW1015">IF(ISBLANK(Table1[[#This Row],[Service]]),"N/A",INDEX(LookupService[Pressure Unit],MATCH(Table1[[#This Row],[Service]],LookupService[Service],0),0))</f>
        <v>N/A</v>
      </c>
      <c r="AX1015" s="81"/>
      <c r="AY1015" s="72" t="str">
        <f>IF(OR(Table1[[#This Row],[Flow]]="",Table1[[#This Row],[Mech - Diversity]]=""),"",Table1[[#This Row],[Flow]]*Table1[[#This Row],[Mech - Diversity]])</f>
        <v/>
      </c>
      <c r="AZ1015" s="72"/>
      <c r="BA1015" s="62"/>
      <c r="BB1015" s="62"/>
      <c r="BC1015" s="62"/>
      <c r="BD1015" s="62"/>
      <c r="BE1015" s="62"/>
      <c r="BF1015" s="62"/>
      <c r="BG1015" s="62"/>
      <c r="BH1015" s="77"/>
      <c r="BI1015" s="77"/>
      <c r="BJ101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15" s="72"/>
      <c r="BL1015" s="72" t="b">
        <f>IF(ISBLANK(Table1[[#This Row],[Power Source (Control Panel)]]),FALSE,TRUE)</f>
        <v>0</v>
      </c>
    </row>
    <row r="1016" spans="1:64" ht="30" customHeight="1" x14ac:dyDescent="0.3">
      <c r="A1016" s="62" t="s">
        <v>1218</v>
      </c>
      <c r="B1016" s="62" t="s">
        <v>1216</v>
      </c>
      <c r="C101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EL-C301</v>
      </c>
      <c r="D1016" s="62" t="s">
        <v>516</v>
      </c>
      <c r="E1016" s="62" t="s">
        <v>528</v>
      </c>
      <c r="F101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01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016" s="74">
        <v>301</v>
      </c>
      <c r="I1016" s="75" t="str">
        <f>IF(Table1[[#This Row],[Connection ID]]&lt;&gt;"-",IF(COUNTIF(Table1[Connection ID],Table1[[#This Row],[Connection ID]])&gt;1,"Duplicate Tag",""),"")</f>
        <v/>
      </c>
      <c r="J101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16" s="62"/>
      <c r="M1016" s="62" t="s">
        <v>7</v>
      </c>
      <c r="N1016" s="72" t="str" cm="1">
        <f t="array" ref="N1016">_xlfn._xlws.FILTER(LookupCostCode[Cost Code],LookupCostCode[Description]=Table1[[#This Row],[Equipment Type]],"Not Assigned")</f>
        <v>Not Assigned</v>
      </c>
      <c r="O1016" s="72" t="s">
        <v>767</v>
      </c>
      <c r="P1016" s="72"/>
      <c r="Q1016" s="62" t="s">
        <v>13</v>
      </c>
      <c r="R1016" s="62"/>
      <c r="S1016" s="62"/>
      <c r="T1016" s="62"/>
      <c r="U1016" s="62"/>
      <c r="V1016" s="62"/>
      <c r="W1016" s="72" t="str">
        <f>IF(ISBLANK(Table1[[#This Row],[Connection Type]]),"",INDEX(LookupConnectionType[Description],MATCH(Table1[[#This Row],[Connection Type]],LookupConnectionType[Connection Abbreviation])))</f>
        <v/>
      </c>
      <c r="X1016" s="76"/>
      <c r="AA1016" s="62"/>
      <c r="AB1016" s="62"/>
      <c r="AC1016" s="62" t="s">
        <v>910</v>
      </c>
      <c r="AD1016" s="62"/>
      <c r="AE1016" s="62" t="s">
        <v>668</v>
      </c>
      <c r="AF1016" s="77"/>
      <c r="AG1016" s="77">
        <v>80</v>
      </c>
      <c r="AH1016" s="78">
        <v>0.8</v>
      </c>
      <c r="AI101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66.510751010644896</v>
      </c>
      <c r="AJ1016" s="79">
        <f>IF(OR(Table1[[#This Row],[Apparent Load (FLA)]]="",Table1[[#This Row],[Apparent Load (FLA)]]=0,Table1[[#This Row],[Elec - Diversity]]=""),"",Table1[[#This Row],[Apparent Load (FLA)]]*Table1[[#This Row],[Elec - Diversity]])</f>
        <v>64</v>
      </c>
      <c r="AK1016" s="79">
        <f>IF(OR(Table1[[#This Row],[Apparent Power (kVA)]]="",Table1[[#This Row],[Elec - Diversity]]=""),"",Table1[[#This Row],[Apparent Power (kVA)]]*Table1[[#This Row],[Elec - Diversity]])</f>
        <v>53.208600808515918</v>
      </c>
      <c r="AL1016" s="62"/>
      <c r="AM1016" s="62"/>
      <c r="AN1016" s="62"/>
      <c r="AO1016" s="62" t="s">
        <v>793</v>
      </c>
      <c r="AP1016" s="62"/>
      <c r="AQ1016" s="62"/>
      <c r="AR1016" s="62"/>
      <c r="AS1016" s="62"/>
      <c r="AT1016" s="62" t="str" cm="1">
        <f t="array" ref="AT1016">IF(ISBLANK(Table1[[#This Row],[Service]]),"N/A",INDEX(LookupService[Consumption Unit],MATCH(Table1[[#This Row],[Service]],LookupService[Service],0),0))</f>
        <v>N/A</v>
      </c>
      <c r="AU1016" s="62"/>
      <c r="AV1016" s="62"/>
      <c r="AW1016" s="80" t="str" cm="1">
        <f t="array" ref="AW1016">IF(ISBLANK(Table1[[#This Row],[Service]]),"N/A",INDEX(LookupService[Pressure Unit],MATCH(Table1[[#This Row],[Service]],LookupService[Service],0),0))</f>
        <v>N/A</v>
      </c>
      <c r="AX1016" s="81"/>
      <c r="AY1016" s="72" t="str">
        <f>IF(OR(Table1[[#This Row],[Flow]]="",Table1[[#This Row],[Mech - Diversity]]=""),"",Table1[[#This Row],[Flow]]*Table1[[#This Row],[Mech - Diversity]])</f>
        <v/>
      </c>
      <c r="AZ1016" s="72"/>
      <c r="BA1016" s="62"/>
      <c r="BB1016" s="62"/>
      <c r="BC1016" s="62"/>
      <c r="BD1016" s="62"/>
      <c r="BE1016" s="62"/>
      <c r="BF1016" s="62"/>
      <c r="BG1016" s="62"/>
      <c r="BH1016" s="77"/>
      <c r="BI1016" s="77"/>
      <c r="BJ101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016" s="72"/>
      <c r="BL1016" s="72" t="b">
        <f>IF(ISBLANK(Table1[[#This Row],[Power Source (Control Panel)]]),FALSE,TRUE)</f>
        <v>0</v>
      </c>
    </row>
    <row r="1017" spans="1:64" ht="30" customHeight="1" x14ac:dyDescent="0.3">
      <c r="A1017" s="62" t="s">
        <v>1218</v>
      </c>
      <c r="B1017" s="62" t="s">
        <v>1216</v>
      </c>
      <c r="C101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17" s="62" t="s">
        <v>600</v>
      </c>
      <c r="E1017" s="62"/>
      <c r="F101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1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17" s="74"/>
      <c r="I1017" s="75" t="str">
        <f>IF(Table1[[#This Row],[Connection ID]]&lt;&gt;"-",IF(COUNTIF(Table1[Connection ID],Table1[[#This Row],[Connection ID]])&gt;1,"Duplicate Tag",""),"")</f>
        <v/>
      </c>
      <c r="J101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>Panel Not Associated to Equipment</v>
      </c>
      <c r="L1017" s="62"/>
      <c r="M1017" s="62" t="s">
        <v>7</v>
      </c>
      <c r="N1017" s="72" t="str" cm="1">
        <f t="array" ref="N1017">_xlfn._xlws.FILTER(LookupCostCode[Cost Code],LookupCostCode[Description]=Table1[[#This Row],[Equipment Type]],"Not Assigned")</f>
        <v>Not Assigned</v>
      </c>
      <c r="O1017" s="72" t="s">
        <v>767</v>
      </c>
      <c r="P1017" s="72"/>
      <c r="Q1017" s="62" t="s">
        <v>13</v>
      </c>
      <c r="R1017" s="62"/>
      <c r="S1017" s="62"/>
      <c r="T1017" s="62"/>
      <c r="U1017" s="62"/>
      <c r="V1017" s="62"/>
      <c r="W1017" s="72" t="str">
        <f>IF(ISBLANK(Table1[[#This Row],[Connection Type]]),"",INDEX(LookupConnectionType[Description],MATCH(Table1[[#This Row],[Connection Type]],LookupConnectionType[Connection Abbreviation])))</f>
        <v/>
      </c>
      <c r="X1017" s="76"/>
      <c r="AA1017" s="62"/>
      <c r="AB1017" s="62"/>
      <c r="AC1017" s="62" t="s">
        <v>910</v>
      </c>
      <c r="AD1017" s="62"/>
      <c r="AE1017" s="62"/>
      <c r="AF1017" s="77"/>
      <c r="AG1017" s="77"/>
      <c r="AH1017" s="78"/>
      <c r="AI101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1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17" s="79" t="str">
        <f>IF(OR(Table1[[#This Row],[Apparent Power (kVA)]]="",Table1[[#This Row],[Elec - Diversity]]=""),"",Table1[[#This Row],[Apparent Power (kVA)]]*Table1[[#This Row],[Elec - Diversity]])</f>
        <v/>
      </c>
      <c r="AL1017" s="62"/>
      <c r="AM1017" s="62"/>
      <c r="AN1017" s="62"/>
      <c r="AO1017" s="62"/>
      <c r="AP1017" s="62"/>
      <c r="AQ1017" s="62"/>
      <c r="AR1017" s="62"/>
      <c r="AS1017" s="62"/>
      <c r="AT1017" s="62" t="str" cm="1">
        <f t="array" ref="AT1017">IF(ISBLANK(Table1[[#This Row],[Service]]),"N/A",INDEX(LookupService[Consumption Unit],MATCH(Table1[[#This Row],[Service]],LookupService[Service],0),0))</f>
        <v>N/A</v>
      </c>
      <c r="AU1017" s="62"/>
      <c r="AV1017" s="62"/>
      <c r="AW1017" s="80" t="str" cm="1">
        <f t="array" ref="AW1017">IF(ISBLANK(Table1[[#This Row],[Service]]),"N/A",INDEX(LookupService[Pressure Unit],MATCH(Table1[[#This Row],[Service]],LookupService[Service],0),0))</f>
        <v>N/A</v>
      </c>
      <c r="AX1017" s="81"/>
      <c r="AY1017" s="72" t="str">
        <f>IF(OR(Table1[[#This Row],[Flow]]="",Table1[[#This Row],[Mech - Diversity]]=""),"",Table1[[#This Row],[Flow]]*Table1[[#This Row],[Mech - Diversity]])</f>
        <v/>
      </c>
      <c r="AZ1017" s="72"/>
      <c r="BA1017" s="62"/>
      <c r="BB1017" s="62"/>
      <c r="BC1017" s="62"/>
      <c r="BD1017" s="62"/>
      <c r="BE1017" s="62"/>
      <c r="BF1017" s="62"/>
      <c r="BG1017" s="62"/>
      <c r="BH1017" s="77"/>
      <c r="BI1017" s="77"/>
      <c r="BJ101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17" s="72"/>
      <c r="BL1017" s="72" t="b">
        <f>IF(ISBLANK(Table1[[#This Row],[Power Source (Control Panel)]]),FALSE,TRUE)</f>
        <v>0</v>
      </c>
    </row>
    <row r="1018" spans="1:64" ht="30" customHeight="1" x14ac:dyDescent="0.3">
      <c r="A1018" s="62" t="s">
        <v>1219</v>
      </c>
      <c r="B1018" s="62" t="s">
        <v>1214</v>
      </c>
      <c r="C101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EL-C269</v>
      </c>
      <c r="D1018" s="62" t="s">
        <v>516</v>
      </c>
      <c r="E1018" s="62" t="s">
        <v>528</v>
      </c>
      <c r="F1018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018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018" s="74">
        <v>269</v>
      </c>
      <c r="I1018" s="75" t="str">
        <f>IF(Table1[[#This Row],[Connection ID]]&lt;&gt;"-",IF(COUNTIF(Table1[Connection ID],Table1[[#This Row],[Connection ID]])&gt;1,"Duplicate Tag",""),"")</f>
        <v/>
      </c>
      <c r="J101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18" s="62"/>
      <c r="M1018" s="62" t="s">
        <v>7</v>
      </c>
      <c r="N1018" s="72" t="str" cm="1">
        <f t="array" ref="N1018">_xlfn._xlws.FILTER(LookupCostCode[Cost Code],LookupCostCode[Description]=Table1[[#This Row],[Equipment Type]],"Not Assigned")</f>
        <v>Not Assigned</v>
      </c>
      <c r="O1018" s="72" t="s">
        <v>767</v>
      </c>
      <c r="P1018" s="72"/>
      <c r="Q1018" s="62" t="s">
        <v>13</v>
      </c>
      <c r="R1018" s="62"/>
      <c r="S1018" s="62"/>
      <c r="T1018" s="62"/>
      <c r="U1018" s="62"/>
      <c r="V1018" s="62"/>
      <c r="W1018" s="72" t="str">
        <f>IF(ISBLANK(Table1[[#This Row],[Connection Type]]),"",INDEX(LookupConnectionType[Description],MATCH(Table1[[#This Row],[Connection Type]],LookupConnectionType[Connection Abbreviation])))</f>
        <v/>
      </c>
      <c r="X1018" s="76"/>
      <c r="AA1018" s="62"/>
      <c r="AB1018" s="62"/>
      <c r="AC1018" s="62" t="s">
        <v>910</v>
      </c>
      <c r="AD1018" s="62"/>
      <c r="AE1018" s="62" t="s">
        <v>668</v>
      </c>
      <c r="AF1018" s="77"/>
      <c r="AG1018" s="77">
        <v>50</v>
      </c>
      <c r="AH1018" s="78">
        <v>0.8</v>
      </c>
      <c r="AI1018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41.569219381653056</v>
      </c>
      <c r="AJ1018" s="79">
        <f>IF(OR(Table1[[#This Row],[Apparent Load (FLA)]]="",Table1[[#This Row],[Apparent Load (FLA)]]=0,Table1[[#This Row],[Elec - Diversity]]=""),"",Table1[[#This Row],[Apparent Load (FLA)]]*Table1[[#This Row],[Elec - Diversity]])</f>
        <v>40</v>
      </c>
      <c r="AK1018" s="79">
        <f>IF(OR(Table1[[#This Row],[Apparent Power (kVA)]]="",Table1[[#This Row],[Elec - Diversity]]=""),"",Table1[[#This Row],[Apparent Power (kVA)]]*Table1[[#This Row],[Elec - Diversity]])</f>
        <v>33.255375505322448</v>
      </c>
      <c r="AL1018" s="62"/>
      <c r="AM1018" s="62"/>
      <c r="AN1018" s="62"/>
      <c r="AO1018" s="62" t="s">
        <v>793</v>
      </c>
      <c r="AP1018" s="62"/>
      <c r="AQ1018" s="62"/>
      <c r="AR1018" s="62"/>
      <c r="AS1018" s="62"/>
      <c r="AT1018" s="62" t="str" cm="1">
        <f t="array" ref="AT1018">IF(ISBLANK(Table1[[#This Row],[Service]]),"N/A",INDEX(LookupService[Consumption Unit],MATCH(Table1[[#This Row],[Service]],LookupService[Service],0),0))</f>
        <v>N/A</v>
      </c>
      <c r="AU1018" s="62"/>
      <c r="AV1018" s="62"/>
      <c r="AW1018" s="80" t="str" cm="1">
        <f t="array" ref="AW1018">IF(ISBLANK(Table1[[#This Row],[Service]]),"N/A",INDEX(LookupService[Pressure Unit],MATCH(Table1[[#This Row],[Service]],LookupService[Service],0),0))</f>
        <v>N/A</v>
      </c>
      <c r="AX1018" s="81"/>
      <c r="AY1018" s="72" t="str">
        <f>IF(OR(Table1[[#This Row],[Flow]]="",Table1[[#This Row],[Mech - Diversity]]=""),"",Table1[[#This Row],[Flow]]*Table1[[#This Row],[Mech - Diversity]])</f>
        <v/>
      </c>
      <c r="AZ1018" s="72"/>
      <c r="BA1018" s="62"/>
      <c r="BB1018" s="62"/>
      <c r="BC1018" s="62"/>
      <c r="BD1018" s="62"/>
      <c r="BE1018" s="62"/>
      <c r="BF1018" s="62"/>
      <c r="BG1018" s="62"/>
      <c r="BH1018" s="77"/>
      <c r="BI1018" s="77"/>
      <c r="BJ1018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018" s="72"/>
      <c r="BL1018" s="72" t="b">
        <f>IF(ISBLANK(Table1[[#This Row],[Power Source (Control Panel)]]),FALSE,TRUE)</f>
        <v>0</v>
      </c>
    </row>
    <row r="1019" spans="1:64" ht="30" customHeight="1" x14ac:dyDescent="0.3">
      <c r="A1019" s="62" t="s">
        <v>1219</v>
      </c>
      <c r="B1019" s="62" t="s">
        <v>1214</v>
      </c>
      <c r="C101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TD-C158</v>
      </c>
      <c r="D1019" s="62" t="s">
        <v>516</v>
      </c>
      <c r="E1019" s="62" t="s">
        <v>794</v>
      </c>
      <c r="F1019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019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019" s="74">
        <v>158</v>
      </c>
      <c r="I1019" s="75" t="str">
        <f>IF(Table1[[#This Row],[Connection ID]]&lt;&gt;"-",IF(COUNTIF(Table1[Connection ID],Table1[[#This Row],[Connection ID]])&gt;1,"Duplicate Tag",""),"")</f>
        <v/>
      </c>
      <c r="J101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19" s="62"/>
      <c r="M1019" s="62" t="s">
        <v>7</v>
      </c>
      <c r="N1019" s="72" t="str" cm="1">
        <f t="array" ref="N1019">_xlfn._xlws.FILTER(LookupCostCode[Cost Code],LookupCostCode[Description]=Table1[[#This Row],[Equipment Type]],"Not Assigned")</f>
        <v>Not Assigned</v>
      </c>
      <c r="O1019" s="72" t="s">
        <v>767</v>
      </c>
      <c r="P1019" s="72"/>
      <c r="Q1019" s="62" t="s">
        <v>13</v>
      </c>
      <c r="R1019" s="62"/>
      <c r="S1019" s="62"/>
      <c r="T1019" s="62"/>
      <c r="U1019" s="62"/>
      <c r="V1019" s="62"/>
      <c r="W1019" s="72" t="str">
        <f>IF(ISBLANK(Table1[[#This Row],[Connection Type]]),"",INDEX(LookupConnectionType[Description],MATCH(Table1[[#This Row],[Connection Type]],LookupConnectionType[Connection Abbreviation])))</f>
        <v/>
      </c>
      <c r="X1019" s="76"/>
      <c r="AA1019" s="62"/>
      <c r="AB1019" s="62"/>
      <c r="AC1019" s="62" t="s">
        <v>910</v>
      </c>
      <c r="AD1019" s="62"/>
      <c r="AE1019" s="62"/>
      <c r="AF1019" s="77"/>
      <c r="AG1019" s="77"/>
      <c r="AH1019" s="78"/>
      <c r="AI101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1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19" s="79" t="str">
        <f>IF(OR(Table1[[#This Row],[Apparent Power (kVA)]]="",Table1[[#This Row],[Elec - Diversity]]=""),"",Table1[[#This Row],[Apparent Power (kVA)]]*Table1[[#This Row],[Elec - Diversity]])</f>
        <v/>
      </c>
      <c r="AL1019" s="62"/>
      <c r="AM1019" s="62"/>
      <c r="AN1019" s="62"/>
      <c r="AO1019" s="62"/>
      <c r="AP1019" s="62"/>
      <c r="AQ1019" s="62"/>
      <c r="AR1019" s="62"/>
      <c r="AS1019" s="62"/>
      <c r="AT1019" s="62" t="str" cm="1">
        <f t="array" ref="AT1019">IF(ISBLANK(Table1[[#This Row],[Service]]),"N/A",INDEX(LookupService[Consumption Unit],MATCH(Table1[[#This Row],[Service]],LookupService[Service],0),0))</f>
        <v>N/A</v>
      </c>
      <c r="AU1019" s="62"/>
      <c r="AV1019" s="62"/>
      <c r="AW1019" s="80" t="str" cm="1">
        <f t="array" ref="AW1019">IF(ISBLANK(Table1[[#This Row],[Service]]),"N/A",INDEX(LookupService[Pressure Unit],MATCH(Table1[[#This Row],[Service]],LookupService[Service],0),0))</f>
        <v>N/A</v>
      </c>
      <c r="AX1019" s="81"/>
      <c r="AY1019" s="72" t="str">
        <f>IF(OR(Table1[[#This Row],[Flow]]="",Table1[[#This Row],[Mech - Diversity]]=""),"",Table1[[#This Row],[Flow]]*Table1[[#This Row],[Mech - Diversity]])</f>
        <v/>
      </c>
      <c r="AZ1019" s="72"/>
      <c r="BA1019" s="62"/>
      <c r="BB1019" s="62"/>
      <c r="BC1019" s="62"/>
      <c r="BD1019" s="62"/>
      <c r="BE1019" s="62"/>
      <c r="BF1019" s="62"/>
      <c r="BG1019" s="62"/>
      <c r="BH1019" s="77"/>
      <c r="BI1019" s="77"/>
      <c r="BJ1019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019" s="72"/>
      <c r="BL1019" s="72" t="b">
        <f>IF(ISBLANK(Table1[[#This Row],[Power Source (Control Panel)]]),FALSE,TRUE)</f>
        <v>0</v>
      </c>
    </row>
    <row r="1020" spans="1:64" ht="30" customHeight="1" x14ac:dyDescent="0.3">
      <c r="A1020" s="62" t="s">
        <v>1219</v>
      </c>
      <c r="B1020" s="62" t="s">
        <v>1214</v>
      </c>
      <c r="C102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20" s="62" t="s">
        <v>600</v>
      </c>
      <c r="E1020" s="62"/>
      <c r="F102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2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20" s="74"/>
      <c r="I1020" s="75" t="str">
        <f>IF(Table1[[#This Row],[Connection ID]]&lt;&gt;"-",IF(COUNTIF(Table1[Connection ID],Table1[[#This Row],[Connection ID]])&gt;1,"Duplicate Tag",""),"")</f>
        <v/>
      </c>
      <c r="J102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20" s="62"/>
      <c r="M1020" s="62" t="s">
        <v>7</v>
      </c>
      <c r="N1020" s="72" t="str" cm="1">
        <f t="array" ref="N1020">_xlfn._xlws.FILTER(LookupCostCode[Cost Code],LookupCostCode[Description]=Table1[[#This Row],[Equipment Type]],"Not Assigned")</f>
        <v>Not Assigned</v>
      </c>
      <c r="O1020" s="72" t="s">
        <v>767</v>
      </c>
      <c r="P1020" s="72"/>
      <c r="Q1020" s="62" t="s">
        <v>13</v>
      </c>
      <c r="R1020" s="62"/>
      <c r="S1020" s="62"/>
      <c r="T1020" s="62"/>
      <c r="U1020" s="62"/>
      <c r="V1020" s="62"/>
      <c r="W1020" s="72" t="str">
        <f>IF(ISBLANK(Table1[[#This Row],[Connection Type]]),"",INDEX(LookupConnectionType[Description],MATCH(Table1[[#This Row],[Connection Type]],LookupConnectionType[Connection Abbreviation])))</f>
        <v/>
      </c>
      <c r="X1020" s="76"/>
      <c r="AA1020" s="62"/>
      <c r="AB1020" s="62"/>
      <c r="AC1020" s="62" t="s">
        <v>910</v>
      </c>
      <c r="AD1020" s="62"/>
      <c r="AE1020" s="62"/>
      <c r="AF1020" s="77"/>
      <c r="AG1020" s="77"/>
      <c r="AH1020" s="78"/>
      <c r="AI102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2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20" s="79" t="str">
        <f>IF(OR(Table1[[#This Row],[Apparent Power (kVA)]]="",Table1[[#This Row],[Elec - Diversity]]=""),"",Table1[[#This Row],[Apparent Power (kVA)]]*Table1[[#This Row],[Elec - Diversity]])</f>
        <v/>
      </c>
      <c r="AL1020" s="62"/>
      <c r="AM1020" s="62"/>
      <c r="AN1020" s="62"/>
      <c r="AO1020" s="62"/>
      <c r="AP1020" s="62"/>
      <c r="AQ1020" s="62"/>
      <c r="AR1020" s="62"/>
      <c r="AS1020" s="62"/>
      <c r="AT1020" s="62" t="str" cm="1">
        <f t="array" ref="AT1020">IF(ISBLANK(Table1[[#This Row],[Service]]),"N/A",INDEX(LookupService[Consumption Unit],MATCH(Table1[[#This Row],[Service]],LookupService[Service],0),0))</f>
        <v>N/A</v>
      </c>
      <c r="AU1020" s="62"/>
      <c r="AV1020" s="62"/>
      <c r="AW1020" s="80" t="str" cm="1">
        <f t="array" ref="AW1020">IF(ISBLANK(Table1[[#This Row],[Service]]),"N/A",INDEX(LookupService[Pressure Unit],MATCH(Table1[[#This Row],[Service]],LookupService[Service],0),0))</f>
        <v>N/A</v>
      </c>
      <c r="AX1020" s="81"/>
      <c r="AY1020" s="72" t="str">
        <f>IF(OR(Table1[[#This Row],[Flow]]="",Table1[[#This Row],[Mech - Diversity]]=""),"",Table1[[#This Row],[Flow]]*Table1[[#This Row],[Mech - Diversity]])</f>
        <v/>
      </c>
      <c r="AZ1020" s="72"/>
      <c r="BA1020" s="62"/>
      <c r="BB1020" s="62"/>
      <c r="BC1020" s="62"/>
      <c r="BD1020" s="62"/>
      <c r="BE1020" s="62"/>
      <c r="BF1020" s="62"/>
      <c r="BG1020" s="62"/>
      <c r="BH1020" s="77"/>
      <c r="BI1020" s="77"/>
      <c r="BJ102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20" s="72"/>
      <c r="BL1020" s="72" t="b">
        <f>IF(ISBLANK(Table1[[#This Row],[Power Source (Control Panel)]]),FALSE,TRUE)</f>
        <v>0</v>
      </c>
    </row>
    <row r="1021" spans="1:64" ht="30" customHeight="1" x14ac:dyDescent="0.3">
      <c r="A1021" s="62" t="s">
        <v>1220</v>
      </c>
      <c r="B1021" s="62" t="s">
        <v>1216</v>
      </c>
      <c r="C102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EL-C302</v>
      </c>
      <c r="D1021" s="62" t="s">
        <v>516</v>
      </c>
      <c r="E1021" s="62" t="s">
        <v>528</v>
      </c>
      <c r="F1021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021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021" s="74">
        <v>302</v>
      </c>
      <c r="I1021" s="75" t="str">
        <f>IF(Table1[[#This Row],[Connection ID]]&lt;&gt;"-",IF(COUNTIF(Table1[Connection ID],Table1[[#This Row],[Connection ID]])&gt;1,"Duplicate Tag",""),"")</f>
        <v/>
      </c>
      <c r="J102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21" s="62"/>
      <c r="M1021" s="62" t="s">
        <v>7</v>
      </c>
      <c r="N1021" s="72" t="str" cm="1">
        <f t="array" ref="N1021">_xlfn._xlws.FILTER(LookupCostCode[Cost Code],LookupCostCode[Description]=Table1[[#This Row],[Equipment Type]],"Not Assigned")</f>
        <v>Not Assigned</v>
      </c>
      <c r="O1021" s="72" t="s">
        <v>767</v>
      </c>
      <c r="P1021" s="72"/>
      <c r="Q1021" s="62" t="s">
        <v>13</v>
      </c>
      <c r="R1021" s="62"/>
      <c r="S1021" s="62"/>
      <c r="T1021" s="62"/>
      <c r="U1021" s="62"/>
      <c r="V1021" s="62"/>
      <c r="W1021" s="72" t="str">
        <f>IF(ISBLANK(Table1[[#This Row],[Connection Type]]),"",INDEX(LookupConnectionType[Description],MATCH(Table1[[#This Row],[Connection Type]],LookupConnectionType[Connection Abbreviation])))</f>
        <v/>
      </c>
      <c r="X1021" s="76"/>
      <c r="AA1021" s="62"/>
      <c r="AB1021" s="62"/>
      <c r="AC1021" s="62" t="s">
        <v>910</v>
      </c>
      <c r="AD1021" s="62"/>
      <c r="AE1021" s="62" t="s">
        <v>668</v>
      </c>
      <c r="AF1021" s="77"/>
      <c r="AG1021" s="77">
        <v>80</v>
      </c>
      <c r="AH1021" s="78">
        <v>0.8</v>
      </c>
      <c r="AI1021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66.510751010644896</v>
      </c>
      <c r="AJ1021" s="79">
        <f>IF(OR(Table1[[#This Row],[Apparent Load (FLA)]]="",Table1[[#This Row],[Apparent Load (FLA)]]=0,Table1[[#This Row],[Elec - Diversity]]=""),"",Table1[[#This Row],[Apparent Load (FLA)]]*Table1[[#This Row],[Elec - Diversity]])</f>
        <v>64</v>
      </c>
      <c r="AK1021" s="79">
        <f>IF(OR(Table1[[#This Row],[Apparent Power (kVA)]]="",Table1[[#This Row],[Elec - Diversity]]=""),"",Table1[[#This Row],[Apparent Power (kVA)]]*Table1[[#This Row],[Elec - Diversity]])</f>
        <v>53.208600808515918</v>
      </c>
      <c r="AL1021" s="62"/>
      <c r="AM1021" s="62"/>
      <c r="AN1021" s="62"/>
      <c r="AO1021" s="62" t="s">
        <v>793</v>
      </c>
      <c r="AP1021" s="62"/>
      <c r="AQ1021" s="62"/>
      <c r="AR1021" s="62"/>
      <c r="AS1021" s="62"/>
      <c r="AT1021" s="62" t="str" cm="1">
        <f t="array" ref="AT1021">IF(ISBLANK(Table1[[#This Row],[Service]]),"N/A",INDEX(LookupService[Consumption Unit],MATCH(Table1[[#This Row],[Service]],LookupService[Service],0),0))</f>
        <v>N/A</v>
      </c>
      <c r="AU1021" s="62"/>
      <c r="AV1021" s="62"/>
      <c r="AW1021" s="80" t="str" cm="1">
        <f t="array" ref="AW1021">IF(ISBLANK(Table1[[#This Row],[Service]]),"N/A",INDEX(LookupService[Pressure Unit],MATCH(Table1[[#This Row],[Service]],LookupService[Service],0),0))</f>
        <v>N/A</v>
      </c>
      <c r="AX1021" s="81"/>
      <c r="AY1021" s="72" t="str">
        <f>IF(OR(Table1[[#This Row],[Flow]]="",Table1[[#This Row],[Mech - Diversity]]=""),"",Table1[[#This Row],[Flow]]*Table1[[#This Row],[Mech - Diversity]])</f>
        <v/>
      </c>
      <c r="AZ1021" s="72"/>
      <c r="BA1021" s="62"/>
      <c r="BB1021" s="62"/>
      <c r="BC1021" s="62"/>
      <c r="BD1021" s="62"/>
      <c r="BE1021" s="62"/>
      <c r="BF1021" s="62"/>
      <c r="BG1021" s="62"/>
      <c r="BH1021" s="77"/>
      <c r="BI1021" s="77"/>
      <c r="BJ1021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021" s="72"/>
      <c r="BL1021" s="72" t="b">
        <f>IF(ISBLANK(Table1[[#This Row],[Power Source (Control Panel)]]),FALSE,TRUE)</f>
        <v>0</v>
      </c>
    </row>
    <row r="1022" spans="1:64" ht="30" customHeight="1" x14ac:dyDescent="0.3">
      <c r="A1022" s="62" t="s">
        <v>1220</v>
      </c>
      <c r="B1022" s="62" t="s">
        <v>1216</v>
      </c>
      <c r="C102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22" s="62" t="s">
        <v>600</v>
      </c>
      <c r="E1022" s="62"/>
      <c r="F102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2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22" s="74"/>
      <c r="I1022" s="75" t="str">
        <f>IF(Table1[[#This Row],[Connection ID]]&lt;&gt;"-",IF(COUNTIF(Table1[Connection ID],Table1[[#This Row],[Connection ID]])&gt;1,"Duplicate Tag",""),"")</f>
        <v/>
      </c>
      <c r="J102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>Panel Not Associated to Equipment</v>
      </c>
      <c r="L1022" s="62"/>
      <c r="M1022" s="62" t="s">
        <v>7</v>
      </c>
      <c r="N1022" s="72" t="str" cm="1">
        <f t="array" ref="N1022">_xlfn._xlws.FILTER(LookupCostCode[Cost Code],LookupCostCode[Description]=Table1[[#This Row],[Equipment Type]],"Not Assigned")</f>
        <v>Not Assigned</v>
      </c>
      <c r="O1022" s="72" t="s">
        <v>767</v>
      </c>
      <c r="P1022" s="72"/>
      <c r="Q1022" s="62" t="s">
        <v>13</v>
      </c>
      <c r="R1022" s="62"/>
      <c r="S1022" s="62"/>
      <c r="T1022" s="62"/>
      <c r="U1022" s="62"/>
      <c r="V1022" s="62"/>
      <c r="W1022" s="72" t="str">
        <f>IF(ISBLANK(Table1[[#This Row],[Connection Type]]),"",INDEX(LookupConnectionType[Description],MATCH(Table1[[#This Row],[Connection Type]],LookupConnectionType[Connection Abbreviation])))</f>
        <v/>
      </c>
      <c r="X1022" s="76"/>
      <c r="AA1022" s="62"/>
      <c r="AB1022" s="62"/>
      <c r="AC1022" s="62" t="s">
        <v>910</v>
      </c>
      <c r="AD1022" s="62"/>
      <c r="AE1022" s="62"/>
      <c r="AF1022" s="77"/>
      <c r="AG1022" s="77"/>
      <c r="AH1022" s="78"/>
      <c r="AI102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2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22" s="79" t="str">
        <f>IF(OR(Table1[[#This Row],[Apparent Power (kVA)]]="",Table1[[#This Row],[Elec - Diversity]]=""),"",Table1[[#This Row],[Apparent Power (kVA)]]*Table1[[#This Row],[Elec - Diversity]])</f>
        <v/>
      </c>
      <c r="AL1022" s="62"/>
      <c r="AM1022" s="62"/>
      <c r="AN1022" s="62"/>
      <c r="AO1022" s="62"/>
      <c r="AP1022" s="62"/>
      <c r="AQ1022" s="62"/>
      <c r="AR1022" s="62"/>
      <c r="AS1022" s="62"/>
      <c r="AT1022" s="62" t="str" cm="1">
        <f t="array" ref="AT1022">IF(ISBLANK(Table1[[#This Row],[Service]]),"N/A",INDEX(LookupService[Consumption Unit],MATCH(Table1[[#This Row],[Service]],LookupService[Service],0),0))</f>
        <v>N/A</v>
      </c>
      <c r="AU1022" s="62"/>
      <c r="AV1022" s="62"/>
      <c r="AW1022" s="80" t="str" cm="1">
        <f t="array" ref="AW1022">IF(ISBLANK(Table1[[#This Row],[Service]]),"N/A",INDEX(LookupService[Pressure Unit],MATCH(Table1[[#This Row],[Service]],LookupService[Service],0),0))</f>
        <v>N/A</v>
      </c>
      <c r="AX1022" s="81"/>
      <c r="AY1022" s="72" t="str">
        <f>IF(OR(Table1[[#This Row],[Flow]]="",Table1[[#This Row],[Mech - Diversity]]=""),"",Table1[[#This Row],[Flow]]*Table1[[#This Row],[Mech - Diversity]])</f>
        <v/>
      </c>
      <c r="AZ1022" s="72"/>
      <c r="BA1022" s="62"/>
      <c r="BB1022" s="62"/>
      <c r="BC1022" s="62"/>
      <c r="BD1022" s="62"/>
      <c r="BE1022" s="62"/>
      <c r="BF1022" s="62"/>
      <c r="BG1022" s="62"/>
      <c r="BH1022" s="77"/>
      <c r="BI1022" s="77"/>
      <c r="BJ102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22" s="72"/>
      <c r="BL1022" s="72" t="b">
        <f>IF(ISBLANK(Table1[[#This Row],[Power Source (Control Panel)]]),FALSE,TRUE)</f>
        <v>0</v>
      </c>
    </row>
    <row r="1023" spans="1:64" ht="30" customHeight="1" x14ac:dyDescent="0.3">
      <c r="A1023" s="62" t="s">
        <v>1221</v>
      </c>
      <c r="B1023" s="62" t="s">
        <v>1222</v>
      </c>
      <c r="C102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EL-C336</v>
      </c>
      <c r="D1023" s="62" t="s">
        <v>516</v>
      </c>
      <c r="E1023" s="62" t="s">
        <v>528</v>
      </c>
      <c r="F1023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023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023" s="74">
        <v>336</v>
      </c>
      <c r="I1023" s="75" t="str">
        <f>IF(Table1[[#This Row],[Connection ID]]&lt;&gt;"-",IF(COUNTIF(Table1[Connection ID],Table1[[#This Row],[Connection ID]])&gt;1,"Duplicate Tag",""),"")</f>
        <v/>
      </c>
      <c r="J102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23" s="62"/>
      <c r="M1023" s="62" t="s">
        <v>7</v>
      </c>
      <c r="N1023" s="72" t="str" cm="1">
        <f t="array" ref="N1023">_xlfn._xlws.FILTER(LookupCostCode[Cost Code],LookupCostCode[Description]=Table1[[#This Row],[Equipment Type]],"Not Assigned")</f>
        <v>Not Assigned</v>
      </c>
      <c r="O1023" s="72" t="s">
        <v>817</v>
      </c>
      <c r="P1023" s="62"/>
      <c r="Q1023" s="62" t="s">
        <v>13</v>
      </c>
      <c r="R1023" s="62"/>
      <c r="S1023" s="62"/>
      <c r="T1023" s="62"/>
      <c r="U1023" s="62"/>
      <c r="V1023" s="62"/>
      <c r="W1023" s="72" t="str">
        <f>IF(ISBLANK(Table1[[#This Row],[Connection Type]]),"",INDEX(LookupConnectionType[Description],MATCH(Table1[[#This Row],[Connection Type]],LookupConnectionType[Connection Abbreviation])))</f>
        <v/>
      </c>
      <c r="X1023" s="76"/>
      <c r="AA1023" s="62"/>
      <c r="AB1023" s="62"/>
      <c r="AC1023" s="62" t="s">
        <v>518</v>
      </c>
      <c r="AD1023" s="62"/>
      <c r="AE1023" s="62" t="s">
        <v>529</v>
      </c>
      <c r="AF1023" s="77"/>
      <c r="AG1023" s="77">
        <v>10</v>
      </c>
      <c r="AH1023" s="78">
        <v>0.8</v>
      </c>
      <c r="AI1023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1.2</v>
      </c>
      <c r="AJ1023" s="79">
        <f>IF(OR(Table1[[#This Row],[Apparent Load (FLA)]]="",Table1[[#This Row],[Apparent Load (FLA)]]=0,Table1[[#This Row],[Elec - Diversity]]=""),"",Table1[[#This Row],[Apparent Load (FLA)]]*Table1[[#This Row],[Elec - Diversity]])</f>
        <v>8</v>
      </c>
      <c r="AK1023" s="79">
        <f>IF(OR(Table1[[#This Row],[Apparent Power (kVA)]]="",Table1[[#This Row],[Elec - Diversity]]=""),"",Table1[[#This Row],[Apparent Power (kVA)]]*Table1[[#This Row],[Elec - Diversity]])</f>
        <v>0.96</v>
      </c>
      <c r="AL1023" s="62"/>
      <c r="AM1023" s="62"/>
      <c r="AN1023" s="62"/>
      <c r="AO1023" s="62"/>
      <c r="AP1023" s="62"/>
      <c r="AQ1023" s="62"/>
      <c r="AR1023" s="62"/>
      <c r="AS1023" s="62"/>
      <c r="AT1023" s="62" t="str" cm="1">
        <f t="array" ref="AT1023">IF(ISBLANK(Table1[[#This Row],[Service]]),"N/A",INDEX(LookupService[Consumption Unit],MATCH(Table1[[#This Row],[Service]],LookupService[Service],0),0))</f>
        <v>N/A</v>
      </c>
      <c r="AU1023" s="62"/>
      <c r="AV1023" s="62"/>
      <c r="AW1023" s="80" t="str" cm="1">
        <f t="array" ref="AW1023">IF(ISBLANK(Table1[[#This Row],[Service]]),"N/A",INDEX(LookupService[Pressure Unit],MATCH(Table1[[#This Row],[Service]],LookupService[Service],0),0))</f>
        <v>N/A</v>
      </c>
      <c r="AX1023" s="81"/>
      <c r="AY1023" s="72" t="str">
        <f>IF(OR(Table1[[#This Row],[Flow]]="",Table1[[#This Row],[Mech - Diversity]]=""),"",Table1[[#This Row],[Flow]]*Table1[[#This Row],[Mech - Diversity]])</f>
        <v/>
      </c>
      <c r="AZ1023" s="72"/>
      <c r="BA1023" s="62"/>
      <c r="BB1023" s="62"/>
      <c r="BC1023" s="62"/>
      <c r="BD1023" s="62"/>
      <c r="BE1023" s="62"/>
      <c r="BF1023" s="62"/>
      <c r="BG1023" s="62"/>
      <c r="BH1023" s="77"/>
      <c r="BI1023" s="77"/>
      <c r="BJ1023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023" s="72"/>
      <c r="BL1023" s="72" t="b">
        <f>IF(ISBLANK(Table1[[#This Row],[Power Source (Control Panel)]]),FALSE,TRUE)</f>
        <v>0</v>
      </c>
    </row>
    <row r="1024" spans="1:64" ht="30" customHeight="1" x14ac:dyDescent="0.3">
      <c r="A1024" s="62" t="s">
        <v>1221</v>
      </c>
      <c r="B1024" s="62" t="s">
        <v>1222</v>
      </c>
      <c r="C102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TD-C189</v>
      </c>
      <c r="D1024" s="62" t="s">
        <v>516</v>
      </c>
      <c r="E1024" s="62" t="s">
        <v>794</v>
      </c>
      <c r="F1024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024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024" s="74">
        <v>189</v>
      </c>
      <c r="I1024" s="75" t="str">
        <f>IF(Table1[[#This Row],[Connection ID]]&lt;&gt;"-",IF(COUNTIF(Table1[Connection ID],Table1[[#This Row],[Connection ID]])&gt;1,"Duplicate Tag",""),"")</f>
        <v/>
      </c>
      <c r="J102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24" s="62"/>
      <c r="M1024" s="62" t="s">
        <v>7</v>
      </c>
      <c r="N1024" s="72" t="str" cm="1">
        <f t="array" ref="N1024">_xlfn._xlws.FILTER(LookupCostCode[Cost Code],LookupCostCode[Description]=Table1[[#This Row],[Equipment Type]],"Not Assigned")</f>
        <v>Not Assigned</v>
      </c>
      <c r="O1024" s="72" t="s">
        <v>817</v>
      </c>
      <c r="P1024" s="72"/>
      <c r="Q1024" s="62" t="s">
        <v>13</v>
      </c>
      <c r="R1024" s="62"/>
      <c r="S1024" s="62"/>
      <c r="T1024" s="62"/>
      <c r="U1024" s="62"/>
      <c r="V1024" s="62"/>
      <c r="W1024" s="72" t="str">
        <f>IF(ISBLANK(Table1[[#This Row],[Connection Type]]),"",INDEX(LookupConnectionType[Description],MATCH(Table1[[#This Row],[Connection Type]],LookupConnectionType[Connection Abbreviation])))</f>
        <v/>
      </c>
      <c r="X1024" s="76"/>
      <c r="AA1024" s="62"/>
      <c r="AB1024" s="62"/>
      <c r="AC1024" s="62"/>
      <c r="AD1024" s="62"/>
      <c r="AE1024" s="62"/>
      <c r="AF1024" s="77"/>
      <c r="AG1024" s="77"/>
      <c r="AH1024" s="78"/>
      <c r="AI102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2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24" s="79" t="str">
        <f>IF(OR(Table1[[#This Row],[Apparent Power (kVA)]]="",Table1[[#This Row],[Elec - Diversity]]=""),"",Table1[[#This Row],[Apparent Power (kVA)]]*Table1[[#This Row],[Elec - Diversity]])</f>
        <v/>
      </c>
      <c r="AL1024" s="62"/>
      <c r="AM1024" s="62"/>
      <c r="AN1024" s="62"/>
      <c r="AO1024" s="62"/>
      <c r="AP1024" s="62"/>
      <c r="AQ1024" s="62"/>
      <c r="AR1024" s="62"/>
      <c r="AS1024" s="62"/>
      <c r="AT1024" s="62" t="str" cm="1">
        <f t="array" ref="AT1024">IF(ISBLANK(Table1[[#This Row],[Service]]),"N/A",INDEX(LookupService[Consumption Unit],MATCH(Table1[[#This Row],[Service]],LookupService[Service],0),0))</f>
        <v>N/A</v>
      </c>
      <c r="AU1024" s="62"/>
      <c r="AV1024" s="62"/>
      <c r="AW1024" s="80" t="str" cm="1">
        <f t="array" ref="AW1024">IF(ISBLANK(Table1[[#This Row],[Service]]),"N/A",INDEX(LookupService[Pressure Unit],MATCH(Table1[[#This Row],[Service]],LookupService[Service],0),0))</f>
        <v>N/A</v>
      </c>
      <c r="AX1024" s="81"/>
      <c r="AY1024" s="72" t="str">
        <f>IF(OR(Table1[[#This Row],[Flow]]="",Table1[[#This Row],[Mech - Diversity]]=""),"",Table1[[#This Row],[Flow]]*Table1[[#This Row],[Mech - Diversity]])</f>
        <v/>
      </c>
      <c r="AZ1024" s="72"/>
      <c r="BA1024" s="62"/>
      <c r="BB1024" s="62"/>
      <c r="BC1024" s="62"/>
      <c r="BD1024" s="62"/>
      <c r="BE1024" s="62"/>
      <c r="BF1024" s="62"/>
      <c r="BG1024" s="62"/>
      <c r="BH1024" s="77"/>
      <c r="BI1024" s="77"/>
      <c r="BJ1024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024" s="72"/>
      <c r="BL1024" s="72" t="b">
        <f>IF(ISBLANK(Table1[[#This Row],[Power Source (Control Panel)]]),FALSE,TRUE)</f>
        <v>0</v>
      </c>
    </row>
    <row r="1025" spans="1:64" ht="30" customHeight="1" x14ac:dyDescent="0.3">
      <c r="A1025" s="62" t="s">
        <v>1221</v>
      </c>
      <c r="B1025" s="62" t="s">
        <v>1222</v>
      </c>
      <c r="C102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25" s="62" t="s">
        <v>600</v>
      </c>
      <c r="E1025" s="62"/>
      <c r="F102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2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25" s="74"/>
      <c r="I1025" s="75" t="str">
        <f>IF(Table1[[#This Row],[Connection ID]]&lt;&gt;"-",IF(COUNTIF(Table1[Connection ID],Table1[[#This Row],[Connection ID]])&gt;1,"Duplicate Tag",""),"")</f>
        <v/>
      </c>
      <c r="J102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>Panel Not Associated to Equipment</v>
      </c>
      <c r="L1025" s="62"/>
      <c r="M1025" s="62" t="s">
        <v>7</v>
      </c>
      <c r="N1025" s="72" t="str" cm="1">
        <f t="array" ref="N1025">_xlfn._xlws.FILTER(LookupCostCode[Cost Code],LookupCostCode[Description]=Table1[[#This Row],[Equipment Type]],"Not Assigned")</f>
        <v>Not Assigned</v>
      </c>
      <c r="O1025" s="72" t="s">
        <v>817</v>
      </c>
      <c r="P1025" s="72"/>
      <c r="Q1025" s="62" t="s">
        <v>13</v>
      </c>
      <c r="R1025" s="62"/>
      <c r="S1025" s="62"/>
      <c r="T1025" s="62"/>
      <c r="U1025" s="62"/>
      <c r="V1025" s="62"/>
      <c r="W1025" s="72" t="str">
        <f>IF(ISBLANK(Table1[[#This Row],[Connection Type]]),"",INDEX(LookupConnectionType[Description],MATCH(Table1[[#This Row],[Connection Type]],LookupConnectionType[Connection Abbreviation])))</f>
        <v/>
      </c>
      <c r="X1025" s="76"/>
      <c r="AA1025" s="62"/>
      <c r="AB1025" s="62"/>
      <c r="AC1025" s="62"/>
      <c r="AD1025" s="62"/>
      <c r="AE1025" s="62"/>
      <c r="AF1025" s="77"/>
      <c r="AG1025" s="77"/>
      <c r="AH1025" s="78"/>
      <c r="AI102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2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25" s="79" t="str">
        <f>IF(OR(Table1[[#This Row],[Apparent Power (kVA)]]="",Table1[[#This Row],[Elec - Diversity]]=""),"",Table1[[#This Row],[Apparent Power (kVA)]]*Table1[[#This Row],[Elec - Diversity]])</f>
        <v/>
      </c>
      <c r="AL1025" s="62"/>
      <c r="AM1025" s="62"/>
      <c r="AN1025" s="62"/>
      <c r="AO1025" s="62"/>
      <c r="AP1025" s="62"/>
      <c r="AQ1025" s="62"/>
      <c r="AR1025" s="62"/>
      <c r="AS1025" s="62"/>
      <c r="AT1025" s="62" t="str" cm="1">
        <f t="array" ref="AT1025">IF(ISBLANK(Table1[[#This Row],[Service]]),"N/A",INDEX(LookupService[Consumption Unit],MATCH(Table1[[#This Row],[Service]],LookupService[Service],0),0))</f>
        <v>N/A</v>
      </c>
      <c r="AU1025" s="62"/>
      <c r="AV1025" s="62"/>
      <c r="AW1025" s="80" t="str" cm="1">
        <f t="array" ref="AW1025">IF(ISBLANK(Table1[[#This Row],[Service]]),"N/A",INDEX(LookupService[Pressure Unit],MATCH(Table1[[#This Row],[Service]],LookupService[Service],0),0))</f>
        <v>N/A</v>
      </c>
      <c r="AX1025" s="81"/>
      <c r="AY1025" s="72" t="str">
        <f>IF(OR(Table1[[#This Row],[Flow]]="",Table1[[#This Row],[Mech - Diversity]]=""),"",Table1[[#This Row],[Flow]]*Table1[[#This Row],[Mech - Diversity]])</f>
        <v/>
      </c>
      <c r="AZ1025" s="72"/>
      <c r="BA1025" s="62"/>
      <c r="BB1025" s="62"/>
      <c r="BC1025" s="62"/>
      <c r="BD1025" s="62"/>
      <c r="BE1025" s="62"/>
      <c r="BF1025" s="62"/>
      <c r="BG1025" s="62"/>
      <c r="BH1025" s="77"/>
      <c r="BI1025" s="77"/>
      <c r="BJ102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25" s="72"/>
      <c r="BL1025" s="72" t="b">
        <f>IF(ISBLANK(Table1[[#This Row],[Power Source (Control Panel)]]),FALSE,TRUE)</f>
        <v>0</v>
      </c>
    </row>
    <row r="1026" spans="1:64" ht="30" customHeight="1" x14ac:dyDescent="0.3">
      <c r="A1026" s="62" t="s">
        <v>1223</v>
      </c>
      <c r="B1026" s="62" t="s">
        <v>1188</v>
      </c>
      <c r="C102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EL-C329</v>
      </c>
      <c r="D1026" s="62" t="s">
        <v>516</v>
      </c>
      <c r="E1026" s="62" t="s">
        <v>528</v>
      </c>
      <c r="F102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02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026" s="74">
        <v>329</v>
      </c>
      <c r="I1026" s="75" t="str">
        <f>IF(Table1[[#This Row],[Connection ID]]&lt;&gt;"-",IF(COUNTIF(Table1[Connection ID],Table1[[#This Row],[Connection ID]])&gt;1,"Duplicate Tag",""),"")</f>
        <v/>
      </c>
      <c r="J102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26" s="62"/>
      <c r="M1026" s="62" t="s">
        <v>7</v>
      </c>
      <c r="N1026" s="72" t="str" cm="1">
        <f t="array" ref="N1026">_xlfn._xlws.FILTER(LookupCostCode[Cost Code],LookupCostCode[Description]=Table1[[#This Row],[Equipment Type]],"Not Assigned")</f>
        <v>Not Assigned</v>
      </c>
      <c r="O1026" s="72" t="s">
        <v>817</v>
      </c>
      <c r="P1026" s="62"/>
      <c r="Q1026" s="62" t="s">
        <v>13</v>
      </c>
      <c r="R1026" s="62"/>
      <c r="S1026" s="62"/>
      <c r="T1026" s="62"/>
      <c r="U1026" s="62"/>
      <c r="V1026" s="62"/>
      <c r="W1026" s="72" t="str">
        <f>IF(ISBLANK(Table1[[#This Row],[Connection Type]]),"",INDEX(LookupConnectionType[Description],MATCH(Table1[[#This Row],[Connection Type]],LookupConnectionType[Connection Abbreviation])))</f>
        <v/>
      </c>
      <c r="X1026" s="76"/>
      <c r="AA1026" s="62"/>
      <c r="AB1026" s="62"/>
      <c r="AC1026" s="62" t="s">
        <v>518</v>
      </c>
      <c r="AD1026" s="62"/>
      <c r="AE1026" s="62" t="s">
        <v>529</v>
      </c>
      <c r="AF1026" s="77"/>
      <c r="AG1026" s="77">
        <v>10</v>
      </c>
      <c r="AH1026" s="78">
        <v>0.8</v>
      </c>
      <c r="AI102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1.2</v>
      </c>
      <c r="AJ1026" s="79">
        <f>IF(OR(Table1[[#This Row],[Apparent Load (FLA)]]="",Table1[[#This Row],[Apparent Load (FLA)]]=0,Table1[[#This Row],[Elec - Diversity]]=""),"",Table1[[#This Row],[Apparent Load (FLA)]]*Table1[[#This Row],[Elec - Diversity]])</f>
        <v>8</v>
      </c>
      <c r="AK1026" s="79">
        <f>IF(OR(Table1[[#This Row],[Apparent Power (kVA)]]="",Table1[[#This Row],[Elec - Diversity]]=""),"",Table1[[#This Row],[Apparent Power (kVA)]]*Table1[[#This Row],[Elec - Diversity]])</f>
        <v>0.96</v>
      </c>
      <c r="AL1026" s="62"/>
      <c r="AM1026" s="62"/>
      <c r="AN1026" s="62"/>
      <c r="AO1026" s="62"/>
      <c r="AP1026" s="62"/>
      <c r="AQ1026" s="62"/>
      <c r="AR1026" s="62"/>
      <c r="AS1026" s="62"/>
      <c r="AT1026" s="62" t="str" cm="1">
        <f t="array" ref="AT1026">IF(ISBLANK(Table1[[#This Row],[Service]]),"N/A",INDEX(LookupService[Consumption Unit],MATCH(Table1[[#This Row],[Service]],LookupService[Service],0),0))</f>
        <v>N/A</v>
      </c>
      <c r="AU1026" s="62"/>
      <c r="AV1026" s="62"/>
      <c r="AW1026" s="80" t="str" cm="1">
        <f t="array" ref="AW1026">IF(ISBLANK(Table1[[#This Row],[Service]]),"N/A",INDEX(LookupService[Pressure Unit],MATCH(Table1[[#This Row],[Service]],LookupService[Service],0),0))</f>
        <v>N/A</v>
      </c>
      <c r="AX1026" s="81"/>
      <c r="AY1026" s="72" t="str">
        <f>IF(OR(Table1[[#This Row],[Flow]]="",Table1[[#This Row],[Mech - Diversity]]=""),"",Table1[[#This Row],[Flow]]*Table1[[#This Row],[Mech - Diversity]])</f>
        <v/>
      </c>
      <c r="AZ1026" s="72"/>
      <c r="BA1026" s="62"/>
      <c r="BB1026" s="62"/>
      <c r="BC1026" s="62"/>
      <c r="BD1026" s="62"/>
      <c r="BE1026" s="62"/>
      <c r="BF1026" s="62"/>
      <c r="BG1026" s="62"/>
      <c r="BH1026" s="77"/>
      <c r="BI1026" s="77"/>
      <c r="BJ102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026" s="72"/>
      <c r="BL1026" s="72" t="b">
        <f>IF(ISBLANK(Table1[[#This Row],[Power Source (Control Panel)]]),FALSE,TRUE)</f>
        <v>0</v>
      </c>
    </row>
    <row r="1027" spans="1:64" ht="30" customHeight="1" x14ac:dyDescent="0.3">
      <c r="A1027" s="62" t="s">
        <v>1223</v>
      </c>
      <c r="B1027" s="62" t="s">
        <v>1188</v>
      </c>
      <c r="C102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TD-C184</v>
      </c>
      <c r="D1027" s="62" t="s">
        <v>516</v>
      </c>
      <c r="E1027" s="62" t="s">
        <v>794</v>
      </c>
      <c r="F1027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027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027" s="74">
        <v>184</v>
      </c>
      <c r="I1027" s="75" t="str">
        <f>IF(Table1[[#This Row],[Connection ID]]&lt;&gt;"-",IF(COUNTIF(Table1[Connection ID],Table1[[#This Row],[Connection ID]])&gt;1,"Duplicate Tag",""),"")</f>
        <v/>
      </c>
      <c r="J102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27" s="62"/>
      <c r="M1027" s="62" t="s">
        <v>7</v>
      </c>
      <c r="N1027" s="72" t="str" cm="1">
        <f t="array" ref="N1027">_xlfn._xlws.FILTER(LookupCostCode[Cost Code],LookupCostCode[Description]=Table1[[#This Row],[Equipment Type]],"Not Assigned")</f>
        <v>Not Assigned</v>
      </c>
      <c r="O1027" s="72" t="s">
        <v>817</v>
      </c>
      <c r="P1027" s="72"/>
      <c r="Q1027" s="62" t="s">
        <v>13</v>
      </c>
      <c r="R1027" s="62"/>
      <c r="S1027" s="62"/>
      <c r="T1027" s="62"/>
      <c r="U1027" s="62"/>
      <c r="V1027" s="62"/>
      <c r="W1027" s="72" t="str">
        <f>IF(ISBLANK(Table1[[#This Row],[Connection Type]]),"",INDEX(LookupConnectionType[Description],MATCH(Table1[[#This Row],[Connection Type]],LookupConnectionType[Connection Abbreviation])))</f>
        <v/>
      </c>
      <c r="X1027" s="76"/>
      <c r="AA1027" s="62"/>
      <c r="AB1027" s="62"/>
      <c r="AC1027" s="62"/>
      <c r="AD1027" s="62"/>
      <c r="AE1027" s="62"/>
      <c r="AF1027" s="77"/>
      <c r="AG1027" s="77"/>
      <c r="AH1027" s="78"/>
      <c r="AI102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2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27" s="79" t="str">
        <f>IF(OR(Table1[[#This Row],[Apparent Power (kVA)]]="",Table1[[#This Row],[Elec - Diversity]]=""),"",Table1[[#This Row],[Apparent Power (kVA)]]*Table1[[#This Row],[Elec - Diversity]])</f>
        <v/>
      </c>
      <c r="AL1027" s="62"/>
      <c r="AM1027" s="62"/>
      <c r="AN1027" s="62"/>
      <c r="AO1027" s="62"/>
      <c r="AP1027" s="62"/>
      <c r="AQ1027" s="62"/>
      <c r="AR1027" s="62"/>
      <c r="AS1027" s="62"/>
      <c r="AT1027" s="62" t="str" cm="1">
        <f t="array" ref="AT1027">IF(ISBLANK(Table1[[#This Row],[Service]]),"N/A",INDEX(LookupService[Consumption Unit],MATCH(Table1[[#This Row],[Service]],LookupService[Service],0),0))</f>
        <v>N/A</v>
      </c>
      <c r="AU1027" s="62"/>
      <c r="AV1027" s="62"/>
      <c r="AW1027" s="80" t="str" cm="1">
        <f t="array" ref="AW1027">IF(ISBLANK(Table1[[#This Row],[Service]]),"N/A",INDEX(LookupService[Pressure Unit],MATCH(Table1[[#This Row],[Service]],LookupService[Service],0),0))</f>
        <v>N/A</v>
      </c>
      <c r="AX1027" s="81"/>
      <c r="AY1027" s="72" t="str">
        <f>IF(OR(Table1[[#This Row],[Flow]]="",Table1[[#This Row],[Mech - Diversity]]=""),"",Table1[[#This Row],[Flow]]*Table1[[#This Row],[Mech - Diversity]])</f>
        <v/>
      </c>
      <c r="AZ1027" s="72"/>
      <c r="BA1027" s="62"/>
      <c r="BB1027" s="62"/>
      <c r="BC1027" s="62"/>
      <c r="BD1027" s="62"/>
      <c r="BE1027" s="62"/>
      <c r="BF1027" s="62"/>
      <c r="BG1027" s="62"/>
      <c r="BH1027" s="77"/>
      <c r="BI1027" s="77"/>
      <c r="BJ1027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027" s="72"/>
      <c r="BL1027" s="72" t="b">
        <f>IF(ISBLANK(Table1[[#This Row],[Power Source (Control Panel)]]),FALSE,TRUE)</f>
        <v>0</v>
      </c>
    </row>
    <row r="1028" spans="1:64" ht="30" customHeight="1" x14ac:dyDescent="0.3">
      <c r="A1028" s="62" t="s">
        <v>1223</v>
      </c>
      <c r="B1028" s="62" t="s">
        <v>1188</v>
      </c>
      <c r="C102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28" s="62" t="s">
        <v>600</v>
      </c>
      <c r="E1028" s="62"/>
      <c r="F102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2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28" s="74"/>
      <c r="I1028" s="75" t="str">
        <f>IF(Table1[[#This Row],[Connection ID]]&lt;&gt;"-",IF(COUNTIF(Table1[Connection ID],Table1[[#This Row],[Connection ID]])&gt;1,"Duplicate Tag",""),"")</f>
        <v/>
      </c>
      <c r="J102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>Panel Not Associated to Equipment</v>
      </c>
      <c r="L1028" s="62"/>
      <c r="M1028" s="62" t="s">
        <v>7</v>
      </c>
      <c r="N1028" s="72" t="str" cm="1">
        <f t="array" ref="N1028">_xlfn._xlws.FILTER(LookupCostCode[Cost Code],LookupCostCode[Description]=Table1[[#This Row],[Equipment Type]],"Not Assigned")</f>
        <v>Not Assigned</v>
      </c>
      <c r="O1028" s="72" t="s">
        <v>817</v>
      </c>
      <c r="P1028" s="72"/>
      <c r="Q1028" s="62" t="s">
        <v>13</v>
      </c>
      <c r="R1028" s="62"/>
      <c r="S1028" s="62"/>
      <c r="T1028" s="62"/>
      <c r="U1028" s="62"/>
      <c r="V1028" s="62"/>
      <c r="W1028" s="72" t="str">
        <f>IF(ISBLANK(Table1[[#This Row],[Connection Type]]),"",INDEX(LookupConnectionType[Description],MATCH(Table1[[#This Row],[Connection Type]],LookupConnectionType[Connection Abbreviation])))</f>
        <v/>
      </c>
      <c r="X1028" s="76"/>
      <c r="AA1028" s="62"/>
      <c r="AB1028" s="62"/>
      <c r="AC1028" s="62"/>
      <c r="AD1028" s="62"/>
      <c r="AE1028" s="62"/>
      <c r="AF1028" s="77"/>
      <c r="AG1028" s="77"/>
      <c r="AH1028" s="78"/>
      <c r="AI102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2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28" s="79" t="str">
        <f>IF(OR(Table1[[#This Row],[Apparent Power (kVA)]]="",Table1[[#This Row],[Elec - Diversity]]=""),"",Table1[[#This Row],[Apparent Power (kVA)]]*Table1[[#This Row],[Elec - Diversity]])</f>
        <v/>
      </c>
      <c r="AL1028" s="62"/>
      <c r="AM1028" s="62"/>
      <c r="AN1028" s="62"/>
      <c r="AO1028" s="62"/>
      <c r="AP1028" s="62"/>
      <c r="AQ1028" s="62"/>
      <c r="AR1028" s="62"/>
      <c r="AS1028" s="62"/>
      <c r="AT1028" s="62" t="str" cm="1">
        <f t="array" ref="AT1028">IF(ISBLANK(Table1[[#This Row],[Service]]),"N/A",INDEX(LookupService[Consumption Unit],MATCH(Table1[[#This Row],[Service]],LookupService[Service],0),0))</f>
        <v>N/A</v>
      </c>
      <c r="AU1028" s="62"/>
      <c r="AV1028" s="62"/>
      <c r="AW1028" s="80" t="str" cm="1">
        <f t="array" ref="AW1028">IF(ISBLANK(Table1[[#This Row],[Service]]),"N/A",INDEX(LookupService[Pressure Unit],MATCH(Table1[[#This Row],[Service]],LookupService[Service],0),0))</f>
        <v>N/A</v>
      </c>
      <c r="AX1028" s="81"/>
      <c r="AY1028" s="72" t="str">
        <f>IF(OR(Table1[[#This Row],[Flow]]="",Table1[[#This Row],[Mech - Diversity]]=""),"",Table1[[#This Row],[Flow]]*Table1[[#This Row],[Mech - Diversity]])</f>
        <v/>
      </c>
      <c r="AZ1028" s="72"/>
      <c r="BA1028" s="62"/>
      <c r="BB1028" s="62"/>
      <c r="BC1028" s="62"/>
      <c r="BD1028" s="62"/>
      <c r="BE1028" s="62"/>
      <c r="BF1028" s="62"/>
      <c r="BG1028" s="62"/>
      <c r="BH1028" s="77"/>
      <c r="BI1028" s="77"/>
      <c r="BJ102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28" s="72"/>
      <c r="BL1028" s="72" t="b">
        <f>IF(ISBLANK(Table1[[#This Row],[Power Source (Control Panel)]]),FALSE,TRUE)</f>
        <v>0</v>
      </c>
    </row>
    <row r="1029" spans="1:64" ht="30" customHeight="1" x14ac:dyDescent="0.3">
      <c r="A1029" s="73" t="s">
        <v>655</v>
      </c>
      <c r="B1029" s="62" t="s">
        <v>656</v>
      </c>
      <c r="C102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EL-C179</v>
      </c>
      <c r="D1029" s="62" t="s">
        <v>516</v>
      </c>
      <c r="E1029" s="62" t="s">
        <v>528</v>
      </c>
      <c r="F1029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029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029" s="74">
        <v>179</v>
      </c>
      <c r="I1029" s="75" t="str">
        <f>IF(Table1[[#This Row],[Connection ID]]&lt;&gt;"-",IF(COUNTIF(Table1[Connection ID],Table1[[#This Row],[Connection ID]])&gt;1,"Duplicate Tag",""),"")</f>
        <v/>
      </c>
      <c r="J102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29" s="62"/>
      <c r="M1029" s="62"/>
      <c r="N1029" s="72" t="str" cm="1">
        <f t="array" ref="N1029">_xlfn._xlws.FILTER(LookupCostCode[Cost Code],LookupCostCode[Description]=Table1[[#This Row],[Equipment Type]],"Not Assigned")</f>
        <v>Not Assigned</v>
      </c>
      <c r="O1029" s="72"/>
      <c r="P1029" s="72"/>
      <c r="Q1029" s="62" t="s">
        <v>13</v>
      </c>
      <c r="R1029" s="62"/>
      <c r="S1029" s="62"/>
      <c r="T1029" s="62"/>
      <c r="U1029" s="62"/>
      <c r="V1029" s="62"/>
      <c r="W1029" s="72" t="str">
        <f>IF(ISBLANK(Table1[[#This Row],[Connection Type]]),"",INDEX(LookupConnectionType[Description],MATCH(Table1[[#This Row],[Connection Type]],LookupConnectionType[Connection Abbreviation])))</f>
        <v/>
      </c>
      <c r="X1029" s="76"/>
      <c r="AA1029" s="62"/>
      <c r="AB1029" s="62"/>
      <c r="AC1029" s="62" t="s">
        <v>518</v>
      </c>
      <c r="AD1029" s="62"/>
      <c r="AE1029" s="62" t="s">
        <v>657</v>
      </c>
      <c r="AF1029" s="77"/>
      <c r="AG1029" s="77">
        <v>30</v>
      </c>
      <c r="AH1029" s="78">
        <v>0.8</v>
      </c>
      <c r="AI1029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10.807997039229793</v>
      </c>
      <c r="AJ1029" s="79">
        <f>IF(OR(Table1[[#This Row],[Apparent Load (FLA)]]="",Table1[[#This Row],[Apparent Load (FLA)]]=0,Table1[[#This Row],[Elec - Diversity]]=""),"",Table1[[#This Row],[Apparent Load (FLA)]]*Table1[[#This Row],[Elec - Diversity]])</f>
        <v>24</v>
      </c>
      <c r="AK1029" s="79">
        <f>IF(OR(Table1[[#This Row],[Apparent Power (kVA)]]="",Table1[[#This Row],[Elec - Diversity]]=""),"",Table1[[#This Row],[Apparent Power (kVA)]]*Table1[[#This Row],[Elec - Diversity]])</f>
        <v>8.6463976313838344</v>
      </c>
      <c r="AL1029" s="62"/>
      <c r="AM1029" s="62"/>
      <c r="AN1029" s="62"/>
      <c r="AO1029" s="62"/>
      <c r="AP1029" s="62"/>
      <c r="AQ1029" s="62"/>
      <c r="AR1029" s="62"/>
      <c r="AS1029" s="62"/>
      <c r="AT1029" s="62" t="str" cm="1">
        <f t="array" ref="AT1029">IF(ISBLANK(Table1[[#This Row],[Service]]),"N/A",INDEX(LookupService[Consumption Unit],MATCH(Table1[[#This Row],[Service]],LookupService[Service],0),0))</f>
        <v>N/A</v>
      </c>
      <c r="AU1029" s="62"/>
      <c r="AV1029" s="62"/>
      <c r="AW1029" s="80" t="str" cm="1">
        <f t="array" ref="AW1029">IF(ISBLANK(Table1[[#This Row],[Service]]),"N/A",INDEX(LookupService[Pressure Unit],MATCH(Table1[[#This Row],[Service]],LookupService[Service],0),0))</f>
        <v>N/A</v>
      </c>
      <c r="AX1029" s="81"/>
      <c r="AY1029" s="72" t="str">
        <f>IF(OR(Table1[[#This Row],[Flow]]="",Table1[[#This Row],[Mech - Diversity]]=""),"",Table1[[#This Row],[Flow]]*Table1[[#This Row],[Mech - Diversity]])</f>
        <v/>
      </c>
      <c r="AZ1029" s="72"/>
      <c r="BA1029" s="62"/>
      <c r="BB1029" s="62"/>
      <c r="BC1029" s="62"/>
      <c r="BD1029" s="62"/>
      <c r="BE1029" s="62"/>
      <c r="BF1029" s="62"/>
      <c r="BG1029" s="62"/>
      <c r="BH1029" s="77"/>
      <c r="BI1029" s="77"/>
      <c r="BJ1029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029" s="72" t="s">
        <v>512</v>
      </c>
      <c r="BL1029" s="72" t="b">
        <f>IF(ISBLANK(Table1[[#This Row],[Power Source (Control Panel)]]),FALSE,TRUE)</f>
        <v>0</v>
      </c>
    </row>
    <row r="1030" spans="1:64" ht="30" customHeight="1" x14ac:dyDescent="0.3">
      <c r="A1030" s="73" t="s">
        <v>655</v>
      </c>
      <c r="B1030" s="62" t="s">
        <v>656</v>
      </c>
      <c r="C103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30" s="62" t="s">
        <v>600</v>
      </c>
      <c r="E1030" s="62"/>
      <c r="F103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3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30" s="74"/>
      <c r="I1030" s="75" t="str">
        <f>IF(Table1[[#This Row],[Connection ID]]&lt;&gt;"-",IF(COUNTIF(Table1[Connection ID],Table1[[#This Row],[Connection ID]])&gt;1,"Duplicate Tag",""),"")</f>
        <v/>
      </c>
      <c r="J103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30" s="62" t="s">
        <v>601</v>
      </c>
      <c r="M1030" s="62" t="s">
        <v>535</v>
      </c>
      <c r="N1030" s="72" cm="1">
        <f t="array" ref="N1030">_xlfn._xlws.FILTER(LookupCostCode[Cost Code],LookupCostCode[Description]=Table1[[#This Row],[Equipment Type]],"Not Assigned")</f>
        <v>5502</v>
      </c>
      <c r="O1030" s="72"/>
      <c r="P1030" s="72"/>
      <c r="Q1030" s="62" t="s">
        <v>13</v>
      </c>
      <c r="R1030" s="62"/>
      <c r="S1030" s="62"/>
      <c r="T1030" s="62"/>
      <c r="U1030" s="62"/>
      <c r="V1030" s="62"/>
      <c r="W1030" s="72" t="str">
        <f>IF(ISBLANK(Table1[[#This Row],[Connection Type]]),"",INDEX(LookupConnectionType[Description],MATCH(Table1[[#This Row],[Connection Type]],LookupConnectionType[Connection Abbreviation])))</f>
        <v/>
      </c>
      <c r="X1030" s="76"/>
      <c r="AA1030" s="62"/>
      <c r="AB1030" s="62"/>
      <c r="AC1030" s="62"/>
      <c r="AD1030" s="62"/>
      <c r="AE1030" s="62"/>
      <c r="AF1030" s="77"/>
      <c r="AG1030" s="77"/>
      <c r="AH1030" s="78"/>
      <c r="AI103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3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30" s="79" t="str">
        <f>IF(OR(Table1[[#This Row],[Apparent Power (kVA)]]="",Table1[[#This Row],[Elec - Diversity]]=""),"",Table1[[#This Row],[Apparent Power (kVA)]]*Table1[[#This Row],[Elec - Diversity]])</f>
        <v/>
      </c>
      <c r="AL1030" s="62"/>
      <c r="AM1030" s="62"/>
      <c r="AN1030" s="62"/>
      <c r="AO1030" s="62"/>
      <c r="AP1030" s="62"/>
      <c r="AQ1030" s="62"/>
      <c r="AR1030" s="62"/>
      <c r="AS1030" s="62"/>
      <c r="AT1030" s="62" t="str" cm="1">
        <f t="array" ref="AT1030">IF(ISBLANK(Table1[[#This Row],[Service]]),"N/A",INDEX(LookupService[Consumption Unit],MATCH(Table1[[#This Row],[Service]],LookupService[Service],0),0))</f>
        <v>N/A</v>
      </c>
      <c r="AU1030" s="62"/>
      <c r="AV1030" s="62"/>
      <c r="AW1030" s="80" t="str" cm="1">
        <f t="array" ref="AW1030">IF(ISBLANK(Table1[[#This Row],[Service]]),"N/A",INDEX(LookupService[Pressure Unit],MATCH(Table1[[#This Row],[Service]],LookupService[Service],0),0))</f>
        <v>N/A</v>
      </c>
      <c r="AX1030" s="81"/>
      <c r="AY1030" s="72" t="str">
        <f>IF(OR(Table1[[#This Row],[Flow]]="",Table1[[#This Row],[Mech - Diversity]]=""),"",Table1[[#This Row],[Flow]]*Table1[[#This Row],[Mech - Diversity]])</f>
        <v/>
      </c>
      <c r="AZ1030" s="72"/>
      <c r="BA1030" s="62"/>
      <c r="BB1030" s="62"/>
      <c r="BC1030" s="62"/>
      <c r="BD1030" s="62"/>
      <c r="BE1030" s="62"/>
      <c r="BF1030" s="62"/>
      <c r="BG1030" s="62"/>
      <c r="BH1030" s="77"/>
      <c r="BI1030" s="77"/>
      <c r="BJ103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30" s="72" t="s">
        <v>512</v>
      </c>
      <c r="BL1030" s="72" t="b">
        <f>IF(ISBLANK(Table1[[#This Row],[Power Source (Control Panel)]]),FALSE,TRUE)</f>
        <v>0</v>
      </c>
    </row>
    <row r="1031" spans="1:64" ht="30" customHeight="1" x14ac:dyDescent="0.3">
      <c r="A1031" s="80" t="s">
        <v>655</v>
      </c>
      <c r="B1031" s="62" t="s">
        <v>656</v>
      </c>
      <c r="C103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TD-C017</v>
      </c>
      <c r="D1031" s="62" t="s">
        <v>516</v>
      </c>
      <c r="E1031" s="62" t="s">
        <v>794</v>
      </c>
      <c r="F1031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031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031" s="74">
        <v>17</v>
      </c>
      <c r="I1031" s="75" t="str">
        <f>IF(Table1[[#This Row],[Connection ID]]&lt;&gt;"-",IF(COUNTIF(Table1[Connection ID],Table1[[#This Row],[Connection ID]])&gt;1,"Duplicate Tag",""),"")</f>
        <v/>
      </c>
      <c r="J103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31" s="62"/>
      <c r="M1031" s="62"/>
      <c r="N1031" s="72" t="str" cm="1">
        <f t="array" ref="N1031">_xlfn._xlws.FILTER(LookupCostCode[Cost Code],LookupCostCode[Description]=Table1[[#This Row],[Equipment Type]],"Not Assigned")</f>
        <v>Not Assigned</v>
      </c>
      <c r="O1031" s="62"/>
      <c r="P1031" s="62"/>
      <c r="Q1031" s="62" t="s">
        <v>13</v>
      </c>
      <c r="R1031" s="62"/>
      <c r="S1031" s="62"/>
      <c r="T1031" s="62"/>
      <c r="U1031" s="62"/>
      <c r="V1031" s="62"/>
      <c r="W1031" s="72" t="str">
        <f>IF(ISBLANK(Table1[[#This Row],[Connection Type]]),"",INDEX(LookupConnectionType[Description],MATCH(Table1[[#This Row],[Connection Type]],LookupConnectionType[Connection Abbreviation])))</f>
        <v/>
      </c>
      <c r="X1031" s="76"/>
      <c r="AA1031" s="62"/>
      <c r="AB1031" s="62"/>
      <c r="AC1031" s="62" t="s">
        <v>518</v>
      </c>
      <c r="AD1031" s="62"/>
      <c r="AE1031" s="62"/>
      <c r="AF1031" s="77"/>
      <c r="AG1031" s="77"/>
      <c r="AH1031" s="78"/>
      <c r="AI103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3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31" s="79" t="str">
        <f>IF(OR(Table1[[#This Row],[Apparent Power (kVA)]]="",Table1[[#This Row],[Elec - Diversity]]=""),"",Table1[[#This Row],[Apparent Power (kVA)]]*Table1[[#This Row],[Elec - Diversity]])</f>
        <v/>
      </c>
      <c r="AL1031" s="62"/>
      <c r="AM1031" s="62"/>
      <c r="AN1031" s="62"/>
      <c r="AO1031" s="62"/>
      <c r="AP1031" s="62"/>
      <c r="AQ1031" s="62"/>
      <c r="AR1031" s="62"/>
      <c r="AS1031" s="62"/>
      <c r="AT1031" s="62" t="str" cm="1">
        <f t="array" ref="AT1031">IF(ISBLANK(Table1[[#This Row],[Service]]),"N/A",INDEX(LookupService[Consumption Unit],MATCH(Table1[[#This Row],[Service]],LookupService[Service],0),0))</f>
        <v>N/A</v>
      </c>
      <c r="AU1031" s="62"/>
      <c r="AV1031" s="62"/>
      <c r="AW1031" s="80" t="str" cm="1">
        <f t="array" ref="AW1031">IF(ISBLANK(Table1[[#This Row],[Service]]),"N/A",INDEX(LookupService[Pressure Unit],MATCH(Table1[[#This Row],[Service]],LookupService[Service],0),0))</f>
        <v>N/A</v>
      </c>
      <c r="AX1031" s="81"/>
      <c r="AY1031" s="72" t="str">
        <f>IF(OR(Table1[[#This Row],[Flow]]="",Table1[[#This Row],[Mech - Diversity]]=""),"",Table1[[#This Row],[Flow]]*Table1[[#This Row],[Mech - Diversity]])</f>
        <v/>
      </c>
      <c r="AZ1031" s="72"/>
      <c r="BA1031" s="62"/>
      <c r="BB1031" s="62"/>
      <c r="BC1031" s="62"/>
      <c r="BD1031" s="62"/>
      <c r="BE1031" s="62"/>
      <c r="BF1031" s="62"/>
      <c r="BG1031" s="62"/>
      <c r="BH1031" s="77"/>
      <c r="BI1031" s="77"/>
      <c r="BJ1031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031" s="72" t="s">
        <v>512</v>
      </c>
      <c r="BL1031" s="72" t="b">
        <f>IF(ISBLANK(Table1[[#This Row],[Power Source (Control Panel)]]),FALSE,TRUE)</f>
        <v>0</v>
      </c>
    </row>
    <row r="1032" spans="1:64" ht="30" customHeight="1" x14ac:dyDescent="0.3">
      <c r="A1032" s="73" t="s">
        <v>718</v>
      </c>
      <c r="B1032" s="62" t="s">
        <v>656</v>
      </c>
      <c r="C103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EL-C180</v>
      </c>
      <c r="D1032" s="62" t="s">
        <v>516</v>
      </c>
      <c r="E1032" s="62" t="s">
        <v>528</v>
      </c>
      <c r="F1032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032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032" s="74">
        <v>180</v>
      </c>
      <c r="I1032" s="75" t="str">
        <f>IF(Table1[[#This Row],[Connection ID]]&lt;&gt;"-",IF(COUNTIF(Table1[Connection ID],Table1[[#This Row],[Connection ID]])&gt;1,"Duplicate Tag",""),"")</f>
        <v/>
      </c>
      <c r="J103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32" s="62"/>
      <c r="M1032" s="62"/>
      <c r="N1032" s="72" t="str" cm="1">
        <f t="array" ref="N1032">_xlfn._xlws.FILTER(LookupCostCode[Cost Code],LookupCostCode[Description]=Table1[[#This Row],[Equipment Type]],"Not Assigned")</f>
        <v>Not Assigned</v>
      </c>
      <c r="O1032" s="72"/>
      <c r="P1032" s="72"/>
      <c r="Q1032" s="62" t="s">
        <v>13</v>
      </c>
      <c r="R1032" s="62"/>
      <c r="S1032" s="62"/>
      <c r="T1032" s="62"/>
      <c r="U1032" s="62"/>
      <c r="V1032" s="62"/>
      <c r="W1032" s="72" t="str">
        <f>IF(ISBLANK(Table1[[#This Row],[Connection Type]]),"",INDEX(LookupConnectionType[Description],MATCH(Table1[[#This Row],[Connection Type]],LookupConnectionType[Connection Abbreviation])))</f>
        <v/>
      </c>
      <c r="X1032" s="76"/>
      <c r="AA1032" s="62"/>
      <c r="AB1032" s="62"/>
      <c r="AC1032" s="62" t="s">
        <v>518</v>
      </c>
      <c r="AD1032" s="62"/>
      <c r="AE1032" s="62" t="s">
        <v>657</v>
      </c>
      <c r="AF1032" s="77"/>
      <c r="AG1032" s="77">
        <v>30</v>
      </c>
      <c r="AH1032" s="78">
        <v>0.8</v>
      </c>
      <c r="AI1032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10.807997039229793</v>
      </c>
      <c r="AJ1032" s="79">
        <f>IF(OR(Table1[[#This Row],[Apparent Load (FLA)]]="",Table1[[#This Row],[Apparent Load (FLA)]]=0,Table1[[#This Row],[Elec - Diversity]]=""),"",Table1[[#This Row],[Apparent Load (FLA)]]*Table1[[#This Row],[Elec - Diversity]])</f>
        <v>24</v>
      </c>
      <c r="AK1032" s="79">
        <f>IF(OR(Table1[[#This Row],[Apparent Power (kVA)]]="",Table1[[#This Row],[Elec - Diversity]]=""),"",Table1[[#This Row],[Apparent Power (kVA)]]*Table1[[#This Row],[Elec - Diversity]])</f>
        <v>8.6463976313838344</v>
      </c>
      <c r="AL1032" s="62"/>
      <c r="AM1032" s="62"/>
      <c r="AN1032" s="62"/>
      <c r="AO1032" s="62"/>
      <c r="AP1032" s="62"/>
      <c r="AQ1032" s="62"/>
      <c r="AR1032" s="62"/>
      <c r="AS1032" s="62"/>
      <c r="AT1032" s="62" t="str" cm="1">
        <f t="array" ref="AT1032">IF(ISBLANK(Table1[[#This Row],[Service]]),"N/A",INDEX(LookupService[Consumption Unit],MATCH(Table1[[#This Row],[Service]],LookupService[Service],0),0))</f>
        <v>N/A</v>
      </c>
      <c r="AU1032" s="62"/>
      <c r="AV1032" s="62"/>
      <c r="AW1032" s="80" t="str" cm="1">
        <f t="array" ref="AW1032">IF(ISBLANK(Table1[[#This Row],[Service]]),"N/A",INDEX(LookupService[Pressure Unit],MATCH(Table1[[#This Row],[Service]],LookupService[Service],0),0))</f>
        <v>N/A</v>
      </c>
      <c r="AX1032" s="81"/>
      <c r="AY1032" s="72" t="str">
        <f>IF(OR(Table1[[#This Row],[Flow]]="",Table1[[#This Row],[Mech - Diversity]]=""),"",Table1[[#This Row],[Flow]]*Table1[[#This Row],[Mech - Diversity]])</f>
        <v/>
      </c>
      <c r="AZ1032" s="72"/>
      <c r="BA1032" s="62"/>
      <c r="BB1032" s="62"/>
      <c r="BC1032" s="62"/>
      <c r="BD1032" s="62"/>
      <c r="BE1032" s="62"/>
      <c r="BF1032" s="62"/>
      <c r="BG1032" s="62"/>
      <c r="BH1032" s="77"/>
      <c r="BI1032" s="77"/>
      <c r="BJ1032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032" s="72" t="s">
        <v>512</v>
      </c>
      <c r="BL1032" s="72" t="b">
        <f>IF(ISBLANK(Table1[[#This Row],[Power Source (Control Panel)]]),FALSE,TRUE)</f>
        <v>0</v>
      </c>
    </row>
    <row r="1033" spans="1:64" ht="30" customHeight="1" x14ac:dyDescent="0.3">
      <c r="A1033" s="73" t="s">
        <v>718</v>
      </c>
      <c r="B1033" s="62" t="s">
        <v>656</v>
      </c>
      <c r="C103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33" s="62" t="s">
        <v>600</v>
      </c>
      <c r="E1033" s="62"/>
      <c r="F103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3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33" s="74"/>
      <c r="I1033" s="75" t="str">
        <f>IF(Table1[[#This Row],[Connection ID]]&lt;&gt;"-",IF(COUNTIF(Table1[Connection ID],Table1[[#This Row],[Connection ID]])&gt;1,"Duplicate Tag",""),"")</f>
        <v/>
      </c>
      <c r="J103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33" s="62" t="s">
        <v>601</v>
      </c>
      <c r="M1033" s="62" t="s">
        <v>535</v>
      </c>
      <c r="N1033" s="72" cm="1">
        <f t="array" ref="N1033">_xlfn._xlws.FILTER(LookupCostCode[Cost Code],LookupCostCode[Description]=Table1[[#This Row],[Equipment Type]],"Not Assigned")</f>
        <v>5502</v>
      </c>
      <c r="O1033" s="72"/>
      <c r="P1033" s="72"/>
      <c r="Q1033" s="62" t="s">
        <v>13</v>
      </c>
      <c r="R1033" s="62"/>
      <c r="S1033" s="62"/>
      <c r="T1033" s="62"/>
      <c r="U1033" s="62"/>
      <c r="V1033" s="62"/>
      <c r="W1033" s="72" t="str">
        <f>IF(ISBLANK(Table1[[#This Row],[Connection Type]]),"",INDEX(LookupConnectionType[Description],MATCH(Table1[[#This Row],[Connection Type]],LookupConnectionType[Connection Abbreviation])))</f>
        <v/>
      </c>
      <c r="X1033" s="76"/>
      <c r="AA1033" s="62"/>
      <c r="AB1033" s="62"/>
      <c r="AC1033" s="62"/>
      <c r="AD1033" s="62"/>
      <c r="AE1033" s="62"/>
      <c r="AF1033" s="77"/>
      <c r="AG1033" s="77"/>
      <c r="AH1033" s="78"/>
      <c r="AI103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3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33" s="79" t="str">
        <f>IF(OR(Table1[[#This Row],[Apparent Power (kVA)]]="",Table1[[#This Row],[Elec - Diversity]]=""),"",Table1[[#This Row],[Apparent Power (kVA)]]*Table1[[#This Row],[Elec - Diversity]])</f>
        <v/>
      </c>
      <c r="AL1033" s="62"/>
      <c r="AM1033" s="62"/>
      <c r="AN1033" s="62"/>
      <c r="AO1033" s="62"/>
      <c r="AP1033" s="62"/>
      <c r="AQ1033" s="62"/>
      <c r="AR1033" s="62"/>
      <c r="AS1033" s="62"/>
      <c r="AT1033" s="62" t="str" cm="1">
        <f t="array" ref="AT1033">IF(ISBLANK(Table1[[#This Row],[Service]]),"N/A",INDEX(LookupService[Consumption Unit],MATCH(Table1[[#This Row],[Service]],LookupService[Service],0),0))</f>
        <v>N/A</v>
      </c>
      <c r="AU1033" s="62"/>
      <c r="AV1033" s="62"/>
      <c r="AW1033" s="80" t="str" cm="1">
        <f t="array" ref="AW1033">IF(ISBLANK(Table1[[#This Row],[Service]]),"N/A",INDEX(LookupService[Pressure Unit],MATCH(Table1[[#This Row],[Service]],LookupService[Service],0),0))</f>
        <v>N/A</v>
      </c>
      <c r="AX1033" s="81"/>
      <c r="AY1033" s="72" t="str">
        <f>IF(OR(Table1[[#This Row],[Flow]]="",Table1[[#This Row],[Mech - Diversity]]=""),"",Table1[[#This Row],[Flow]]*Table1[[#This Row],[Mech - Diversity]])</f>
        <v/>
      </c>
      <c r="AZ1033" s="72"/>
      <c r="BA1033" s="62"/>
      <c r="BB1033" s="62"/>
      <c r="BC1033" s="62"/>
      <c r="BD1033" s="62"/>
      <c r="BE1033" s="62"/>
      <c r="BF1033" s="62"/>
      <c r="BG1033" s="62"/>
      <c r="BH1033" s="77"/>
      <c r="BI1033" s="77"/>
      <c r="BJ103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33" s="72" t="s">
        <v>512</v>
      </c>
      <c r="BL1033" s="72" t="b">
        <f>IF(ISBLANK(Table1[[#This Row],[Power Source (Control Panel)]]),FALSE,TRUE)</f>
        <v>0</v>
      </c>
    </row>
    <row r="1034" spans="1:64" ht="30" customHeight="1" x14ac:dyDescent="0.3">
      <c r="A1034" s="80" t="s">
        <v>718</v>
      </c>
      <c r="B1034" s="62" t="s">
        <v>656</v>
      </c>
      <c r="C103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TD-C018</v>
      </c>
      <c r="D1034" s="62" t="s">
        <v>516</v>
      </c>
      <c r="E1034" s="62" t="s">
        <v>794</v>
      </c>
      <c r="F1034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034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034" s="74">
        <v>18</v>
      </c>
      <c r="I1034" s="75" t="str">
        <f>IF(Table1[[#This Row],[Connection ID]]&lt;&gt;"-",IF(COUNTIF(Table1[Connection ID],Table1[[#This Row],[Connection ID]])&gt;1,"Duplicate Tag",""),"")</f>
        <v/>
      </c>
      <c r="J103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34" s="62"/>
      <c r="M1034" s="62"/>
      <c r="N1034" s="72" t="str" cm="1">
        <f t="array" ref="N1034">_xlfn._xlws.FILTER(LookupCostCode[Cost Code],LookupCostCode[Description]=Table1[[#This Row],[Equipment Type]],"Not Assigned")</f>
        <v>Not Assigned</v>
      </c>
      <c r="O1034" s="62"/>
      <c r="P1034" s="62"/>
      <c r="Q1034" s="62" t="s">
        <v>13</v>
      </c>
      <c r="R1034" s="62"/>
      <c r="S1034" s="62"/>
      <c r="T1034" s="62"/>
      <c r="U1034" s="62"/>
      <c r="V1034" s="62"/>
      <c r="W1034" s="72" t="str">
        <f>IF(ISBLANK(Table1[[#This Row],[Connection Type]]),"",INDEX(LookupConnectionType[Description],MATCH(Table1[[#This Row],[Connection Type]],LookupConnectionType[Connection Abbreviation])))</f>
        <v/>
      </c>
      <c r="X1034" s="76"/>
      <c r="AA1034" s="62"/>
      <c r="AB1034" s="62"/>
      <c r="AC1034" s="62" t="s">
        <v>518</v>
      </c>
      <c r="AD1034" s="62"/>
      <c r="AE1034" s="62"/>
      <c r="AF1034" s="77"/>
      <c r="AG1034" s="77"/>
      <c r="AH1034" s="78"/>
      <c r="AI103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3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34" s="79" t="str">
        <f>IF(OR(Table1[[#This Row],[Apparent Power (kVA)]]="",Table1[[#This Row],[Elec - Diversity]]=""),"",Table1[[#This Row],[Apparent Power (kVA)]]*Table1[[#This Row],[Elec - Diversity]])</f>
        <v/>
      </c>
      <c r="AL1034" s="62"/>
      <c r="AM1034" s="62"/>
      <c r="AN1034" s="62"/>
      <c r="AO1034" s="62"/>
      <c r="AP1034" s="62"/>
      <c r="AQ1034" s="62"/>
      <c r="AR1034" s="62"/>
      <c r="AS1034" s="62"/>
      <c r="AT1034" s="62" t="str" cm="1">
        <f t="array" ref="AT1034">IF(ISBLANK(Table1[[#This Row],[Service]]),"N/A",INDEX(LookupService[Consumption Unit],MATCH(Table1[[#This Row],[Service]],LookupService[Service],0),0))</f>
        <v>N/A</v>
      </c>
      <c r="AU1034" s="62"/>
      <c r="AV1034" s="62"/>
      <c r="AW1034" s="80" t="str" cm="1">
        <f t="array" ref="AW1034">IF(ISBLANK(Table1[[#This Row],[Service]]),"N/A",INDEX(LookupService[Pressure Unit],MATCH(Table1[[#This Row],[Service]],LookupService[Service],0),0))</f>
        <v>N/A</v>
      </c>
      <c r="AX1034" s="81"/>
      <c r="AY1034" s="72" t="str">
        <f>IF(OR(Table1[[#This Row],[Flow]]="",Table1[[#This Row],[Mech - Diversity]]=""),"",Table1[[#This Row],[Flow]]*Table1[[#This Row],[Mech - Diversity]])</f>
        <v/>
      </c>
      <c r="AZ1034" s="72"/>
      <c r="BA1034" s="62"/>
      <c r="BB1034" s="62"/>
      <c r="BC1034" s="62"/>
      <c r="BD1034" s="62"/>
      <c r="BE1034" s="62"/>
      <c r="BF1034" s="62"/>
      <c r="BG1034" s="62"/>
      <c r="BH1034" s="77"/>
      <c r="BI1034" s="77"/>
      <c r="BJ1034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034" s="72" t="s">
        <v>512</v>
      </c>
      <c r="BL1034" s="72" t="b">
        <f>IF(ISBLANK(Table1[[#This Row],[Power Source (Control Panel)]]),FALSE,TRUE)</f>
        <v>0</v>
      </c>
    </row>
    <row r="1035" spans="1:64" ht="30" customHeight="1" x14ac:dyDescent="0.3">
      <c r="A1035" s="73" t="s">
        <v>719</v>
      </c>
      <c r="B1035" s="62" t="s">
        <v>656</v>
      </c>
      <c r="C103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EL-C251</v>
      </c>
      <c r="D1035" s="62" t="s">
        <v>516</v>
      </c>
      <c r="E1035" s="62" t="s">
        <v>528</v>
      </c>
      <c r="F1035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035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035" s="74">
        <v>251</v>
      </c>
      <c r="I1035" s="75" t="str">
        <f>IF(Table1[[#This Row],[Connection ID]]&lt;&gt;"-",IF(COUNTIF(Table1[Connection ID],Table1[[#This Row],[Connection ID]])&gt;1,"Duplicate Tag",""),"")</f>
        <v/>
      </c>
      <c r="J103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35" s="62"/>
      <c r="M1035" s="62"/>
      <c r="N1035" s="72" t="str" cm="1">
        <f t="array" ref="N1035">_xlfn._xlws.FILTER(LookupCostCode[Cost Code],LookupCostCode[Description]=Table1[[#This Row],[Equipment Type]],"Not Assigned")</f>
        <v>Not Assigned</v>
      </c>
      <c r="O1035" s="72"/>
      <c r="P1035" s="72"/>
      <c r="Q1035" s="62" t="s">
        <v>13</v>
      </c>
      <c r="R1035" s="62"/>
      <c r="S1035" s="62"/>
      <c r="T1035" s="62"/>
      <c r="U1035" s="62"/>
      <c r="V1035" s="62"/>
      <c r="W1035" s="72" t="str">
        <f>IF(ISBLANK(Table1[[#This Row],[Connection Type]]),"",INDEX(LookupConnectionType[Description],MATCH(Table1[[#This Row],[Connection Type]],LookupConnectionType[Connection Abbreviation])))</f>
        <v/>
      </c>
      <c r="X1035" s="76"/>
      <c r="AA1035" s="62"/>
      <c r="AB1035" s="62"/>
      <c r="AC1035" s="62" t="s">
        <v>518</v>
      </c>
      <c r="AD1035" s="62"/>
      <c r="AE1035" s="62" t="s">
        <v>657</v>
      </c>
      <c r="AF1035" s="77"/>
      <c r="AG1035" s="77">
        <v>30</v>
      </c>
      <c r="AH1035" s="78">
        <v>0.8</v>
      </c>
      <c r="AI1035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10.807997039229793</v>
      </c>
      <c r="AJ1035" s="79">
        <f>IF(OR(Table1[[#This Row],[Apparent Load (FLA)]]="",Table1[[#This Row],[Apparent Load (FLA)]]=0,Table1[[#This Row],[Elec - Diversity]]=""),"",Table1[[#This Row],[Apparent Load (FLA)]]*Table1[[#This Row],[Elec - Diversity]])</f>
        <v>24</v>
      </c>
      <c r="AK1035" s="79">
        <f>IF(OR(Table1[[#This Row],[Apparent Power (kVA)]]="",Table1[[#This Row],[Elec - Diversity]]=""),"",Table1[[#This Row],[Apparent Power (kVA)]]*Table1[[#This Row],[Elec - Diversity]])</f>
        <v>8.6463976313838344</v>
      </c>
      <c r="AL1035" s="62"/>
      <c r="AM1035" s="62"/>
      <c r="AN1035" s="62"/>
      <c r="AO1035" s="62"/>
      <c r="AP1035" s="62"/>
      <c r="AQ1035" s="62"/>
      <c r="AR1035" s="62"/>
      <c r="AS1035" s="62"/>
      <c r="AT1035" s="62" t="str" cm="1">
        <f t="array" ref="AT1035">IF(ISBLANK(Table1[[#This Row],[Service]]),"N/A",INDEX(LookupService[Consumption Unit],MATCH(Table1[[#This Row],[Service]],LookupService[Service],0),0))</f>
        <v>N/A</v>
      </c>
      <c r="AU1035" s="62"/>
      <c r="AV1035" s="62"/>
      <c r="AW1035" s="80" t="str" cm="1">
        <f t="array" ref="AW1035">IF(ISBLANK(Table1[[#This Row],[Service]]),"N/A",INDEX(LookupService[Pressure Unit],MATCH(Table1[[#This Row],[Service]],LookupService[Service],0),0))</f>
        <v>N/A</v>
      </c>
      <c r="AX1035" s="81"/>
      <c r="AY1035" s="72" t="str">
        <f>IF(OR(Table1[[#This Row],[Flow]]="",Table1[[#This Row],[Mech - Diversity]]=""),"",Table1[[#This Row],[Flow]]*Table1[[#This Row],[Mech - Diversity]])</f>
        <v/>
      </c>
      <c r="AZ1035" s="72"/>
      <c r="BA1035" s="62"/>
      <c r="BB1035" s="62"/>
      <c r="BC1035" s="62"/>
      <c r="BD1035" s="62"/>
      <c r="BE1035" s="62"/>
      <c r="BF1035" s="62"/>
      <c r="BG1035" s="62"/>
      <c r="BH1035" s="77"/>
      <c r="BI1035" s="77"/>
      <c r="BJ1035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035" s="72" t="s">
        <v>512</v>
      </c>
      <c r="BL1035" s="72" t="b">
        <f>IF(ISBLANK(Table1[[#This Row],[Power Source (Control Panel)]]),FALSE,TRUE)</f>
        <v>0</v>
      </c>
    </row>
    <row r="1036" spans="1:64" ht="30" customHeight="1" x14ac:dyDescent="0.3">
      <c r="A1036" s="73" t="s">
        <v>719</v>
      </c>
      <c r="B1036" s="62" t="s">
        <v>656</v>
      </c>
      <c r="C103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36" s="62" t="s">
        <v>600</v>
      </c>
      <c r="E1036" s="62"/>
      <c r="F103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3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36" s="74"/>
      <c r="I1036" s="75" t="str">
        <f>IF(Table1[[#This Row],[Connection ID]]&lt;&gt;"-",IF(COUNTIF(Table1[Connection ID],Table1[[#This Row],[Connection ID]])&gt;1,"Duplicate Tag",""),"")</f>
        <v/>
      </c>
      <c r="J103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36" s="62" t="s">
        <v>601</v>
      </c>
      <c r="M1036" s="62" t="s">
        <v>535</v>
      </c>
      <c r="N1036" s="72" cm="1">
        <f t="array" ref="N1036">_xlfn._xlws.FILTER(LookupCostCode[Cost Code],LookupCostCode[Description]=Table1[[#This Row],[Equipment Type]],"Not Assigned")</f>
        <v>5502</v>
      </c>
      <c r="O1036" s="72"/>
      <c r="P1036" s="72"/>
      <c r="Q1036" s="62" t="s">
        <v>13</v>
      </c>
      <c r="R1036" s="62"/>
      <c r="S1036" s="62"/>
      <c r="T1036" s="62"/>
      <c r="U1036" s="62"/>
      <c r="V1036" s="62"/>
      <c r="W1036" s="72" t="str">
        <f>IF(ISBLANK(Table1[[#This Row],[Connection Type]]),"",INDEX(LookupConnectionType[Description],MATCH(Table1[[#This Row],[Connection Type]],LookupConnectionType[Connection Abbreviation])))</f>
        <v/>
      </c>
      <c r="X1036" s="76"/>
      <c r="AA1036" s="62"/>
      <c r="AB1036" s="62"/>
      <c r="AC1036" s="62"/>
      <c r="AD1036" s="62"/>
      <c r="AE1036" s="62"/>
      <c r="AF1036" s="77"/>
      <c r="AG1036" s="77"/>
      <c r="AH1036" s="78"/>
      <c r="AI103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3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36" s="79" t="str">
        <f>IF(OR(Table1[[#This Row],[Apparent Power (kVA)]]="",Table1[[#This Row],[Elec - Diversity]]=""),"",Table1[[#This Row],[Apparent Power (kVA)]]*Table1[[#This Row],[Elec - Diversity]])</f>
        <v/>
      </c>
      <c r="AL1036" s="62"/>
      <c r="AM1036" s="62"/>
      <c r="AN1036" s="62"/>
      <c r="AO1036" s="62"/>
      <c r="AP1036" s="62"/>
      <c r="AQ1036" s="62"/>
      <c r="AR1036" s="62"/>
      <c r="AS1036" s="62"/>
      <c r="AT1036" s="62" t="str" cm="1">
        <f t="array" ref="AT1036">IF(ISBLANK(Table1[[#This Row],[Service]]),"N/A",INDEX(LookupService[Consumption Unit],MATCH(Table1[[#This Row],[Service]],LookupService[Service],0),0))</f>
        <v>N/A</v>
      </c>
      <c r="AU1036" s="62"/>
      <c r="AV1036" s="62"/>
      <c r="AW1036" s="80" t="str" cm="1">
        <f t="array" ref="AW1036">IF(ISBLANK(Table1[[#This Row],[Service]]),"N/A",INDEX(LookupService[Pressure Unit],MATCH(Table1[[#This Row],[Service]],LookupService[Service],0),0))</f>
        <v>N/A</v>
      </c>
      <c r="AX1036" s="81"/>
      <c r="AY1036" s="72" t="str">
        <f>IF(OR(Table1[[#This Row],[Flow]]="",Table1[[#This Row],[Mech - Diversity]]=""),"",Table1[[#This Row],[Flow]]*Table1[[#This Row],[Mech - Diversity]])</f>
        <v/>
      </c>
      <c r="AZ1036" s="72"/>
      <c r="BA1036" s="62"/>
      <c r="BB1036" s="62"/>
      <c r="BC1036" s="62"/>
      <c r="BD1036" s="62"/>
      <c r="BE1036" s="62"/>
      <c r="BF1036" s="62"/>
      <c r="BG1036" s="62"/>
      <c r="BH1036" s="77"/>
      <c r="BI1036" s="77"/>
      <c r="BJ103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36" s="72" t="s">
        <v>512</v>
      </c>
      <c r="BL1036" s="72" t="b">
        <f>IF(ISBLANK(Table1[[#This Row],[Power Source (Control Panel)]]),FALSE,TRUE)</f>
        <v>0</v>
      </c>
    </row>
    <row r="1037" spans="1:64" ht="30" customHeight="1" x14ac:dyDescent="0.3">
      <c r="A1037" s="80" t="s">
        <v>719</v>
      </c>
      <c r="B1037" s="62" t="s">
        <v>656</v>
      </c>
      <c r="C103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TD-C021</v>
      </c>
      <c r="D1037" s="62" t="s">
        <v>516</v>
      </c>
      <c r="E1037" s="62" t="s">
        <v>794</v>
      </c>
      <c r="F1037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037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037" s="74">
        <v>21</v>
      </c>
      <c r="I1037" s="75" t="str">
        <f>IF(Table1[[#This Row],[Connection ID]]&lt;&gt;"-",IF(COUNTIF(Table1[Connection ID],Table1[[#This Row],[Connection ID]])&gt;1,"Duplicate Tag",""),"")</f>
        <v/>
      </c>
      <c r="J103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37" s="62"/>
      <c r="M1037" s="62"/>
      <c r="N1037" s="72" t="str" cm="1">
        <f t="array" ref="N1037">_xlfn._xlws.FILTER(LookupCostCode[Cost Code],LookupCostCode[Description]=Table1[[#This Row],[Equipment Type]],"Not Assigned")</f>
        <v>Not Assigned</v>
      </c>
      <c r="O1037" s="72"/>
      <c r="P1037" s="72"/>
      <c r="Q1037" s="62" t="s">
        <v>13</v>
      </c>
      <c r="R1037" s="62"/>
      <c r="S1037" s="62"/>
      <c r="T1037" s="62"/>
      <c r="U1037" s="62"/>
      <c r="V1037" s="62"/>
      <c r="W1037" s="72" t="str">
        <f>IF(ISBLANK(Table1[[#This Row],[Connection Type]]),"",INDEX(LookupConnectionType[Description],MATCH(Table1[[#This Row],[Connection Type]],LookupConnectionType[Connection Abbreviation])))</f>
        <v/>
      </c>
      <c r="X1037" s="76"/>
      <c r="AA1037" s="62"/>
      <c r="AB1037" s="62"/>
      <c r="AC1037" s="62" t="s">
        <v>518</v>
      </c>
      <c r="AD1037" s="62"/>
      <c r="AE1037" s="62"/>
      <c r="AF1037" s="77"/>
      <c r="AG1037" s="77"/>
      <c r="AH1037" s="78"/>
      <c r="AI103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3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37" s="79" t="str">
        <f>IF(OR(Table1[[#This Row],[Apparent Power (kVA)]]="",Table1[[#This Row],[Elec - Diversity]]=""),"",Table1[[#This Row],[Apparent Power (kVA)]]*Table1[[#This Row],[Elec - Diversity]])</f>
        <v/>
      </c>
      <c r="AL1037" s="62"/>
      <c r="AM1037" s="62"/>
      <c r="AN1037" s="62"/>
      <c r="AO1037" s="62"/>
      <c r="AP1037" s="62"/>
      <c r="AQ1037" s="62"/>
      <c r="AR1037" s="62"/>
      <c r="AS1037" s="62"/>
      <c r="AT1037" s="62" t="str" cm="1">
        <f t="array" ref="AT1037">IF(ISBLANK(Table1[[#This Row],[Service]]),"N/A",INDEX(LookupService[Consumption Unit],MATCH(Table1[[#This Row],[Service]],LookupService[Service],0),0))</f>
        <v>N/A</v>
      </c>
      <c r="AU1037" s="62"/>
      <c r="AV1037" s="62"/>
      <c r="AW1037" s="80" t="str" cm="1">
        <f t="array" ref="AW1037">IF(ISBLANK(Table1[[#This Row],[Service]]),"N/A",INDEX(LookupService[Pressure Unit],MATCH(Table1[[#This Row],[Service]],LookupService[Service],0),0))</f>
        <v>N/A</v>
      </c>
      <c r="AX1037" s="81"/>
      <c r="AY1037" s="72" t="str">
        <f>IF(OR(Table1[[#This Row],[Flow]]="",Table1[[#This Row],[Mech - Diversity]]=""),"",Table1[[#This Row],[Flow]]*Table1[[#This Row],[Mech - Diversity]])</f>
        <v/>
      </c>
      <c r="AZ1037" s="72"/>
      <c r="BA1037" s="62"/>
      <c r="BB1037" s="62"/>
      <c r="BC1037" s="62"/>
      <c r="BD1037" s="62"/>
      <c r="BE1037" s="62"/>
      <c r="BF1037" s="62"/>
      <c r="BG1037" s="62"/>
      <c r="BH1037" s="77"/>
      <c r="BI1037" s="77"/>
      <c r="BJ1037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037" s="72" t="s">
        <v>512</v>
      </c>
      <c r="BL1037" s="72" t="b">
        <f>IF(ISBLANK(Table1[[#This Row],[Power Source (Control Panel)]]),FALSE,TRUE)</f>
        <v>0</v>
      </c>
    </row>
    <row r="1038" spans="1:64" ht="30" customHeight="1" x14ac:dyDescent="0.3">
      <c r="A1038" s="62" t="s">
        <v>1224</v>
      </c>
      <c r="B1038" s="62" t="s">
        <v>1225</v>
      </c>
      <c r="C103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CA-C046</v>
      </c>
      <c r="D1038" s="62" t="s">
        <v>516</v>
      </c>
      <c r="E1038" s="62" t="s">
        <v>517</v>
      </c>
      <c r="F1038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038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038" s="74">
        <v>46</v>
      </c>
      <c r="I1038" s="75" t="str">
        <f>IF(Table1[[#This Row],[Connection ID]]&lt;&gt;"-",IF(COUNTIF(Table1[Connection ID],Table1[[#This Row],[Connection ID]])&gt;1,"Duplicate Tag",""),"")</f>
        <v/>
      </c>
      <c r="J103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38" s="62"/>
      <c r="M1038" s="62" t="s">
        <v>7</v>
      </c>
      <c r="N1038" s="72" t="str" cm="1">
        <f t="array" ref="N1038">_xlfn._xlws.FILTER(LookupCostCode[Cost Code],LookupCostCode[Description]=Table1[[#This Row],[Equipment Type]],"Not Assigned")</f>
        <v>Not Assigned</v>
      </c>
      <c r="O1038" s="72" t="s">
        <v>916</v>
      </c>
      <c r="P1038" s="62"/>
      <c r="Q1038" s="62" t="s">
        <v>9</v>
      </c>
      <c r="R1038" s="62"/>
      <c r="S1038" s="62"/>
      <c r="T1038" s="62"/>
      <c r="U1038" s="62"/>
      <c r="V1038" s="62"/>
      <c r="W1038" s="72" t="str">
        <f>IF(ISBLANK(Table1[[#This Row],[Connection Type]]),"",INDEX(LookupConnectionType[Description],MATCH(Table1[[#This Row],[Connection Type]],LookupConnectionType[Connection Abbreviation])))</f>
        <v/>
      </c>
      <c r="X1038" s="76"/>
      <c r="AA1038" s="62"/>
      <c r="AB1038" s="62"/>
      <c r="AC1038" s="62" t="s">
        <v>518</v>
      </c>
      <c r="AD1038" s="62"/>
      <c r="AE1038" s="62"/>
      <c r="AF1038" s="77"/>
      <c r="AG1038" s="77"/>
      <c r="AH1038" s="78"/>
      <c r="AI103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3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38" s="79" t="str">
        <f>IF(OR(Table1[[#This Row],[Apparent Power (kVA)]]="",Table1[[#This Row],[Elec - Diversity]]=""),"",Table1[[#This Row],[Apparent Power (kVA)]]*Table1[[#This Row],[Elec - Diversity]])</f>
        <v/>
      </c>
      <c r="AL1038" s="62"/>
      <c r="AM1038" s="62"/>
      <c r="AN1038" s="62"/>
      <c r="AO1038" s="62"/>
      <c r="AP1038" s="62"/>
      <c r="AQ1038" s="62"/>
      <c r="AR1038" s="62"/>
      <c r="AS1038" s="62">
        <v>10</v>
      </c>
      <c r="AT1038" s="62" t="str" cm="1">
        <f t="array" ref="AT1038">IF(ISBLANK(Table1[[#This Row],[Service]]),"N/A",INDEX(LookupService[Consumption Unit],MATCH(Table1[[#This Row],[Service]],LookupService[Service],0),0))</f>
        <v>SCFM</v>
      </c>
      <c r="AU1038" s="62"/>
      <c r="AV1038" s="62">
        <v>90</v>
      </c>
      <c r="AW1038" s="80" t="str" cm="1">
        <f t="array" ref="AW1038">IF(ISBLANK(Table1[[#This Row],[Service]]),"N/A",INDEX(LookupService[Pressure Unit],MATCH(Table1[[#This Row],[Service]],LookupService[Service],0),0))</f>
        <v>PSI</v>
      </c>
      <c r="AX1038" s="81">
        <v>0.05</v>
      </c>
      <c r="AY1038" s="72">
        <f>IF(OR(Table1[[#This Row],[Flow]]="",Table1[[#This Row],[Mech - Diversity]]=""),"",Table1[[#This Row],[Flow]]*Table1[[#This Row],[Mech - Diversity]])</f>
        <v>0.5</v>
      </c>
      <c r="AZ1038" s="72"/>
      <c r="BA1038" s="62" t="s">
        <v>519</v>
      </c>
      <c r="BB1038" s="62" t="s">
        <v>796</v>
      </c>
      <c r="BC1038" s="62"/>
      <c r="BD1038" s="62"/>
      <c r="BE1038" s="62"/>
      <c r="BF1038" s="62"/>
      <c r="BG1038" s="62"/>
      <c r="BH1038" s="77"/>
      <c r="BI1038" s="77"/>
      <c r="BJ1038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038" s="72"/>
      <c r="BL1038" s="72" t="b">
        <f>IF(ISBLANK(Table1[[#This Row],[Power Source (Control Panel)]]),FALSE,TRUE)</f>
        <v>0</v>
      </c>
    </row>
    <row r="1039" spans="1:64" ht="30" customHeight="1" x14ac:dyDescent="0.3">
      <c r="A1039" s="62" t="s">
        <v>1224</v>
      </c>
      <c r="B1039" s="62" t="s">
        <v>1225</v>
      </c>
      <c r="C103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CA-C104</v>
      </c>
      <c r="D1039" s="62" t="s">
        <v>516</v>
      </c>
      <c r="E1039" s="62" t="s">
        <v>517</v>
      </c>
      <c r="F1039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039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039" s="74">
        <v>104</v>
      </c>
      <c r="I1039" s="75" t="str">
        <f>IF(Table1[[#This Row],[Connection ID]]&lt;&gt;"-",IF(COUNTIF(Table1[Connection ID],Table1[[#This Row],[Connection ID]])&gt;1,"Duplicate Tag",""),"")</f>
        <v/>
      </c>
      <c r="J103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39" s="62"/>
      <c r="M1039" s="62" t="s">
        <v>7</v>
      </c>
      <c r="N1039" s="72" t="str" cm="1">
        <f t="array" ref="N1039">_xlfn._xlws.FILTER(LookupCostCode[Cost Code],LookupCostCode[Description]=Table1[[#This Row],[Equipment Type]],"Not Assigned")</f>
        <v>Not Assigned</v>
      </c>
      <c r="O1039" s="72" t="s">
        <v>916</v>
      </c>
      <c r="P1039" s="72"/>
      <c r="Q1039" s="62" t="s">
        <v>9</v>
      </c>
      <c r="R1039" s="62"/>
      <c r="S1039" s="62"/>
      <c r="T1039" s="62"/>
      <c r="U1039" s="62"/>
      <c r="V1039" s="62"/>
      <c r="W1039" s="72" t="str">
        <f>IF(ISBLANK(Table1[[#This Row],[Connection Type]]),"",INDEX(LookupConnectionType[Description],MATCH(Table1[[#This Row],[Connection Type]],LookupConnectionType[Connection Abbreviation])))</f>
        <v/>
      </c>
      <c r="X1039" s="76"/>
      <c r="AA1039" s="62"/>
      <c r="AB1039" s="62"/>
      <c r="AC1039" s="62" t="s">
        <v>518</v>
      </c>
      <c r="AD1039" s="62"/>
      <c r="AE1039" s="62"/>
      <c r="AF1039" s="77"/>
      <c r="AG1039" s="77"/>
      <c r="AH1039" s="78"/>
      <c r="AI103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3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39" s="79" t="str">
        <f>IF(OR(Table1[[#This Row],[Apparent Power (kVA)]]="",Table1[[#This Row],[Elec - Diversity]]=""),"",Table1[[#This Row],[Apparent Power (kVA)]]*Table1[[#This Row],[Elec - Diversity]])</f>
        <v/>
      </c>
      <c r="AL1039" s="62"/>
      <c r="AM1039" s="62"/>
      <c r="AN1039" s="62"/>
      <c r="AO1039" s="62"/>
      <c r="AP1039" s="62"/>
      <c r="AQ1039" s="62"/>
      <c r="AR1039" s="62"/>
      <c r="AS1039" s="62">
        <v>10</v>
      </c>
      <c r="AT1039" s="62" t="str" cm="1">
        <f t="array" ref="AT1039">IF(ISBLANK(Table1[[#This Row],[Service]]),"N/A",INDEX(LookupService[Consumption Unit],MATCH(Table1[[#This Row],[Service]],LookupService[Service],0),0))</f>
        <v>SCFM</v>
      </c>
      <c r="AU1039" s="62"/>
      <c r="AV1039" s="62">
        <v>90</v>
      </c>
      <c r="AW1039" s="80" t="str" cm="1">
        <f t="array" ref="AW1039">IF(ISBLANK(Table1[[#This Row],[Service]]),"N/A",INDEX(LookupService[Pressure Unit],MATCH(Table1[[#This Row],[Service]],LookupService[Service],0),0))</f>
        <v>PSI</v>
      </c>
      <c r="AX1039" s="81">
        <v>0.05</v>
      </c>
      <c r="AY1039" s="72">
        <f>IF(OR(Table1[[#This Row],[Flow]]="",Table1[[#This Row],[Mech - Diversity]]=""),"",Table1[[#This Row],[Flow]]*Table1[[#This Row],[Mech - Diversity]])</f>
        <v>0.5</v>
      </c>
      <c r="AZ1039" s="72"/>
      <c r="BA1039" s="62" t="s">
        <v>519</v>
      </c>
      <c r="BB1039" s="62" t="s">
        <v>796</v>
      </c>
      <c r="BC1039" s="62"/>
      <c r="BD1039" s="62"/>
      <c r="BE1039" s="62"/>
      <c r="BF1039" s="62"/>
      <c r="BG1039" s="62"/>
      <c r="BH1039" s="77"/>
      <c r="BI1039" s="77"/>
      <c r="BJ1039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039" s="72"/>
      <c r="BL1039" s="72" t="b">
        <f>IF(ISBLANK(Table1[[#This Row],[Power Source (Control Panel)]]),FALSE,TRUE)</f>
        <v>0</v>
      </c>
    </row>
    <row r="1040" spans="1:64" ht="30" customHeight="1" x14ac:dyDescent="0.3">
      <c r="A1040" s="62" t="s">
        <v>1224</v>
      </c>
      <c r="B1040" s="62" t="s">
        <v>1225</v>
      </c>
      <c r="C104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EL-C181</v>
      </c>
      <c r="D1040" s="62" t="s">
        <v>516</v>
      </c>
      <c r="E1040" s="62" t="s">
        <v>528</v>
      </c>
      <c r="F1040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040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040" s="74">
        <v>181</v>
      </c>
      <c r="I1040" s="75" t="str">
        <f>IF(Table1[[#This Row],[Connection ID]]&lt;&gt;"-",IF(COUNTIF(Table1[Connection ID],Table1[[#This Row],[Connection ID]])&gt;1,"Duplicate Tag",""),"")</f>
        <v/>
      </c>
      <c r="J104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40" s="62"/>
      <c r="M1040" s="62" t="s">
        <v>7</v>
      </c>
      <c r="N1040" s="72" t="str" cm="1">
        <f t="array" ref="N1040">_xlfn._xlws.FILTER(LookupCostCode[Cost Code],LookupCostCode[Description]=Table1[[#This Row],[Equipment Type]],"Not Assigned")</f>
        <v>Not Assigned</v>
      </c>
      <c r="O1040" s="72" t="s">
        <v>916</v>
      </c>
      <c r="P1040" s="72"/>
      <c r="Q1040" s="62" t="s">
        <v>9</v>
      </c>
      <c r="R1040" s="62"/>
      <c r="S1040" s="62"/>
      <c r="T1040" s="62"/>
      <c r="U1040" s="62"/>
      <c r="V1040" s="62"/>
      <c r="W1040" s="72" t="str">
        <f>IF(ISBLANK(Table1[[#This Row],[Connection Type]]),"",INDEX(LookupConnectionType[Description],MATCH(Table1[[#This Row],[Connection Type]],LookupConnectionType[Connection Abbreviation])))</f>
        <v/>
      </c>
      <c r="X1040" s="76"/>
      <c r="AA1040" s="62"/>
      <c r="AB1040" s="62"/>
      <c r="AC1040" s="62" t="s">
        <v>518</v>
      </c>
      <c r="AD1040" s="62"/>
      <c r="AE1040" s="62" t="s">
        <v>657</v>
      </c>
      <c r="AF1040" s="77"/>
      <c r="AG1040" s="77">
        <v>15</v>
      </c>
      <c r="AH1040" s="78">
        <v>0.8</v>
      </c>
      <c r="AI1040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5.4039985196148965</v>
      </c>
      <c r="AJ1040" s="79">
        <f>IF(OR(Table1[[#This Row],[Apparent Load (FLA)]]="",Table1[[#This Row],[Apparent Load (FLA)]]=0,Table1[[#This Row],[Elec - Diversity]]=""),"",Table1[[#This Row],[Apparent Load (FLA)]]*Table1[[#This Row],[Elec - Diversity]])</f>
        <v>12</v>
      </c>
      <c r="AK1040" s="79">
        <f>IF(OR(Table1[[#This Row],[Apparent Power (kVA)]]="",Table1[[#This Row],[Elec - Diversity]]=""),"",Table1[[#This Row],[Apparent Power (kVA)]]*Table1[[#This Row],[Elec - Diversity]])</f>
        <v>4.3231988156919172</v>
      </c>
      <c r="AL1040" s="62"/>
      <c r="AM1040" s="62"/>
      <c r="AN1040" s="62"/>
      <c r="AO1040" s="62"/>
      <c r="AP1040" s="62"/>
      <c r="AQ1040" s="62"/>
      <c r="AR1040" s="62"/>
      <c r="AS1040" s="62"/>
      <c r="AT1040" s="62" t="str" cm="1">
        <f t="array" ref="AT1040">IF(ISBLANK(Table1[[#This Row],[Service]]),"N/A",INDEX(LookupService[Consumption Unit],MATCH(Table1[[#This Row],[Service]],LookupService[Service],0),0))</f>
        <v>N/A</v>
      </c>
      <c r="AU1040" s="62"/>
      <c r="AV1040" s="62"/>
      <c r="AW1040" s="80" t="str" cm="1">
        <f t="array" ref="AW1040">IF(ISBLANK(Table1[[#This Row],[Service]]),"N/A",INDEX(LookupService[Pressure Unit],MATCH(Table1[[#This Row],[Service]],LookupService[Service],0),0))</f>
        <v>N/A</v>
      </c>
      <c r="AX1040" s="81"/>
      <c r="AY1040" s="72" t="str">
        <f>IF(OR(Table1[[#This Row],[Flow]]="",Table1[[#This Row],[Mech - Diversity]]=""),"",Table1[[#This Row],[Flow]]*Table1[[#This Row],[Mech - Diversity]])</f>
        <v/>
      </c>
      <c r="AZ1040" s="72"/>
      <c r="BA1040" s="62"/>
      <c r="BB1040" s="62"/>
      <c r="BC1040" s="62"/>
      <c r="BD1040" s="62"/>
      <c r="BE1040" s="62"/>
      <c r="BF1040" s="62"/>
      <c r="BG1040" s="62"/>
      <c r="BH1040" s="77"/>
      <c r="BI1040" s="77"/>
      <c r="BJ1040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040" s="72"/>
      <c r="BL1040" s="72" t="b">
        <f>IF(ISBLANK(Table1[[#This Row],[Power Source (Control Panel)]]),FALSE,TRUE)</f>
        <v>0</v>
      </c>
    </row>
    <row r="1041" spans="1:64" ht="30" customHeight="1" x14ac:dyDescent="0.3">
      <c r="A1041" s="62" t="s">
        <v>1224</v>
      </c>
      <c r="B1041" s="62" t="s">
        <v>1225</v>
      </c>
      <c r="C104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PCW-C005</v>
      </c>
      <c r="D1041" s="62" t="s">
        <v>516</v>
      </c>
      <c r="E1041" s="62" t="s">
        <v>812</v>
      </c>
      <c r="F1041" s="72" t="str">
        <f>IF(OR(Table1[[#This Row],[Equipment Level]] = "Equipment", Table1[[#This Row],[Equipment Level]] = "Control Panel"),"", INDEX(LookupService[Service Abbreviation],MATCH(Table1[[#This Row],[Service]],LookupService[Service],0),1))</f>
        <v>PCW</v>
      </c>
      <c r="G1041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041" s="74">
        <v>5</v>
      </c>
      <c r="I1041" s="75" t="str">
        <f>IF(Table1[[#This Row],[Connection ID]]&lt;&gt;"-",IF(COUNTIF(Table1[Connection ID],Table1[[#This Row],[Connection ID]])&gt;1,"Duplicate Tag",""),"")</f>
        <v/>
      </c>
      <c r="J104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41" s="62"/>
      <c r="M1041" s="62" t="s">
        <v>7</v>
      </c>
      <c r="N1041" s="72" t="str" cm="1">
        <f t="array" ref="N1041">_xlfn._xlws.FILTER(LookupCostCode[Cost Code],LookupCostCode[Description]=Table1[[#This Row],[Equipment Type]],"Not Assigned")</f>
        <v>Not Assigned</v>
      </c>
      <c r="O1041" s="72" t="s">
        <v>916</v>
      </c>
      <c r="P1041" s="72"/>
      <c r="Q1041" s="62" t="s">
        <v>9</v>
      </c>
      <c r="R1041" s="62"/>
      <c r="S1041" s="62"/>
      <c r="T1041" s="62"/>
      <c r="U1041" s="62"/>
      <c r="V1041" s="62"/>
      <c r="W1041" s="72" t="str">
        <f>IF(ISBLANK(Table1[[#This Row],[Connection Type]]),"",INDEX(LookupConnectionType[Description],MATCH(Table1[[#This Row],[Connection Type]],LookupConnectionType[Connection Abbreviation])))</f>
        <v/>
      </c>
      <c r="X1041" s="76"/>
      <c r="AA1041" s="62"/>
      <c r="AB1041" s="62"/>
      <c r="AC1041" s="62" t="s">
        <v>518</v>
      </c>
      <c r="AD1041" s="62"/>
      <c r="AE1041" s="62"/>
      <c r="AF1041" s="77"/>
      <c r="AG1041" s="77"/>
      <c r="AH1041" s="78"/>
      <c r="AI104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4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41" s="79" t="str">
        <f>IF(OR(Table1[[#This Row],[Apparent Power (kVA)]]="",Table1[[#This Row],[Elec - Diversity]]=""),"",Table1[[#This Row],[Apparent Power (kVA)]]*Table1[[#This Row],[Elec - Diversity]])</f>
        <v/>
      </c>
      <c r="AL1041" s="62"/>
      <c r="AM1041" s="62"/>
      <c r="AN1041" s="62"/>
      <c r="AO1041" s="62"/>
      <c r="AP1041" s="62"/>
      <c r="AQ1041" s="62"/>
      <c r="AR1041" s="62"/>
      <c r="AS1041" s="62">
        <v>25</v>
      </c>
      <c r="AT1041" s="62" t="str" cm="1">
        <f t="array" ref="AT1041">IF(ISBLANK(Table1[[#This Row],[Service]]),"N/A",INDEX(LookupService[Consumption Unit],MATCH(Table1[[#This Row],[Service]],LookupService[Service],0),0))</f>
        <v>GPM</v>
      </c>
      <c r="AU1041" s="62">
        <v>55</v>
      </c>
      <c r="AV1041" s="62">
        <v>50</v>
      </c>
      <c r="AW1041" s="80" t="str" cm="1">
        <f t="array" ref="AW1041">IF(ISBLANK(Table1[[#This Row],[Service]]),"N/A",INDEX(LookupService[Pressure Unit],MATCH(Table1[[#This Row],[Service]],LookupService[Service],0),0))</f>
        <v>PSI</v>
      </c>
      <c r="AX1041" s="81">
        <v>0.04</v>
      </c>
      <c r="AY1041" s="72">
        <f>IF(OR(Table1[[#This Row],[Flow]]="",Table1[[#This Row],[Mech - Diversity]]=""),"",Table1[[#This Row],[Flow]]*Table1[[#This Row],[Mech - Diversity]])</f>
        <v>1</v>
      </c>
      <c r="AZ1041" s="72"/>
      <c r="BA1041" s="62" t="s">
        <v>519</v>
      </c>
      <c r="BB1041" s="62"/>
      <c r="BC1041" s="62"/>
      <c r="BD1041" s="62"/>
      <c r="BE1041" s="62"/>
      <c r="BF1041" s="62"/>
      <c r="BG1041" s="62"/>
      <c r="BH1041" s="77"/>
      <c r="BI1041" s="77"/>
      <c r="BJ1041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041" s="72"/>
      <c r="BL1041" s="72" t="b">
        <f>IF(ISBLANK(Table1[[#This Row],[Power Source (Control Panel)]]),FALSE,TRUE)</f>
        <v>0</v>
      </c>
    </row>
    <row r="1042" spans="1:64" ht="30" customHeight="1" x14ac:dyDescent="0.3">
      <c r="A1042" s="62" t="s">
        <v>1224</v>
      </c>
      <c r="B1042" s="62" t="s">
        <v>1225</v>
      </c>
      <c r="C104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PHW-C005</v>
      </c>
      <c r="D1042" s="62" t="s">
        <v>516</v>
      </c>
      <c r="E1042" s="62" t="s">
        <v>814</v>
      </c>
      <c r="F1042" s="72" t="str">
        <f>IF(OR(Table1[[#This Row],[Equipment Level]] = "Equipment", Table1[[#This Row],[Equipment Level]] = "Control Panel"),"", INDEX(LookupService[Service Abbreviation],MATCH(Table1[[#This Row],[Service]],LookupService[Service],0),1))</f>
        <v>PHW</v>
      </c>
      <c r="G1042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042" s="74">
        <v>5</v>
      </c>
      <c r="I1042" s="75" t="str">
        <f>IF(Table1[[#This Row],[Connection ID]]&lt;&gt;"-",IF(COUNTIF(Table1[Connection ID],Table1[[#This Row],[Connection ID]])&gt;1,"Duplicate Tag",""),"")</f>
        <v/>
      </c>
      <c r="J104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42" s="62"/>
      <c r="M1042" s="62" t="s">
        <v>7</v>
      </c>
      <c r="N1042" s="72" t="str" cm="1">
        <f t="array" ref="N1042">_xlfn._xlws.FILTER(LookupCostCode[Cost Code],LookupCostCode[Description]=Table1[[#This Row],[Equipment Type]],"Not Assigned")</f>
        <v>Not Assigned</v>
      </c>
      <c r="O1042" s="72" t="s">
        <v>916</v>
      </c>
      <c r="P1042" s="72"/>
      <c r="Q1042" s="62" t="s">
        <v>9</v>
      </c>
      <c r="R1042" s="62"/>
      <c r="S1042" s="62"/>
      <c r="T1042" s="62"/>
      <c r="U1042" s="62"/>
      <c r="V1042" s="62"/>
      <c r="W1042" s="72" t="str">
        <f>IF(ISBLANK(Table1[[#This Row],[Connection Type]]),"",INDEX(LookupConnectionType[Description],MATCH(Table1[[#This Row],[Connection Type]],LookupConnectionType[Connection Abbreviation])))</f>
        <v/>
      </c>
      <c r="X1042" s="76"/>
      <c r="AA1042" s="62"/>
      <c r="AB1042" s="62"/>
      <c r="AC1042" s="62" t="s">
        <v>518</v>
      </c>
      <c r="AD1042" s="62"/>
      <c r="AE1042" s="62"/>
      <c r="AF1042" s="77"/>
      <c r="AG1042" s="77"/>
      <c r="AH1042" s="78"/>
      <c r="AI104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4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42" s="79" t="str">
        <f>IF(OR(Table1[[#This Row],[Apparent Power (kVA)]]="",Table1[[#This Row],[Elec - Diversity]]=""),"",Table1[[#This Row],[Apparent Power (kVA)]]*Table1[[#This Row],[Elec - Diversity]])</f>
        <v/>
      </c>
      <c r="AL1042" s="62"/>
      <c r="AM1042" s="62"/>
      <c r="AN1042" s="62"/>
      <c r="AO1042" s="62"/>
      <c r="AP1042" s="62"/>
      <c r="AQ1042" s="62"/>
      <c r="AR1042" s="62"/>
      <c r="AS1042" s="62">
        <v>25</v>
      </c>
      <c r="AT1042" s="62" t="str" cm="1">
        <f t="array" ref="AT1042">IF(ISBLANK(Table1[[#This Row],[Service]]),"N/A",INDEX(LookupService[Consumption Unit],MATCH(Table1[[#This Row],[Service]],LookupService[Service],0),0))</f>
        <v>GPM</v>
      </c>
      <c r="AU1042" s="62">
        <v>180</v>
      </c>
      <c r="AV1042" s="62">
        <v>50</v>
      </c>
      <c r="AW1042" s="80" t="str" cm="1">
        <f t="array" ref="AW1042">IF(ISBLANK(Table1[[#This Row],[Service]]),"N/A",INDEX(LookupService[Pressure Unit],MATCH(Table1[[#This Row],[Service]],LookupService[Service],0),0))</f>
        <v>PSI</v>
      </c>
      <c r="AX1042" s="81">
        <v>0.04</v>
      </c>
      <c r="AY1042" s="72">
        <f>IF(OR(Table1[[#This Row],[Flow]]="",Table1[[#This Row],[Mech - Diversity]]=""),"",Table1[[#This Row],[Flow]]*Table1[[#This Row],[Mech - Diversity]])</f>
        <v>1</v>
      </c>
      <c r="AZ1042" s="72"/>
      <c r="BA1042" s="62" t="s">
        <v>519</v>
      </c>
      <c r="BB1042" s="62"/>
      <c r="BC1042" s="62"/>
      <c r="BD1042" s="62"/>
      <c r="BE1042" s="62"/>
      <c r="BF1042" s="62"/>
      <c r="BG1042" s="62"/>
      <c r="BH1042" s="77"/>
      <c r="BI1042" s="77"/>
      <c r="BJ1042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042" s="72"/>
      <c r="BL1042" s="72" t="b">
        <f>IF(ISBLANK(Table1[[#This Row],[Power Source (Control Panel)]]),FALSE,TRUE)</f>
        <v>0</v>
      </c>
    </row>
    <row r="1043" spans="1:64" ht="30" customHeight="1" x14ac:dyDescent="0.3">
      <c r="A1043" s="62" t="s">
        <v>1224</v>
      </c>
      <c r="B1043" s="62" t="s">
        <v>1225</v>
      </c>
      <c r="C104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43" s="62" t="s">
        <v>509</v>
      </c>
      <c r="E1043" s="62"/>
      <c r="F104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4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43" s="74"/>
      <c r="I1043" s="75" t="str">
        <f>IF(Table1[[#This Row],[Connection ID]]&lt;&gt;"-",IF(COUNTIF(Table1[Connection ID],Table1[[#This Row],[Connection ID]])&gt;1,"Duplicate Tag",""),"")</f>
        <v/>
      </c>
      <c r="J104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43" s="62"/>
      <c r="M1043" s="62" t="s">
        <v>7</v>
      </c>
      <c r="N1043" s="72" t="str" cm="1">
        <f t="array" ref="N1043">_xlfn._xlws.FILTER(LookupCostCode[Cost Code],LookupCostCode[Description]=Table1[[#This Row],[Equipment Type]],"Not Assigned")</f>
        <v>Not Assigned</v>
      </c>
      <c r="O1043" s="72" t="s">
        <v>916</v>
      </c>
      <c r="P1043" s="72"/>
      <c r="Q1043" s="62" t="s">
        <v>9</v>
      </c>
      <c r="R1043" s="62"/>
      <c r="S1043" s="62"/>
      <c r="T1043" s="62"/>
      <c r="U1043" s="62"/>
      <c r="V1043" s="62"/>
      <c r="W1043" s="72" t="str">
        <f>IF(ISBLANK(Table1[[#This Row],[Connection Type]]),"",INDEX(LookupConnectionType[Description],MATCH(Table1[[#This Row],[Connection Type]],LookupConnectionType[Connection Abbreviation])))</f>
        <v/>
      </c>
      <c r="X1043" s="76"/>
      <c r="AA1043" s="62"/>
      <c r="AB1043" s="62"/>
      <c r="AC1043" s="62"/>
      <c r="AD1043" s="62"/>
      <c r="AE1043" s="62"/>
      <c r="AF1043" s="77"/>
      <c r="AG1043" s="77"/>
      <c r="AH1043" s="78"/>
      <c r="AI104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4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43" s="79" t="str">
        <f>IF(OR(Table1[[#This Row],[Apparent Power (kVA)]]="",Table1[[#This Row],[Elec - Diversity]]=""),"",Table1[[#This Row],[Apparent Power (kVA)]]*Table1[[#This Row],[Elec - Diversity]])</f>
        <v/>
      </c>
      <c r="AL1043" s="62"/>
      <c r="AM1043" s="62"/>
      <c r="AN1043" s="62"/>
      <c r="AO1043" s="62"/>
      <c r="AP1043" s="62"/>
      <c r="AQ1043" s="62"/>
      <c r="AR1043" s="62"/>
      <c r="AS1043" s="62"/>
      <c r="AT1043" s="62" t="str" cm="1">
        <f t="array" ref="AT1043">IF(ISBLANK(Table1[[#This Row],[Service]]),"N/A",INDEX(LookupService[Consumption Unit],MATCH(Table1[[#This Row],[Service]],LookupService[Service],0),0))</f>
        <v>N/A</v>
      </c>
      <c r="AU1043" s="62"/>
      <c r="AV1043" s="62"/>
      <c r="AW1043" s="80" t="str" cm="1">
        <f t="array" ref="AW1043">IF(ISBLANK(Table1[[#This Row],[Service]]),"N/A",INDEX(LookupService[Pressure Unit],MATCH(Table1[[#This Row],[Service]],LookupService[Service],0),0))</f>
        <v>N/A</v>
      </c>
      <c r="AX1043" s="81"/>
      <c r="AY1043" s="72" t="str">
        <f>IF(OR(Table1[[#This Row],[Flow]]="",Table1[[#This Row],[Mech - Diversity]]=""),"",Table1[[#This Row],[Flow]]*Table1[[#This Row],[Mech - Diversity]])</f>
        <v/>
      </c>
      <c r="AZ1043" s="72"/>
      <c r="BA1043" s="62"/>
      <c r="BB1043" s="62"/>
      <c r="BC1043" s="62"/>
      <c r="BD1043" s="62"/>
      <c r="BE1043" s="62"/>
      <c r="BF1043" s="62"/>
      <c r="BG1043" s="62"/>
      <c r="BH1043" s="77"/>
      <c r="BI1043" s="77"/>
      <c r="BJ104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43" s="72"/>
      <c r="BL1043" s="72" t="b">
        <f>IF(ISBLANK(Table1[[#This Row],[Power Source (Control Panel)]]),FALSE,TRUE)</f>
        <v>0</v>
      </c>
    </row>
    <row r="1044" spans="1:64" ht="30" customHeight="1" x14ac:dyDescent="0.3">
      <c r="A1044" s="62" t="s">
        <v>1226</v>
      </c>
      <c r="B1044" s="62" t="s">
        <v>1227</v>
      </c>
      <c r="C104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EL-C182</v>
      </c>
      <c r="D1044" s="62" t="s">
        <v>516</v>
      </c>
      <c r="E1044" s="62" t="s">
        <v>528</v>
      </c>
      <c r="F1044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044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044" s="74">
        <v>182</v>
      </c>
      <c r="I1044" s="75" t="str">
        <f>IF(Table1[[#This Row],[Connection ID]]&lt;&gt;"-",IF(COUNTIF(Table1[Connection ID],Table1[[#This Row],[Connection ID]])&gt;1,"Duplicate Tag",""),"")</f>
        <v/>
      </c>
      <c r="J104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44" s="62"/>
      <c r="M1044" s="62" t="s">
        <v>7</v>
      </c>
      <c r="N1044" s="72" t="str" cm="1">
        <f t="array" ref="N1044">_xlfn._xlws.FILTER(LookupCostCode[Cost Code],LookupCostCode[Description]=Table1[[#This Row],[Equipment Type]],"Not Assigned")</f>
        <v>Not Assigned</v>
      </c>
      <c r="O1044" s="72" t="s">
        <v>545</v>
      </c>
      <c r="P1044" s="72"/>
      <c r="Q1044" s="62" t="s">
        <v>9</v>
      </c>
      <c r="R1044" s="62"/>
      <c r="S1044" s="62" t="s">
        <v>6</v>
      </c>
      <c r="T1044" s="62"/>
      <c r="U1044" s="62"/>
      <c r="V1044" s="62"/>
      <c r="W1044" s="72" t="str">
        <f>IF(ISBLANK(Table1[[#This Row],[Connection Type]]),"",INDEX(LookupConnectionType[Description],MATCH(Table1[[#This Row],[Connection Type]],LookupConnectionType[Connection Abbreviation])))</f>
        <v/>
      </c>
      <c r="X1044" s="76"/>
      <c r="AA1044" s="62"/>
      <c r="AB1044" s="62"/>
      <c r="AC1044" s="62" t="s">
        <v>518</v>
      </c>
      <c r="AD1044" s="62"/>
      <c r="AE1044" s="62" t="s">
        <v>529</v>
      </c>
      <c r="AF1044" s="77"/>
      <c r="AG1044" s="77">
        <v>10</v>
      </c>
      <c r="AH1044" s="78">
        <v>0.8</v>
      </c>
      <c r="AI1044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1.2</v>
      </c>
      <c r="AJ1044" s="79">
        <f>IF(OR(Table1[[#This Row],[Apparent Load (FLA)]]="",Table1[[#This Row],[Apparent Load (FLA)]]=0,Table1[[#This Row],[Elec - Diversity]]=""),"",Table1[[#This Row],[Apparent Load (FLA)]]*Table1[[#This Row],[Elec - Diversity]])</f>
        <v>8</v>
      </c>
      <c r="AK1044" s="79">
        <f>IF(OR(Table1[[#This Row],[Apparent Power (kVA)]]="",Table1[[#This Row],[Elec - Diversity]]=""),"",Table1[[#This Row],[Apparent Power (kVA)]]*Table1[[#This Row],[Elec - Diversity]])</f>
        <v>0.96</v>
      </c>
      <c r="AL1044" s="62"/>
      <c r="AM1044" s="62"/>
      <c r="AN1044" s="62"/>
      <c r="AO1044" s="62"/>
      <c r="AP1044" s="62"/>
      <c r="AQ1044" s="62"/>
      <c r="AR1044" s="62"/>
      <c r="AS1044" s="62"/>
      <c r="AT1044" s="62" t="str" cm="1">
        <f t="array" ref="AT1044">IF(ISBLANK(Table1[[#This Row],[Service]]),"N/A",INDEX(LookupService[Consumption Unit],MATCH(Table1[[#This Row],[Service]],LookupService[Service],0),0))</f>
        <v>N/A</v>
      </c>
      <c r="AU1044" s="62"/>
      <c r="AV1044" s="62"/>
      <c r="AW1044" s="80" t="str" cm="1">
        <f t="array" ref="AW1044">IF(ISBLANK(Table1[[#This Row],[Service]]),"N/A",INDEX(LookupService[Pressure Unit],MATCH(Table1[[#This Row],[Service]],LookupService[Service],0),0))</f>
        <v>N/A</v>
      </c>
      <c r="AX1044" s="81"/>
      <c r="AY1044" s="72" t="str">
        <f>IF(OR(Table1[[#This Row],[Flow]]="",Table1[[#This Row],[Mech - Diversity]]=""),"",Table1[[#This Row],[Flow]]*Table1[[#This Row],[Mech - Diversity]])</f>
        <v/>
      </c>
      <c r="AZ1044" s="72"/>
      <c r="BA1044" s="62"/>
      <c r="BB1044" s="62"/>
      <c r="BC1044" s="62"/>
      <c r="BD1044" s="62"/>
      <c r="BE1044" s="62"/>
      <c r="BF1044" s="62"/>
      <c r="BG1044" s="62"/>
      <c r="BH1044" s="77"/>
      <c r="BI1044" s="77"/>
      <c r="BJ1044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044" s="72"/>
      <c r="BL1044" s="72" t="b">
        <f>IF(ISBLANK(Table1[[#This Row],[Power Source (Control Panel)]]),FALSE,TRUE)</f>
        <v>0</v>
      </c>
    </row>
    <row r="1045" spans="1:64" ht="30" customHeight="1" x14ac:dyDescent="0.3">
      <c r="A1045" s="62" t="s">
        <v>1226</v>
      </c>
      <c r="B1045" s="62" t="s">
        <v>1227</v>
      </c>
      <c r="C104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TD-C159</v>
      </c>
      <c r="D1045" s="62" t="s">
        <v>516</v>
      </c>
      <c r="E1045" s="62" t="s">
        <v>794</v>
      </c>
      <c r="F1045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045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045" s="74">
        <v>159</v>
      </c>
      <c r="I1045" s="75" t="str">
        <f>IF(Table1[[#This Row],[Connection ID]]&lt;&gt;"-",IF(COUNTIF(Table1[Connection ID],Table1[[#This Row],[Connection ID]])&gt;1,"Duplicate Tag",""),"")</f>
        <v/>
      </c>
      <c r="J104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45" s="62"/>
      <c r="M1045" s="62" t="s">
        <v>7</v>
      </c>
      <c r="N1045" s="72" t="str" cm="1">
        <f t="array" ref="N1045">_xlfn._xlws.FILTER(LookupCostCode[Cost Code],LookupCostCode[Description]=Table1[[#This Row],[Equipment Type]],"Not Assigned")</f>
        <v>Not Assigned</v>
      </c>
      <c r="O1045" s="72" t="s">
        <v>545</v>
      </c>
      <c r="P1045" s="72"/>
      <c r="Q1045" s="62" t="s">
        <v>9</v>
      </c>
      <c r="R1045" s="62"/>
      <c r="S1045" s="62" t="s">
        <v>6</v>
      </c>
      <c r="T1045" s="62"/>
      <c r="U1045" s="62"/>
      <c r="V1045" s="62"/>
      <c r="W1045" s="72" t="str">
        <f>IF(ISBLANK(Table1[[#This Row],[Connection Type]]),"",INDEX(LookupConnectionType[Description],MATCH(Table1[[#This Row],[Connection Type]],LookupConnectionType[Connection Abbreviation])))</f>
        <v/>
      </c>
      <c r="X1045" s="76"/>
      <c r="AA1045" s="62"/>
      <c r="AB1045" s="62"/>
      <c r="AC1045" s="62"/>
      <c r="AD1045" s="62"/>
      <c r="AE1045" s="62"/>
      <c r="AF1045" s="77"/>
      <c r="AG1045" s="77"/>
      <c r="AH1045" s="78"/>
      <c r="AI104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4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45" s="79" t="str">
        <f>IF(OR(Table1[[#This Row],[Apparent Power (kVA)]]="",Table1[[#This Row],[Elec - Diversity]]=""),"",Table1[[#This Row],[Apparent Power (kVA)]]*Table1[[#This Row],[Elec - Diversity]])</f>
        <v/>
      </c>
      <c r="AL1045" s="62"/>
      <c r="AM1045" s="62"/>
      <c r="AN1045" s="62"/>
      <c r="AO1045" s="62"/>
      <c r="AP1045" s="62"/>
      <c r="AQ1045" s="62"/>
      <c r="AR1045" s="62"/>
      <c r="AS1045" s="62"/>
      <c r="AT1045" s="62" t="str" cm="1">
        <f t="array" ref="AT1045">IF(ISBLANK(Table1[[#This Row],[Service]]),"N/A",INDEX(LookupService[Consumption Unit],MATCH(Table1[[#This Row],[Service]],LookupService[Service],0),0))</f>
        <v>N/A</v>
      </c>
      <c r="AU1045" s="62"/>
      <c r="AV1045" s="62"/>
      <c r="AW1045" s="80" t="str" cm="1">
        <f t="array" ref="AW1045">IF(ISBLANK(Table1[[#This Row],[Service]]),"N/A",INDEX(LookupService[Pressure Unit],MATCH(Table1[[#This Row],[Service]],LookupService[Service],0),0))</f>
        <v>N/A</v>
      </c>
      <c r="AX1045" s="81"/>
      <c r="AY1045" s="72" t="str">
        <f>IF(OR(Table1[[#This Row],[Flow]]="",Table1[[#This Row],[Mech - Diversity]]=""),"",Table1[[#This Row],[Flow]]*Table1[[#This Row],[Mech - Diversity]])</f>
        <v/>
      </c>
      <c r="AZ1045" s="72"/>
      <c r="BA1045" s="62"/>
      <c r="BB1045" s="62"/>
      <c r="BC1045" s="62"/>
      <c r="BD1045" s="62"/>
      <c r="BE1045" s="62"/>
      <c r="BF1045" s="62"/>
      <c r="BG1045" s="62"/>
      <c r="BH1045" s="77"/>
      <c r="BI1045" s="77"/>
      <c r="BJ1045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045" s="72"/>
      <c r="BL1045" s="72" t="b">
        <f>IF(ISBLANK(Table1[[#This Row],[Power Source (Control Panel)]]),FALSE,TRUE)</f>
        <v>0</v>
      </c>
    </row>
    <row r="1046" spans="1:64" ht="30" customHeight="1" x14ac:dyDescent="0.3">
      <c r="A1046" s="62" t="s">
        <v>1226</v>
      </c>
      <c r="B1046" s="62" t="s">
        <v>1227</v>
      </c>
      <c r="C104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46" s="62" t="s">
        <v>509</v>
      </c>
      <c r="E1046" s="62"/>
      <c r="F104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4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46" s="74"/>
      <c r="I1046" s="75" t="str">
        <f>IF(Table1[[#This Row],[Connection ID]]&lt;&gt;"-",IF(COUNTIF(Table1[Connection ID],Table1[[#This Row],[Connection ID]])&gt;1,"Duplicate Tag",""),"")</f>
        <v/>
      </c>
      <c r="J104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46" s="62"/>
      <c r="M1046" s="62" t="s">
        <v>7</v>
      </c>
      <c r="N1046" s="72" t="str" cm="1">
        <f t="array" ref="N1046">_xlfn._xlws.FILTER(LookupCostCode[Cost Code],LookupCostCode[Description]=Table1[[#This Row],[Equipment Type]],"Not Assigned")</f>
        <v>Not Assigned</v>
      </c>
      <c r="O1046" s="72" t="s">
        <v>545</v>
      </c>
      <c r="P1046" s="72"/>
      <c r="Q1046" s="62" t="s">
        <v>9</v>
      </c>
      <c r="R1046" s="62"/>
      <c r="S1046" s="62" t="s">
        <v>6</v>
      </c>
      <c r="T1046" s="62"/>
      <c r="U1046" s="62"/>
      <c r="V1046" s="62"/>
      <c r="W1046" s="72" t="str">
        <f>IF(ISBLANK(Table1[[#This Row],[Connection Type]]),"",INDEX(LookupConnectionType[Description],MATCH(Table1[[#This Row],[Connection Type]],LookupConnectionType[Connection Abbreviation])))</f>
        <v/>
      </c>
      <c r="X1046" s="76"/>
      <c r="AA1046" s="62"/>
      <c r="AB1046" s="62"/>
      <c r="AC1046" s="62"/>
      <c r="AD1046" s="62"/>
      <c r="AE1046" s="62"/>
      <c r="AF1046" s="77"/>
      <c r="AG1046" s="77"/>
      <c r="AH1046" s="78"/>
      <c r="AI104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4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46" s="79" t="str">
        <f>IF(OR(Table1[[#This Row],[Apparent Power (kVA)]]="",Table1[[#This Row],[Elec - Diversity]]=""),"",Table1[[#This Row],[Apparent Power (kVA)]]*Table1[[#This Row],[Elec - Diversity]])</f>
        <v/>
      </c>
      <c r="AL1046" s="62"/>
      <c r="AM1046" s="62"/>
      <c r="AN1046" s="62"/>
      <c r="AO1046" s="62"/>
      <c r="AP1046" s="62"/>
      <c r="AQ1046" s="62"/>
      <c r="AR1046" s="62"/>
      <c r="AS1046" s="62"/>
      <c r="AT1046" s="62" t="str" cm="1">
        <f t="array" ref="AT1046">IF(ISBLANK(Table1[[#This Row],[Service]]),"N/A",INDEX(LookupService[Consumption Unit],MATCH(Table1[[#This Row],[Service]],LookupService[Service],0),0))</f>
        <v>N/A</v>
      </c>
      <c r="AU1046" s="62"/>
      <c r="AV1046" s="62"/>
      <c r="AW1046" s="80" t="str" cm="1">
        <f t="array" ref="AW1046">IF(ISBLANK(Table1[[#This Row],[Service]]),"N/A",INDEX(LookupService[Pressure Unit],MATCH(Table1[[#This Row],[Service]],LookupService[Service],0),0))</f>
        <v>N/A</v>
      </c>
      <c r="AX1046" s="81"/>
      <c r="AY1046" s="72" t="str">
        <f>IF(OR(Table1[[#This Row],[Flow]]="",Table1[[#This Row],[Mech - Diversity]]=""),"",Table1[[#This Row],[Flow]]*Table1[[#This Row],[Mech - Diversity]])</f>
        <v/>
      </c>
      <c r="AZ1046" s="72"/>
      <c r="BA1046" s="62"/>
      <c r="BB1046" s="62"/>
      <c r="BC1046" s="62"/>
      <c r="BD1046" s="62"/>
      <c r="BE1046" s="62"/>
      <c r="BF1046" s="62"/>
      <c r="BG1046" s="62"/>
      <c r="BH1046" s="77"/>
      <c r="BI1046" s="77"/>
      <c r="BJ104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46" s="72"/>
      <c r="BL1046" s="72" t="b">
        <f>IF(ISBLANK(Table1[[#This Row],[Power Source (Control Panel)]]),FALSE,TRUE)</f>
        <v>0</v>
      </c>
    </row>
    <row r="1047" spans="1:64" ht="30.75" customHeight="1" x14ac:dyDescent="0.3">
      <c r="A1047" s="62" t="s">
        <v>1228</v>
      </c>
      <c r="B1047" s="62" t="s">
        <v>1227</v>
      </c>
      <c r="C104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EL-C183</v>
      </c>
      <c r="D1047" s="62" t="s">
        <v>516</v>
      </c>
      <c r="E1047" s="62" t="s">
        <v>528</v>
      </c>
      <c r="F1047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047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047" s="74">
        <v>183</v>
      </c>
      <c r="I1047" s="75" t="str">
        <f>IF(Table1[[#This Row],[Connection ID]]&lt;&gt;"-",IF(COUNTIF(Table1[Connection ID],Table1[[#This Row],[Connection ID]])&gt;1,"Duplicate Tag",""),"")</f>
        <v/>
      </c>
      <c r="J104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47" s="62"/>
      <c r="M1047" s="62" t="s">
        <v>7</v>
      </c>
      <c r="N1047" s="72" t="str" cm="1">
        <f t="array" ref="N1047">_xlfn._xlws.FILTER(LookupCostCode[Cost Code],LookupCostCode[Description]=Table1[[#This Row],[Equipment Type]],"Not Assigned")</f>
        <v>Not Assigned</v>
      </c>
      <c r="O1047" s="72" t="s">
        <v>545</v>
      </c>
      <c r="P1047" s="72"/>
      <c r="Q1047" s="62" t="s">
        <v>9</v>
      </c>
      <c r="R1047" s="62"/>
      <c r="S1047" s="62" t="s">
        <v>6</v>
      </c>
      <c r="T1047" s="62"/>
      <c r="U1047" s="62"/>
      <c r="V1047" s="62"/>
      <c r="W1047" s="72" t="str">
        <f>IF(ISBLANK(Table1[[#This Row],[Connection Type]]),"",INDEX(LookupConnectionType[Description],MATCH(Table1[[#This Row],[Connection Type]],LookupConnectionType[Connection Abbreviation])))</f>
        <v/>
      </c>
      <c r="X1047" s="76"/>
      <c r="AA1047" s="62"/>
      <c r="AB1047" s="62"/>
      <c r="AC1047" s="62" t="s">
        <v>518</v>
      </c>
      <c r="AD1047" s="62"/>
      <c r="AE1047" s="62" t="s">
        <v>529</v>
      </c>
      <c r="AF1047" s="77"/>
      <c r="AG1047" s="77">
        <v>10</v>
      </c>
      <c r="AH1047" s="78">
        <v>0.8</v>
      </c>
      <c r="AI1047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1.2</v>
      </c>
      <c r="AJ1047" s="79">
        <f>IF(OR(Table1[[#This Row],[Apparent Load (FLA)]]="",Table1[[#This Row],[Apparent Load (FLA)]]=0,Table1[[#This Row],[Elec - Diversity]]=""),"",Table1[[#This Row],[Apparent Load (FLA)]]*Table1[[#This Row],[Elec - Diversity]])</f>
        <v>8</v>
      </c>
      <c r="AK1047" s="79">
        <f>IF(OR(Table1[[#This Row],[Apparent Power (kVA)]]="",Table1[[#This Row],[Elec - Diversity]]=""),"",Table1[[#This Row],[Apparent Power (kVA)]]*Table1[[#This Row],[Elec - Diversity]])</f>
        <v>0.96</v>
      </c>
      <c r="AL1047" s="62"/>
      <c r="AM1047" s="62"/>
      <c r="AN1047" s="62"/>
      <c r="AO1047" s="62"/>
      <c r="AP1047" s="62"/>
      <c r="AQ1047" s="62"/>
      <c r="AR1047" s="62"/>
      <c r="AS1047" s="62"/>
      <c r="AT1047" s="62" t="str" cm="1">
        <f t="array" ref="AT1047">IF(ISBLANK(Table1[[#This Row],[Service]]),"N/A",INDEX(LookupService[Consumption Unit],MATCH(Table1[[#This Row],[Service]],LookupService[Service],0),0))</f>
        <v>N/A</v>
      </c>
      <c r="AU1047" s="62"/>
      <c r="AV1047" s="62"/>
      <c r="AW1047" s="80" t="str" cm="1">
        <f t="array" ref="AW1047">IF(ISBLANK(Table1[[#This Row],[Service]]),"N/A",INDEX(LookupService[Pressure Unit],MATCH(Table1[[#This Row],[Service]],LookupService[Service],0),0))</f>
        <v>N/A</v>
      </c>
      <c r="AX1047" s="81"/>
      <c r="AY1047" s="72" t="str">
        <f>IF(OR(Table1[[#This Row],[Flow]]="",Table1[[#This Row],[Mech - Diversity]]=""),"",Table1[[#This Row],[Flow]]*Table1[[#This Row],[Mech - Diversity]])</f>
        <v/>
      </c>
      <c r="AZ1047" s="72"/>
      <c r="BA1047" s="62"/>
      <c r="BB1047" s="62"/>
      <c r="BC1047" s="62"/>
      <c r="BD1047" s="62"/>
      <c r="BE1047" s="62"/>
      <c r="BF1047" s="62"/>
      <c r="BG1047" s="62"/>
      <c r="BH1047" s="77"/>
      <c r="BI1047" s="77"/>
      <c r="BJ1047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047" s="72"/>
      <c r="BL1047" s="72" t="b">
        <f>IF(ISBLANK(Table1[[#This Row],[Power Source (Control Panel)]]),FALSE,TRUE)</f>
        <v>0</v>
      </c>
    </row>
    <row r="1048" spans="1:64" ht="30.75" customHeight="1" x14ac:dyDescent="0.3">
      <c r="A1048" s="62" t="s">
        <v>1228</v>
      </c>
      <c r="B1048" s="62" t="s">
        <v>1227</v>
      </c>
      <c r="C104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TD-C160</v>
      </c>
      <c r="D1048" s="62" t="s">
        <v>516</v>
      </c>
      <c r="E1048" s="62" t="s">
        <v>794</v>
      </c>
      <c r="F1048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048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048" s="74">
        <v>160</v>
      </c>
      <c r="I1048" s="75" t="str">
        <f>IF(Table1[[#This Row],[Connection ID]]&lt;&gt;"-",IF(COUNTIF(Table1[Connection ID],Table1[[#This Row],[Connection ID]])&gt;1,"Duplicate Tag",""),"")</f>
        <v/>
      </c>
      <c r="J104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48" s="62"/>
      <c r="M1048" s="62" t="s">
        <v>7</v>
      </c>
      <c r="N1048" s="72" t="str" cm="1">
        <f t="array" ref="N1048">_xlfn._xlws.FILTER(LookupCostCode[Cost Code],LookupCostCode[Description]=Table1[[#This Row],[Equipment Type]],"Not Assigned")</f>
        <v>Not Assigned</v>
      </c>
      <c r="O1048" s="72" t="s">
        <v>545</v>
      </c>
      <c r="P1048" s="72"/>
      <c r="Q1048" s="62" t="s">
        <v>9</v>
      </c>
      <c r="R1048" s="62"/>
      <c r="S1048" s="62" t="s">
        <v>6</v>
      </c>
      <c r="T1048" s="62"/>
      <c r="U1048" s="62"/>
      <c r="V1048" s="62"/>
      <c r="W1048" s="72" t="str">
        <f>IF(ISBLANK(Table1[[#This Row],[Connection Type]]),"",INDEX(LookupConnectionType[Description],MATCH(Table1[[#This Row],[Connection Type]],LookupConnectionType[Connection Abbreviation])))</f>
        <v/>
      </c>
      <c r="X1048" s="76"/>
      <c r="AA1048" s="62"/>
      <c r="AB1048" s="62"/>
      <c r="AC1048" s="62"/>
      <c r="AD1048" s="62"/>
      <c r="AE1048" s="62"/>
      <c r="AF1048" s="77"/>
      <c r="AG1048" s="77"/>
      <c r="AH1048" s="78"/>
      <c r="AI104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4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48" s="79" t="str">
        <f>IF(OR(Table1[[#This Row],[Apparent Power (kVA)]]="",Table1[[#This Row],[Elec - Diversity]]=""),"",Table1[[#This Row],[Apparent Power (kVA)]]*Table1[[#This Row],[Elec - Diversity]])</f>
        <v/>
      </c>
      <c r="AL1048" s="62"/>
      <c r="AM1048" s="62"/>
      <c r="AN1048" s="62"/>
      <c r="AO1048" s="62"/>
      <c r="AP1048" s="62"/>
      <c r="AQ1048" s="62"/>
      <c r="AR1048" s="62"/>
      <c r="AS1048" s="62"/>
      <c r="AT1048" s="62" t="str" cm="1">
        <f t="array" ref="AT1048">IF(ISBLANK(Table1[[#This Row],[Service]]),"N/A",INDEX(LookupService[Consumption Unit],MATCH(Table1[[#This Row],[Service]],LookupService[Service],0),0))</f>
        <v>N/A</v>
      </c>
      <c r="AU1048" s="62"/>
      <c r="AV1048" s="62"/>
      <c r="AW1048" s="80" t="str" cm="1">
        <f t="array" ref="AW1048">IF(ISBLANK(Table1[[#This Row],[Service]]),"N/A",INDEX(LookupService[Pressure Unit],MATCH(Table1[[#This Row],[Service]],LookupService[Service],0),0))</f>
        <v>N/A</v>
      </c>
      <c r="AX1048" s="81"/>
      <c r="AY1048" s="72" t="str">
        <f>IF(OR(Table1[[#This Row],[Flow]]="",Table1[[#This Row],[Mech - Diversity]]=""),"",Table1[[#This Row],[Flow]]*Table1[[#This Row],[Mech - Diversity]])</f>
        <v/>
      </c>
      <c r="AZ1048" s="72"/>
      <c r="BA1048" s="62"/>
      <c r="BB1048" s="62"/>
      <c r="BC1048" s="62"/>
      <c r="BD1048" s="62"/>
      <c r="BE1048" s="62"/>
      <c r="BF1048" s="62"/>
      <c r="BG1048" s="62"/>
      <c r="BH1048" s="77"/>
      <c r="BI1048" s="77"/>
      <c r="BJ1048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048" s="72"/>
      <c r="BL1048" s="72" t="b">
        <f>IF(ISBLANK(Table1[[#This Row],[Power Source (Control Panel)]]),FALSE,TRUE)</f>
        <v>0</v>
      </c>
    </row>
    <row r="1049" spans="1:64" ht="30.75" customHeight="1" x14ac:dyDescent="0.3">
      <c r="A1049" s="62" t="s">
        <v>1228</v>
      </c>
      <c r="B1049" s="62" t="s">
        <v>1227</v>
      </c>
      <c r="C104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49" s="62" t="s">
        <v>509</v>
      </c>
      <c r="E1049" s="62"/>
      <c r="F104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4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49" s="74"/>
      <c r="I1049" s="75" t="str">
        <f>IF(Table1[[#This Row],[Connection ID]]&lt;&gt;"-",IF(COUNTIF(Table1[Connection ID],Table1[[#This Row],[Connection ID]])&gt;1,"Duplicate Tag",""),"")</f>
        <v/>
      </c>
      <c r="J104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49" s="62"/>
      <c r="M1049" s="62" t="s">
        <v>7</v>
      </c>
      <c r="N1049" s="72" t="str" cm="1">
        <f t="array" ref="N1049">_xlfn._xlws.FILTER(LookupCostCode[Cost Code],LookupCostCode[Description]=Table1[[#This Row],[Equipment Type]],"Not Assigned")</f>
        <v>Not Assigned</v>
      </c>
      <c r="O1049" s="72" t="s">
        <v>545</v>
      </c>
      <c r="P1049" s="72"/>
      <c r="Q1049" s="62" t="s">
        <v>9</v>
      </c>
      <c r="R1049" s="62"/>
      <c r="S1049" s="62" t="s">
        <v>6</v>
      </c>
      <c r="T1049" s="62"/>
      <c r="U1049" s="62"/>
      <c r="V1049" s="62"/>
      <c r="W1049" s="72" t="str">
        <f>IF(ISBLANK(Table1[[#This Row],[Connection Type]]),"",INDEX(LookupConnectionType[Description],MATCH(Table1[[#This Row],[Connection Type]],LookupConnectionType[Connection Abbreviation])))</f>
        <v/>
      </c>
      <c r="X1049" s="76"/>
      <c r="AA1049" s="62"/>
      <c r="AB1049" s="62"/>
      <c r="AC1049" s="62"/>
      <c r="AD1049" s="62"/>
      <c r="AE1049" s="62"/>
      <c r="AF1049" s="77"/>
      <c r="AG1049" s="77"/>
      <c r="AH1049" s="78"/>
      <c r="AI104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4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49" s="79" t="str">
        <f>IF(OR(Table1[[#This Row],[Apparent Power (kVA)]]="",Table1[[#This Row],[Elec - Diversity]]=""),"",Table1[[#This Row],[Apparent Power (kVA)]]*Table1[[#This Row],[Elec - Diversity]])</f>
        <v/>
      </c>
      <c r="AL1049" s="62"/>
      <c r="AM1049" s="62"/>
      <c r="AN1049" s="62"/>
      <c r="AO1049" s="62"/>
      <c r="AP1049" s="62"/>
      <c r="AQ1049" s="62"/>
      <c r="AR1049" s="62"/>
      <c r="AS1049" s="62"/>
      <c r="AT1049" s="62" t="str" cm="1">
        <f t="array" ref="AT1049">IF(ISBLANK(Table1[[#This Row],[Service]]),"N/A",INDEX(LookupService[Consumption Unit],MATCH(Table1[[#This Row],[Service]],LookupService[Service],0),0))</f>
        <v>N/A</v>
      </c>
      <c r="AU1049" s="62"/>
      <c r="AV1049" s="62"/>
      <c r="AW1049" s="80" t="str" cm="1">
        <f t="array" ref="AW1049">IF(ISBLANK(Table1[[#This Row],[Service]]),"N/A",INDEX(LookupService[Pressure Unit],MATCH(Table1[[#This Row],[Service]],LookupService[Service],0),0))</f>
        <v>N/A</v>
      </c>
      <c r="AX1049" s="81"/>
      <c r="AY1049" s="72" t="str">
        <f>IF(OR(Table1[[#This Row],[Flow]]="",Table1[[#This Row],[Mech - Diversity]]=""),"",Table1[[#This Row],[Flow]]*Table1[[#This Row],[Mech - Diversity]])</f>
        <v/>
      </c>
      <c r="AZ1049" s="72"/>
      <c r="BA1049" s="62"/>
      <c r="BB1049" s="62"/>
      <c r="BC1049" s="62"/>
      <c r="BD1049" s="62"/>
      <c r="BE1049" s="62"/>
      <c r="BF1049" s="62"/>
      <c r="BG1049" s="62"/>
      <c r="BH1049" s="77"/>
      <c r="BI1049" s="77"/>
      <c r="BJ104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49" s="72"/>
      <c r="BL1049" s="72" t="b">
        <f>IF(ISBLANK(Table1[[#This Row],[Power Source (Control Panel)]]),FALSE,TRUE)</f>
        <v>0</v>
      </c>
    </row>
    <row r="1050" spans="1:64" ht="30" customHeight="1" x14ac:dyDescent="0.3">
      <c r="A1050" s="62" t="s">
        <v>1229</v>
      </c>
      <c r="B1050" s="62" t="s">
        <v>1227</v>
      </c>
      <c r="C105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EL-C184</v>
      </c>
      <c r="D1050" s="62" t="s">
        <v>516</v>
      </c>
      <c r="E1050" s="62" t="s">
        <v>528</v>
      </c>
      <c r="F1050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050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050" s="74">
        <v>184</v>
      </c>
      <c r="I1050" s="75" t="str">
        <f>IF(Table1[[#This Row],[Connection ID]]&lt;&gt;"-",IF(COUNTIF(Table1[Connection ID],Table1[[#This Row],[Connection ID]])&gt;1,"Duplicate Tag",""),"")</f>
        <v/>
      </c>
      <c r="J105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50" s="62"/>
      <c r="M1050" s="62" t="s">
        <v>751</v>
      </c>
      <c r="N1050" s="72" t="str" cm="1">
        <f t="array" ref="N1050">_xlfn._xlws.FILTER(LookupCostCode[Cost Code],LookupCostCode[Description]=Table1[[#This Row],[Equipment Type]],"Not Assigned")</f>
        <v>Not Assigned</v>
      </c>
      <c r="O1050" s="72" t="s">
        <v>545</v>
      </c>
      <c r="P1050" s="72"/>
      <c r="Q1050" s="62" t="s">
        <v>9</v>
      </c>
      <c r="R1050" s="62"/>
      <c r="S1050" s="62" t="s">
        <v>10</v>
      </c>
      <c r="T1050" s="62"/>
      <c r="U1050" s="62"/>
      <c r="V1050" s="62"/>
      <c r="W1050" s="72" t="str">
        <f>IF(ISBLANK(Table1[[#This Row],[Connection Type]]),"",INDEX(LookupConnectionType[Description],MATCH(Table1[[#This Row],[Connection Type]],LookupConnectionType[Connection Abbreviation])))</f>
        <v/>
      </c>
      <c r="X1050" s="76"/>
      <c r="AA1050" s="62"/>
      <c r="AB1050" s="62"/>
      <c r="AC1050" s="62" t="s">
        <v>518</v>
      </c>
      <c r="AD1050" s="62"/>
      <c r="AE1050" s="62" t="s">
        <v>529</v>
      </c>
      <c r="AF1050" s="77"/>
      <c r="AG1050" s="77">
        <v>10</v>
      </c>
      <c r="AH1050" s="78">
        <v>0.8</v>
      </c>
      <c r="AI1050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1.2</v>
      </c>
      <c r="AJ1050" s="79">
        <f>IF(OR(Table1[[#This Row],[Apparent Load (FLA)]]="",Table1[[#This Row],[Apparent Load (FLA)]]=0,Table1[[#This Row],[Elec - Diversity]]=""),"",Table1[[#This Row],[Apparent Load (FLA)]]*Table1[[#This Row],[Elec - Diversity]])</f>
        <v>8</v>
      </c>
      <c r="AK1050" s="79">
        <f>IF(OR(Table1[[#This Row],[Apparent Power (kVA)]]="",Table1[[#This Row],[Elec - Diversity]]=""),"",Table1[[#This Row],[Apparent Power (kVA)]]*Table1[[#This Row],[Elec - Diversity]])</f>
        <v>0.96</v>
      </c>
      <c r="AL1050" s="62"/>
      <c r="AM1050" s="62"/>
      <c r="AN1050" s="62"/>
      <c r="AO1050" s="62"/>
      <c r="AP1050" s="62"/>
      <c r="AQ1050" s="62"/>
      <c r="AR1050" s="62"/>
      <c r="AS1050" s="62"/>
      <c r="AT1050" s="62" t="str" cm="1">
        <f t="array" ref="AT1050">IF(ISBLANK(Table1[[#This Row],[Service]]),"N/A",INDEX(LookupService[Consumption Unit],MATCH(Table1[[#This Row],[Service]],LookupService[Service],0),0))</f>
        <v>N/A</v>
      </c>
      <c r="AU1050" s="62"/>
      <c r="AV1050" s="62"/>
      <c r="AW1050" s="80" t="str" cm="1">
        <f t="array" ref="AW1050">IF(ISBLANK(Table1[[#This Row],[Service]]),"N/A",INDEX(LookupService[Pressure Unit],MATCH(Table1[[#This Row],[Service]],LookupService[Service],0),0))</f>
        <v>N/A</v>
      </c>
      <c r="AX1050" s="81"/>
      <c r="AY1050" s="72" t="str">
        <f>IF(OR(Table1[[#This Row],[Flow]]="",Table1[[#This Row],[Mech - Diversity]]=""),"",Table1[[#This Row],[Flow]]*Table1[[#This Row],[Mech - Diversity]])</f>
        <v/>
      </c>
      <c r="AZ1050" s="72"/>
      <c r="BA1050" s="62"/>
      <c r="BB1050" s="62"/>
      <c r="BC1050" s="62"/>
      <c r="BD1050" s="62"/>
      <c r="BE1050" s="62"/>
      <c r="BF1050" s="62"/>
      <c r="BG1050" s="62"/>
      <c r="BH1050" s="77"/>
      <c r="BI1050" s="77"/>
      <c r="BJ1050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050" s="72"/>
      <c r="BL1050" s="72" t="b">
        <f>IF(ISBLANK(Table1[[#This Row],[Power Source (Control Panel)]]),FALSE,TRUE)</f>
        <v>0</v>
      </c>
    </row>
    <row r="1051" spans="1:64" ht="30" customHeight="1" x14ac:dyDescent="0.3">
      <c r="A1051" s="62" t="s">
        <v>1229</v>
      </c>
      <c r="B1051" s="62" t="s">
        <v>1227</v>
      </c>
      <c r="C105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TD-C161</v>
      </c>
      <c r="D1051" s="62" t="s">
        <v>516</v>
      </c>
      <c r="E1051" s="62" t="s">
        <v>794</v>
      </c>
      <c r="F1051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051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051" s="74">
        <v>161</v>
      </c>
      <c r="I1051" s="75" t="str">
        <f>IF(Table1[[#This Row],[Connection ID]]&lt;&gt;"-",IF(COUNTIF(Table1[Connection ID],Table1[[#This Row],[Connection ID]])&gt;1,"Duplicate Tag",""),"")</f>
        <v/>
      </c>
      <c r="J105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51" s="62"/>
      <c r="M1051" s="62" t="s">
        <v>751</v>
      </c>
      <c r="N1051" s="72" t="str" cm="1">
        <f t="array" ref="N1051">_xlfn._xlws.FILTER(LookupCostCode[Cost Code],LookupCostCode[Description]=Table1[[#This Row],[Equipment Type]],"Not Assigned")</f>
        <v>Not Assigned</v>
      </c>
      <c r="O1051" s="72" t="s">
        <v>545</v>
      </c>
      <c r="P1051" s="72"/>
      <c r="Q1051" s="62" t="s">
        <v>9</v>
      </c>
      <c r="R1051" s="62"/>
      <c r="S1051" s="62" t="s">
        <v>10</v>
      </c>
      <c r="T1051" s="62"/>
      <c r="U1051" s="62"/>
      <c r="V1051" s="62"/>
      <c r="W1051" s="72" t="str">
        <f>IF(ISBLANK(Table1[[#This Row],[Connection Type]]),"",INDEX(LookupConnectionType[Description],MATCH(Table1[[#This Row],[Connection Type]],LookupConnectionType[Connection Abbreviation])))</f>
        <v/>
      </c>
      <c r="X1051" s="76"/>
      <c r="AA1051" s="62"/>
      <c r="AB1051" s="62"/>
      <c r="AC1051" s="62"/>
      <c r="AD1051" s="62"/>
      <c r="AE1051" s="62"/>
      <c r="AF1051" s="77"/>
      <c r="AG1051" s="77"/>
      <c r="AH1051" s="78"/>
      <c r="AI105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5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51" s="79" t="str">
        <f>IF(OR(Table1[[#This Row],[Apparent Power (kVA)]]="",Table1[[#This Row],[Elec - Diversity]]=""),"",Table1[[#This Row],[Apparent Power (kVA)]]*Table1[[#This Row],[Elec - Diversity]])</f>
        <v/>
      </c>
      <c r="AL1051" s="62"/>
      <c r="AM1051" s="62"/>
      <c r="AN1051" s="62"/>
      <c r="AO1051" s="62"/>
      <c r="AP1051" s="62"/>
      <c r="AQ1051" s="62"/>
      <c r="AR1051" s="62"/>
      <c r="AS1051" s="62"/>
      <c r="AT1051" s="62" t="str" cm="1">
        <f t="array" ref="AT1051">IF(ISBLANK(Table1[[#This Row],[Service]]),"N/A",INDEX(LookupService[Consumption Unit],MATCH(Table1[[#This Row],[Service]],LookupService[Service],0),0))</f>
        <v>N/A</v>
      </c>
      <c r="AU1051" s="62"/>
      <c r="AV1051" s="62"/>
      <c r="AW1051" s="80" t="str" cm="1">
        <f t="array" ref="AW1051">IF(ISBLANK(Table1[[#This Row],[Service]]),"N/A",INDEX(LookupService[Pressure Unit],MATCH(Table1[[#This Row],[Service]],LookupService[Service],0),0))</f>
        <v>N/A</v>
      </c>
      <c r="AX1051" s="81"/>
      <c r="AY1051" s="72" t="str">
        <f>IF(OR(Table1[[#This Row],[Flow]]="",Table1[[#This Row],[Mech - Diversity]]=""),"",Table1[[#This Row],[Flow]]*Table1[[#This Row],[Mech - Diversity]])</f>
        <v/>
      </c>
      <c r="AZ1051" s="72"/>
      <c r="BA1051" s="62"/>
      <c r="BB1051" s="62"/>
      <c r="BC1051" s="62"/>
      <c r="BD1051" s="62"/>
      <c r="BE1051" s="62"/>
      <c r="BF1051" s="62"/>
      <c r="BG1051" s="62"/>
      <c r="BH1051" s="77"/>
      <c r="BI1051" s="77"/>
      <c r="BJ1051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051" s="72"/>
      <c r="BL1051" s="72" t="b">
        <f>IF(ISBLANK(Table1[[#This Row],[Power Source (Control Panel)]]),FALSE,TRUE)</f>
        <v>0</v>
      </c>
    </row>
    <row r="1052" spans="1:64" ht="30" customHeight="1" x14ac:dyDescent="0.3">
      <c r="A1052" s="62" t="s">
        <v>1229</v>
      </c>
      <c r="B1052" s="62" t="s">
        <v>1227</v>
      </c>
      <c r="C105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52" s="62" t="s">
        <v>509</v>
      </c>
      <c r="E1052" s="62"/>
      <c r="F105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5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52" s="74"/>
      <c r="I1052" s="75" t="str">
        <f>IF(Table1[[#This Row],[Connection ID]]&lt;&gt;"-",IF(COUNTIF(Table1[Connection ID],Table1[[#This Row],[Connection ID]])&gt;1,"Duplicate Tag",""),"")</f>
        <v/>
      </c>
      <c r="J105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52" s="62"/>
      <c r="M1052" s="62" t="s">
        <v>751</v>
      </c>
      <c r="N1052" s="72" t="str" cm="1">
        <f t="array" ref="N1052">_xlfn._xlws.FILTER(LookupCostCode[Cost Code],LookupCostCode[Description]=Table1[[#This Row],[Equipment Type]],"Not Assigned")</f>
        <v>Not Assigned</v>
      </c>
      <c r="O1052" s="72" t="s">
        <v>545</v>
      </c>
      <c r="P1052" s="72"/>
      <c r="Q1052" s="62" t="s">
        <v>9</v>
      </c>
      <c r="R1052" s="62"/>
      <c r="S1052" s="62" t="s">
        <v>10</v>
      </c>
      <c r="T1052" s="62"/>
      <c r="U1052" s="62"/>
      <c r="V1052" s="62"/>
      <c r="W1052" s="72" t="str">
        <f>IF(ISBLANK(Table1[[#This Row],[Connection Type]]),"",INDEX(LookupConnectionType[Description],MATCH(Table1[[#This Row],[Connection Type]],LookupConnectionType[Connection Abbreviation])))</f>
        <v/>
      </c>
      <c r="X1052" s="76"/>
      <c r="AA1052" s="62"/>
      <c r="AB1052" s="62"/>
      <c r="AC1052" s="62"/>
      <c r="AD1052" s="62"/>
      <c r="AE1052" s="62"/>
      <c r="AF1052" s="77"/>
      <c r="AG1052" s="77"/>
      <c r="AH1052" s="78"/>
      <c r="AI105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5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52" s="79" t="str">
        <f>IF(OR(Table1[[#This Row],[Apparent Power (kVA)]]="",Table1[[#This Row],[Elec - Diversity]]=""),"",Table1[[#This Row],[Apparent Power (kVA)]]*Table1[[#This Row],[Elec - Diversity]])</f>
        <v/>
      </c>
      <c r="AL1052" s="62"/>
      <c r="AM1052" s="62"/>
      <c r="AN1052" s="62"/>
      <c r="AO1052" s="62"/>
      <c r="AP1052" s="62"/>
      <c r="AQ1052" s="62"/>
      <c r="AR1052" s="62"/>
      <c r="AS1052" s="62"/>
      <c r="AT1052" s="62" t="str" cm="1">
        <f t="array" ref="AT1052">IF(ISBLANK(Table1[[#This Row],[Service]]),"N/A",INDEX(LookupService[Consumption Unit],MATCH(Table1[[#This Row],[Service]],LookupService[Service],0),0))</f>
        <v>N/A</v>
      </c>
      <c r="AU1052" s="62"/>
      <c r="AV1052" s="62"/>
      <c r="AW1052" s="80" t="str" cm="1">
        <f t="array" ref="AW1052">IF(ISBLANK(Table1[[#This Row],[Service]]),"N/A",INDEX(LookupService[Pressure Unit],MATCH(Table1[[#This Row],[Service]],LookupService[Service],0),0))</f>
        <v>N/A</v>
      </c>
      <c r="AX1052" s="81"/>
      <c r="AY1052" s="72" t="str">
        <f>IF(OR(Table1[[#This Row],[Flow]]="",Table1[[#This Row],[Mech - Diversity]]=""),"",Table1[[#This Row],[Flow]]*Table1[[#This Row],[Mech - Diversity]])</f>
        <v/>
      </c>
      <c r="AZ1052" s="72"/>
      <c r="BA1052" s="62"/>
      <c r="BB1052" s="62"/>
      <c r="BC1052" s="62"/>
      <c r="BD1052" s="62"/>
      <c r="BE1052" s="62"/>
      <c r="BF1052" s="62"/>
      <c r="BG1052" s="62"/>
      <c r="BH1052" s="77"/>
      <c r="BI1052" s="77"/>
      <c r="BJ105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52" s="72"/>
      <c r="BL1052" s="72" t="b">
        <f>IF(ISBLANK(Table1[[#This Row],[Power Source (Control Panel)]]),FALSE,TRUE)</f>
        <v>0</v>
      </c>
    </row>
    <row r="1053" spans="1:64" ht="30" customHeight="1" x14ac:dyDescent="0.3">
      <c r="A1053" s="62" t="s">
        <v>1230</v>
      </c>
      <c r="B1053" s="62" t="s">
        <v>1227</v>
      </c>
      <c r="C105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EL-C185</v>
      </c>
      <c r="D1053" s="62" t="s">
        <v>516</v>
      </c>
      <c r="E1053" s="62" t="s">
        <v>528</v>
      </c>
      <c r="F1053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053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053" s="74">
        <v>185</v>
      </c>
      <c r="I1053" s="75" t="str">
        <f>IF(Table1[[#This Row],[Connection ID]]&lt;&gt;"-",IF(COUNTIF(Table1[Connection ID],Table1[[#This Row],[Connection ID]])&gt;1,"Duplicate Tag",""),"")</f>
        <v/>
      </c>
      <c r="J105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53" s="62"/>
      <c r="M1053" s="62" t="s">
        <v>751</v>
      </c>
      <c r="N1053" s="72" t="str" cm="1">
        <f t="array" ref="N1053">_xlfn._xlws.FILTER(LookupCostCode[Cost Code],LookupCostCode[Description]=Table1[[#This Row],[Equipment Type]],"Not Assigned")</f>
        <v>Not Assigned</v>
      </c>
      <c r="O1053" s="72" t="s">
        <v>545</v>
      </c>
      <c r="P1053" s="72"/>
      <c r="Q1053" s="62" t="s">
        <v>9</v>
      </c>
      <c r="R1053" s="62"/>
      <c r="S1053" s="62" t="s">
        <v>10</v>
      </c>
      <c r="T1053" s="62"/>
      <c r="U1053" s="62"/>
      <c r="V1053" s="62"/>
      <c r="W1053" s="72" t="str">
        <f>IF(ISBLANK(Table1[[#This Row],[Connection Type]]),"",INDEX(LookupConnectionType[Description],MATCH(Table1[[#This Row],[Connection Type]],LookupConnectionType[Connection Abbreviation])))</f>
        <v/>
      </c>
      <c r="X1053" s="76"/>
      <c r="AA1053" s="62"/>
      <c r="AB1053" s="62"/>
      <c r="AC1053" s="62" t="s">
        <v>518</v>
      </c>
      <c r="AD1053" s="62"/>
      <c r="AE1053" s="62" t="s">
        <v>529</v>
      </c>
      <c r="AF1053" s="77"/>
      <c r="AG1053" s="77">
        <v>10</v>
      </c>
      <c r="AH1053" s="78">
        <v>0.8</v>
      </c>
      <c r="AI1053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1.2</v>
      </c>
      <c r="AJ1053" s="79">
        <f>IF(OR(Table1[[#This Row],[Apparent Load (FLA)]]="",Table1[[#This Row],[Apparent Load (FLA)]]=0,Table1[[#This Row],[Elec - Diversity]]=""),"",Table1[[#This Row],[Apparent Load (FLA)]]*Table1[[#This Row],[Elec - Diversity]])</f>
        <v>8</v>
      </c>
      <c r="AK1053" s="79">
        <f>IF(OR(Table1[[#This Row],[Apparent Power (kVA)]]="",Table1[[#This Row],[Elec - Diversity]]=""),"",Table1[[#This Row],[Apparent Power (kVA)]]*Table1[[#This Row],[Elec - Diversity]])</f>
        <v>0.96</v>
      </c>
      <c r="AL1053" s="62"/>
      <c r="AM1053" s="62"/>
      <c r="AN1053" s="62"/>
      <c r="AO1053" s="62"/>
      <c r="AP1053" s="62"/>
      <c r="AQ1053" s="62"/>
      <c r="AR1053" s="62"/>
      <c r="AS1053" s="62"/>
      <c r="AT1053" s="62" t="str" cm="1">
        <f t="array" ref="AT1053">IF(ISBLANK(Table1[[#This Row],[Service]]),"N/A",INDEX(LookupService[Consumption Unit],MATCH(Table1[[#This Row],[Service]],LookupService[Service],0),0))</f>
        <v>N/A</v>
      </c>
      <c r="AU1053" s="62"/>
      <c r="AV1053" s="62"/>
      <c r="AW1053" s="80" t="str" cm="1">
        <f t="array" ref="AW1053">IF(ISBLANK(Table1[[#This Row],[Service]]),"N/A",INDEX(LookupService[Pressure Unit],MATCH(Table1[[#This Row],[Service]],LookupService[Service],0),0))</f>
        <v>N/A</v>
      </c>
      <c r="AX1053" s="81"/>
      <c r="AY1053" s="72" t="str">
        <f>IF(OR(Table1[[#This Row],[Flow]]="",Table1[[#This Row],[Mech - Diversity]]=""),"",Table1[[#This Row],[Flow]]*Table1[[#This Row],[Mech - Diversity]])</f>
        <v/>
      </c>
      <c r="AZ1053" s="72"/>
      <c r="BA1053" s="62"/>
      <c r="BB1053" s="62"/>
      <c r="BC1053" s="62"/>
      <c r="BD1053" s="62"/>
      <c r="BE1053" s="62"/>
      <c r="BF1053" s="62"/>
      <c r="BG1053" s="62"/>
      <c r="BH1053" s="77"/>
      <c r="BI1053" s="77"/>
      <c r="BJ1053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053" s="72"/>
      <c r="BL1053" s="72" t="b">
        <f>IF(ISBLANK(Table1[[#This Row],[Power Source (Control Panel)]]),FALSE,TRUE)</f>
        <v>0</v>
      </c>
    </row>
    <row r="1054" spans="1:64" ht="30" customHeight="1" x14ac:dyDescent="0.3">
      <c r="A1054" s="62" t="s">
        <v>1230</v>
      </c>
      <c r="B1054" s="62" t="s">
        <v>1227</v>
      </c>
      <c r="C105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TD-C162</v>
      </c>
      <c r="D1054" s="62" t="s">
        <v>516</v>
      </c>
      <c r="E1054" s="62" t="s">
        <v>794</v>
      </c>
      <c r="F1054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054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054" s="74">
        <v>162</v>
      </c>
      <c r="I1054" s="75" t="str">
        <f>IF(Table1[[#This Row],[Connection ID]]&lt;&gt;"-",IF(COUNTIF(Table1[Connection ID],Table1[[#This Row],[Connection ID]])&gt;1,"Duplicate Tag",""),"")</f>
        <v/>
      </c>
      <c r="J105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54" s="62"/>
      <c r="M1054" s="62" t="s">
        <v>751</v>
      </c>
      <c r="N1054" s="72" t="str" cm="1">
        <f t="array" ref="N1054">_xlfn._xlws.FILTER(LookupCostCode[Cost Code],LookupCostCode[Description]=Table1[[#This Row],[Equipment Type]],"Not Assigned")</f>
        <v>Not Assigned</v>
      </c>
      <c r="O1054" s="72" t="s">
        <v>545</v>
      </c>
      <c r="P1054" s="72"/>
      <c r="Q1054" s="62" t="s">
        <v>9</v>
      </c>
      <c r="R1054" s="62"/>
      <c r="S1054" s="62" t="s">
        <v>10</v>
      </c>
      <c r="T1054" s="62"/>
      <c r="U1054" s="62"/>
      <c r="V1054" s="62"/>
      <c r="W1054" s="72" t="str">
        <f>IF(ISBLANK(Table1[[#This Row],[Connection Type]]),"",INDEX(LookupConnectionType[Description],MATCH(Table1[[#This Row],[Connection Type]],LookupConnectionType[Connection Abbreviation])))</f>
        <v/>
      </c>
      <c r="X1054" s="76"/>
      <c r="AA1054" s="62"/>
      <c r="AB1054" s="62"/>
      <c r="AC1054" s="62"/>
      <c r="AD1054" s="62"/>
      <c r="AE1054" s="62"/>
      <c r="AF1054" s="77"/>
      <c r="AG1054" s="77"/>
      <c r="AH1054" s="78"/>
      <c r="AI105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5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54" s="79" t="str">
        <f>IF(OR(Table1[[#This Row],[Apparent Power (kVA)]]="",Table1[[#This Row],[Elec - Diversity]]=""),"",Table1[[#This Row],[Apparent Power (kVA)]]*Table1[[#This Row],[Elec - Diversity]])</f>
        <v/>
      </c>
      <c r="AL1054" s="62"/>
      <c r="AM1054" s="62"/>
      <c r="AN1054" s="62"/>
      <c r="AO1054" s="62"/>
      <c r="AP1054" s="62"/>
      <c r="AQ1054" s="62"/>
      <c r="AR1054" s="62"/>
      <c r="AS1054" s="62"/>
      <c r="AT1054" s="62" t="str" cm="1">
        <f t="array" ref="AT1054">IF(ISBLANK(Table1[[#This Row],[Service]]),"N/A",INDEX(LookupService[Consumption Unit],MATCH(Table1[[#This Row],[Service]],LookupService[Service],0),0))</f>
        <v>N/A</v>
      </c>
      <c r="AU1054" s="62"/>
      <c r="AV1054" s="62"/>
      <c r="AW1054" s="80" t="str" cm="1">
        <f t="array" ref="AW1054">IF(ISBLANK(Table1[[#This Row],[Service]]),"N/A",INDEX(LookupService[Pressure Unit],MATCH(Table1[[#This Row],[Service]],LookupService[Service],0),0))</f>
        <v>N/A</v>
      </c>
      <c r="AX1054" s="81"/>
      <c r="AY1054" s="72" t="str">
        <f>IF(OR(Table1[[#This Row],[Flow]]="",Table1[[#This Row],[Mech - Diversity]]=""),"",Table1[[#This Row],[Flow]]*Table1[[#This Row],[Mech - Diversity]])</f>
        <v/>
      </c>
      <c r="AZ1054" s="72"/>
      <c r="BA1054" s="62"/>
      <c r="BB1054" s="62"/>
      <c r="BC1054" s="62"/>
      <c r="BD1054" s="62"/>
      <c r="BE1054" s="62"/>
      <c r="BF1054" s="62"/>
      <c r="BG1054" s="62"/>
      <c r="BH1054" s="77"/>
      <c r="BI1054" s="77"/>
      <c r="BJ1054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054" s="72"/>
      <c r="BL1054" s="72" t="b">
        <f>IF(ISBLANK(Table1[[#This Row],[Power Source (Control Panel)]]),FALSE,TRUE)</f>
        <v>0</v>
      </c>
    </row>
    <row r="1055" spans="1:64" ht="30" customHeight="1" x14ac:dyDescent="0.3">
      <c r="A1055" s="62" t="s">
        <v>1230</v>
      </c>
      <c r="B1055" s="62" t="s">
        <v>1227</v>
      </c>
      <c r="C105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55" s="62" t="s">
        <v>509</v>
      </c>
      <c r="E1055" s="62"/>
      <c r="F105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5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55" s="74"/>
      <c r="I1055" s="75" t="str">
        <f>IF(Table1[[#This Row],[Connection ID]]&lt;&gt;"-",IF(COUNTIF(Table1[Connection ID],Table1[[#This Row],[Connection ID]])&gt;1,"Duplicate Tag",""),"")</f>
        <v/>
      </c>
      <c r="J105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55" s="62"/>
      <c r="M1055" s="62" t="s">
        <v>751</v>
      </c>
      <c r="N1055" s="72" t="str" cm="1">
        <f t="array" ref="N1055">_xlfn._xlws.FILTER(LookupCostCode[Cost Code],LookupCostCode[Description]=Table1[[#This Row],[Equipment Type]],"Not Assigned")</f>
        <v>Not Assigned</v>
      </c>
      <c r="O1055" s="72" t="s">
        <v>545</v>
      </c>
      <c r="P1055" s="72"/>
      <c r="Q1055" s="62" t="s">
        <v>9</v>
      </c>
      <c r="R1055" s="62"/>
      <c r="S1055" s="62" t="s">
        <v>10</v>
      </c>
      <c r="T1055" s="62"/>
      <c r="U1055" s="62"/>
      <c r="V1055" s="62"/>
      <c r="W1055" s="72" t="str">
        <f>IF(ISBLANK(Table1[[#This Row],[Connection Type]]),"",INDEX(LookupConnectionType[Description],MATCH(Table1[[#This Row],[Connection Type]],LookupConnectionType[Connection Abbreviation])))</f>
        <v/>
      </c>
      <c r="X1055" s="76"/>
      <c r="AA1055" s="62"/>
      <c r="AB1055" s="62"/>
      <c r="AC1055" s="62"/>
      <c r="AD1055" s="62"/>
      <c r="AE1055" s="62"/>
      <c r="AF1055" s="77"/>
      <c r="AG1055" s="77"/>
      <c r="AH1055" s="78"/>
      <c r="AI105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5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55" s="79" t="str">
        <f>IF(OR(Table1[[#This Row],[Apparent Power (kVA)]]="",Table1[[#This Row],[Elec - Diversity]]=""),"",Table1[[#This Row],[Apparent Power (kVA)]]*Table1[[#This Row],[Elec - Diversity]])</f>
        <v/>
      </c>
      <c r="AL1055" s="62"/>
      <c r="AM1055" s="62"/>
      <c r="AN1055" s="62"/>
      <c r="AO1055" s="62"/>
      <c r="AP1055" s="62"/>
      <c r="AQ1055" s="62"/>
      <c r="AR1055" s="62"/>
      <c r="AS1055" s="62"/>
      <c r="AT1055" s="62" t="str" cm="1">
        <f t="array" ref="AT1055">IF(ISBLANK(Table1[[#This Row],[Service]]),"N/A",INDEX(LookupService[Consumption Unit],MATCH(Table1[[#This Row],[Service]],LookupService[Service],0),0))</f>
        <v>N/A</v>
      </c>
      <c r="AU1055" s="62"/>
      <c r="AV1055" s="62"/>
      <c r="AW1055" s="80" t="str" cm="1">
        <f t="array" ref="AW1055">IF(ISBLANK(Table1[[#This Row],[Service]]),"N/A",INDEX(LookupService[Pressure Unit],MATCH(Table1[[#This Row],[Service]],LookupService[Service],0),0))</f>
        <v>N/A</v>
      </c>
      <c r="AX1055" s="81"/>
      <c r="AY1055" s="72" t="str">
        <f>IF(OR(Table1[[#This Row],[Flow]]="",Table1[[#This Row],[Mech - Diversity]]=""),"",Table1[[#This Row],[Flow]]*Table1[[#This Row],[Mech - Diversity]])</f>
        <v/>
      </c>
      <c r="AZ1055" s="72"/>
      <c r="BA1055" s="62"/>
      <c r="BB1055" s="62"/>
      <c r="BC1055" s="62"/>
      <c r="BD1055" s="62"/>
      <c r="BE1055" s="62"/>
      <c r="BF1055" s="62"/>
      <c r="BG1055" s="62"/>
      <c r="BH1055" s="77"/>
      <c r="BI1055" s="77"/>
      <c r="BJ105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55" s="72"/>
      <c r="BL1055" s="72" t="b">
        <f>IF(ISBLANK(Table1[[#This Row],[Power Source (Control Panel)]]),FALSE,TRUE)</f>
        <v>0</v>
      </c>
    </row>
    <row r="1056" spans="1:64" ht="30" customHeight="1" x14ac:dyDescent="0.3">
      <c r="A1056" s="62" t="s">
        <v>1231</v>
      </c>
      <c r="B1056" s="62" t="s">
        <v>1232</v>
      </c>
      <c r="C105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56" s="62" t="s">
        <v>509</v>
      </c>
      <c r="E1056" s="62"/>
      <c r="F105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5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56" s="74"/>
      <c r="I1056" s="75" t="str">
        <f>IF(Table1[[#This Row],[Connection ID]]&lt;&gt;"-",IF(COUNTIF(Table1[Connection ID],Table1[[#This Row],[Connection ID]])&gt;1,"Duplicate Tag",""),"")</f>
        <v/>
      </c>
      <c r="J105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56" s="62"/>
      <c r="M1056" s="62" t="s">
        <v>7</v>
      </c>
      <c r="N1056" s="72" t="str" cm="1">
        <f t="array" ref="N1056">_xlfn._xlws.FILTER(LookupCostCode[Cost Code],LookupCostCode[Description]=Table1[[#This Row],[Equipment Type]],"Not Assigned")</f>
        <v>Not Assigned</v>
      </c>
      <c r="O1056" s="62" t="s">
        <v>849</v>
      </c>
      <c r="P1056" s="62"/>
      <c r="Q1056" s="62" t="s">
        <v>5</v>
      </c>
      <c r="R1056" s="62"/>
      <c r="S1056" s="62"/>
      <c r="T1056" s="62"/>
      <c r="U1056" s="62"/>
      <c r="V1056" s="62"/>
      <c r="W1056" s="72" t="str">
        <f>IF(ISBLANK(Table1[[#This Row],[Connection Type]]),"",INDEX(LookupConnectionType[Description],MATCH(Table1[[#This Row],[Connection Type]],LookupConnectionType[Connection Abbreviation])))</f>
        <v/>
      </c>
      <c r="X1056" s="76"/>
      <c r="AA1056" s="62"/>
      <c r="AB1056" s="62"/>
      <c r="AC1056" s="62"/>
      <c r="AD1056" s="62"/>
      <c r="AE1056" s="62"/>
      <c r="AF1056" s="77"/>
      <c r="AG1056" s="77"/>
      <c r="AH1056" s="78"/>
      <c r="AI105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5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56" s="79" t="str">
        <f>IF(OR(Table1[[#This Row],[Apparent Power (kVA)]]="",Table1[[#This Row],[Elec - Diversity]]=""),"",Table1[[#This Row],[Apparent Power (kVA)]]*Table1[[#This Row],[Elec - Diversity]])</f>
        <v/>
      </c>
      <c r="AL1056" s="62"/>
      <c r="AM1056" s="62"/>
      <c r="AN1056" s="62"/>
      <c r="AO1056" s="62"/>
      <c r="AP1056" s="62"/>
      <c r="AQ1056" s="62"/>
      <c r="AR1056" s="62"/>
      <c r="AS1056" s="62"/>
      <c r="AT1056" s="62" t="str" cm="1">
        <f t="array" ref="AT1056">IF(ISBLANK(Table1[[#This Row],[Service]]),"N/A",INDEX(LookupService[Consumption Unit],MATCH(Table1[[#This Row],[Service]],LookupService[Service],0),0))</f>
        <v>N/A</v>
      </c>
      <c r="AU1056" s="62"/>
      <c r="AV1056" s="62"/>
      <c r="AW1056" s="80" t="str" cm="1">
        <f t="array" ref="AW1056">IF(ISBLANK(Table1[[#This Row],[Service]]),"N/A",INDEX(LookupService[Pressure Unit],MATCH(Table1[[#This Row],[Service]],LookupService[Service],0),0))</f>
        <v>N/A</v>
      </c>
      <c r="AX1056" s="81"/>
      <c r="AY1056" s="72" t="str">
        <f>IF(OR(Table1[[#This Row],[Flow]]="",Table1[[#This Row],[Mech - Diversity]]=""),"",Table1[[#This Row],[Flow]]*Table1[[#This Row],[Mech - Diversity]])</f>
        <v/>
      </c>
      <c r="AZ1056" s="72"/>
      <c r="BA1056" s="62"/>
      <c r="BB1056" s="62"/>
      <c r="BC1056" s="62"/>
      <c r="BD1056" s="62"/>
      <c r="BE1056" s="62"/>
      <c r="BF1056" s="62"/>
      <c r="BG1056" s="62"/>
      <c r="BH1056" s="77"/>
      <c r="BI1056" s="77"/>
      <c r="BJ105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56" s="72"/>
      <c r="BL1056" s="72" t="b">
        <f>IF(ISBLANK(Table1[[#This Row],[Power Source (Control Panel)]]),FALSE,TRUE)</f>
        <v>0</v>
      </c>
    </row>
    <row r="1057" spans="1:64" ht="30" customHeight="1" x14ac:dyDescent="0.3">
      <c r="A1057" s="62" t="s">
        <v>1233</v>
      </c>
      <c r="B1057" s="62" t="s">
        <v>1234</v>
      </c>
      <c r="C105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57" s="62" t="s">
        <v>509</v>
      </c>
      <c r="E1057" s="62"/>
      <c r="F105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5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57" s="74"/>
      <c r="I1057" s="75" t="str">
        <f>IF(Table1[[#This Row],[Connection ID]]&lt;&gt;"-",IF(COUNTIF(Table1[Connection ID],Table1[[#This Row],[Connection ID]])&gt;1,"Duplicate Tag",""),"")</f>
        <v/>
      </c>
      <c r="J105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57" s="62"/>
      <c r="M1057" s="62" t="s">
        <v>7</v>
      </c>
      <c r="N1057" s="72" t="str" cm="1">
        <f t="array" ref="N1057">_xlfn._xlws.FILTER(LookupCostCode[Cost Code],LookupCostCode[Description]=Table1[[#This Row],[Equipment Type]],"Not Assigned")</f>
        <v>Not Assigned</v>
      </c>
      <c r="O1057" s="62" t="s">
        <v>849</v>
      </c>
      <c r="P1057" s="62"/>
      <c r="Q1057" s="62" t="s">
        <v>5</v>
      </c>
      <c r="R1057" s="62"/>
      <c r="S1057" s="62"/>
      <c r="T1057" s="62"/>
      <c r="U1057" s="62"/>
      <c r="V1057" s="62"/>
      <c r="W1057" s="72" t="str">
        <f>IF(ISBLANK(Table1[[#This Row],[Connection Type]]),"",INDEX(LookupConnectionType[Description],MATCH(Table1[[#This Row],[Connection Type]],LookupConnectionType[Connection Abbreviation])))</f>
        <v/>
      </c>
      <c r="X1057" s="76"/>
      <c r="AA1057" s="62"/>
      <c r="AB1057" s="62"/>
      <c r="AC1057" s="62"/>
      <c r="AD1057" s="62"/>
      <c r="AE1057" s="62"/>
      <c r="AF1057" s="77"/>
      <c r="AG1057" s="77"/>
      <c r="AH1057" s="78"/>
      <c r="AI105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5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57" s="79" t="str">
        <f>IF(OR(Table1[[#This Row],[Apparent Power (kVA)]]="",Table1[[#This Row],[Elec - Diversity]]=""),"",Table1[[#This Row],[Apparent Power (kVA)]]*Table1[[#This Row],[Elec - Diversity]])</f>
        <v/>
      </c>
      <c r="AL1057" s="62"/>
      <c r="AM1057" s="62"/>
      <c r="AN1057" s="62"/>
      <c r="AO1057" s="62"/>
      <c r="AP1057" s="62"/>
      <c r="AQ1057" s="62"/>
      <c r="AR1057" s="62"/>
      <c r="AS1057" s="62"/>
      <c r="AT1057" s="62" t="str" cm="1">
        <f t="array" ref="AT1057">IF(ISBLANK(Table1[[#This Row],[Service]]),"N/A",INDEX(LookupService[Consumption Unit],MATCH(Table1[[#This Row],[Service]],LookupService[Service],0),0))</f>
        <v>N/A</v>
      </c>
      <c r="AU1057" s="62"/>
      <c r="AV1057" s="62"/>
      <c r="AW1057" s="80" t="str" cm="1">
        <f t="array" ref="AW1057">IF(ISBLANK(Table1[[#This Row],[Service]]),"N/A",INDEX(LookupService[Pressure Unit],MATCH(Table1[[#This Row],[Service]],LookupService[Service],0),0))</f>
        <v>N/A</v>
      </c>
      <c r="AX1057" s="81"/>
      <c r="AY1057" s="72" t="str">
        <f>IF(OR(Table1[[#This Row],[Flow]]="",Table1[[#This Row],[Mech - Diversity]]=""),"",Table1[[#This Row],[Flow]]*Table1[[#This Row],[Mech - Diversity]])</f>
        <v/>
      </c>
      <c r="AZ1057" s="72"/>
      <c r="BA1057" s="62"/>
      <c r="BB1057" s="62"/>
      <c r="BC1057" s="62"/>
      <c r="BD1057" s="62"/>
      <c r="BE1057" s="62"/>
      <c r="BF1057" s="62"/>
      <c r="BG1057" s="62"/>
      <c r="BH1057" s="77"/>
      <c r="BI1057" s="77"/>
      <c r="BJ105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57" s="72"/>
      <c r="BL1057" s="72" t="b">
        <f>IF(ISBLANK(Table1[[#This Row],[Power Source (Control Panel)]]),FALSE,TRUE)</f>
        <v>0</v>
      </c>
    </row>
    <row r="1058" spans="1:64" ht="30" customHeight="1" x14ac:dyDescent="0.3">
      <c r="A1058" s="62" t="s">
        <v>1235</v>
      </c>
      <c r="B1058" s="62" t="s">
        <v>1236</v>
      </c>
      <c r="C105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58" s="62" t="s">
        <v>509</v>
      </c>
      <c r="E1058" s="62"/>
      <c r="F105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5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58" s="74"/>
      <c r="I1058" s="75" t="str">
        <f>IF(Table1[[#This Row],[Connection ID]]&lt;&gt;"-",IF(COUNTIF(Table1[Connection ID],Table1[[#This Row],[Connection ID]])&gt;1,"Duplicate Tag",""),"")</f>
        <v/>
      </c>
      <c r="J105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58" s="62"/>
      <c r="M1058" s="62" t="s">
        <v>7</v>
      </c>
      <c r="N1058" s="72" t="str" cm="1">
        <f t="array" ref="N1058">_xlfn._xlws.FILTER(LookupCostCode[Cost Code],LookupCostCode[Description]=Table1[[#This Row],[Equipment Type]],"Not Assigned")</f>
        <v>Not Assigned</v>
      </c>
      <c r="O1058" s="62" t="s">
        <v>849</v>
      </c>
      <c r="P1058" s="62"/>
      <c r="Q1058" s="62" t="s">
        <v>11</v>
      </c>
      <c r="R1058" s="62"/>
      <c r="S1058" s="62"/>
      <c r="T1058" s="62"/>
      <c r="U1058" s="62"/>
      <c r="V1058" s="62"/>
      <c r="W1058" s="72" t="str">
        <f>IF(ISBLANK(Table1[[#This Row],[Connection Type]]),"",INDEX(LookupConnectionType[Description],MATCH(Table1[[#This Row],[Connection Type]],LookupConnectionType[Connection Abbreviation])))</f>
        <v/>
      </c>
      <c r="X1058" s="76"/>
      <c r="AA1058" s="62"/>
      <c r="AB1058" s="62"/>
      <c r="AC1058" s="62"/>
      <c r="AD1058" s="62"/>
      <c r="AE1058" s="62"/>
      <c r="AF1058" s="77"/>
      <c r="AG1058" s="77"/>
      <c r="AH1058" s="78"/>
      <c r="AI105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5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58" s="79" t="str">
        <f>IF(OR(Table1[[#This Row],[Apparent Power (kVA)]]="",Table1[[#This Row],[Elec - Diversity]]=""),"",Table1[[#This Row],[Apparent Power (kVA)]]*Table1[[#This Row],[Elec - Diversity]])</f>
        <v/>
      </c>
      <c r="AL1058" s="62"/>
      <c r="AM1058" s="62"/>
      <c r="AN1058" s="62"/>
      <c r="AO1058" s="62"/>
      <c r="AP1058" s="62"/>
      <c r="AQ1058" s="62"/>
      <c r="AR1058" s="62"/>
      <c r="AS1058" s="62"/>
      <c r="AT1058" s="62" t="str" cm="1">
        <f t="array" ref="AT1058">IF(ISBLANK(Table1[[#This Row],[Service]]),"N/A",INDEX(LookupService[Consumption Unit],MATCH(Table1[[#This Row],[Service]],LookupService[Service],0),0))</f>
        <v>N/A</v>
      </c>
      <c r="AU1058" s="62"/>
      <c r="AV1058" s="62"/>
      <c r="AW1058" s="80" t="str" cm="1">
        <f t="array" ref="AW1058">IF(ISBLANK(Table1[[#This Row],[Service]]),"N/A",INDEX(LookupService[Pressure Unit],MATCH(Table1[[#This Row],[Service]],LookupService[Service],0),0))</f>
        <v>N/A</v>
      </c>
      <c r="AX1058" s="81"/>
      <c r="AY1058" s="72" t="str">
        <f>IF(OR(Table1[[#This Row],[Flow]]="",Table1[[#This Row],[Mech - Diversity]]=""),"",Table1[[#This Row],[Flow]]*Table1[[#This Row],[Mech - Diversity]])</f>
        <v/>
      </c>
      <c r="AZ1058" s="72"/>
      <c r="BA1058" s="62"/>
      <c r="BB1058" s="62"/>
      <c r="BC1058" s="62"/>
      <c r="BD1058" s="62"/>
      <c r="BE1058" s="62"/>
      <c r="BF1058" s="62"/>
      <c r="BG1058" s="62"/>
      <c r="BH1058" s="77"/>
      <c r="BI1058" s="77"/>
      <c r="BJ105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58" s="72"/>
      <c r="BL1058" s="72" t="b">
        <f>IF(ISBLANK(Table1[[#This Row],[Power Source (Control Panel)]]),FALSE,TRUE)</f>
        <v>0</v>
      </c>
    </row>
    <row r="1059" spans="1:64" ht="30" customHeight="1" x14ac:dyDescent="0.3">
      <c r="A1059" s="62" t="s">
        <v>1237</v>
      </c>
      <c r="B1059" s="62" t="s">
        <v>1238</v>
      </c>
      <c r="C105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59" s="62" t="s">
        <v>509</v>
      </c>
      <c r="E1059" s="62"/>
      <c r="F105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5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59" s="74"/>
      <c r="I1059" s="75" t="str">
        <f>IF(Table1[[#This Row],[Connection ID]]&lt;&gt;"-",IF(COUNTIF(Table1[Connection ID],Table1[[#This Row],[Connection ID]])&gt;1,"Duplicate Tag",""),"")</f>
        <v/>
      </c>
      <c r="J105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59" s="62"/>
      <c r="M1059" s="62" t="s">
        <v>7</v>
      </c>
      <c r="N1059" s="72" t="str" cm="1">
        <f t="array" ref="N1059">_xlfn._xlws.FILTER(LookupCostCode[Cost Code],LookupCostCode[Description]=Table1[[#This Row],[Equipment Type]],"Not Assigned")</f>
        <v>Not Assigned</v>
      </c>
      <c r="O1059" s="62" t="s">
        <v>849</v>
      </c>
      <c r="P1059" s="62"/>
      <c r="Q1059" s="62" t="s">
        <v>11</v>
      </c>
      <c r="R1059" s="62"/>
      <c r="S1059" s="62"/>
      <c r="T1059" s="62"/>
      <c r="U1059" s="62"/>
      <c r="V1059" s="62"/>
      <c r="W1059" s="72" t="str">
        <f>IF(ISBLANK(Table1[[#This Row],[Connection Type]]),"",INDEX(LookupConnectionType[Description],MATCH(Table1[[#This Row],[Connection Type]],LookupConnectionType[Connection Abbreviation])))</f>
        <v/>
      </c>
      <c r="X1059" s="76"/>
      <c r="AA1059" s="62"/>
      <c r="AB1059" s="62"/>
      <c r="AC1059" s="62"/>
      <c r="AD1059" s="62"/>
      <c r="AE1059" s="62"/>
      <c r="AF1059" s="77"/>
      <c r="AG1059" s="77"/>
      <c r="AH1059" s="78"/>
      <c r="AI105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5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59" s="79" t="str">
        <f>IF(OR(Table1[[#This Row],[Apparent Power (kVA)]]="",Table1[[#This Row],[Elec - Diversity]]=""),"",Table1[[#This Row],[Apparent Power (kVA)]]*Table1[[#This Row],[Elec - Diversity]])</f>
        <v/>
      </c>
      <c r="AL1059" s="62"/>
      <c r="AM1059" s="62"/>
      <c r="AN1059" s="62"/>
      <c r="AO1059" s="62"/>
      <c r="AP1059" s="62"/>
      <c r="AQ1059" s="62"/>
      <c r="AR1059" s="62"/>
      <c r="AS1059" s="62"/>
      <c r="AT1059" s="62" t="str" cm="1">
        <f t="array" ref="AT1059">IF(ISBLANK(Table1[[#This Row],[Service]]),"N/A",INDEX(LookupService[Consumption Unit],MATCH(Table1[[#This Row],[Service]],LookupService[Service],0),0))</f>
        <v>N/A</v>
      </c>
      <c r="AU1059" s="62"/>
      <c r="AV1059" s="62"/>
      <c r="AW1059" s="80" t="str" cm="1">
        <f t="array" ref="AW1059">IF(ISBLANK(Table1[[#This Row],[Service]]),"N/A",INDEX(LookupService[Pressure Unit],MATCH(Table1[[#This Row],[Service]],LookupService[Service],0),0))</f>
        <v>N/A</v>
      </c>
      <c r="AX1059" s="81"/>
      <c r="AY1059" s="72" t="str">
        <f>IF(OR(Table1[[#This Row],[Flow]]="",Table1[[#This Row],[Mech - Diversity]]=""),"",Table1[[#This Row],[Flow]]*Table1[[#This Row],[Mech - Diversity]])</f>
        <v/>
      </c>
      <c r="AZ1059" s="72"/>
      <c r="BA1059" s="62"/>
      <c r="BB1059" s="62"/>
      <c r="BC1059" s="62"/>
      <c r="BD1059" s="62"/>
      <c r="BE1059" s="62"/>
      <c r="BF1059" s="62"/>
      <c r="BG1059" s="62"/>
      <c r="BH1059" s="77"/>
      <c r="BI1059" s="77"/>
      <c r="BJ105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59" s="72"/>
      <c r="BL1059" s="72" t="b">
        <f>IF(ISBLANK(Table1[[#This Row],[Power Source (Control Panel)]]),FALSE,TRUE)</f>
        <v>0</v>
      </c>
    </row>
    <row r="1060" spans="1:64" ht="30" customHeight="1" x14ac:dyDescent="0.3">
      <c r="A1060" s="62" t="s">
        <v>1239</v>
      </c>
      <c r="B1060" s="62" t="s">
        <v>1240</v>
      </c>
      <c r="C106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60" s="62" t="s">
        <v>509</v>
      </c>
      <c r="E1060" s="62"/>
      <c r="F106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6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60" s="74"/>
      <c r="I1060" s="75" t="str">
        <f>IF(Table1[[#This Row],[Connection ID]]&lt;&gt;"-",IF(COUNTIF(Table1[Connection ID],Table1[[#This Row],[Connection ID]])&gt;1,"Duplicate Tag",""),"")</f>
        <v/>
      </c>
      <c r="J106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60" s="62"/>
      <c r="M1060" s="62" t="s">
        <v>7</v>
      </c>
      <c r="N1060" s="72" t="str" cm="1">
        <f t="array" ref="N1060">_xlfn._xlws.FILTER(LookupCostCode[Cost Code],LookupCostCode[Description]=Table1[[#This Row],[Equipment Type]],"Not Assigned")</f>
        <v>Not Assigned</v>
      </c>
      <c r="O1060" s="62" t="s">
        <v>849</v>
      </c>
      <c r="P1060" s="62"/>
      <c r="Q1060" s="62" t="s">
        <v>12</v>
      </c>
      <c r="R1060" s="62"/>
      <c r="S1060" s="62"/>
      <c r="T1060" s="62"/>
      <c r="U1060" s="62"/>
      <c r="V1060" s="62"/>
      <c r="W1060" s="72" t="str">
        <f>IF(ISBLANK(Table1[[#This Row],[Connection Type]]),"",INDEX(LookupConnectionType[Description],MATCH(Table1[[#This Row],[Connection Type]],LookupConnectionType[Connection Abbreviation])))</f>
        <v/>
      </c>
      <c r="X1060" s="76"/>
      <c r="AA1060" s="62"/>
      <c r="AB1060" s="62"/>
      <c r="AC1060" s="62"/>
      <c r="AD1060" s="62"/>
      <c r="AE1060" s="62"/>
      <c r="AF1060" s="77"/>
      <c r="AG1060" s="77"/>
      <c r="AH1060" s="78"/>
      <c r="AI106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6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60" s="79" t="str">
        <f>IF(OR(Table1[[#This Row],[Apparent Power (kVA)]]="",Table1[[#This Row],[Elec - Diversity]]=""),"",Table1[[#This Row],[Apparent Power (kVA)]]*Table1[[#This Row],[Elec - Diversity]])</f>
        <v/>
      </c>
      <c r="AL1060" s="62"/>
      <c r="AM1060" s="62"/>
      <c r="AN1060" s="62"/>
      <c r="AO1060" s="62"/>
      <c r="AP1060" s="62"/>
      <c r="AQ1060" s="62"/>
      <c r="AR1060" s="62"/>
      <c r="AS1060" s="62"/>
      <c r="AT1060" s="62" t="str" cm="1">
        <f t="array" ref="AT1060">IF(ISBLANK(Table1[[#This Row],[Service]]),"N/A",INDEX(LookupService[Consumption Unit],MATCH(Table1[[#This Row],[Service]],LookupService[Service],0),0))</f>
        <v>N/A</v>
      </c>
      <c r="AU1060" s="62"/>
      <c r="AV1060" s="62"/>
      <c r="AW1060" s="80" t="str" cm="1">
        <f t="array" ref="AW1060">IF(ISBLANK(Table1[[#This Row],[Service]]),"N/A",INDEX(LookupService[Pressure Unit],MATCH(Table1[[#This Row],[Service]],LookupService[Service],0),0))</f>
        <v>N/A</v>
      </c>
      <c r="AX1060" s="81"/>
      <c r="AY1060" s="72" t="str">
        <f>IF(OR(Table1[[#This Row],[Flow]]="",Table1[[#This Row],[Mech - Diversity]]=""),"",Table1[[#This Row],[Flow]]*Table1[[#This Row],[Mech - Diversity]])</f>
        <v/>
      </c>
      <c r="AZ1060" s="72"/>
      <c r="BA1060" s="62"/>
      <c r="BB1060" s="62"/>
      <c r="BC1060" s="62"/>
      <c r="BD1060" s="62"/>
      <c r="BE1060" s="62"/>
      <c r="BF1060" s="62"/>
      <c r="BG1060" s="62"/>
      <c r="BH1060" s="77"/>
      <c r="BI1060" s="77"/>
      <c r="BJ106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60" s="72"/>
      <c r="BL1060" s="72" t="b">
        <f>IF(ISBLANK(Table1[[#This Row],[Power Source (Control Panel)]]),FALSE,TRUE)</f>
        <v>0</v>
      </c>
    </row>
    <row r="1061" spans="1:64" ht="30" customHeight="1" x14ac:dyDescent="0.3">
      <c r="A1061" s="62" t="s">
        <v>1241</v>
      </c>
      <c r="B1061" s="62" t="s">
        <v>1242</v>
      </c>
      <c r="C106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61" s="62" t="s">
        <v>509</v>
      </c>
      <c r="E1061" s="62"/>
      <c r="F106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6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61" s="74"/>
      <c r="I1061" s="75" t="str">
        <f>IF(Table1[[#This Row],[Connection ID]]&lt;&gt;"-",IF(COUNTIF(Table1[Connection ID],Table1[[#This Row],[Connection ID]])&gt;1,"Duplicate Tag",""),"")</f>
        <v/>
      </c>
      <c r="J106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61" s="62"/>
      <c r="M1061" s="62" t="s">
        <v>7</v>
      </c>
      <c r="N1061" s="72" t="str" cm="1">
        <f t="array" ref="N1061">_xlfn._xlws.FILTER(LookupCostCode[Cost Code],LookupCostCode[Description]=Table1[[#This Row],[Equipment Type]],"Not Assigned")</f>
        <v>Not Assigned</v>
      </c>
      <c r="O1061" s="62" t="s">
        <v>849</v>
      </c>
      <c r="P1061" s="62"/>
      <c r="Q1061" s="62" t="s">
        <v>12</v>
      </c>
      <c r="R1061" s="62"/>
      <c r="S1061" s="62"/>
      <c r="T1061" s="62"/>
      <c r="U1061" s="62"/>
      <c r="V1061" s="62"/>
      <c r="W1061" s="72" t="str">
        <f>IF(ISBLANK(Table1[[#This Row],[Connection Type]]),"",INDEX(LookupConnectionType[Description],MATCH(Table1[[#This Row],[Connection Type]],LookupConnectionType[Connection Abbreviation])))</f>
        <v/>
      </c>
      <c r="X1061" s="76"/>
      <c r="AA1061" s="62"/>
      <c r="AB1061" s="62"/>
      <c r="AC1061" s="62"/>
      <c r="AD1061" s="62"/>
      <c r="AE1061" s="62"/>
      <c r="AF1061" s="77"/>
      <c r="AG1061" s="77"/>
      <c r="AH1061" s="78"/>
      <c r="AI106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6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61" s="79" t="str">
        <f>IF(OR(Table1[[#This Row],[Apparent Power (kVA)]]="",Table1[[#This Row],[Elec - Diversity]]=""),"",Table1[[#This Row],[Apparent Power (kVA)]]*Table1[[#This Row],[Elec - Diversity]])</f>
        <v/>
      </c>
      <c r="AL1061" s="62"/>
      <c r="AM1061" s="62"/>
      <c r="AN1061" s="62"/>
      <c r="AO1061" s="62"/>
      <c r="AP1061" s="62"/>
      <c r="AQ1061" s="62"/>
      <c r="AR1061" s="62"/>
      <c r="AS1061" s="62"/>
      <c r="AT1061" s="62" t="str" cm="1">
        <f t="array" ref="AT1061">IF(ISBLANK(Table1[[#This Row],[Service]]),"N/A",INDEX(LookupService[Consumption Unit],MATCH(Table1[[#This Row],[Service]],LookupService[Service],0),0))</f>
        <v>N/A</v>
      </c>
      <c r="AU1061" s="62"/>
      <c r="AV1061" s="62"/>
      <c r="AW1061" s="80" t="str" cm="1">
        <f t="array" ref="AW1061">IF(ISBLANK(Table1[[#This Row],[Service]]),"N/A",INDEX(LookupService[Pressure Unit],MATCH(Table1[[#This Row],[Service]],LookupService[Service],0),0))</f>
        <v>N/A</v>
      </c>
      <c r="AX1061" s="81"/>
      <c r="AY1061" s="72" t="str">
        <f>IF(OR(Table1[[#This Row],[Flow]]="",Table1[[#This Row],[Mech - Diversity]]=""),"",Table1[[#This Row],[Flow]]*Table1[[#This Row],[Mech - Diversity]])</f>
        <v/>
      </c>
      <c r="AZ1061" s="72"/>
      <c r="BA1061" s="62"/>
      <c r="BB1061" s="62"/>
      <c r="BC1061" s="62"/>
      <c r="BD1061" s="62"/>
      <c r="BE1061" s="62"/>
      <c r="BF1061" s="62"/>
      <c r="BG1061" s="62"/>
      <c r="BH1061" s="77"/>
      <c r="BI1061" s="77"/>
      <c r="BJ106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61" s="72"/>
      <c r="BL1061" s="72" t="b">
        <f>IF(ISBLANK(Table1[[#This Row],[Power Source (Control Panel)]]),FALSE,TRUE)</f>
        <v>0</v>
      </c>
    </row>
    <row r="1062" spans="1:64" ht="30" customHeight="1" x14ac:dyDescent="0.3">
      <c r="A1062" s="62" t="s">
        <v>1243</v>
      </c>
      <c r="B1062" s="62" t="s">
        <v>1244</v>
      </c>
      <c r="C106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DRN-C043</v>
      </c>
      <c r="D1062" s="62" t="s">
        <v>516</v>
      </c>
      <c r="E1062" s="62" t="s">
        <v>882</v>
      </c>
      <c r="F1062" s="72" t="str">
        <f>IF(OR(Table1[[#This Row],[Equipment Level]] = "Equipment", Table1[[#This Row],[Equipment Level]] = "Control Panel"),"", INDEX(LookupService[Service Abbreviation],MATCH(Table1[[#This Row],[Service]],LookupService[Service],0),1))</f>
        <v>DRN</v>
      </c>
      <c r="G1062" s="72" t="str">
        <f>IF(OR(Table1[[#This Row],[Equipment Level]] = "Equipment", Table1[[#This Row],[Equipment Level]] = "Control Panel"),"",  INDEX(LookupService[Service Category],MATCH(Table1[[#This Row],[Service]],LookupService[Service],0),1))</f>
        <v>Drain</v>
      </c>
      <c r="H1062" s="74">
        <v>43</v>
      </c>
      <c r="I1062" s="75" t="str">
        <f>IF(Table1[[#This Row],[Connection ID]]&lt;&gt;"-",IF(COUNTIF(Table1[Connection ID],Table1[[#This Row],[Connection ID]])&gt;1,"Duplicate Tag",""),"")</f>
        <v/>
      </c>
      <c r="J106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62" s="62"/>
      <c r="M1062" s="62" t="s">
        <v>7</v>
      </c>
      <c r="N1062" s="72" t="str" cm="1">
        <f t="array" ref="N1062">_xlfn._xlws.FILTER(LookupCostCode[Cost Code],LookupCostCode[Description]=Table1[[#This Row],[Equipment Type]],"Not Assigned")</f>
        <v>Not Assigned</v>
      </c>
      <c r="O1062" s="72" t="s">
        <v>767</v>
      </c>
      <c r="P1062" s="72"/>
      <c r="Q1062" s="62" t="s">
        <v>9</v>
      </c>
      <c r="R1062" s="62"/>
      <c r="S1062" s="62" t="s">
        <v>6</v>
      </c>
      <c r="T1062" s="62"/>
      <c r="U1062" s="62"/>
      <c r="V1062" s="62"/>
      <c r="W1062" s="72" t="str">
        <f>IF(ISBLANK(Table1[[#This Row],[Connection Type]]),"",INDEX(LookupConnectionType[Description],MATCH(Table1[[#This Row],[Connection Type]],LookupConnectionType[Connection Abbreviation])))</f>
        <v/>
      </c>
      <c r="X1062" s="76"/>
      <c r="AA1062" s="62"/>
      <c r="AB1062" s="62"/>
      <c r="AC1062" s="62" t="s">
        <v>518</v>
      </c>
      <c r="AD1062" s="62"/>
      <c r="AE1062" s="62"/>
      <c r="AF1062" s="77"/>
      <c r="AG1062" s="77"/>
      <c r="AH1062" s="78"/>
      <c r="AI106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6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62" s="79" t="str">
        <f>IF(OR(Table1[[#This Row],[Apparent Power (kVA)]]="",Table1[[#This Row],[Elec - Diversity]]=""),"",Table1[[#This Row],[Apparent Power (kVA)]]*Table1[[#This Row],[Elec - Diversity]])</f>
        <v/>
      </c>
      <c r="AL1062" s="62"/>
      <c r="AM1062" s="62"/>
      <c r="AN1062" s="62"/>
      <c r="AO1062" s="62"/>
      <c r="AP1062" s="62"/>
      <c r="AQ1062" s="62"/>
      <c r="AR1062" s="62"/>
      <c r="AS1062" s="62">
        <v>0.75</v>
      </c>
      <c r="AT1062" s="62" t="str" cm="1">
        <f t="array" ref="AT1062">IF(ISBLANK(Table1[[#This Row],[Service]]),"N/A",INDEX(LookupService[Consumption Unit],MATCH(Table1[[#This Row],[Service]],LookupService[Service],0),0))</f>
        <v>GPM</v>
      </c>
      <c r="AU1062" s="62">
        <v>70</v>
      </c>
      <c r="AV1062" s="62">
        <v>50</v>
      </c>
      <c r="AW1062" s="80" t="str" cm="1">
        <f t="array" ref="AW1062">IF(ISBLANK(Table1[[#This Row],[Service]]),"N/A",INDEX(LookupService[Pressure Unit],MATCH(Table1[[#This Row],[Service]],LookupService[Service],0),0))</f>
        <v>PSI</v>
      </c>
      <c r="AX1062" s="81">
        <v>0.8</v>
      </c>
      <c r="AY1062" s="72">
        <f>IF(OR(Table1[[#This Row],[Flow]]="",Table1[[#This Row],[Mech - Diversity]]=""),"",Table1[[#This Row],[Flow]]*Table1[[#This Row],[Mech - Diversity]])</f>
        <v>0.60000000000000009</v>
      </c>
      <c r="AZ1062" s="72"/>
      <c r="BA1062" s="62" t="s">
        <v>519</v>
      </c>
      <c r="BB1062" s="62"/>
      <c r="BC1062" s="62" t="s">
        <v>1246</v>
      </c>
      <c r="BD1062" s="62"/>
      <c r="BE1062" s="62"/>
      <c r="BF1062" s="62"/>
      <c r="BG1062" s="62"/>
      <c r="BH1062" s="77"/>
      <c r="BI1062" s="77"/>
      <c r="BJ1062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062" s="72"/>
      <c r="BL1062" s="72" t="b">
        <f>IF(ISBLANK(Table1[[#This Row],[Power Source (Control Panel)]]),FALSE,TRUE)</f>
        <v>0</v>
      </c>
    </row>
    <row r="1063" spans="1:64" ht="30" customHeight="1" x14ac:dyDescent="0.3">
      <c r="A1063" s="62" t="s">
        <v>1243</v>
      </c>
      <c r="B1063" s="62" t="s">
        <v>1244</v>
      </c>
      <c r="C106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DRN-C044</v>
      </c>
      <c r="D1063" s="62" t="s">
        <v>516</v>
      </c>
      <c r="E1063" s="62" t="s">
        <v>882</v>
      </c>
      <c r="F1063" s="72" t="str">
        <f>IF(OR(Table1[[#This Row],[Equipment Level]] = "Equipment", Table1[[#This Row],[Equipment Level]] = "Control Panel"),"", INDEX(LookupService[Service Abbreviation],MATCH(Table1[[#This Row],[Service]],LookupService[Service],0),1))</f>
        <v>DRN</v>
      </c>
      <c r="G1063" s="72" t="str">
        <f>IF(OR(Table1[[#This Row],[Equipment Level]] = "Equipment", Table1[[#This Row],[Equipment Level]] = "Control Panel"),"",  INDEX(LookupService[Service Category],MATCH(Table1[[#This Row],[Service]],LookupService[Service],0),1))</f>
        <v>Drain</v>
      </c>
      <c r="H1063" s="74">
        <v>44</v>
      </c>
      <c r="I1063" s="75" t="str">
        <f>IF(Table1[[#This Row],[Connection ID]]&lt;&gt;"-",IF(COUNTIF(Table1[Connection ID],Table1[[#This Row],[Connection ID]])&gt;1,"Duplicate Tag",""),"")</f>
        <v/>
      </c>
      <c r="J106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63" s="62"/>
      <c r="M1063" s="62" t="s">
        <v>7</v>
      </c>
      <c r="N1063" s="72" t="str" cm="1">
        <f t="array" ref="N1063">_xlfn._xlws.FILTER(LookupCostCode[Cost Code],LookupCostCode[Description]=Table1[[#This Row],[Equipment Type]],"Not Assigned")</f>
        <v>Not Assigned</v>
      </c>
      <c r="O1063" s="72" t="s">
        <v>767</v>
      </c>
      <c r="P1063" s="72"/>
      <c r="Q1063" s="62" t="s">
        <v>9</v>
      </c>
      <c r="R1063" s="62"/>
      <c r="S1063" s="62" t="s">
        <v>6</v>
      </c>
      <c r="T1063" s="62"/>
      <c r="U1063" s="62"/>
      <c r="V1063" s="62"/>
      <c r="W1063" s="72" t="str">
        <f>IF(ISBLANK(Table1[[#This Row],[Connection Type]]),"",INDEX(LookupConnectionType[Description],MATCH(Table1[[#This Row],[Connection Type]],LookupConnectionType[Connection Abbreviation])))</f>
        <v/>
      </c>
      <c r="X1063" s="76"/>
      <c r="AA1063" s="62"/>
      <c r="AB1063" s="62"/>
      <c r="AC1063" s="62" t="s">
        <v>518</v>
      </c>
      <c r="AD1063" s="62"/>
      <c r="AE1063" s="62"/>
      <c r="AF1063" s="77"/>
      <c r="AG1063" s="77"/>
      <c r="AH1063" s="78"/>
      <c r="AI106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6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63" s="79" t="str">
        <f>IF(OR(Table1[[#This Row],[Apparent Power (kVA)]]="",Table1[[#This Row],[Elec - Diversity]]=""),"",Table1[[#This Row],[Apparent Power (kVA)]]*Table1[[#This Row],[Elec - Diversity]])</f>
        <v/>
      </c>
      <c r="AL1063" s="62"/>
      <c r="AM1063" s="62"/>
      <c r="AN1063" s="62"/>
      <c r="AO1063" s="62"/>
      <c r="AP1063" s="62"/>
      <c r="AQ1063" s="62"/>
      <c r="AR1063" s="62"/>
      <c r="AS1063" s="62">
        <v>0.75</v>
      </c>
      <c r="AT1063" s="62" t="str" cm="1">
        <f t="array" ref="AT1063">IF(ISBLANK(Table1[[#This Row],[Service]]),"N/A",INDEX(LookupService[Consumption Unit],MATCH(Table1[[#This Row],[Service]],LookupService[Service],0),0))</f>
        <v>GPM</v>
      </c>
      <c r="AU1063" s="62">
        <v>70</v>
      </c>
      <c r="AV1063" s="62">
        <v>50</v>
      </c>
      <c r="AW1063" s="80" t="str" cm="1">
        <f t="array" ref="AW1063">IF(ISBLANK(Table1[[#This Row],[Service]]),"N/A",INDEX(LookupService[Pressure Unit],MATCH(Table1[[#This Row],[Service]],LookupService[Service],0),0))</f>
        <v>PSI</v>
      </c>
      <c r="AX1063" s="81">
        <v>0.8</v>
      </c>
      <c r="AY1063" s="72">
        <f>IF(OR(Table1[[#This Row],[Flow]]="",Table1[[#This Row],[Mech - Diversity]]=""),"",Table1[[#This Row],[Flow]]*Table1[[#This Row],[Mech - Diversity]])</f>
        <v>0.60000000000000009</v>
      </c>
      <c r="AZ1063" s="72"/>
      <c r="BA1063" s="62" t="s">
        <v>519</v>
      </c>
      <c r="BB1063" s="62"/>
      <c r="BC1063" s="62" t="s">
        <v>1246</v>
      </c>
      <c r="BD1063" s="62"/>
      <c r="BE1063" s="62"/>
      <c r="BF1063" s="62"/>
      <c r="BG1063" s="62"/>
      <c r="BH1063" s="77"/>
      <c r="BI1063" s="77"/>
      <c r="BJ1063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063" s="72"/>
      <c r="BL1063" s="72" t="b">
        <f>IF(ISBLANK(Table1[[#This Row],[Power Source (Control Panel)]]),FALSE,TRUE)</f>
        <v>0</v>
      </c>
    </row>
    <row r="1064" spans="1:64" ht="30" customHeight="1" x14ac:dyDescent="0.3">
      <c r="A1064" s="62" t="s">
        <v>1243</v>
      </c>
      <c r="B1064" s="62" t="s">
        <v>1244</v>
      </c>
      <c r="C106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EL-C186</v>
      </c>
      <c r="D1064" s="62" t="s">
        <v>516</v>
      </c>
      <c r="E1064" s="62" t="s">
        <v>528</v>
      </c>
      <c r="F1064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064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064" s="74">
        <v>186</v>
      </c>
      <c r="I1064" s="75" t="str">
        <f>IF(Table1[[#This Row],[Connection ID]]&lt;&gt;"-",IF(COUNTIF(Table1[Connection ID],Table1[[#This Row],[Connection ID]])&gt;1,"Duplicate Tag",""),"")</f>
        <v/>
      </c>
      <c r="J106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64" s="62"/>
      <c r="M1064" s="62" t="s">
        <v>7</v>
      </c>
      <c r="N1064" s="72" t="str" cm="1">
        <f t="array" ref="N1064">_xlfn._xlws.FILTER(LookupCostCode[Cost Code],LookupCostCode[Description]=Table1[[#This Row],[Equipment Type]],"Not Assigned")</f>
        <v>Not Assigned</v>
      </c>
      <c r="O1064" s="72" t="s">
        <v>767</v>
      </c>
      <c r="P1064" s="62"/>
      <c r="Q1064" s="62" t="s">
        <v>9</v>
      </c>
      <c r="R1064" s="62"/>
      <c r="S1064" s="62" t="s">
        <v>6</v>
      </c>
      <c r="T1064" s="62"/>
      <c r="U1064" s="62"/>
      <c r="V1064" s="62"/>
      <c r="W1064" s="72" t="str">
        <f>IF(ISBLANK(Table1[[#This Row],[Connection Type]]),"",INDEX(LookupConnectionType[Description],MATCH(Table1[[#This Row],[Connection Type]],LookupConnectionType[Connection Abbreviation])))</f>
        <v/>
      </c>
      <c r="X1064" s="76"/>
      <c r="AA1064" s="62"/>
      <c r="AB1064" s="62"/>
      <c r="AC1064" s="62" t="s">
        <v>518</v>
      </c>
      <c r="AD1064" s="62"/>
      <c r="AE1064" s="62" t="s">
        <v>529</v>
      </c>
      <c r="AF1064" s="77"/>
      <c r="AG1064" s="77">
        <v>15</v>
      </c>
      <c r="AH1064" s="78">
        <v>0.8</v>
      </c>
      <c r="AI1064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1.8</v>
      </c>
      <c r="AJ1064" s="79">
        <f>IF(OR(Table1[[#This Row],[Apparent Load (FLA)]]="",Table1[[#This Row],[Apparent Load (FLA)]]=0,Table1[[#This Row],[Elec - Diversity]]=""),"",Table1[[#This Row],[Apparent Load (FLA)]]*Table1[[#This Row],[Elec - Diversity]])</f>
        <v>12</v>
      </c>
      <c r="AK1064" s="79">
        <f>IF(OR(Table1[[#This Row],[Apparent Power (kVA)]]="",Table1[[#This Row],[Elec - Diversity]]=""),"",Table1[[#This Row],[Apparent Power (kVA)]]*Table1[[#This Row],[Elec - Diversity]])</f>
        <v>1.4400000000000002</v>
      </c>
      <c r="AL1064" s="62"/>
      <c r="AM1064" s="62"/>
      <c r="AN1064" s="62"/>
      <c r="AO1064" s="62"/>
      <c r="AP1064" s="62"/>
      <c r="AQ1064" s="62"/>
      <c r="AR1064" s="62"/>
      <c r="AS1064" s="62"/>
      <c r="AT1064" s="62" t="str" cm="1">
        <f t="array" ref="AT1064">IF(ISBLANK(Table1[[#This Row],[Service]]),"N/A",INDEX(LookupService[Consumption Unit],MATCH(Table1[[#This Row],[Service]],LookupService[Service],0),0))</f>
        <v>N/A</v>
      </c>
      <c r="AU1064" s="62"/>
      <c r="AV1064" s="62"/>
      <c r="AW1064" s="80" t="str" cm="1">
        <f t="array" ref="AW1064">IF(ISBLANK(Table1[[#This Row],[Service]]),"N/A",INDEX(LookupService[Pressure Unit],MATCH(Table1[[#This Row],[Service]],LookupService[Service],0),0))</f>
        <v>N/A</v>
      </c>
      <c r="AX1064" s="81"/>
      <c r="AY1064" s="72" t="str">
        <f>IF(OR(Table1[[#This Row],[Flow]]="",Table1[[#This Row],[Mech - Diversity]]=""),"",Table1[[#This Row],[Flow]]*Table1[[#This Row],[Mech - Diversity]])</f>
        <v/>
      </c>
      <c r="AZ1064" s="72"/>
      <c r="BA1064" s="62"/>
      <c r="BB1064" s="62"/>
      <c r="BC1064" s="62"/>
      <c r="BD1064" s="62"/>
      <c r="BE1064" s="62"/>
      <c r="BF1064" s="62"/>
      <c r="BG1064" s="62"/>
      <c r="BH1064" s="77"/>
      <c r="BI1064" s="77"/>
      <c r="BJ1064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064" s="72"/>
      <c r="BL1064" s="72" t="b">
        <f>IF(ISBLANK(Table1[[#This Row],[Power Source (Control Panel)]]),FALSE,TRUE)</f>
        <v>0</v>
      </c>
    </row>
    <row r="1065" spans="1:64" ht="30" customHeight="1" x14ac:dyDescent="0.3">
      <c r="A1065" s="62" t="s">
        <v>1243</v>
      </c>
      <c r="B1065" s="62" t="s">
        <v>1244</v>
      </c>
      <c r="C106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PCW-C006</v>
      </c>
      <c r="D1065" s="62" t="s">
        <v>516</v>
      </c>
      <c r="E1065" s="62" t="s">
        <v>812</v>
      </c>
      <c r="F1065" s="72" t="str">
        <f>IF(OR(Table1[[#This Row],[Equipment Level]] = "Equipment", Table1[[#This Row],[Equipment Level]] = "Control Panel"),"", INDEX(LookupService[Service Abbreviation],MATCH(Table1[[#This Row],[Service]],LookupService[Service],0),1))</f>
        <v>PCW</v>
      </c>
      <c r="G1065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065" s="74">
        <v>6</v>
      </c>
      <c r="I1065" s="75" t="str">
        <f>IF(Table1[[#This Row],[Connection ID]]&lt;&gt;"-",IF(COUNTIF(Table1[Connection ID],Table1[[#This Row],[Connection ID]])&gt;1,"Duplicate Tag",""),"")</f>
        <v/>
      </c>
      <c r="J106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65" s="62"/>
      <c r="M1065" s="62" t="s">
        <v>7</v>
      </c>
      <c r="N1065" s="72" t="str" cm="1">
        <f t="array" ref="N1065">_xlfn._xlws.FILTER(LookupCostCode[Cost Code],LookupCostCode[Description]=Table1[[#This Row],[Equipment Type]],"Not Assigned")</f>
        <v>Not Assigned</v>
      </c>
      <c r="O1065" s="72" t="s">
        <v>767</v>
      </c>
      <c r="P1065" s="72"/>
      <c r="Q1065" s="62" t="s">
        <v>9</v>
      </c>
      <c r="R1065" s="62"/>
      <c r="S1065" s="62" t="s">
        <v>6</v>
      </c>
      <c r="T1065" s="62"/>
      <c r="U1065" s="62"/>
      <c r="V1065" s="62"/>
      <c r="W1065" s="72" t="str">
        <f>IF(ISBLANK(Table1[[#This Row],[Connection Type]]),"",INDEX(LookupConnectionType[Description],MATCH(Table1[[#This Row],[Connection Type]],LookupConnectionType[Connection Abbreviation])))</f>
        <v/>
      </c>
      <c r="X1065" s="76"/>
      <c r="AA1065" s="62"/>
      <c r="AB1065" s="62"/>
      <c r="AC1065" s="62" t="s">
        <v>518</v>
      </c>
      <c r="AD1065" s="62"/>
      <c r="AE1065" s="62"/>
      <c r="AF1065" s="77"/>
      <c r="AG1065" s="77"/>
      <c r="AH1065" s="78"/>
      <c r="AI106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6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65" s="79" t="str">
        <f>IF(OR(Table1[[#This Row],[Apparent Power (kVA)]]="",Table1[[#This Row],[Elec - Diversity]]=""),"",Table1[[#This Row],[Apparent Power (kVA)]]*Table1[[#This Row],[Elec - Diversity]])</f>
        <v/>
      </c>
      <c r="AL1065" s="62"/>
      <c r="AM1065" s="62"/>
      <c r="AN1065" s="62"/>
      <c r="AO1065" s="62"/>
      <c r="AP1065" s="62"/>
      <c r="AQ1065" s="62"/>
      <c r="AR1065" s="62"/>
      <c r="AS1065" s="62">
        <v>0.75</v>
      </c>
      <c r="AT1065" s="62" t="str" cm="1">
        <f t="array" ref="AT1065">IF(ISBLANK(Table1[[#This Row],[Service]]),"N/A",INDEX(LookupService[Consumption Unit],MATCH(Table1[[#This Row],[Service]],LookupService[Service],0),0))</f>
        <v>GPM</v>
      </c>
      <c r="AU1065" s="62">
        <v>55</v>
      </c>
      <c r="AV1065" s="62">
        <v>50</v>
      </c>
      <c r="AW1065" s="80" t="str" cm="1">
        <f t="array" ref="AW1065">IF(ISBLANK(Table1[[#This Row],[Service]]),"N/A",INDEX(LookupService[Pressure Unit],MATCH(Table1[[#This Row],[Service]],LookupService[Service],0),0))</f>
        <v>PSI</v>
      </c>
      <c r="AX1065" s="81">
        <v>0.8</v>
      </c>
      <c r="AY1065" s="72">
        <f>IF(OR(Table1[[#This Row],[Flow]]="",Table1[[#This Row],[Mech - Diversity]]=""),"",Table1[[#This Row],[Flow]]*Table1[[#This Row],[Mech - Diversity]])</f>
        <v>0.60000000000000009</v>
      </c>
      <c r="AZ1065" s="72"/>
      <c r="BA1065" s="62" t="s">
        <v>519</v>
      </c>
      <c r="BB1065" s="62"/>
      <c r="BC1065" s="62" t="s">
        <v>1246</v>
      </c>
      <c r="BD1065" s="62"/>
      <c r="BE1065" s="62"/>
      <c r="BF1065" s="62"/>
      <c r="BG1065" s="62"/>
      <c r="BH1065" s="77"/>
      <c r="BI1065" s="77"/>
      <c r="BJ1065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065" s="72"/>
      <c r="BL1065" s="72" t="b">
        <f>IF(ISBLANK(Table1[[#This Row],[Power Source (Control Panel)]]),FALSE,TRUE)</f>
        <v>0</v>
      </c>
    </row>
    <row r="1066" spans="1:64" ht="30" customHeight="1" x14ac:dyDescent="0.3">
      <c r="A1066" s="62" t="s">
        <v>1243</v>
      </c>
      <c r="B1066" s="62" t="s">
        <v>1244</v>
      </c>
      <c r="C106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PHW-C006</v>
      </c>
      <c r="D1066" s="62" t="s">
        <v>516</v>
      </c>
      <c r="E1066" s="62" t="s">
        <v>814</v>
      </c>
      <c r="F1066" s="72" t="str">
        <f>IF(OR(Table1[[#This Row],[Equipment Level]] = "Equipment", Table1[[#This Row],[Equipment Level]] = "Control Panel"),"", INDEX(LookupService[Service Abbreviation],MATCH(Table1[[#This Row],[Service]],LookupService[Service],0),1))</f>
        <v>PHW</v>
      </c>
      <c r="G1066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066" s="74">
        <v>6</v>
      </c>
      <c r="I1066" s="75" t="str">
        <f>IF(Table1[[#This Row],[Connection ID]]&lt;&gt;"-",IF(COUNTIF(Table1[Connection ID],Table1[[#This Row],[Connection ID]])&gt;1,"Duplicate Tag",""),"")</f>
        <v/>
      </c>
      <c r="J106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66" s="62"/>
      <c r="M1066" s="62" t="s">
        <v>7</v>
      </c>
      <c r="N1066" s="72" t="str" cm="1">
        <f t="array" ref="N1066">_xlfn._xlws.FILTER(LookupCostCode[Cost Code],LookupCostCode[Description]=Table1[[#This Row],[Equipment Type]],"Not Assigned")</f>
        <v>Not Assigned</v>
      </c>
      <c r="O1066" s="72" t="s">
        <v>767</v>
      </c>
      <c r="P1066" s="72"/>
      <c r="Q1066" s="62" t="s">
        <v>9</v>
      </c>
      <c r="R1066" s="62"/>
      <c r="S1066" s="62" t="s">
        <v>6</v>
      </c>
      <c r="T1066" s="62"/>
      <c r="U1066" s="62"/>
      <c r="V1066" s="62"/>
      <c r="W1066" s="72" t="str">
        <f>IF(ISBLANK(Table1[[#This Row],[Connection Type]]),"",INDEX(LookupConnectionType[Description],MATCH(Table1[[#This Row],[Connection Type]],LookupConnectionType[Connection Abbreviation])))</f>
        <v/>
      </c>
      <c r="X1066" s="76"/>
      <c r="AA1066" s="62"/>
      <c r="AB1066" s="62"/>
      <c r="AC1066" s="62" t="s">
        <v>518</v>
      </c>
      <c r="AD1066" s="62"/>
      <c r="AE1066" s="62"/>
      <c r="AF1066" s="77"/>
      <c r="AG1066" s="77"/>
      <c r="AH1066" s="78"/>
      <c r="AI106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6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66" s="79" t="str">
        <f>IF(OR(Table1[[#This Row],[Apparent Power (kVA)]]="",Table1[[#This Row],[Elec - Diversity]]=""),"",Table1[[#This Row],[Apparent Power (kVA)]]*Table1[[#This Row],[Elec - Diversity]])</f>
        <v/>
      </c>
      <c r="AL1066" s="62"/>
      <c r="AM1066" s="62"/>
      <c r="AN1066" s="62"/>
      <c r="AO1066" s="62"/>
      <c r="AP1066" s="62"/>
      <c r="AQ1066" s="62"/>
      <c r="AR1066" s="62"/>
      <c r="AS1066" s="62">
        <v>0.75</v>
      </c>
      <c r="AT1066" s="62" t="str" cm="1">
        <f t="array" ref="AT1066">IF(ISBLANK(Table1[[#This Row],[Service]]),"N/A",INDEX(LookupService[Consumption Unit],MATCH(Table1[[#This Row],[Service]],LookupService[Service],0),0))</f>
        <v>GPM</v>
      </c>
      <c r="AU1066" s="62">
        <v>180</v>
      </c>
      <c r="AV1066" s="62">
        <v>50</v>
      </c>
      <c r="AW1066" s="80" t="str" cm="1">
        <f t="array" ref="AW1066">IF(ISBLANK(Table1[[#This Row],[Service]]),"N/A",INDEX(LookupService[Pressure Unit],MATCH(Table1[[#This Row],[Service]],LookupService[Service],0),0))</f>
        <v>PSI</v>
      </c>
      <c r="AX1066" s="81">
        <v>0.8</v>
      </c>
      <c r="AY1066" s="72">
        <f>IF(OR(Table1[[#This Row],[Flow]]="",Table1[[#This Row],[Mech - Diversity]]=""),"",Table1[[#This Row],[Flow]]*Table1[[#This Row],[Mech - Diversity]])</f>
        <v>0.60000000000000009</v>
      </c>
      <c r="AZ1066" s="72"/>
      <c r="BA1066" s="62" t="s">
        <v>519</v>
      </c>
      <c r="BB1066" s="62"/>
      <c r="BC1066" s="62" t="s">
        <v>1246</v>
      </c>
      <c r="BD1066" s="62"/>
      <c r="BE1066" s="62"/>
      <c r="BF1066" s="62"/>
      <c r="BG1066" s="62"/>
      <c r="BH1066" s="77"/>
      <c r="BI1066" s="77"/>
      <c r="BJ1066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066" s="72"/>
      <c r="BL1066" s="72" t="b">
        <f>IF(ISBLANK(Table1[[#This Row],[Power Source (Control Panel)]]),FALSE,TRUE)</f>
        <v>0</v>
      </c>
    </row>
    <row r="1067" spans="1:64" ht="30" customHeight="1" x14ac:dyDescent="0.3">
      <c r="A1067" s="62" t="s">
        <v>1243</v>
      </c>
      <c r="B1067" s="62" t="s">
        <v>1244</v>
      </c>
      <c r="C106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67" s="62" t="s">
        <v>509</v>
      </c>
      <c r="E1067" s="62"/>
      <c r="F106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6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67" s="74"/>
      <c r="I1067" s="75" t="str">
        <f>IF(Table1[[#This Row],[Connection ID]]&lt;&gt;"-",IF(COUNTIF(Table1[Connection ID],Table1[[#This Row],[Connection ID]])&gt;1,"Duplicate Tag",""),"")</f>
        <v/>
      </c>
      <c r="J106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67" s="62" t="s">
        <v>1245</v>
      </c>
      <c r="M1067" s="62" t="s">
        <v>7</v>
      </c>
      <c r="N1067" s="72" cm="1">
        <f t="array" ref="N1067">_xlfn._xlws.FILTER(LookupCostCode[Cost Code],LookupCostCode[Description]=Table1[[#This Row],[Equipment Type]],"Not Assigned")</f>
        <v>5689</v>
      </c>
      <c r="O1067" s="72" t="s">
        <v>767</v>
      </c>
      <c r="P1067" s="72"/>
      <c r="Q1067" s="62" t="s">
        <v>9</v>
      </c>
      <c r="R1067" s="62"/>
      <c r="S1067" s="62" t="s">
        <v>6</v>
      </c>
      <c r="T1067" s="62"/>
      <c r="U1067" s="62"/>
      <c r="V1067" s="62"/>
      <c r="W1067" s="72" t="str">
        <f>IF(ISBLANK(Table1[[#This Row],[Connection Type]]),"",INDEX(LookupConnectionType[Description],MATCH(Table1[[#This Row],[Connection Type]],LookupConnectionType[Connection Abbreviation])))</f>
        <v/>
      </c>
      <c r="X1067" s="76"/>
      <c r="AA1067" s="62"/>
      <c r="AB1067" s="62"/>
      <c r="AC1067" s="62"/>
      <c r="AD1067" s="62"/>
      <c r="AE1067" s="62"/>
      <c r="AF1067" s="77"/>
      <c r="AG1067" s="77"/>
      <c r="AH1067" s="78"/>
      <c r="AI106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6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67" s="79" t="str">
        <f>IF(OR(Table1[[#This Row],[Apparent Power (kVA)]]="",Table1[[#This Row],[Elec - Diversity]]=""),"",Table1[[#This Row],[Apparent Power (kVA)]]*Table1[[#This Row],[Elec - Diversity]])</f>
        <v/>
      </c>
      <c r="AL1067" s="62"/>
      <c r="AM1067" s="62"/>
      <c r="AN1067" s="62"/>
      <c r="AO1067" s="62"/>
      <c r="AP1067" s="62"/>
      <c r="AQ1067" s="62"/>
      <c r="AR1067" s="62"/>
      <c r="AS1067" s="62"/>
      <c r="AT1067" s="62" t="str" cm="1">
        <f t="array" ref="AT1067">IF(ISBLANK(Table1[[#This Row],[Service]]),"N/A",INDEX(LookupService[Consumption Unit],MATCH(Table1[[#This Row],[Service]],LookupService[Service],0),0))</f>
        <v>N/A</v>
      </c>
      <c r="AU1067" s="62"/>
      <c r="AV1067" s="62"/>
      <c r="AW1067" s="80" t="str" cm="1">
        <f t="array" ref="AW1067">IF(ISBLANK(Table1[[#This Row],[Service]]),"N/A",INDEX(LookupService[Pressure Unit],MATCH(Table1[[#This Row],[Service]],LookupService[Service],0),0))</f>
        <v>N/A</v>
      </c>
      <c r="AX1067" s="81"/>
      <c r="AY1067" s="72" t="str">
        <f>IF(OR(Table1[[#This Row],[Flow]]="",Table1[[#This Row],[Mech - Diversity]]=""),"",Table1[[#This Row],[Flow]]*Table1[[#This Row],[Mech - Diversity]])</f>
        <v/>
      </c>
      <c r="AZ1067" s="72"/>
      <c r="BA1067" s="62"/>
      <c r="BB1067" s="62"/>
      <c r="BC1067" s="62"/>
      <c r="BD1067" s="62"/>
      <c r="BE1067" s="62"/>
      <c r="BF1067" s="62"/>
      <c r="BG1067" s="62"/>
      <c r="BH1067" s="77"/>
      <c r="BI1067" s="77"/>
      <c r="BJ106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67" s="72"/>
      <c r="BL1067" s="72" t="b">
        <f>IF(ISBLANK(Table1[[#This Row],[Power Source (Control Panel)]]),FALSE,TRUE)</f>
        <v>0</v>
      </c>
    </row>
    <row r="1068" spans="1:64" ht="30" customHeight="1" x14ac:dyDescent="0.3">
      <c r="A1068" s="62" t="s">
        <v>1247</v>
      </c>
      <c r="B1068" s="62" t="s">
        <v>1244</v>
      </c>
      <c r="C106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DRN-C045</v>
      </c>
      <c r="D1068" s="62" t="s">
        <v>516</v>
      </c>
      <c r="E1068" s="62" t="s">
        <v>882</v>
      </c>
      <c r="F1068" s="72" t="str">
        <f>IF(OR(Table1[[#This Row],[Equipment Level]] = "Equipment", Table1[[#This Row],[Equipment Level]] = "Control Panel"),"", INDEX(LookupService[Service Abbreviation],MATCH(Table1[[#This Row],[Service]],LookupService[Service],0),1))</f>
        <v>DRN</v>
      </c>
      <c r="G1068" s="72" t="str">
        <f>IF(OR(Table1[[#This Row],[Equipment Level]] = "Equipment", Table1[[#This Row],[Equipment Level]] = "Control Panel"),"",  INDEX(LookupService[Service Category],MATCH(Table1[[#This Row],[Service]],LookupService[Service],0),1))</f>
        <v>Drain</v>
      </c>
      <c r="H1068" s="74">
        <v>45</v>
      </c>
      <c r="I1068" s="75" t="str">
        <f>IF(Table1[[#This Row],[Connection ID]]&lt;&gt;"-",IF(COUNTIF(Table1[Connection ID],Table1[[#This Row],[Connection ID]])&gt;1,"Duplicate Tag",""),"")</f>
        <v/>
      </c>
      <c r="J106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68" s="62"/>
      <c r="M1068" s="62" t="s">
        <v>751</v>
      </c>
      <c r="N1068" s="72" t="str" cm="1">
        <f t="array" ref="N1068">_xlfn._xlws.FILTER(LookupCostCode[Cost Code],LookupCostCode[Description]=Table1[[#This Row],[Equipment Type]],"Not Assigned")</f>
        <v>Not Assigned</v>
      </c>
      <c r="O1068" s="72" t="s">
        <v>767</v>
      </c>
      <c r="P1068" s="72"/>
      <c r="Q1068" s="62" t="s">
        <v>9</v>
      </c>
      <c r="R1068" s="62"/>
      <c r="S1068" s="62" t="s">
        <v>10</v>
      </c>
      <c r="T1068" s="62"/>
      <c r="U1068" s="62"/>
      <c r="V1068" s="62"/>
      <c r="W1068" s="72" t="str">
        <f>IF(ISBLANK(Table1[[#This Row],[Connection Type]]),"",INDEX(LookupConnectionType[Description],MATCH(Table1[[#This Row],[Connection Type]],LookupConnectionType[Connection Abbreviation])))</f>
        <v/>
      </c>
      <c r="X1068" s="76"/>
      <c r="AA1068" s="62"/>
      <c r="AB1068" s="62"/>
      <c r="AC1068" s="62" t="s">
        <v>518</v>
      </c>
      <c r="AD1068" s="62"/>
      <c r="AE1068" s="62"/>
      <c r="AF1068" s="77"/>
      <c r="AG1068" s="77"/>
      <c r="AH1068" s="78"/>
      <c r="AI106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6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68" s="79" t="str">
        <f>IF(OR(Table1[[#This Row],[Apparent Power (kVA)]]="",Table1[[#This Row],[Elec - Diversity]]=""),"",Table1[[#This Row],[Apparent Power (kVA)]]*Table1[[#This Row],[Elec - Diversity]])</f>
        <v/>
      </c>
      <c r="AL1068" s="62"/>
      <c r="AM1068" s="62"/>
      <c r="AN1068" s="62"/>
      <c r="AO1068" s="62"/>
      <c r="AP1068" s="62"/>
      <c r="AQ1068" s="62"/>
      <c r="AR1068" s="62"/>
      <c r="AS1068" s="62">
        <v>0.75</v>
      </c>
      <c r="AT1068" s="62" t="str" cm="1">
        <f t="array" ref="AT1068">IF(ISBLANK(Table1[[#This Row],[Service]]),"N/A",INDEX(LookupService[Consumption Unit],MATCH(Table1[[#This Row],[Service]],LookupService[Service],0),0))</f>
        <v>GPM</v>
      </c>
      <c r="AU1068" s="62">
        <v>70</v>
      </c>
      <c r="AV1068" s="62">
        <v>50</v>
      </c>
      <c r="AW1068" s="80" t="str" cm="1">
        <f t="array" ref="AW1068">IF(ISBLANK(Table1[[#This Row],[Service]]),"N/A",INDEX(LookupService[Pressure Unit],MATCH(Table1[[#This Row],[Service]],LookupService[Service],0),0))</f>
        <v>PSI</v>
      </c>
      <c r="AX1068" s="81">
        <v>0.8</v>
      </c>
      <c r="AY1068" s="72">
        <f>IF(OR(Table1[[#This Row],[Flow]]="",Table1[[#This Row],[Mech - Diversity]]=""),"",Table1[[#This Row],[Flow]]*Table1[[#This Row],[Mech - Diversity]])</f>
        <v>0.60000000000000009</v>
      </c>
      <c r="AZ1068" s="72"/>
      <c r="BA1068" s="62" t="s">
        <v>519</v>
      </c>
      <c r="BB1068" s="62"/>
      <c r="BC1068" s="62" t="s">
        <v>1246</v>
      </c>
      <c r="BD1068" s="62"/>
      <c r="BE1068" s="62"/>
      <c r="BF1068" s="62"/>
      <c r="BG1068" s="62"/>
      <c r="BH1068" s="77"/>
      <c r="BI1068" s="77"/>
      <c r="BJ1068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068" s="72"/>
      <c r="BL1068" s="72" t="b">
        <f>IF(ISBLANK(Table1[[#This Row],[Power Source (Control Panel)]]),FALSE,TRUE)</f>
        <v>0</v>
      </c>
    </row>
    <row r="1069" spans="1:64" ht="30" customHeight="1" x14ac:dyDescent="0.3">
      <c r="A1069" s="62" t="s">
        <v>1247</v>
      </c>
      <c r="B1069" s="62" t="s">
        <v>1244</v>
      </c>
      <c r="C106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DRN-C046</v>
      </c>
      <c r="D1069" s="62" t="s">
        <v>516</v>
      </c>
      <c r="E1069" s="62" t="s">
        <v>882</v>
      </c>
      <c r="F1069" s="72" t="str">
        <f>IF(OR(Table1[[#This Row],[Equipment Level]] = "Equipment", Table1[[#This Row],[Equipment Level]] = "Control Panel"),"", INDEX(LookupService[Service Abbreviation],MATCH(Table1[[#This Row],[Service]],LookupService[Service],0),1))</f>
        <v>DRN</v>
      </c>
      <c r="G1069" s="72" t="str">
        <f>IF(OR(Table1[[#This Row],[Equipment Level]] = "Equipment", Table1[[#This Row],[Equipment Level]] = "Control Panel"),"",  INDEX(LookupService[Service Category],MATCH(Table1[[#This Row],[Service]],LookupService[Service],0),1))</f>
        <v>Drain</v>
      </c>
      <c r="H1069" s="74">
        <v>46</v>
      </c>
      <c r="I1069" s="75" t="str">
        <f>IF(Table1[[#This Row],[Connection ID]]&lt;&gt;"-",IF(COUNTIF(Table1[Connection ID],Table1[[#This Row],[Connection ID]])&gt;1,"Duplicate Tag",""),"")</f>
        <v/>
      </c>
      <c r="J106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69" s="62"/>
      <c r="M1069" s="62" t="s">
        <v>751</v>
      </c>
      <c r="N1069" s="72" t="str" cm="1">
        <f t="array" ref="N1069">_xlfn._xlws.FILTER(LookupCostCode[Cost Code],LookupCostCode[Description]=Table1[[#This Row],[Equipment Type]],"Not Assigned")</f>
        <v>Not Assigned</v>
      </c>
      <c r="O1069" s="72" t="s">
        <v>767</v>
      </c>
      <c r="P1069" s="72"/>
      <c r="Q1069" s="62" t="s">
        <v>9</v>
      </c>
      <c r="R1069" s="62"/>
      <c r="S1069" s="62" t="s">
        <v>10</v>
      </c>
      <c r="T1069" s="62"/>
      <c r="U1069" s="62"/>
      <c r="V1069" s="62"/>
      <c r="W1069" s="72" t="str">
        <f>IF(ISBLANK(Table1[[#This Row],[Connection Type]]),"",INDEX(LookupConnectionType[Description],MATCH(Table1[[#This Row],[Connection Type]],LookupConnectionType[Connection Abbreviation])))</f>
        <v/>
      </c>
      <c r="X1069" s="76"/>
      <c r="AA1069" s="62"/>
      <c r="AB1069" s="62"/>
      <c r="AC1069" s="62" t="s">
        <v>518</v>
      </c>
      <c r="AD1069" s="62"/>
      <c r="AE1069" s="62"/>
      <c r="AF1069" s="77"/>
      <c r="AG1069" s="77"/>
      <c r="AH1069" s="78"/>
      <c r="AI106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6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69" s="79" t="str">
        <f>IF(OR(Table1[[#This Row],[Apparent Power (kVA)]]="",Table1[[#This Row],[Elec - Diversity]]=""),"",Table1[[#This Row],[Apparent Power (kVA)]]*Table1[[#This Row],[Elec - Diversity]])</f>
        <v/>
      </c>
      <c r="AL1069" s="62"/>
      <c r="AM1069" s="62"/>
      <c r="AN1069" s="62"/>
      <c r="AO1069" s="62"/>
      <c r="AP1069" s="62"/>
      <c r="AQ1069" s="62"/>
      <c r="AR1069" s="62"/>
      <c r="AS1069" s="62">
        <v>0.75</v>
      </c>
      <c r="AT1069" s="62" t="str" cm="1">
        <f t="array" ref="AT1069">IF(ISBLANK(Table1[[#This Row],[Service]]),"N/A",INDEX(LookupService[Consumption Unit],MATCH(Table1[[#This Row],[Service]],LookupService[Service],0),0))</f>
        <v>GPM</v>
      </c>
      <c r="AU1069" s="62">
        <v>70</v>
      </c>
      <c r="AV1069" s="62">
        <v>50</v>
      </c>
      <c r="AW1069" s="80" t="str" cm="1">
        <f t="array" ref="AW1069">IF(ISBLANK(Table1[[#This Row],[Service]]),"N/A",INDEX(LookupService[Pressure Unit],MATCH(Table1[[#This Row],[Service]],LookupService[Service],0),0))</f>
        <v>PSI</v>
      </c>
      <c r="AX1069" s="81">
        <v>0.8</v>
      </c>
      <c r="AY1069" s="72">
        <f>IF(OR(Table1[[#This Row],[Flow]]="",Table1[[#This Row],[Mech - Diversity]]=""),"",Table1[[#This Row],[Flow]]*Table1[[#This Row],[Mech - Diversity]])</f>
        <v>0.60000000000000009</v>
      </c>
      <c r="AZ1069" s="72"/>
      <c r="BA1069" s="62" t="s">
        <v>519</v>
      </c>
      <c r="BB1069" s="62"/>
      <c r="BC1069" s="62" t="s">
        <v>1246</v>
      </c>
      <c r="BD1069" s="62"/>
      <c r="BE1069" s="62"/>
      <c r="BF1069" s="62"/>
      <c r="BG1069" s="62"/>
      <c r="BH1069" s="77"/>
      <c r="BI1069" s="77"/>
      <c r="BJ1069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069" s="72"/>
      <c r="BL1069" s="72" t="b">
        <f>IF(ISBLANK(Table1[[#This Row],[Power Source (Control Panel)]]),FALSE,TRUE)</f>
        <v>0</v>
      </c>
    </row>
    <row r="1070" spans="1:64" ht="30" customHeight="1" x14ac:dyDescent="0.3">
      <c r="A1070" s="62" t="s">
        <v>1247</v>
      </c>
      <c r="B1070" s="62" t="s">
        <v>1244</v>
      </c>
      <c r="C107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EL-C187</v>
      </c>
      <c r="D1070" s="62" t="s">
        <v>516</v>
      </c>
      <c r="E1070" s="62" t="s">
        <v>528</v>
      </c>
      <c r="F1070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070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070" s="74">
        <v>187</v>
      </c>
      <c r="I1070" s="75" t="str">
        <f>IF(Table1[[#This Row],[Connection ID]]&lt;&gt;"-",IF(COUNTIF(Table1[Connection ID],Table1[[#This Row],[Connection ID]])&gt;1,"Duplicate Tag",""),"")</f>
        <v/>
      </c>
      <c r="J107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70" s="62"/>
      <c r="M1070" s="62" t="s">
        <v>751</v>
      </c>
      <c r="N1070" s="72" t="str" cm="1">
        <f t="array" ref="N1070">_xlfn._xlws.FILTER(LookupCostCode[Cost Code],LookupCostCode[Description]=Table1[[#This Row],[Equipment Type]],"Not Assigned")</f>
        <v>Not Assigned</v>
      </c>
      <c r="O1070" s="72" t="s">
        <v>767</v>
      </c>
      <c r="P1070" s="62"/>
      <c r="Q1070" s="62" t="s">
        <v>9</v>
      </c>
      <c r="R1070" s="62"/>
      <c r="S1070" s="62" t="s">
        <v>10</v>
      </c>
      <c r="T1070" s="62"/>
      <c r="U1070" s="62"/>
      <c r="V1070" s="62"/>
      <c r="W1070" s="72" t="str">
        <f>IF(ISBLANK(Table1[[#This Row],[Connection Type]]),"",INDEX(LookupConnectionType[Description],MATCH(Table1[[#This Row],[Connection Type]],LookupConnectionType[Connection Abbreviation])))</f>
        <v/>
      </c>
      <c r="X1070" s="76"/>
      <c r="AA1070" s="62"/>
      <c r="AB1070" s="62"/>
      <c r="AC1070" s="62" t="s">
        <v>518</v>
      </c>
      <c r="AD1070" s="62"/>
      <c r="AE1070" s="62" t="s">
        <v>529</v>
      </c>
      <c r="AF1070" s="77"/>
      <c r="AG1070" s="77">
        <v>15</v>
      </c>
      <c r="AH1070" s="78">
        <v>0.8</v>
      </c>
      <c r="AI1070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1.8</v>
      </c>
      <c r="AJ1070" s="79">
        <f>IF(OR(Table1[[#This Row],[Apparent Load (FLA)]]="",Table1[[#This Row],[Apparent Load (FLA)]]=0,Table1[[#This Row],[Elec - Diversity]]=""),"",Table1[[#This Row],[Apparent Load (FLA)]]*Table1[[#This Row],[Elec - Diversity]])</f>
        <v>12</v>
      </c>
      <c r="AK1070" s="79">
        <f>IF(OR(Table1[[#This Row],[Apparent Power (kVA)]]="",Table1[[#This Row],[Elec - Diversity]]=""),"",Table1[[#This Row],[Apparent Power (kVA)]]*Table1[[#This Row],[Elec - Diversity]])</f>
        <v>1.4400000000000002</v>
      </c>
      <c r="AL1070" s="62"/>
      <c r="AM1070" s="62"/>
      <c r="AN1070" s="62"/>
      <c r="AO1070" s="62"/>
      <c r="AP1070" s="62"/>
      <c r="AQ1070" s="62"/>
      <c r="AR1070" s="62"/>
      <c r="AS1070" s="62"/>
      <c r="AT1070" s="62" t="str" cm="1">
        <f t="array" ref="AT1070">IF(ISBLANK(Table1[[#This Row],[Service]]),"N/A",INDEX(LookupService[Consumption Unit],MATCH(Table1[[#This Row],[Service]],LookupService[Service],0),0))</f>
        <v>N/A</v>
      </c>
      <c r="AU1070" s="62"/>
      <c r="AV1070" s="62"/>
      <c r="AW1070" s="80" t="str" cm="1">
        <f t="array" ref="AW1070">IF(ISBLANK(Table1[[#This Row],[Service]]),"N/A",INDEX(LookupService[Pressure Unit],MATCH(Table1[[#This Row],[Service]],LookupService[Service],0),0))</f>
        <v>N/A</v>
      </c>
      <c r="AX1070" s="81"/>
      <c r="AY1070" s="72" t="str">
        <f>IF(OR(Table1[[#This Row],[Flow]]="",Table1[[#This Row],[Mech - Diversity]]=""),"",Table1[[#This Row],[Flow]]*Table1[[#This Row],[Mech - Diversity]])</f>
        <v/>
      </c>
      <c r="AZ1070" s="72"/>
      <c r="BA1070" s="62"/>
      <c r="BB1070" s="62"/>
      <c r="BC1070" s="62"/>
      <c r="BD1070" s="62"/>
      <c r="BE1070" s="62"/>
      <c r="BF1070" s="62"/>
      <c r="BG1070" s="62"/>
      <c r="BH1070" s="77"/>
      <c r="BI1070" s="77"/>
      <c r="BJ1070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070" s="72"/>
      <c r="BL1070" s="72" t="b">
        <f>IF(ISBLANK(Table1[[#This Row],[Power Source (Control Panel)]]),FALSE,TRUE)</f>
        <v>0</v>
      </c>
    </row>
    <row r="1071" spans="1:64" ht="30" customHeight="1" x14ac:dyDescent="0.3">
      <c r="A1071" s="62" t="s">
        <v>1247</v>
      </c>
      <c r="B1071" s="62" t="s">
        <v>1244</v>
      </c>
      <c r="C107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PCW-C007</v>
      </c>
      <c r="D1071" s="62" t="s">
        <v>516</v>
      </c>
      <c r="E1071" s="62" t="s">
        <v>812</v>
      </c>
      <c r="F1071" s="72" t="str">
        <f>IF(OR(Table1[[#This Row],[Equipment Level]] = "Equipment", Table1[[#This Row],[Equipment Level]] = "Control Panel"),"", INDEX(LookupService[Service Abbreviation],MATCH(Table1[[#This Row],[Service]],LookupService[Service],0),1))</f>
        <v>PCW</v>
      </c>
      <c r="G1071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071" s="74">
        <v>7</v>
      </c>
      <c r="I1071" s="75" t="str">
        <f>IF(Table1[[#This Row],[Connection ID]]&lt;&gt;"-",IF(COUNTIF(Table1[Connection ID],Table1[[#This Row],[Connection ID]])&gt;1,"Duplicate Tag",""),"")</f>
        <v/>
      </c>
      <c r="J107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71" s="62"/>
      <c r="M1071" s="62" t="s">
        <v>751</v>
      </c>
      <c r="N1071" s="72" t="str" cm="1">
        <f t="array" ref="N1071">_xlfn._xlws.FILTER(LookupCostCode[Cost Code],LookupCostCode[Description]=Table1[[#This Row],[Equipment Type]],"Not Assigned")</f>
        <v>Not Assigned</v>
      </c>
      <c r="O1071" s="72" t="s">
        <v>767</v>
      </c>
      <c r="P1071" s="72"/>
      <c r="Q1071" s="62" t="s">
        <v>9</v>
      </c>
      <c r="R1071" s="62"/>
      <c r="S1071" s="62" t="s">
        <v>10</v>
      </c>
      <c r="T1071" s="62"/>
      <c r="U1071" s="62"/>
      <c r="V1071" s="62"/>
      <c r="W1071" s="72" t="str">
        <f>IF(ISBLANK(Table1[[#This Row],[Connection Type]]),"",INDEX(LookupConnectionType[Description],MATCH(Table1[[#This Row],[Connection Type]],LookupConnectionType[Connection Abbreviation])))</f>
        <v/>
      </c>
      <c r="X1071" s="76"/>
      <c r="AA1071" s="62"/>
      <c r="AB1071" s="62"/>
      <c r="AC1071" s="62" t="s">
        <v>518</v>
      </c>
      <c r="AD1071" s="62"/>
      <c r="AE1071" s="62"/>
      <c r="AF1071" s="77"/>
      <c r="AG1071" s="77"/>
      <c r="AH1071" s="78"/>
      <c r="AI107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7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71" s="79" t="str">
        <f>IF(OR(Table1[[#This Row],[Apparent Power (kVA)]]="",Table1[[#This Row],[Elec - Diversity]]=""),"",Table1[[#This Row],[Apparent Power (kVA)]]*Table1[[#This Row],[Elec - Diversity]])</f>
        <v/>
      </c>
      <c r="AL1071" s="62"/>
      <c r="AM1071" s="62"/>
      <c r="AN1071" s="62"/>
      <c r="AO1071" s="62"/>
      <c r="AP1071" s="62"/>
      <c r="AQ1071" s="62"/>
      <c r="AR1071" s="62"/>
      <c r="AS1071" s="62">
        <v>0.75</v>
      </c>
      <c r="AT1071" s="62" t="str" cm="1">
        <f t="array" ref="AT1071">IF(ISBLANK(Table1[[#This Row],[Service]]),"N/A",INDEX(LookupService[Consumption Unit],MATCH(Table1[[#This Row],[Service]],LookupService[Service],0),0))</f>
        <v>GPM</v>
      </c>
      <c r="AU1071" s="62">
        <v>55</v>
      </c>
      <c r="AV1071" s="62">
        <v>50</v>
      </c>
      <c r="AW1071" s="80" t="str" cm="1">
        <f t="array" ref="AW1071">IF(ISBLANK(Table1[[#This Row],[Service]]),"N/A",INDEX(LookupService[Pressure Unit],MATCH(Table1[[#This Row],[Service]],LookupService[Service],0),0))</f>
        <v>PSI</v>
      </c>
      <c r="AX1071" s="81">
        <v>0.8</v>
      </c>
      <c r="AY1071" s="72">
        <f>IF(OR(Table1[[#This Row],[Flow]]="",Table1[[#This Row],[Mech - Diversity]]=""),"",Table1[[#This Row],[Flow]]*Table1[[#This Row],[Mech - Diversity]])</f>
        <v>0.60000000000000009</v>
      </c>
      <c r="AZ1071" s="72"/>
      <c r="BA1071" s="62" t="s">
        <v>519</v>
      </c>
      <c r="BB1071" s="62"/>
      <c r="BC1071" s="62" t="s">
        <v>1246</v>
      </c>
      <c r="BD1071" s="62"/>
      <c r="BE1071" s="62"/>
      <c r="BF1071" s="62"/>
      <c r="BG1071" s="62"/>
      <c r="BH1071" s="77"/>
      <c r="BI1071" s="77"/>
      <c r="BJ1071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071" s="72"/>
      <c r="BL1071" s="72" t="b">
        <f>IF(ISBLANK(Table1[[#This Row],[Power Source (Control Panel)]]),FALSE,TRUE)</f>
        <v>0</v>
      </c>
    </row>
    <row r="1072" spans="1:64" ht="30" customHeight="1" x14ac:dyDescent="0.3">
      <c r="A1072" s="62" t="s">
        <v>1247</v>
      </c>
      <c r="B1072" s="62" t="s">
        <v>1244</v>
      </c>
      <c r="C107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PHW-C007</v>
      </c>
      <c r="D1072" s="62" t="s">
        <v>516</v>
      </c>
      <c r="E1072" s="62" t="s">
        <v>814</v>
      </c>
      <c r="F1072" s="72" t="str">
        <f>IF(OR(Table1[[#This Row],[Equipment Level]] = "Equipment", Table1[[#This Row],[Equipment Level]] = "Control Panel"),"", INDEX(LookupService[Service Abbreviation],MATCH(Table1[[#This Row],[Service]],LookupService[Service],0),1))</f>
        <v>PHW</v>
      </c>
      <c r="G1072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072" s="74">
        <v>7</v>
      </c>
      <c r="I1072" s="75" t="str">
        <f>IF(Table1[[#This Row],[Connection ID]]&lt;&gt;"-",IF(COUNTIF(Table1[Connection ID],Table1[[#This Row],[Connection ID]])&gt;1,"Duplicate Tag",""),"")</f>
        <v/>
      </c>
      <c r="J107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72" s="62"/>
      <c r="M1072" s="62" t="s">
        <v>751</v>
      </c>
      <c r="N1072" s="72" t="str" cm="1">
        <f t="array" ref="N1072">_xlfn._xlws.FILTER(LookupCostCode[Cost Code],LookupCostCode[Description]=Table1[[#This Row],[Equipment Type]],"Not Assigned")</f>
        <v>Not Assigned</v>
      </c>
      <c r="O1072" s="72" t="s">
        <v>767</v>
      </c>
      <c r="P1072" s="72"/>
      <c r="Q1072" s="62" t="s">
        <v>9</v>
      </c>
      <c r="R1072" s="62"/>
      <c r="S1072" s="62" t="s">
        <v>10</v>
      </c>
      <c r="T1072" s="62"/>
      <c r="U1072" s="62"/>
      <c r="V1072" s="62"/>
      <c r="W1072" s="72" t="str">
        <f>IF(ISBLANK(Table1[[#This Row],[Connection Type]]),"",INDEX(LookupConnectionType[Description],MATCH(Table1[[#This Row],[Connection Type]],LookupConnectionType[Connection Abbreviation])))</f>
        <v/>
      </c>
      <c r="X1072" s="76"/>
      <c r="AA1072" s="62"/>
      <c r="AB1072" s="62"/>
      <c r="AC1072" s="62" t="s">
        <v>518</v>
      </c>
      <c r="AD1072" s="62"/>
      <c r="AE1072" s="62"/>
      <c r="AF1072" s="77"/>
      <c r="AG1072" s="77"/>
      <c r="AH1072" s="78"/>
      <c r="AI107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7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72" s="79" t="str">
        <f>IF(OR(Table1[[#This Row],[Apparent Power (kVA)]]="",Table1[[#This Row],[Elec - Diversity]]=""),"",Table1[[#This Row],[Apparent Power (kVA)]]*Table1[[#This Row],[Elec - Diversity]])</f>
        <v/>
      </c>
      <c r="AL1072" s="62"/>
      <c r="AM1072" s="62"/>
      <c r="AN1072" s="62"/>
      <c r="AO1072" s="62"/>
      <c r="AP1072" s="62"/>
      <c r="AQ1072" s="62"/>
      <c r="AR1072" s="62"/>
      <c r="AS1072" s="62">
        <v>0.75</v>
      </c>
      <c r="AT1072" s="62" t="str" cm="1">
        <f t="array" ref="AT1072">IF(ISBLANK(Table1[[#This Row],[Service]]),"N/A",INDEX(LookupService[Consumption Unit],MATCH(Table1[[#This Row],[Service]],LookupService[Service],0),0))</f>
        <v>GPM</v>
      </c>
      <c r="AU1072" s="62">
        <v>180</v>
      </c>
      <c r="AV1072" s="62">
        <v>50</v>
      </c>
      <c r="AW1072" s="80" t="str" cm="1">
        <f t="array" ref="AW1072">IF(ISBLANK(Table1[[#This Row],[Service]]),"N/A",INDEX(LookupService[Pressure Unit],MATCH(Table1[[#This Row],[Service]],LookupService[Service],0),0))</f>
        <v>PSI</v>
      </c>
      <c r="AX1072" s="81">
        <v>0.8</v>
      </c>
      <c r="AY1072" s="72">
        <f>IF(OR(Table1[[#This Row],[Flow]]="",Table1[[#This Row],[Mech - Diversity]]=""),"",Table1[[#This Row],[Flow]]*Table1[[#This Row],[Mech - Diversity]])</f>
        <v>0.60000000000000009</v>
      </c>
      <c r="AZ1072" s="72"/>
      <c r="BA1072" s="62" t="s">
        <v>519</v>
      </c>
      <c r="BB1072" s="62"/>
      <c r="BC1072" s="62" t="s">
        <v>1246</v>
      </c>
      <c r="BD1072" s="62"/>
      <c r="BE1072" s="62"/>
      <c r="BF1072" s="62"/>
      <c r="BG1072" s="62"/>
      <c r="BH1072" s="77"/>
      <c r="BI1072" s="77"/>
      <c r="BJ1072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072" s="72"/>
      <c r="BL1072" s="72" t="b">
        <f>IF(ISBLANK(Table1[[#This Row],[Power Source (Control Panel)]]),FALSE,TRUE)</f>
        <v>0</v>
      </c>
    </row>
    <row r="1073" spans="1:64" ht="30" customHeight="1" x14ac:dyDescent="0.3">
      <c r="A1073" s="62" t="s">
        <v>1247</v>
      </c>
      <c r="B1073" s="62" t="s">
        <v>1244</v>
      </c>
      <c r="C107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73" s="62" t="s">
        <v>509</v>
      </c>
      <c r="E1073" s="62"/>
      <c r="F107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7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73" s="74"/>
      <c r="I1073" s="75" t="str">
        <f>IF(Table1[[#This Row],[Connection ID]]&lt;&gt;"-",IF(COUNTIF(Table1[Connection ID],Table1[[#This Row],[Connection ID]])&gt;1,"Duplicate Tag",""),"")</f>
        <v/>
      </c>
      <c r="J107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73" s="62" t="s">
        <v>1245</v>
      </c>
      <c r="M1073" s="62" t="s">
        <v>751</v>
      </c>
      <c r="N1073" s="72" cm="1">
        <f t="array" ref="N1073">_xlfn._xlws.FILTER(LookupCostCode[Cost Code],LookupCostCode[Description]=Table1[[#This Row],[Equipment Type]],"Not Assigned")</f>
        <v>5689</v>
      </c>
      <c r="O1073" s="72" t="s">
        <v>767</v>
      </c>
      <c r="P1073" s="72"/>
      <c r="Q1073" s="62" t="s">
        <v>9</v>
      </c>
      <c r="R1073" s="62"/>
      <c r="S1073" s="62" t="s">
        <v>10</v>
      </c>
      <c r="T1073" s="62"/>
      <c r="U1073" s="62"/>
      <c r="V1073" s="62"/>
      <c r="W1073" s="72" t="str">
        <f>IF(ISBLANK(Table1[[#This Row],[Connection Type]]),"",INDEX(LookupConnectionType[Description],MATCH(Table1[[#This Row],[Connection Type]],LookupConnectionType[Connection Abbreviation])))</f>
        <v/>
      </c>
      <c r="X1073" s="76"/>
      <c r="AA1073" s="62"/>
      <c r="AB1073" s="62"/>
      <c r="AC1073" s="62"/>
      <c r="AD1073" s="62"/>
      <c r="AE1073" s="62"/>
      <c r="AF1073" s="77"/>
      <c r="AG1073" s="77"/>
      <c r="AH1073" s="78"/>
      <c r="AI107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7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73" s="79" t="str">
        <f>IF(OR(Table1[[#This Row],[Apparent Power (kVA)]]="",Table1[[#This Row],[Elec - Diversity]]=""),"",Table1[[#This Row],[Apparent Power (kVA)]]*Table1[[#This Row],[Elec - Diversity]])</f>
        <v/>
      </c>
      <c r="AL1073" s="62"/>
      <c r="AM1073" s="62"/>
      <c r="AN1073" s="62"/>
      <c r="AO1073" s="62"/>
      <c r="AP1073" s="62"/>
      <c r="AQ1073" s="62"/>
      <c r="AR1073" s="62"/>
      <c r="AS1073" s="62"/>
      <c r="AT1073" s="62" t="str" cm="1">
        <f t="array" ref="AT1073">IF(ISBLANK(Table1[[#This Row],[Service]]),"N/A",INDEX(LookupService[Consumption Unit],MATCH(Table1[[#This Row],[Service]],LookupService[Service],0),0))</f>
        <v>N/A</v>
      </c>
      <c r="AU1073" s="62"/>
      <c r="AV1073" s="62"/>
      <c r="AW1073" s="80" t="str" cm="1">
        <f t="array" ref="AW1073">IF(ISBLANK(Table1[[#This Row],[Service]]),"N/A",INDEX(LookupService[Pressure Unit],MATCH(Table1[[#This Row],[Service]],LookupService[Service],0),0))</f>
        <v>N/A</v>
      </c>
      <c r="AX1073" s="81"/>
      <c r="AY1073" s="72" t="str">
        <f>IF(OR(Table1[[#This Row],[Flow]]="",Table1[[#This Row],[Mech - Diversity]]=""),"",Table1[[#This Row],[Flow]]*Table1[[#This Row],[Mech - Diversity]])</f>
        <v/>
      </c>
      <c r="AZ1073" s="72"/>
      <c r="BA1073" s="62"/>
      <c r="BB1073" s="62"/>
      <c r="BC1073" s="62"/>
      <c r="BD1073" s="62"/>
      <c r="BE1073" s="62"/>
      <c r="BF1073" s="62"/>
      <c r="BG1073" s="62"/>
      <c r="BH1073" s="77"/>
      <c r="BI1073" s="77"/>
      <c r="BJ107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73" s="72"/>
      <c r="BL1073" s="72" t="b">
        <f>IF(ISBLANK(Table1[[#This Row],[Power Source (Control Panel)]]),FALSE,TRUE)</f>
        <v>0</v>
      </c>
    </row>
    <row r="1074" spans="1:64" ht="30" customHeight="1" x14ac:dyDescent="0.3">
      <c r="A1074" s="62" t="s">
        <v>1248</v>
      </c>
      <c r="B1074" s="62" t="s">
        <v>1249</v>
      </c>
      <c r="C107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74" s="62" t="s">
        <v>509</v>
      </c>
      <c r="E1074" s="62"/>
      <c r="F107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7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74" s="74"/>
      <c r="I1074" s="75" t="str">
        <f>IF(Table1[[#This Row],[Connection ID]]&lt;&gt;"-",IF(COUNTIF(Table1[Connection ID],Table1[[#This Row],[Connection ID]])&gt;1,"Duplicate Tag",""),"")</f>
        <v/>
      </c>
      <c r="J107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74" s="62"/>
      <c r="M1074" s="62" t="s">
        <v>7</v>
      </c>
      <c r="N1074" s="72" t="str" cm="1">
        <f t="array" ref="N1074">_xlfn._xlws.FILTER(LookupCostCode[Cost Code],LookupCostCode[Description]=Table1[[#This Row],[Equipment Type]],"Not Assigned")</f>
        <v>Not Assigned</v>
      </c>
      <c r="O1074" s="72" t="s">
        <v>767</v>
      </c>
      <c r="P1074" s="72"/>
      <c r="Q1074" s="62" t="s">
        <v>5</v>
      </c>
      <c r="R1074" s="62"/>
      <c r="S1074" s="62"/>
      <c r="T1074" s="62"/>
      <c r="U1074" s="62"/>
      <c r="V1074" s="62"/>
      <c r="W1074" s="72" t="str">
        <f>IF(ISBLANK(Table1[[#This Row],[Connection Type]]),"",INDEX(LookupConnectionType[Description],MATCH(Table1[[#This Row],[Connection Type]],LookupConnectionType[Connection Abbreviation])))</f>
        <v/>
      </c>
      <c r="X1074" s="76"/>
      <c r="AA1074" s="62"/>
      <c r="AB1074" s="62"/>
      <c r="AC1074" s="62"/>
      <c r="AD1074" s="62"/>
      <c r="AE1074" s="62"/>
      <c r="AF1074" s="77"/>
      <c r="AG1074" s="77"/>
      <c r="AH1074" s="78"/>
      <c r="AI107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7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74" s="79" t="str">
        <f>IF(OR(Table1[[#This Row],[Apparent Power (kVA)]]="",Table1[[#This Row],[Elec - Diversity]]=""),"",Table1[[#This Row],[Apparent Power (kVA)]]*Table1[[#This Row],[Elec - Diversity]])</f>
        <v/>
      </c>
      <c r="AL1074" s="62" t="s">
        <v>1250</v>
      </c>
      <c r="AM1074" s="62"/>
      <c r="AN1074" s="62"/>
      <c r="AO1074" s="62"/>
      <c r="AP1074" s="62"/>
      <c r="AQ1074" s="62"/>
      <c r="AR1074" s="62"/>
      <c r="AS1074" s="62"/>
      <c r="AT1074" s="62" t="str" cm="1">
        <f t="array" ref="AT1074">IF(ISBLANK(Table1[[#This Row],[Service]]),"N/A",INDEX(LookupService[Consumption Unit],MATCH(Table1[[#This Row],[Service]],LookupService[Service],0),0))</f>
        <v>N/A</v>
      </c>
      <c r="AU1074" s="62"/>
      <c r="AV1074" s="62"/>
      <c r="AW1074" s="80" t="str" cm="1">
        <f t="array" ref="AW1074">IF(ISBLANK(Table1[[#This Row],[Service]]),"N/A",INDEX(LookupService[Pressure Unit],MATCH(Table1[[#This Row],[Service]],LookupService[Service],0),0))</f>
        <v>N/A</v>
      </c>
      <c r="AX1074" s="81"/>
      <c r="AY1074" s="72" t="str">
        <f>IF(OR(Table1[[#This Row],[Flow]]="",Table1[[#This Row],[Mech - Diversity]]=""),"",Table1[[#This Row],[Flow]]*Table1[[#This Row],[Mech - Diversity]])</f>
        <v/>
      </c>
      <c r="AZ1074" s="72"/>
      <c r="BA1074" s="62"/>
      <c r="BB1074" s="62"/>
      <c r="BC1074" s="62"/>
      <c r="BD1074" s="62"/>
      <c r="BE1074" s="62"/>
      <c r="BF1074" s="62"/>
      <c r="BG1074" s="62"/>
      <c r="BH1074" s="77"/>
      <c r="BI1074" s="77"/>
      <c r="BJ107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74" s="72"/>
      <c r="BL1074" s="72" t="b">
        <f>IF(ISBLANK(Table1[[#This Row],[Power Source (Control Panel)]]),FALSE,TRUE)</f>
        <v>1</v>
      </c>
    </row>
    <row r="1075" spans="1:64" ht="30" customHeight="1" x14ac:dyDescent="0.3">
      <c r="A1075" s="62" t="s">
        <v>1251</v>
      </c>
      <c r="B1075" s="62" t="s">
        <v>1249</v>
      </c>
      <c r="C1075" s="6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75" s="62" t="s">
        <v>509</v>
      </c>
      <c r="E1075" s="62"/>
      <c r="F1075" s="6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75" s="6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75" s="74"/>
      <c r="I1075" s="87" t="str">
        <f>IF(Table1[[#This Row],[Connection ID]]&lt;&gt;"-",IF(COUNTIF(Table1[Connection ID],Table1[[#This Row],[Connection ID]])&gt;1,"Duplicate Tag",""),"")</f>
        <v/>
      </c>
      <c r="J1075" s="87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75" s="62"/>
      <c r="M1075" s="62" t="s">
        <v>7</v>
      </c>
      <c r="N1075" s="62" t="str" cm="1">
        <f t="array" ref="N1075">_xlfn._xlws.FILTER(LookupCostCode[Cost Code],LookupCostCode[Description]=Table1[[#This Row],[Equipment Type]],"Not Assigned")</f>
        <v>Not Assigned</v>
      </c>
      <c r="O1075" s="62" t="s">
        <v>767</v>
      </c>
      <c r="P1075" s="62"/>
      <c r="Q1075" s="62" t="s">
        <v>5</v>
      </c>
      <c r="R1075" s="62"/>
      <c r="S1075" s="62"/>
      <c r="T1075" s="62"/>
      <c r="U1075" s="62"/>
      <c r="V1075" s="62"/>
      <c r="W1075" s="62" t="str">
        <f>IF(ISBLANK(Table1[[#This Row],[Connection Type]]),"",INDEX(LookupConnectionType[Description],MATCH(Table1[[#This Row],[Connection Type]],LookupConnectionType[Connection Abbreviation])))</f>
        <v/>
      </c>
      <c r="X1075" s="76"/>
      <c r="AA1075" s="62"/>
      <c r="AB1075" s="62"/>
      <c r="AC1075" s="62"/>
      <c r="AD1075" s="62"/>
      <c r="AE1075" s="62"/>
      <c r="AF1075" s="77"/>
      <c r="AG1075" s="77"/>
      <c r="AH1075" s="88"/>
      <c r="AI1075" s="77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75" s="77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75" s="77" t="str">
        <f>IF(OR(Table1[[#This Row],[Apparent Power (kVA)]]="",Table1[[#This Row],[Elec - Diversity]]=""),"",Table1[[#This Row],[Apparent Power (kVA)]]*Table1[[#This Row],[Elec - Diversity]])</f>
        <v/>
      </c>
      <c r="AL1075" s="62" t="s">
        <v>1252</v>
      </c>
      <c r="AM1075" s="62"/>
      <c r="AN1075" s="62"/>
      <c r="AO1075" s="62"/>
      <c r="AP1075" s="62"/>
      <c r="AQ1075" s="62"/>
      <c r="AR1075" s="62"/>
      <c r="AS1075" s="62"/>
      <c r="AT1075" s="62" t="str" cm="1">
        <f t="array" ref="AT1075">IF(ISBLANK(Table1[[#This Row],[Service]]),"N/A",INDEX(LookupService[Consumption Unit],MATCH(Table1[[#This Row],[Service]],LookupService[Service],0),0))</f>
        <v>N/A</v>
      </c>
      <c r="AU1075" s="62"/>
      <c r="AV1075" s="62"/>
      <c r="AW1075" s="62" t="str" cm="1">
        <f t="array" ref="AW1075">IF(ISBLANK(Table1[[#This Row],[Service]]),"N/A",INDEX(LookupService[Pressure Unit],MATCH(Table1[[#This Row],[Service]],LookupService[Service],0),0))</f>
        <v>N/A</v>
      </c>
      <c r="AX1075" s="81"/>
      <c r="AY1075" s="62" t="str">
        <f>IF(OR(Table1[[#This Row],[Flow]]="",Table1[[#This Row],[Mech - Diversity]]=""),"",Table1[[#This Row],[Flow]]*Table1[[#This Row],[Mech - Diversity]])</f>
        <v/>
      </c>
      <c r="AZ1075" s="62"/>
      <c r="BA1075" s="62"/>
      <c r="BB1075" s="62"/>
      <c r="BC1075" s="62"/>
      <c r="BD1075" s="62"/>
      <c r="BE1075" s="62"/>
      <c r="BF1075" s="62"/>
      <c r="BG1075" s="62"/>
      <c r="BH1075" s="77"/>
      <c r="BI1075" s="77"/>
      <c r="BJ1075" s="77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75" s="62"/>
      <c r="BL1075" s="62" t="b">
        <f>IF(ISBLANK(Table1[[#This Row],[Power Source (Control Panel)]]),FALSE,TRUE)</f>
        <v>1</v>
      </c>
    </row>
    <row r="1076" spans="1:64" ht="30" customHeight="1" x14ac:dyDescent="0.3">
      <c r="A1076" s="62" t="s">
        <v>1253</v>
      </c>
      <c r="B1076" s="62" t="s">
        <v>1249</v>
      </c>
      <c r="C107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76" s="62" t="s">
        <v>509</v>
      </c>
      <c r="E1076" s="62"/>
      <c r="F107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7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76" s="74"/>
      <c r="I1076" s="75" t="str">
        <f>IF(Table1[[#This Row],[Connection ID]]&lt;&gt;"-",IF(COUNTIF(Table1[Connection ID],Table1[[#This Row],[Connection ID]])&gt;1,"Duplicate Tag",""),"")</f>
        <v/>
      </c>
      <c r="J107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76" s="62"/>
      <c r="M1076" s="62" t="s">
        <v>7</v>
      </c>
      <c r="N1076" s="72" t="str" cm="1">
        <f t="array" ref="N1076">_xlfn._xlws.FILTER(LookupCostCode[Cost Code],LookupCostCode[Description]=Table1[[#This Row],[Equipment Type]],"Not Assigned")</f>
        <v>Not Assigned</v>
      </c>
      <c r="O1076" s="72" t="s">
        <v>767</v>
      </c>
      <c r="P1076" s="72"/>
      <c r="Q1076" s="62" t="s">
        <v>9</v>
      </c>
      <c r="R1076" s="62"/>
      <c r="S1076" s="62"/>
      <c r="T1076" s="62"/>
      <c r="U1076" s="62"/>
      <c r="V1076" s="62"/>
      <c r="W1076" s="72" t="str">
        <f>IF(ISBLANK(Table1[[#This Row],[Connection Type]]),"",INDEX(LookupConnectionType[Description],MATCH(Table1[[#This Row],[Connection Type]],LookupConnectionType[Connection Abbreviation])))</f>
        <v/>
      </c>
      <c r="X1076" s="76"/>
      <c r="AA1076" s="62"/>
      <c r="AB1076" s="62"/>
      <c r="AC1076" s="62"/>
      <c r="AD1076" s="62"/>
      <c r="AE1076" s="62"/>
      <c r="AF1076" s="77"/>
      <c r="AG1076" s="77"/>
      <c r="AH1076" s="78"/>
      <c r="AI107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7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76" s="79" t="str">
        <f>IF(OR(Table1[[#This Row],[Apparent Power (kVA)]]="",Table1[[#This Row],[Elec - Diversity]]=""),"",Table1[[#This Row],[Apparent Power (kVA)]]*Table1[[#This Row],[Elec - Diversity]])</f>
        <v/>
      </c>
      <c r="AL1076" s="62" t="s">
        <v>1254</v>
      </c>
      <c r="AM1076" s="62"/>
      <c r="AN1076" s="62"/>
      <c r="AO1076" s="62"/>
      <c r="AP1076" s="62"/>
      <c r="AQ1076" s="62"/>
      <c r="AR1076" s="62"/>
      <c r="AS1076" s="62"/>
      <c r="AT1076" s="62" t="str" cm="1">
        <f t="array" ref="AT1076">IF(ISBLANK(Table1[[#This Row],[Service]]),"N/A",INDEX(LookupService[Consumption Unit],MATCH(Table1[[#This Row],[Service]],LookupService[Service],0),0))</f>
        <v>N/A</v>
      </c>
      <c r="AU1076" s="62"/>
      <c r="AV1076" s="62"/>
      <c r="AW1076" s="80" t="str" cm="1">
        <f t="array" ref="AW1076">IF(ISBLANK(Table1[[#This Row],[Service]]),"N/A",INDEX(LookupService[Pressure Unit],MATCH(Table1[[#This Row],[Service]],LookupService[Service],0),0))</f>
        <v>N/A</v>
      </c>
      <c r="AX1076" s="81"/>
      <c r="AY1076" s="72" t="str">
        <f>IF(OR(Table1[[#This Row],[Flow]]="",Table1[[#This Row],[Mech - Diversity]]=""),"",Table1[[#This Row],[Flow]]*Table1[[#This Row],[Mech - Diversity]])</f>
        <v/>
      </c>
      <c r="AZ1076" s="72"/>
      <c r="BA1076" s="62"/>
      <c r="BB1076" s="62"/>
      <c r="BC1076" s="62"/>
      <c r="BD1076" s="62"/>
      <c r="BE1076" s="62"/>
      <c r="BF1076" s="62"/>
      <c r="BG1076" s="62"/>
      <c r="BH1076" s="77"/>
      <c r="BI1076" s="77"/>
      <c r="BJ107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76" s="72"/>
      <c r="BL1076" s="72" t="b">
        <f>IF(ISBLANK(Table1[[#This Row],[Power Source (Control Panel)]]),FALSE,TRUE)</f>
        <v>1</v>
      </c>
    </row>
    <row r="1077" spans="1:64" ht="30" customHeight="1" x14ac:dyDescent="0.3">
      <c r="A1077" s="62" t="s">
        <v>1255</v>
      </c>
      <c r="B1077" s="62" t="s">
        <v>1256</v>
      </c>
      <c r="C107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EL-C303</v>
      </c>
      <c r="D1077" s="62" t="s">
        <v>516</v>
      </c>
      <c r="E1077" s="62" t="s">
        <v>528</v>
      </c>
      <c r="F1077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077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077" s="74">
        <v>303</v>
      </c>
      <c r="I1077" s="75" t="str">
        <f>IF(Table1[[#This Row],[Connection ID]]&lt;&gt;"-",IF(COUNTIF(Table1[Connection ID],Table1[[#This Row],[Connection ID]])&gt;1,"Duplicate Tag",""),"")</f>
        <v/>
      </c>
      <c r="J107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77" s="62"/>
      <c r="M1077" s="62" t="s">
        <v>7</v>
      </c>
      <c r="N1077" s="72" t="str" cm="1">
        <f t="array" ref="N1077">_xlfn._xlws.FILTER(LookupCostCode[Cost Code],LookupCostCode[Description]=Table1[[#This Row],[Equipment Type]],"Not Assigned")</f>
        <v>Not Assigned</v>
      </c>
      <c r="O1077" s="72" t="s">
        <v>545</v>
      </c>
      <c r="P1077" s="72"/>
      <c r="Q1077" s="62" t="s">
        <v>5</v>
      </c>
      <c r="R1077" s="62"/>
      <c r="S1077" s="62"/>
      <c r="T1077" s="62"/>
      <c r="U1077" s="62"/>
      <c r="V1077" s="62"/>
      <c r="W1077" s="72" t="str">
        <f>IF(ISBLANK(Table1[[#This Row],[Connection Type]]),"",INDEX(LookupConnectionType[Description],MATCH(Table1[[#This Row],[Connection Type]],LookupConnectionType[Connection Abbreviation])))</f>
        <v/>
      </c>
      <c r="X1077" s="76"/>
      <c r="AA1077" s="62"/>
      <c r="AB1077" s="62"/>
      <c r="AC1077" s="62" t="s">
        <v>518</v>
      </c>
      <c r="AD1077" s="62"/>
      <c r="AE1077" s="62" t="s">
        <v>529</v>
      </c>
      <c r="AF1077" s="77"/>
      <c r="AG1077" s="77">
        <v>3</v>
      </c>
      <c r="AH1077" s="78">
        <v>0.8</v>
      </c>
      <c r="AI1077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0.36</v>
      </c>
      <c r="AJ1077" s="79">
        <f>IF(OR(Table1[[#This Row],[Apparent Load (FLA)]]="",Table1[[#This Row],[Apparent Load (FLA)]]=0,Table1[[#This Row],[Elec - Diversity]]=""),"",Table1[[#This Row],[Apparent Load (FLA)]]*Table1[[#This Row],[Elec - Diversity]])</f>
        <v>2.4000000000000004</v>
      </c>
      <c r="AK1077" s="79">
        <f>IF(OR(Table1[[#This Row],[Apparent Power (kVA)]]="",Table1[[#This Row],[Elec - Diversity]]=""),"",Table1[[#This Row],[Apparent Power (kVA)]]*Table1[[#This Row],[Elec - Diversity]])</f>
        <v>0.28799999999999998</v>
      </c>
      <c r="AL1077" s="62"/>
      <c r="AM1077" s="62"/>
      <c r="AN1077" s="62"/>
      <c r="AO1077" s="62"/>
      <c r="AP1077" s="62"/>
      <c r="AQ1077" s="62"/>
      <c r="AR1077" s="62"/>
      <c r="AS1077" s="62"/>
      <c r="AT1077" s="62" t="str" cm="1">
        <f t="array" ref="AT1077">IF(ISBLANK(Table1[[#This Row],[Service]]),"N/A",INDEX(LookupService[Consumption Unit],MATCH(Table1[[#This Row],[Service]],LookupService[Service],0),0))</f>
        <v>N/A</v>
      </c>
      <c r="AU1077" s="62"/>
      <c r="AV1077" s="62"/>
      <c r="AW1077" s="80" t="str" cm="1">
        <f t="array" ref="AW1077">IF(ISBLANK(Table1[[#This Row],[Service]]),"N/A",INDEX(LookupService[Pressure Unit],MATCH(Table1[[#This Row],[Service]],LookupService[Service],0),0))</f>
        <v>N/A</v>
      </c>
      <c r="AX1077" s="81"/>
      <c r="AY1077" s="72" t="str">
        <f>IF(OR(Table1[[#This Row],[Flow]]="",Table1[[#This Row],[Mech - Diversity]]=""),"",Table1[[#This Row],[Flow]]*Table1[[#This Row],[Mech - Diversity]])</f>
        <v/>
      </c>
      <c r="AZ1077" s="72"/>
      <c r="BA1077" s="62"/>
      <c r="BB1077" s="62"/>
      <c r="BC1077" s="62"/>
      <c r="BD1077" s="62"/>
      <c r="BE1077" s="62"/>
      <c r="BF1077" s="62"/>
      <c r="BG1077" s="62"/>
      <c r="BH1077" s="77"/>
      <c r="BI1077" s="77"/>
      <c r="BJ1077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077" s="72"/>
      <c r="BL1077" s="72" t="b">
        <f>IF(ISBLANK(Table1[[#This Row],[Power Source (Control Panel)]]),FALSE,TRUE)</f>
        <v>0</v>
      </c>
    </row>
    <row r="1078" spans="1:64" ht="30" customHeight="1" x14ac:dyDescent="0.3">
      <c r="A1078" s="62" t="s">
        <v>1255</v>
      </c>
      <c r="B1078" s="62" t="s">
        <v>1256</v>
      </c>
      <c r="C107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TD-C163</v>
      </c>
      <c r="D1078" s="62" t="s">
        <v>516</v>
      </c>
      <c r="E1078" s="62" t="s">
        <v>794</v>
      </c>
      <c r="F1078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078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078" s="74">
        <v>163</v>
      </c>
      <c r="I1078" s="75" t="str">
        <f>IF(Table1[[#This Row],[Connection ID]]&lt;&gt;"-",IF(COUNTIF(Table1[Connection ID],Table1[[#This Row],[Connection ID]])&gt;1,"Duplicate Tag",""),"")</f>
        <v/>
      </c>
      <c r="J107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78" s="62"/>
      <c r="M1078" s="62" t="s">
        <v>7</v>
      </c>
      <c r="N1078" s="72" t="str" cm="1">
        <f t="array" ref="N1078">_xlfn._xlws.FILTER(LookupCostCode[Cost Code],LookupCostCode[Description]=Table1[[#This Row],[Equipment Type]],"Not Assigned")</f>
        <v>Not Assigned</v>
      </c>
      <c r="O1078" s="72" t="s">
        <v>545</v>
      </c>
      <c r="P1078" s="72"/>
      <c r="Q1078" s="62" t="s">
        <v>5</v>
      </c>
      <c r="R1078" s="62"/>
      <c r="S1078" s="62"/>
      <c r="T1078" s="62"/>
      <c r="U1078" s="62"/>
      <c r="V1078" s="62"/>
      <c r="W1078" s="72" t="str">
        <f>IF(ISBLANK(Table1[[#This Row],[Connection Type]]),"",INDEX(LookupConnectionType[Description],MATCH(Table1[[#This Row],[Connection Type]],LookupConnectionType[Connection Abbreviation])))</f>
        <v/>
      </c>
      <c r="X1078" s="76"/>
      <c r="AA1078" s="62"/>
      <c r="AB1078" s="62"/>
      <c r="AC1078" s="62" t="s">
        <v>518</v>
      </c>
      <c r="AD1078" s="62"/>
      <c r="AE1078" s="62"/>
      <c r="AF1078" s="77"/>
      <c r="AG1078" s="77"/>
      <c r="AH1078" s="78"/>
      <c r="AI107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7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78" s="79" t="str">
        <f>IF(OR(Table1[[#This Row],[Apparent Power (kVA)]]="",Table1[[#This Row],[Elec - Diversity]]=""),"",Table1[[#This Row],[Apparent Power (kVA)]]*Table1[[#This Row],[Elec - Diversity]])</f>
        <v/>
      </c>
      <c r="AL1078" s="62"/>
      <c r="AM1078" s="62"/>
      <c r="AN1078" s="62"/>
      <c r="AO1078" s="62"/>
      <c r="AP1078" s="62"/>
      <c r="AQ1078" s="62"/>
      <c r="AR1078" s="62"/>
      <c r="AS1078" s="62"/>
      <c r="AT1078" s="62" t="str" cm="1">
        <f t="array" ref="AT1078">IF(ISBLANK(Table1[[#This Row],[Service]]),"N/A",INDEX(LookupService[Consumption Unit],MATCH(Table1[[#This Row],[Service]],LookupService[Service],0),0))</f>
        <v>N/A</v>
      </c>
      <c r="AU1078" s="62"/>
      <c r="AV1078" s="62"/>
      <c r="AW1078" s="80" t="str" cm="1">
        <f t="array" ref="AW1078">IF(ISBLANK(Table1[[#This Row],[Service]]),"N/A",INDEX(LookupService[Pressure Unit],MATCH(Table1[[#This Row],[Service]],LookupService[Service],0),0))</f>
        <v>N/A</v>
      </c>
      <c r="AX1078" s="81"/>
      <c r="AY1078" s="72" t="str">
        <f>IF(OR(Table1[[#This Row],[Flow]]="",Table1[[#This Row],[Mech - Diversity]]=""),"",Table1[[#This Row],[Flow]]*Table1[[#This Row],[Mech - Diversity]])</f>
        <v/>
      </c>
      <c r="AZ1078" s="72"/>
      <c r="BA1078" s="62"/>
      <c r="BB1078" s="62"/>
      <c r="BC1078" s="62"/>
      <c r="BD1078" s="62"/>
      <c r="BE1078" s="62"/>
      <c r="BF1078" s="62"/>
      <c r="BG1078" s="62"/>
      <c r="BH1078" s="77"/>
      <c r="BI1078" s="77"/>
      <c r="BJ1078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078" s="72"/>
      <c r="BL1078" s="72" t="b">
        <f>IF(ISBLANK(Table1[[#This Row],[Power Source (Control Panel)]]),FALSE,TRUE)</f>
        <v>0</v>
      </c>
    </row>
    <row r="1079" spans="1:64" ht="30" customHeight="1" x14ac:dyDescent="0.3">
      <c r="A1079" s="62" t="s">
        <v>1255</v>
      </c>
      <c r="B1079" s="62" t="s">
        <v>1256</v>
      </c>
      <c r="C107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79" s="62" t="s">
        <v>509</v>
      </c>
      <c r="E1079" s="62"/>
      <c r="F107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7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79" s="74"/>
      <c r="I1079" s="75" t="str">
        <f>IF(Table1[[#This Row],[Connection ID]]&lt;&gt;"-",IF(COUNTIF(Table1[Connection ID],Table1[[#This Row],[Connection ID]])&gt;1,"Duplicate Tag",""),"")</f>
        <v/>
      </c>
      <c r="J107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79" s="62"/>
      <c r="M1079" s="62" t="s">
        <v>7</v>
      </c>
      <c r="N1079" s="72" t="str" cm="1">
        <f t="array" ref="N1079">_xlfn._xlws.FILTER(LookupCostCode[Cost Code],LookupCostCode[Description]=Table1[[#This Row],[Equipment Type]],"Not Assigned")</f>
        <v>Not Assigned</v>
      </c>
      <c r="O1079" s="72" t="s">
        <v>545</v>
      </c>
      <c r="P1079" s="72"/>
      <c r="Q1079" s="62" t="s">
        <v>5</v>
      </c>
      <c r="R1079" s="62"/>
      <c r="S1079" s="62"/>
      <c r="T1079" s="62"/>
      <c r="U1079" s="62"/>
      <c r="V1079" s="62"/>
      <c r="W1079" s="72" t="str">
        <f>IF(ISBLANK(Table1[[#This Row],[Connection Type]]),"",INDEX(LookupConnectionType[Description],MATCH(Table1[[#This Row],[Connection Type]],LookupConnectionType[Connection Abbreviation])))</f>
        <v/>
      </c>
      <c r="X1079" s="76"/>
      <c r="AA1079" s="62"/>
      <c r="AB1079" s="62"/>
      <c r="AC1079" s="62" t="s">
        <v>518</v>
      </c>
      <c r="AD1079" s="62"/>
      <c r="AE1079" s="62"/>
      <c r="AF1079" s="77"/>
      <c r="AG1079" s="77"/>
      <c r="AH1079" s="78"/>
      <c r="AI107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7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79" s="79" t="str">
        <f>IF(OR(Table1[[#This Row],[Apparent Power (kVA)]]="",Table1[[#This Row],[Elec - Diversity]]=""),"",Table1[[#This Row],[Apparent Power (kVA)]]*Table1[[#This Row],[Elec - Diversity]])</f>
        <v/>
      </c>
      <c r="AL1079" s="62"/>
      <c r="AM1079" s="62"/>
      <c r="AN1079" s="62"/>
      <c r="AO1079" s="62"/>
      <c r="AP1079" s="62"/>
      <c r="AQ1079" s="62"/>
      <c r="AR1079" s="62"/>
      <c r="AS1079" s="62"/>
      <c r="AT1079" s="62" t="str" cm="1">
        <f t="array" ref="AT1079">IF(ISBLANK(Table1[[#This Row],[Service]]),"N/A",INDEX(LookupService[Consumption Unit],MATCH(Table1[[#This Row],[Service]],LookupService[Service],0),0))</f>
        <v>N/A</v>
      </c>
      <c r="AU1079" s="62"/>
      <c r="AV1079" s="62"/>
      <c r="AW1079" s="80" t="str" cm="1">
        <f t="array" ref="AW1079">IF(ISBLANK(Table1[[#This Row],[Service]]),"N/A",INDEX(LookupService[Pressure Unit],MATCH(Table1[[#This Row],[Service]],LookupService[Service],0),0))</f>
        <v>N/A</v>
      </c>
      <c r="AX1079" s="81"/>
      <c r="AY1079" s="72" t="str">
        <f>IF(OR(Table1[[#This Row],[Flow]]="",Table1[[#This Row],[Mech - Diversity]]=""),"",Table1[[#This Row],[Flow]]*Table1[[#This Row],[Mech - Diversity]])</f>
        <v/>
      </c>
      <c r="AZ1079" s="72"/>
      <c r="BA1079" s="62"/>
      <c r="BB1079" s="62"/>
      <c r="BC1079" s="62"/>
      <c r="BD1079" s="62"/>
      <c r="BE1079" s="62"/>
      <c r="BF1079" s="62"/>
      <c r="BG1079" s="62"/>
      <c r="BH1079" s="77"/>
      <c r="BI1079" s="77"/>
      <c r="BJ107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79" s="72"/>
      <c r="BL1079" s="72" t="b">
        <f>IF(ISBLANK(Table1[[#This Row],[Power Source (Control Panel)]]),FALSE,TRUE)</f>
        <v>0</v>
      </c>
    </row>
    <row r="1080" spans="1:64" ht="30" customHeight="1" x14ac:dyDescent="0.3">
      <c r="A1080" s="62" t="s">
        <v>1258</v>
      </c>
      <c r="B1080" s="62" t="s">
        <v>1259</v>
      </c>
      <c r="C108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80" s="62" t="s">
        <v>509</v>
      </c>
      <c r="E1080" s="62"/>
      <c r="F108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8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80" s="74"/>
      <c r="I1080" s="75" t="str">
        <f>IF(Table1[[#This Row],[Connection ID]]&lt;&gt;"-",IF(COUNTIF(Table1[Connection ID],Table1[[#This Row],[Connection ID]])&gt;1,"Duplicate Tag",""),"")</f>
        <v/>
      </c>
      <c r="J108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80" s="62"/>
      <c r="M1080" s="62" t="s">
        <v>7</v>
      </c>
      <c r="N1080" s="72" t="str" cm="1">
        <f t="array" ref="N1080">_xlfn._xlws.FILTER(LookupCostCode[Cost Code],LookupCostCode[Description]=Table1[[#This Row],[Equipment Type]],"Not Assigned")</f>
        <v>Not Assigned</v>
      </c>
      <c r="O1080" s="62" t="s">
        <v>594</v>
      </c>
      <c r="P1080" s="62"/>
      <c r="Q1080" s="62" t="s">
        <v>9</v>
      </c>
      <c r="R1080" s="62"/>
      <c r="S1080" s="62" t="s">
        <v>6</v>
      </c>
      <c r="T1080" s="62"/>
      <c r="U1080" s="62"/>
      <c r="V1080" s="62"/>
      <c r="W1080" s="72" t="str">
        <f>IF(ISBLANK(Table1[[#This Row],[Connection Type]]),"",INDEX(LookupConnectionType[Description],MATCH(Table1[[#This Row],[Connection Type]],LookupConnectionType[Connection Abbreviation])))</f>
        <v/>
      </c>
      <c r="X1080" s="76"/>
      <c r="AA1080" s="62"/>
      <c r="AB1080" s="62"/>
      <c r="AC1080" s="62"/>
      <c r="AD1080" s="62"/>
      <c r="AE1080" s="62"/>
      <c r="AF1080" s="77"/>
      <c r="AG1080" s="77"/>
      <c r="AH1080" s="78"/>
      <c r="AI108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8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80" s="79" t="str">
        <f>IF(OR(Table1[[#This Row],[Apparent Power (kVA)]]="",Table1[[#This Row],[Elec - Diversity]]=""),"",Table1[[#This Row],[Apparent Power (kVA)]]*Table1[[#This Row],[Elec - Diversity]])</f>
        <v/>
      </c>
      <c r="AL1080" s="62" t="s">
        <v>824</v>
      </c>
      <c r="AM1080" s="62"/>
      <c r="AN1080" s="62"/>
      <c r="AO1080" s="62"/>
      <c r="AP1080" s="62"/>
      <c r="AQ1080" s="62"/>
      <c r="AR1080" s="62"/>
      <c r="AS1080" s="62"/>
      <c r="AT1080" s="62" t="str" cm="1">
        <f t="array" ref="AT1080">IF(ISBLANK(Table1[[#This Row],[Service]]),"N/A",INDEX(LookupService[Consumption Unit],MATCH(Table1[[#This Row],[Service]],LookupService[Service],0),0))</f>
        <v>N/A</v>
      </c>
      <c r="AU1080" s="62"/>
      <c r="AV1080" s="62"/>
      <c r="AW1080" s="80" t="str" cm="1">
        <f t="array" ref="AW1080">IF(ISBLANK(Table1[[#This Row],[Service]]),"N/A",INDEX(LookupService[Pressure Unit],MATCH(Table1[[#This Row],[Service]],LookupService[Service],0),0))</f>
        <v>N/A</v>
      </c>
      <c r="AX1080" s="81"/>
      <c r="AY1080" s="72" t="str">
        <f>IF(OR(Table1[[#This Row],[Flow]]="",Table1[[#This Row],[Mech - Diversity]]=""),"",Table1[[#This Row],[Flow]]*Table1[[#This Row],[Mech - Diversity]])</f>
        <v/>
      </c>
      <c r="AZ1080" s="72"/>
      <c r="BA1080" s="62"/>
      <c r="BB1080" s="62"/>
      <c r="BC1080" s="62"/>
      <c r="BD1080" s="62"/>
      <c r="BE1080" s="62"/>
      <c r="BF1080" s="62"/>
      <c r="BG1080" s="62"/>
      <c r="BH1080" s="77"/>
      <c r="BI1080" s="77"/>
      <c r="BJ108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80" s="72"/>
      <c r="BL1080" s="72" t="b">
        <f>IF(ISBLANK(Table1[[#This Row],[Power Source (Control Panel)]]),FALSE,TRUE)</f>
        <v>1</v>
      </c>
    </row>
    <row r="1081" spans="1:64" ht="30" customHeight="1" x14ac:dyDescent="0.3">
      <c r="A1081" s="62" t="s">
        <v>1260</v>
      </c>
      <c r="B1081" s="62" t="s">
        <v>1259</v>
      </c>
      <c r="C108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81" s="62" t="s">
        <v>509</v>
      </c>
      <c r="E1081" s="62"/>
      <c r="F108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8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81" s="74"/>
      <c r="I1081" s="75" t="str">
        <f>IF(Table1[[#This Row],[Connection ID]]&lt;&gt;"-",IF(COUNTIF(Table1[Connection ID],Table1[[#This Row],[Connection ID]])&gt;1,"Duplicate Tag",""),"")</f>
        <v/>
      </c>
      <c r="J108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81" s="62"/>
      <c r="M1081" s="62" t="s">
        <v>751</v>
      </c>
      <c r="N1081" s="72" t="str" cm="1">
        <f t="array" ref="N1081">_xlfn._xlws.FILTER(LookupCostCode[Cost Code],LookupCostCode[Description]=Table1[[#This Row],[Equipment Type]],"Not Assigned")</f>
        <v>Not Assigned</v>
      </c>
      <c r="O1081" s="62" t="s">
        <v>594</v>
      </c>
      <c r="P1081" s="62"/>
      <c r="Q1081" s="62" t="s">
        <v>9</v>
      </c>
      <c r="R1081" s="62"/>
      <c r="S1081" s="62" t="s">
        <v>10</v>
      </c>
      <c r="T1081" s="62"/>
      <c r="U1081" s="62"/>
      <c r="V1081" s="62"/>
      <c r="W1081" s="72" t="str">
        <f>IF(ISBLANK(Table1[[#This Row],[Connection Type]]),"",INDEX(LookupConnectionType[Description],MATCH(Table1[[#This Row],[Connection Type]],LookupConnectionType[Connection Abbreviation])))</f>
        <v/>
      </c>
      <c r="X1081" s="76"/>
      <c r="AA1081" s="62"/>
      <c r="AB1081" s="62"/>
      <c r="AC1081" s="62"/>
      <c r="AD1081" s="62"/>
      <c r="AE1081" s="62"/>
      <c r="AF1081" s="77"/>
      <c r="AG1081" s="77"/>
      <c r="AH1081" s="78"/>
      <c r="AI108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8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81" s="79" t="str">
        <f>IF(OR(Table1[[#This Row],[Apparent Power (kVA)]]="",Table1[[#This Row],[Elec - Diversity]]=""),"",Table1[[#This Row],[Apparent Power (kVA)]]*Table1[[#This Row],[Elec - Diversity]])</f>
        <v/>
      </c>
      <c r="AL1081" s="62" t="s">
        <v>837</v>
      </c>
      <c r="AM1081" s="62"/>
      <c r="AN1081" s="62"/>
      <c r="AO1081" s="62"/>
      <c r="AP1081" s="62"/>
      <c r="AQ1081" s="62"/>
      <c r="AR1081" s="62"/>
      <c r="AS1081" s="62"/>
      <c r="AT1081" s="62" t="str" cm="1">
        <f t="array" ref="AT1081">IF(ISBLANK(Table1[[#This Row],[Service]]),"N/A",INDEX(LookupService[Consumption Unit],MATCH(Table1[[#This Row],[Service]],LookupService[Service],0),0))</f>
        <v>N/A</v>
      </c>
      <c r="AU1081" s="62"/>
      <c r="AV1081" s="62"/>
      <c r="AW1081" s="80" t="str" cm="1">
        <f t="array" ref="AW1081">IF(ISBLANK(Table1[[#This Row],[Service]]),"N/A",INDEX(LookupService[Pressure Unit],MATCH(Table1[[#This Row],[Service]],LookupService[Service],0),0))</f>
        <v>N/A</v>
      </c>
      <c r="AX1081" s="81"/>
      <c r="AY1081" s="72" t="str">
        <f>IF(OR(Table1[[#This Row],[Flow]]="",Table1[[#This Row],[Mech - Diversity]]=""),"",Table1[[#This Row],[Flow]]*Table1[[#This Row],[Mech - Diversity]])</f>
        <v/>
      </c>
      <c r="AZ1081" s="72"/>
      <c r="BA1081" s="62"/>
      <c r="BB1081" s="62"/>
      <c r="BC1081" s="62"/>
      <c r="BD1081" s="62"/>
      <c r="BE1081" s="62"/>
      <c r="BF1081" s="62"/>
      <c r="BG1081" s="62"/>
      <c r="BH1081" s="77"/>
      <c r="BI1081" s="77"/>
      <c r="BJ108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81" s="72"/>
      <c r="BL1081" s="72" t="b">
        <f>IF(ISBLANK(Table1[[#This Row],[Power Source (Control Panel)]]),FALSE,TRUE)</f>
        <v>1</v>
      </c>
    </row>
    <row r="1082" spans="1:64" ht="30" customHeight="1" x14ac:dyDescent="0.3">
      <c r="A1082" s="62" t="s">
        <v>1093</v>
      </c>
      <c r="B1082" s="62" t="s">
        <v>1031</v>
      </c>
      <c r="C108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CA-C081</v>
      </c>
      <c r="D1082" s="62" t="s">
        <v>516</v>
      </c>
      <c r="E1082" s="62" t="s">
        <v>517</v>
      </c>
      <c r="F1082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082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082" s="74">
        <v>81</v>
      </c>
      <c r="I1082" s="75" t="str">
        <f>IF(Table1[[#This Row],[Connection ID]]&lt;&gt;"-",IF(COUNTIF(Table1[Connection ID],Table1[[#This Row],[Connection ID]])&gt;1,"Duplicate Tag",""),"")</f>
        <v/>
      </c>
      <c r="J108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82" s="62"/>
      <c r="M1082" s="62" t="s">
        <v>7</v>
      </c>
      <c r="N1082" s="72" t="str" cm="1">
        <f t="array" ref="N1082">_xlfn._xlws.FILTER(LookupCostCode[Cost Code],LookupCostCode[Description]=Table1[[#This Row],[Equipment Type]],"Not Assigned")</f>
        <v>Not Assigned</v>
      </c>
      <c r="O1082" s="72" t="s">
        <v>817</v>
      </c>
      <c r="P1082" s="72"/>
      <c r="Q1082" s="62" t="s">
        <v>9</v>
      </c>
      <c r="R1082" s="62"/>
      <c r="S1082" s="62"/>
      <c r="T1082" s="62"/>
      <c r="U1082" s="62"/>
      <c r="V1082" s="62"/>
      <c r="W1082" s="72" t="str">
        <f>IF(ISBLANK(Table1[[#This Row],[Connection Type]]),"",INDEX(LookupConnectionType[Description],MATCH(Table1[[#This Row],[Connection Type]],LookupConnectionType[Connection Abbreviation])))</f>
        <v/>
      </c>
      <c r="X1082" s="76"/>
      <c r="AA1082" s="62"/>
      <c r="AB1082" s="62"/>
      <c r="AC1082" s="62" t="s">
        <v>518</v>
      </c>
      <c r="AD1082" s="62"/>
      <c r="AE1082" s="62"/>
      <c r="AF1082" s="77"/>
      <c r="AG1082" s="77"/>
      <c r="AH1082" s="78"/>
      <c r="AI108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8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82" s="79" t="str">
        <f>IF(OR(Table1[[#This Row],[Apparent Power (kVA)]]="",Table1[[#This Row],[Elec - Diversity]]=""),"",Table1[[#This Row],[Apparent Power (kVA)]]*Table1[[#This Row],[Elec - Diversity]])</f>
        <v/>
      </c>
      <c r="AL1082" s="62"/>
      <c r="AM1082" s="62"/>
      <c r="AN1082" s="62"/>
      <c r="AO1082" s="62"/>
      <c r="AP1082" s="62"/>
      <c r="AQ1082" s="62"/>
      <c r="AR1082" s="62"/>
      <c r="AS1082" s="62">
        <v>15</v>
      </c>
      <c r="AT1082" s="62" t="str" cm="1">
        <f t="array" ref="AT1082">IF(ISBLANK(Table1[[#This Row],[Service]]),"N/A",INDEX(LookupService[Consumption Unit],MATCH(Table1[[#This Row],[Service]],LookupService[Service],0),0))</f>
        <v>SCFM</v>
      </c>
      <c r="AU1082" s="62"/>
      <c r="AV1082" s="62">
        <v>90</v>
      </c>
      <c r="AW1082" s="80" t="str" cm="1">
        <f t="array" ref="AW1082">IF(ISBLANK(Table1[[#This Row],[Service]]),"N/A",INDEX(LookupService[Pressure Unit],MATCH(Table1[[#This Row],[Service]],LookupService[Service],0),0))</f>
        <v>PSI</v>
      </c>
      <c r="AX1082" s="81">
        <v>0.3</v>
      </c>
      <c r="AY1082" s="72">
        <f>IF(OR(Table1[[#This Row],[Flow]]="",Table1[[#This Row],[Mech - Diversity]]=""),"",Table1[[#This Row],[Flow]]*Table1[[#This Row],[Mech - Diversity]])</f>
        <v>4.5</v>
      </c>
      <c r="AZ1082" s="72"/>
      <c r="BA1082" s="62" t="s">
        <v>519</v>
      </c>
      <c r="BB1082" s="62" t="s">
        <v>519</v>
      </c>
      <c r="BC1082" s="62"/>
      <c r="BD1082" s="62"/>
      <c r="BE1082" s="62"/>
      <c r="BF1082" s="62"/>
      <c r="BG1082" s="62"/>
      <c r="BH1082" s="77"/>
      <c r="BI1082" s="77"/>
      <c r="BJ1082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082" s="72"/>
      <c r="BL1082" s="72" t="b">
        <f>IF(ISBLANK(Table1[[#This Row],[Power Source (Control Panel)]]),FALSE,TRUE)</f>
        <v>0</v>
      </c>
    </row>
    <row r="1083" spans="1:64" ht="30" customHeight="1" x14ac:dyDescent="0.3">
      <c r="A1083" s="73" t="s">
        <v>1093</v>
      </c>
      <c r="B1083" s="62" t="s">
        <v>1031</v>
      </c>
      <c r="C108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EL-C254</v>
      </c>
      <c r="D1083" s="62" t="s">
        <v>516</v>
      </c>
      <c r="E1083" s="62" t="s">
        <v>528</v>
      </c>
      <c r="F1083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083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083" s="74">
        <v>254</v>
      </c>
      <c r="I1083" s="75" t="str">
        <f>IF(Table1[[#This Row],[Connection ID]]&lt;&gt;"-",IF(COUNTIF(Table1[Connection ID],Table1[[#This Row],[Connection ID]])&gt;1,"Duplicate Tag",""),"")</f>
        <v/>
      </c>
      <c r="J108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83" s="62"/>
      <c r="M1083" s="62"/>
      <c r="N1083" s="72" t="str" cm="1">
        <f t="array" ref="N1083">_xlfn._xlws.FILTER(LookupCostCode[Cost Code],LookupCostCode[Description]=Table1[[#This Row],[Equipment Type]],"Not Assigned")</f>
        <v>Not Assigned</v>
      </c>
      <c r="O1083" s="62"/>
      <c r="P1083" s="62"/>
      <c r="Q1083" s="62" t="s">
        <v>9</v>
      </c>
      <c r="R1083" s="62"/>
      <c r="S1083" s="62"/>
      <c r="T1083" s="62"/>
      <c r="U1083" s="62"/>
      <c r="V1083" s="62"/>
      <c r="W1083" s="72" t="str">
        <f>IF(ISBLANK(Table1[[#This Row],[Connection Type]]),"",INDEX(LookupConnectionType[Description],MATCH(Table1[[#This Row],[Connection Type]],LookupConnectionType[Connection Abbreviation])))</f>
        <v/>
      </c>
      <c r="X1083" s="76"/>
      <c r="AA1083" s="62"/>
      <c r="AB1083" s="62"/>
      <c r="AC1083" s="62" t="s">
        <v>518</v>
      </c>
      <c r="AD1083" s="62"/>
      <c r="AE1083" s="62" t="s">
        <v>529</v>
      </c>
      <c r="AF1083" s="77"/>
      <c r="AG1083" s="77">
        <v>5</v>
      </c>
      <c r="AH1083" s="78">
        <v>0.8</v>
      </c>
      <c r="AI1083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1083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1083" s="79">
        <f>IF(OR(Table1[[#This Row],[Apparent Power (kVA)]]="",Table1[[#This Row],[Elec - Diversity]]=""),"",Table1[[#This Row],[Apparent Power (kVA)]]*Table1[[#This Row],[Elec - Diversity]])</f>
        <v>0.48</v>
      </c>
      <c r="AL1083" s="62"/>
      <c r="AM1083" s="62"/>
      <c r="AN1083" s="62"/>
      <c r="AO1083" s="62"/>
      <c r="AP1083" s="62"/>
      <c r="AQ1083" s="62"/>
      <c r="AR1083" s="62"/>
      <c r="AS1083" s="62"/>
      <c r="AT1083" s="62" t="str" cm="1">
        <f t="array" ref="AT1083">IF(ISBLANK(Table1[[#This Row],[Service]]),"N/A",INDEX(LookupService[Consumption Unit],MATCH(Table1[[#This Row],[Service]],LookupService[Service],0),0))</f>
        <v>N/A</v>
      </c>
      <c r="AU1083" s="62"/>
      <c r="AV1083" s="62"/>
      <c r="AW1083" s="80" t="str" cm="1">
        <f t="array" ref="AW1083">IF(ISBLANK(Table1[[#This Row],[Service]]),"N/A",INDEX(LookupService[Pressure Unit],MATCH(Table1[[#This Row],[Service]],LookupService[Service],0),0))</f>
        <v>N/A</v>
      </c>
      <c r="AX1083" s="81"/>
      <c r="AY1083" s="72" t="str">
        <f>IF(OR(Table1[[#This Row],[Flow]]="",Table1[[#This Row],[Mech - Diversity]]=""),"",Table1[[#This Row],[Flow]]*Table1[[#This Row],[Mech - Diversity]])</f>
        <v/>
      </c>
      <c r="AZ1083" s="72"/>
      <c r="BA1083" s="62"/>
      <c r="BB1083" s="62"/>
      <c r="BC1083" s="62"/>
      <c r="BD1083" s="62"/>
      <c r="BE1083" s="62"/>
      <c r="BF1083" s="62"/>
      <c r="BG1083" s="62"/>
      <c r="BH1083" s="77"/>
      <c r="BI1083" s="77"/>
      <c r="BJ1083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083" s="72" t="s">
        <v>512</v>
      </c>
      <c r="BL1083" s="72" t="b">
        <f>IF(ISBLANK(Table1[[#This Row],[Power Source (Control Panel)]]),FALSE,TRUE)</f>
        <v>0</v>
      </c>
    </row>
    <row r="1084" spans="1:64" ht="30" customHeight="1" x14ac:dyDescent="0.3">
      <c r="A1084" s="73" t="s">
        <v>1093</v>
      </c>
      <c r="B1084" s="62" t="s">
        <v>1031</v>
      </c>
      <c r="C108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EL-C255</v>
      </c>
      <c r="D1084" s="62" t="s">
        <v>516</v>
      </c>
      <c r="E1084" s="62" t="s">
        <v>528</v>
      </c>
      <c r="F1084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084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084" s="74">
        <v>255</v>
      </c>
      <c r="I1084" s="75" t="str">
        <f>IF(Table1[[#This Row],[Connection ID]]&lt;&gt;"-",IF(COUNTIF(Table1[Connection ID],Table1[[#This Row],[Connection ID]])&gt;1,"Duplicate Tag",""),"")</f>
        <v/>
      </c>
      <c r="J108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84" s="62"/>
      <c r="M1084" s="62"/>
      <c r="N1084" s="72" t="str" cm="1">
        <f t="array" ref="N1084">_xlfn._xlws.FILTER(LookupCostCode[Cost Code],LookupCostCode[Description]=Table1[[#This Row],[Equipment Type]],"Not Assigned")</f>
        <v>Not Assigned</v>
      </c>
      <c r="O1084" s="62"/>
      <c r="P1084" s="62"/>
      <c r="Q1084" s="62" t="s">
        <v>9</v>
      </c>
      <c r="R1084" s="62"/>
      <c r="S1084" s="62"/>
      <c r="T1084" s="62"/>
      <c r="U1084" s="62"/>
      <c r="V1084" s="62"/>
      <c r="W1084" s="72" t="str">
        <f>IF(ISBLANK(Table1[[#This Row],[Connection Type]]),"",INDEX(LookupConnectionType[Description],MATCH(Table1[[#This Row],[Connection Type]],LookupConnectionType[Connection Abbreviation])))</f>
        <v/>
      </c>
      <c r="X1084" s="76"/>
      <c r="AA1084" s="62"/>
      <c r="AB1084" s="62"/>
      <c r="AC1084" s="62" t="s">
        <v>518</v>
      </c>
      <c r="AD1084" s="62"/>
      <c r="AE1084" s="62" t="s">
        <v>529</v>
      </c>
      <c r="AF1084" s="77"/>
      <c r="AG1084" s="77">
        <v>8</v>
      </c>
      <c r="AH1084" s="78">
        <v>0.8</v>
      </c>
      <c r="AI1084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0.96</v>
      </c>
      <c r="AJ1084" s="79">
        <f>IF(OR(Table1[[#This Row],[Apparent Load (FLA)]]="",Table1[[#This Row],[Apparent Load (FLA)]]=0,Table1[[#This Row],[Elec - Diversity]]=""),"",Table1[[#This Row],[Apparent Load (FLA)]]*Table1[[#This Row],[Elec - Diversity]])</f>
        <v>6.4</v>
      </c>
      <c r="AK1084" s="79">
        <f>IF(OR(Table1[[#This Row],[Apparent Power (kVA)]]="",Table1[[#This Row],[Elec - Diversity]]=""),"",Table1[[#This Row],[Apparent Power (kVA)]]*Table1[[#This Row],[Elec - Diversity]])</f>
        <v>0.76800000000000002</v>
      </c>
      <c r="AL1084" s="62"/>
      <c r="AM1084" s="62"/>
      <c r="AN1084" s="62"/>
      <c r="AO1084" s="62"/>
      <c r="AP1084" s="62"/>
      <c r="AQ1084" s="62"/>
      <c r="AR1084" s="62"/>
      <c r="AS1084" s="62"/>
      <c r="AT1084" s="62" t="str" cm="1">
        <f t="array" ref="AT1084">IF(ISBLANK(Table1[[#This Row],[Service]]),"N/A",INDEX(LookupService[Consumption Unit],MATCH(Table1[[#This Row],[Service]],LookupService[Service],0),0))</f>
        <v>N/A</v>
      </c>
      <c r="AU1084" s="62"/>
      <c r="AV1084" s="62"/>
      <c r="AW1084" s="80" t="str" cm="1">
        <f t="array" ref="AW1084">IF(ISBLANK(Table1[[#This Row],[Service]]),"N/A",INDEX(LookupService[Pressure Unit],MATCH(Table1[[#This Row],[Service]],LookupService[Service],0),0))</f>
        <v>N/A</v>
      </c>
      <c r="AX1084" s="81"/>
      <c r="AY1084" s="72" t="str">
        <f>IF(OR(Table1[[#This Row],[Flow]]="",Table1[[#This Row],[Mech - Diversity]]=""),"",Table1[[#This Row],[Flow]]*Table1[[#This Row],[Mech - Diversity]])</f>
        <v/>
      </c>
      <c r="AZ1084" s="72"/>
      <c r="BA1084" s="62"/>
      <c r="BB1084" s="62"/>
      <c r="BC1084" s="62"/>
      <c r="BD1084" s="62"/>
      <c r="BE1084" s="62"/>
      <c r="BF1084" s="62"/>
      <c r="BG1084" s="62"/>
      <c r="BH1084" s="77"/>
      <c r="BI1084" s="77"/>
      <c r="BJ1084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084" s="72" t="s">
        <v>512</v>
      </c>
      <c r="BL1084" s="72" t="b">
        <f>IF(ISBLANK(Table1[[#This Row],[Power Source (Control Panel)]]),FALSE,TRUE)</f>
        <v>0</v>
      </c>
    </row>
    <row r="1085" spans="1:64" ht="30" customHeight="1" x14ac:dyDescent="0.3">
      <c r="A1085" s="73" t="s">
        <v>1093</v>
      </c>
      <c r="B1085" s="62" t="s">
        <v>1031</v>
      </c>
      <c r="C108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TD-C164</v>
      </c>
      <c r="D1085" s="62" t="s">
        <v>516</v>
      </c>
      <c r="E1085" s="62" t="s">
        <v>794</v>
      </c>
      <c r="F1085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085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085" s="74">
        <v>164</v>
      </c>
      <c r="I1085" s="75" t="str">
        <f>IF(Table1[[#This Row],[Connection ID]]&lt;&gt;"-",IF(COUNTIF(Table1[Connection ID],Table1[[#This Row],[Connection ID]])&gt;1,"Duplicate Tag",""),"")</f>
        <v/>
      </c>
      <c r="J108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85" s="62"/>
      <c r="M1085" s="62"/>
      <c r="N1085" s="72" t="str" cm="1">
        <f t="array" ref="N1085">_xlfn._xlws.FILTER(LookupCostCode[Cost Code],LookupCostCode[Description]=Table1[[#This Row],[Equipment Type]],"Not Assigned")</f>
        <v>Not Assigned</v>
      </c>
      <c r="O1085" s="72"/>
      <c r="P1085" s="72"/>
      <c r="Q1085" s="62" t="s">
        <v>9</v>
      </c>
      <c r="R1085" s="62"/>
      <c r="S1085" s="62"/>
      <c r="T1085" s="62"/>
      <c r="U1085" s="62"/>
      <c r="V1085" s="62"/>
      <c r="W1085" s="72" t="str">
        <f>IF(ISBLANK(Table1[[#This Row],[Connection Type]]),"",INDEX(LookupConnectionType[Description],MATCH(Table1[[#This Row],[Connection Type]],LookupConnectionType[Connection Abbreviation])))</f>
        <v/>
      </c>
      <c r="X1085" s="76"/>
      <c r="AA1085" s="62"/>
      <c r="AB1085" s="62"/>
      <c r="AC1085" s="62"/>
      <c r="AD1085" s="62"/>
      <c r="AE1085" s="62"/>
      <c r="AF1085" s="77"/>
      <c r="AG1085" s="77"/>
      <c r="AH1085" s="78"/>
      <c r="AI108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8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85" s="79" t="str">
        <f>IF(OR(Table1[[#This Row],[Apparent Power (kVA)]]="",Table1[[#This Row],[Elec - Diversity]]=""),"",Table1[[#This Row],[Apparent Power (kVA)]]*Table1[[#This Row],[Elec - Diversity]])</f>
        <v/>
      </c>
      <c r="AL1085" s="62"/>
      <c r="AM1085" s="62"/>
      <c r="AN1085" s="62"/>
      <c r="AO1085" s="62"/>
      <c r="AP1085" s="62"/>
      <c r="AQ1085" s="62"/>
      <c r="AR1085" s="62"/>
      <c r="AS1085" s="62"/>
      <c r="AT1085" s="62" t="str" cm="1">
        <f t="array" ref="AT1085">IF(ISBLANK(Table1[[#This Row],[Service]]),"N/A",INDEX(LookupService[Consumption Unit],MATCH(Table1[[#This Row],[Service]],LookupService[Service],0),0))</f>
        <v>N/A</v>
      </c>
      <c r="AU1085" s="62"/>
      <c r="AV1085" s="62"/>
      <c r="AW1085" s="80" t="str" cm="1">
        <f t="array" ref="AW1085">IF(ISBLANK(Table1[[#This Row],[Service]]),"N/A",INDEX(LookupService[Pressure Unit],MATCH(Table1[[#This Row],[Service]],LookupService[Service],0),0))</f>
        <v>N/A</v>
      </c>
      <c r="AX1085" s="81"/>
      <c r="AY1085" s="72" t="str">
        <f>IF(OR(Table1[[#This Row],[Flow]]="",Table1[[#This Row],[Mech - Diversity]]=""),"",Table1[[#This Row],[Flow]]*Table1[[#This Row],[Mech - Diversity]])</f>
        <v/>
      </c>
      <c r="AZ1085" s="72"/>
      <c r="BA1085" s="62"/>
      <c r="BB1085" s="62"/>
      <c r="BC1085" s="62"/>
      <c r="BD1085" s="62"/>
      <c r="BE1085" s="62"/>
      <c r="BF1085" s="62"/>
      <c r="BG1085" s="62"/>
      <c r="BH1085" s="77"/>
      <c r="BI1085" s="77"/>
      <c r="BJ1085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085" s="72" t="s">
        <v>512</v>
      </c>
      <c r="BL1085" s="72" t="b">
        <f>IF(ISBLANK(Table1[[#This Row],[Power Source (Control Panel)]]),FALSE,TRUE)</f>
        <v>0</v>
      </c>
    </row>
    <row r="1086" spans="1:64" ht="30" customHeight="1" x14ac:dyDescent="0.3">
      <c r="A1086" s="62" t="s">
        <v>1093</v>
      </c>
      <c r="B1086" s="62" t="s">
        <v>1031</v>
      </c>
      <c r="C108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86" s="62" t="s">
        <v>509</v>
      </c>
      <c r="E1086" s="62"/>
      <c r="F108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8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86" s="74"/>
      <c r="I1086" s="75" t="str">
        <f>IF(Table1[[#This Row],[Connection ID]]&lt;&gt;"-",IF(COUNTIF(Table1[Connection ID],Table1[[#This Row],[Connection ID]])&gt;1,"Duplicate Tag",""),"")</f>
        <v/>
      </c>
      <c r="J108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86" s="62"/>
      <c r="M1086" s="62" t="s">
        <v>7</v>
      </c>
      <c r="N1086" s="72" t="str" cm="1">
        <f t="array" ref="N1086">_xlfn._xlws.FILTER(LookupCostCode[Cost Code],LookupCostCode[Description]=Table1[[#This Row],[Equipment Type]],"Not Assigned")</f>
        <v>Not Assigned</v>
      </c>
      <c r="O1086" s="72" t="s">
        <v>817</v>
      </c>
      <c r="P1086" s="72"/>
      <c r="Q1086" s="62" t="s">
        <v>9</v>
      </c>
      <c r="R1086" s="62"/>
      <c r="S1086" s="62"/>
      <c r="T1086" s="62"/>
      <c r="U1086" s="62"/>
      <c r="V1086" s="62"/>
      <c r="W1086" s="72" t="str">
        <f>IF(ISBLANK(Table1[[#This Row],[Connection Type]]),"",INDEX(LookupConnectionType[Description],MATCH(Table1[[#This Row],[Connection Type]],LookupConnectionType[Connection Abbreviation])))</f>
        <v/>
      </c>
      <c r="X1086" s="76"/>
      <c r="AA1086" s="62"/>
      <c r="AB1086" s="62"/>
      <c r="AC1086" s="62"/>
      <c r="AD1086" s="62"/>
      <c r="AE1086" s="62"/>
      <c r="AF1086" s="77"/>
      <c r="AG1086" s="77"/>
      <c r="AH1086" s="78"/>
      <c r="AI108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8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86" s="79" t="str">
        <f>IF(OR(Table1[[#This Row],[Apparent Power (kVA)]]="",Table1[[#This Row],[Elec - Diversity]]=""),"",Table1[[#This Row],[Apparent Power (kVA)]]*Table1[[#This Row],[Elec - Diversity]])</f>
        <v/>
      </c>
      <c r="AL1086" s="62"/>
      <c r="AM1086" s="62"/>
      <c r="AN1086" s="62"/>
      <c r="AO1086" s="62"/>
      <c r="AP1086" s="62"/>
      <c r="AQ1086" s="62"/>
      <c r="AR1086" s="62"/>
      <c r="AS1086" s="62"/>
      <c r="AT1086" s="62" t="str" cm="1">
        <f t="array" ref="AT1086">IF(ISBLANK(Table1[[#This Row],[Service]]),"N/A",INDEX(LookupService[Consumption Unit],MATCH(Table1[[#This Row],[Service]],LookupService[Service],0),0))</f>
        <v>N/A</v>
      </c>
      <c r="AU1086" s="62"/>
      <c r="AV1086" s="62"/>
      <c r="AW1086" s="80" t="str" cm="1">
        <f t="array" ref="AW1086">IF(ISBLANK(Table1[[#This Row],[Service]]),"N/A",INDEX(LookupService[Pressure Unit],MATCH(Table1[[#This Row],[Service]],LookupService[Service],0),0))</f>
        <v>N/A</v>
      </c>
      <c r="AX1086" s="81"/>
      <c r="AY1086" s="72" t="str">
        <f>IF(OR(Table1[[#This Row],[Flow]]="",Table1[[#This Row],[Mech - Diversity]]=""),"",Table1[[#This Row],[Flow]]*Table1[[#This Row],[Mech - Diversity]])</f>
        <v/>
      </c>
      <c r="AZ1086" s="72"/>
      <c r="BA1086" s="62"/>
      <c r="BB1086" s="62"/>
      <c r="BC1086" s="62"/>
      <c r="BD1086" s="62"/>
      <c r="BE1086" s="62"/>
      <c r="BF1086" s="62"/>
      <c r="BG1086" s="62"/>
      <c r="BH1086" s="77"/>
      <c r="BI1086" s="77"/>
      <c r="BJ108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86" s="72"/>
      <c r="BL1086" s="72" t="b">
        <f>IF(ISBLANK(Table1[[#This Row],[Power Source (Control Panel)]]),FALSE,TRUE)</f>
        <v>0</v>
      </c>
    </row>
    <row r="1087" spans="1:64" ht="30" customHeight="1" x14ac:dyDescent="0.3">
      <c r="A1087" s="62" t="s">
        <v>1094</v>
      </c>
      <c r="B1087" s="62" t="s">
        <v>1031</v>
      </c>
      <c r="C108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CA-C082</v>
      </c>
      <c r="D1087" s="62" t="s">
        <v>516</v>
      </c>
      <c r="E1087" s="62" t="s">
        <v>517</v>
      </c>
      <c r="F1087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087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087" s="74">
        <v>82</v>
      </c>
      <c r="I1087" s="75" t="str">
        <f>IF(Table1[[#This Row],[Connection ID]]&lt;&gt;"-",IF(COUNTIF(Table1[Connection ID],Table1[[#This Row],[Connection ID]])&gt;1,"Duplicate Tag",""),"")</f>
        <v/>
      </c>
      <c r="J108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87" s="62"/>
      <c r="M1087" s="62" t="s">
        <v>7</v>
      </c>
      <c r="N1087" s="72" t="str" cm="1">
        <f t="array" ref="N1087">_xlfn._xlws.FILTER(LookupCostCode[Cost Code],LookupCostCode[Description]=Table1[[#This Row],[Equipment Type]],"Not Assigned")</f>
        <v>Not Assigned</v>
      </c>
      <c r="O1087" s="72" t="s">
        <v>817</v>
      </c>
      <c r="P1087" s="72"/>
      <c r="Q1087" s="62" t="s">
        <v>9</v>
      </c>
      <c r="R1087" s="62"/>
      <c r="S1087" s="62"/>
      <c r="T1087" s="62"/>
      <c r="U1087" s="62"/>
      <c r="V1087" s="62"/>
      <c r="W1087" s="72" t="str">
        <f>IF(ISBLANK(Table1[[#This Row],[Connection Type]]),"",INDEX(LookupConnectionType[Description],MATCH(Table1[[#This Row],[Connection Type]],LookupConnectionType[Connection Abbreviation])))</f>
        <v/>
      </c>
      <c r="X1087" s="76"/>
      <c r="AA1087" s="62"/>
      <c r="AB1087" s="62"/>
      <c r="AC1087" s="62" t="s">
        <v>518</v>
      </c>
      <c r="AD1087" s="62"/>
      <c r="AE1087" s="62"/>
      <c r="AF1087" s="77"/>
      <c r="AG1087" s="77"/>
      <c r="AH1087" s="78"/>
      <c r="AI108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8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87" s="79" t="str">
        <f>IF(OR(Table1[[#This Row],[Apparent Power (kVA)]]="",Table1[[#This Row],[Elec - Diversity]]=""),"",Table1[[#This Row],[Apparent Power (kVA)]]*Table1[[#This Row],[Elec - Diversity]])</f>
        <v/>
      </c>
      <c r="AL1087" s="62"/>
      <c r="AM1087" s="62"/>
      <c r="AN1087" s="62"/>
      <c r="AO1087" s="62"/>
      <c r="AP1087" s="62"/>
      <c r="AQ1087" s="62"/>
      <c r="AR1087" s="62"/>
      <c r="AS1087" s="62">
        <v>15</v>
      </c>
      <c r="AT1087" s="62" t="str" cm="1">
        <f t="array" ref="AT1087">IF(ISBLANK(Table1[[#This Row],[Service]]),"N/A",INDEX(LookupService[Consumption Unit],MATCH(Table1[[#This Row],[Service]],LookupService[Service],0),0))</f>
        <v>SCFM</v>
      </c>
      <c r="AU1087" s="62"/>
      <c r="AV1087" s="62">
        <v>90</v>
      </c>
      <c r="AW1087" s="80" t="str" cm="1">
        <f t="array" ref="AW1087">IF(ISBLANK(Table1[[#This Row],[Service]]),"N/A",INDEX(LookupService[Pressure Unit],MATCH(Table1[[#This Row],[Service]],LookupService[Service],0),0))</f>
        <v>PSI</v>
      </c>
      <c r="AX1087" s="81">
        <v>0.3</v>
      </c>
      <c r="AY1087" s="72">
        <f>IF(OR(Table1[[#This Row],[Flow]]="",Table1[[#This Row],[Mech - Diversity]]=""),"",Table1[[#This Row],[Flow]]*Table1[[#This Row],[Mech - Diversity]])</f>
        <v>4.5</v>
      </c>
      <c r="AZ1087" s="72"/>
      <c r="BA1087" s="62" t="s">
        <v>519</v>
      </c>
      <c r="BB1087" s="62" t="s">
        <v>519</v>
      </c>
      <c r="BC1087" s="62"/>
      <c r="BD1087" s="62"/>
      <c r="BE1087" s="62"/>
      <c r="BF1087" s="62"/>
      <c r="BG1087" s="62"/>
      <c r="BH1087" s="77"/>
      <c r="BI1087" s="77"/>
      <c r="BJ1087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087" s="72"/>
      <c r="BL1087" s="72" t="b">
        <f>IF(ISBLANK(Table1[[#This Row],[Power Source (Control Panel)]]),FALSE,TRUE)</f>
        <v>0</v>
      </c>
    </row>
    <row r="1088" spans="1:64" ht="30" customHeight="1" x14ac:dyDescent="0.3">
      <c r="A1088" s="73" t="s">
        <v>1094</v>
      </c>
      <c r="B1088" s="62" t="s">
        <v>1031</v>
      </c>
      <c r="C108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EL-C256</v>
      </c>
      <c r="D1088" s="62" t="s">
        <v>516</v>
      </c>
      <c r="E1088" s="62" t="s">
        <v>528</v>
      </c>
      <c r="F1088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088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088" s="74">
        <v>256</v>
      </c>
      <c r="I1088" s="75" t="str">
        <f>IF(Table1[[#This Row],[Connection ID]]&lt;&gt;"-",IF(COUNTIF(Table1[Connection ID],Table1[[#This Row],[Connection ID]])&gt;1,"Duplicate Tag",""),"")</f>
        <v/>
      </c>
      <c r="J108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88" s="62"/>
      <c r="M1088" s="62"/>
      <c r="N1088" s="72" t="str" cm="1">
        <f t="array" ref="N1088">_xlfn._xlws.FILTER(LookupCostCode[Cost Code],LookupCostCode[Description]=Table1[[#This Row],[Equipment Type]],"Not Assigned")</f>
        <v>Not Assigned</v>
      </c>
      <c r="O1088" s="62"/>
      <c r="P1088" s="62"/>
      <c r="Q1088" s="62" t="s">
        <v>9</v>
      </c>
      <c r="R1088" s="62"/>
      <c r="S1088" s="62"/>
      <c r="T1088" s="62"/>
      <c r="U1088" s="62"/>
      <c r="V1088" s="62"/>
      <c r="W1088" s="72" t="str">
        <f>IF(ISBLANK(Table1[[#This Row],[Connection Type]]),"",INDEX(LookupConnectionType[Description],MATCH(Table1[[#This Row],[Connection Type]],LookupConnectionType[Connection Abbreviation])))</f>
        <v/>
      </c>
      <c r="X1088" s="76"/>
      <c r="AA1088" s="62"/>
      <c r="AB1088" s="62"/>
      <c r="AC1088" s="62" t="s">
        <v>518</v>
      </c>
      <c r="AD1088" s="62"/>
      <c r="AE1088" s="62" t="s">
        <v>529</v>
      </c>
      <c r="AF1088" s="77"/>
      <c r="AG1088" s="77">
        <v>5</v>
      </c>
      <c r="AH1088" s="78">
        <v>0.8</v>
      </c>
      <c r="AI1088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1088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1088" s="79">
        <f>IF(OR(Table1[[#This Row],[Apparent Power (kVA)]]="",Table1[[#This Row],[Elec - Diversity]]=""),"",Table1[[#This Row],[Apparent Power (kVA)]]*Table1[[#This Row],[Elec - Diversity]])</f>
        <v>0.48</v>
      </c>
      <c r="AL1088" s="62"/>
      <c r="AM1088" s="62"/>
      <c r="AN1088" s="62"/>
      <c r="AO1088" s="62"/>
      <c r="AP1088" s="62"/>
      <c r="AQ1088" s="62"/>
      <c r="AR1088" s="62"/>
      <c r="AS1088" s="62"/>
      <c r="AT1088" s="62" t="str" cm="1">
        <f t="array" ref="AT1088">IF(ISBLANK(Table1[[#This Row],[Service]]),"N/A",INDEX(LookupService[Consumption Unit],MATCH(Table1[[#This Row],[Service]],LookupService[Service],0),0))</f>
        <v>N/A</v>
      </c>
      <c r="AU1088" s="62"/>
      <c r="AV1088" s="62"/>
      <c r="AW1088" s="80" t="str" cm="1">
        <f t="array" ref="AW1088">IF(ISBLANK(Table1[[#This Row],[Service]]),"N/A",INDEX(LookupService[Pressure Unit],MATCH(Table1[[#This Row],[Service]],LookupService[Service],0),0))</f>
        <v>N/A</v>
      </c>
      <c r="AX1088" s="81"/>
      <c r="AY1088" s="72" t="str">
        <f>IF(OR(Table1[[#This Row],[Flow]]="",Table1[[#This Row],[Mech - Diversity]]=""),"",Table1[[#This Row],[Flow]]*Table1[[#This Row],[Mech - Diversity]])</f>
        <v/>
      </c>
      <c r="AZ1088" s="72"/>
      <c r="BA1088" s="62"/>
      <c r="BB1088" s="62"/>
      <c r="BC1088" s="62"/>
      <c r="BD1088" s="62"/>
      <c r="BE1088" s="62"/>
      <c r="BF1088" s="62"/>
      <c r="BG1088" s="62"/>
      <c r="BH1088" s="77"/>
      <c r="BI1088" s="77"/>
      <c r="BJ1088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088" s="72" t="s">
        <v>512</v>
      </c>
      <c r="BL1088" s="72" t="b">
        <f>IF(ISBLANK(Table1[[#This Row],[Power Source (Control Panel)]]),FALSE,TRUE)</f>
        <v>0</v>
      </c>
    </row>
    <row r="1089" spans="1:64" ht="30" customHeight="1" x14ac:dyDescent="0.3">
      <c r="A1089" s="73" t="s">
        <v>1094</v>
      </c>
      <c r="B1089" s="62" t="s">
        <v>1031</v>
      </c>
      <c r="C108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EL-C257</v>
      </c>
      <c r="D1089" s="62" t="s">
        <v>516</v>
      </c>
      <c r="E1089" s="62" t="s">
        <v>528</v>
      </c>
      <c r="F1089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089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089" s="74">
        <v>257</v>
      </c>
      <c r="I1089" s="75" t="str">
        <f>IF(Table1[[#This Row],[Connection ID]]&lt;&gt;"-",IF(COUNTIF(Table1[Connection ID],Table1[[#This Row],[Connection ID]])&gt;1,"Duplicate Tag",""),"")</f>
        <v/>
      </c>
      <c r="J108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89" s="62"/>
      <c r="M1089" s="62"/>
      <c r="N1089" s="72" t="str" cm="1">
        <f t="array" ref="N1089">_xlfn._xlws.FILTER(LookupCostCode[Cost Code],LookupCostCode[Description]=Table1[[#This Row],[Equipment Type]],"Not Assigned")</f>
        <v>Not Assigned</v>
      </c>
      <c r="O1089" s="62"/>
      <c r="P1089" s="62"/>
      <c r="Q1089" s="62" t="s">
        <v>9</v>
      </c>
      <c r="R1089" s="62"/>
      <c r="S1089" s="62"/>
      <c r="T1089" s="62"/>
      <c r="U1089" s="62"/>
      <c r="V1089" s="62"/>
      <c r="W1089" s="72" t="str">
        <f>IF(ISBLANK(Table1[[#This Row],[Connection Type]]),"",INDEX(LookupConnectionType[Description],MATCH(Table1[[#This Row],[Connection Type]],LookupConnectionType[Connection Abbreviation])))</f>
        <v/>
      </c>
      <c r="X1089" s="76"/>
      <c r="AA1089" s="62"/>
      <c r="AB1089" s="62"/>
      <c r="AC1089" s="62" t="s">
        <v>518</v>
      </c>
      <c r="AD1089" s="62"/>
      <c r="AE1089" s="62" t="s">
        <v>529</v>
      </c>
      <c r="AF1089" s="77"/>
      <c r="AG1089" s="77">
        <v>8</v>
      </c>
      <c r="AH1089" s="78">
        <v>0.8</v>
      </c>
      <c r="AI1089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0.96</v>
      </c>
      <c r="AJ1089" s="79">
        <f>IF(OR(Table1[[#This Row],[Apparent Load (FLA)]]="",Table1[[#This Row],[Apparent Load (FLA)]]=0,Table1[[#This Row],[Elec - Diversity]]=""),"",Table1[[#This Row],[Apparent Load (FLA)]]*Table1[[#This Row],[Elec - Diversity]])</f>
        <v>6.4</v>
      </c>
      <c r="AK1089" s="79">
        <f>IF(OR(Table1[[#This Row],[Apparent Power (kVA)]]="",Table1[[#This Row],[Elec - Diversity]]=""),"",Table1[[#This Row],[Apparent Power (kVA)]]*Table1[[#This Row],[Elec - Diversity]])</f>
        <v>0.76800000000000002</v>
      </c>
      <c r="AL1089" s="62"/>
      <c r="AM1089" s="62"/>
      <c r="AN1089" s="62"/>
      <c r="AO1089" s="62"/>
      <c r="AP1089" s="62"/>
      <c r="AQ1089" s="62"/>
      <c r="AR1089" s="62"/>
      <c r="AS1089" s="62"/>
      <c r="AT1089" s="62" t="str" cm="1">
        <f t="array" ref="AT1089">IF(ISBLANK(Table1[[#This Row],[Service]]),"N/A",INDEX(LookupService[Consumption Unit],MATCH(Table1[[#This Row],[Service]],LookupService[Service],0),0))</f>
        <v>N/A</v>
      </c>
      <c r="AU1089" s="62"/>
      <c r="AV1089" s="62"/>
      <c r="AW1089" s="80" t="str" cm="1">
        <f t="array" ref="AW1089">IF(ISBLANK(Table1[[#This Row],[Service]]),"N/A",INDEX(LookupService[Pressure Unit],MATCH(Table1[[#This Row],[Service]],LookupService[Service],0),0))</f>
        <v>N/A</v>
      </c>
      <c r="AX1089" s="81"/>
      <c r="AY1089" s="72" t="str">
        <f>IF(OR(Table1[[#This Row],[Flow]]="",Table1[[#This Row],[Mech - Diversity]]=""),"",Table1[[#This Row],[Flow]]*Table1[[#This Row],[Mech - Diversity]])</f>
        <v/>
      </c>
      <c r="AZ1089" s="72"/>
      <c r="BA1089" s="62"/>
      <c r="BB1089" s="62"/>
      <c r="BC1089" s="62"/>
      <c r="BD1089" s="62"/>
      <c r="BE1089" s="62"/>
      <c r="BF1089" s="62"/>
      <c r="BG1089" s="62"/>
      <c r="BH1089" s="77"/>
      <c r="BI1089" s="77"/>
      <c r="BJ1089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089" s="72" t="s">
        <v>512</v>
      </c>
      <c r="BL1089" s="72" t="b">
        <f>IF(ISBLANK(Table1[[#This Row],[Power Source (Control Panel)]]),FALSE,TRUE)</f>
        <v>0</v>
      </c>
    </row>
    <row r="1090" spans="1:64" ht="30" customHeight="1" x14ac:dyDescent="0.3">
      <c r="A1090" s="62" t="s">
        <v>1094</v>
      </c>
      <c r="B1090" s="62" t="s">
        <v>1031</v>
      </c>
      <c r="C109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TD-C165</v>
      </c>
      <c r="D1090" s="62" t="s">
        <v>516</v>
      </c>
      <c r="E1090" s="62" t="s">
        <v>794</v>
      </c>
      <c r="F1090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090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090" s="74">
        <v>165</v>
      </c>
      <c r="I1090" s="75" t="str">
        <f>IF(Table1[[#This Row],[Connection ID]]&lt;&gt;"-",IF(COUNTIF(Table1[Connection ID],Table1[[#This Row],[Connection ID]])&gt;1,"Duplicate Tag",""),"")</f>
        <v/>
      </c>
      <c r="J109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90" s="62"/>
      <c r="M1090" s="62"/>
      <c r="N1090" s="72" t="str" cm="1">
        <f t="array" ref="N1090">_xlfn._xlws.FILTER(LookupCostCode[Cost Code],LookupCostCode[Description]=Table1[[#This Row],[Equipment Type]],"Not Assigned")</f>
        <v>Not Assigned</v>
      </c>
      <c r="O1090" s="72"/>
      <c r="P1090" s="72"/>
      <c r="Q1090" s="62" t="s">
        <v>9</v>
      </c>
      <c r="R1090" s="62"/>
      <c r="S1090" s="62"/>
      <c r="T1090" s="62"/>
      <c r="U1090" s="62"/>
      <c r="V1090" s="62"/>
      <c r="W1090" s="72" t="str">
        <f>IF(ISBLANK(Table1[[#This Row],[Connection Type]]),"",INDEX(LookupConnectionType[Description],MATCH(Table1[[#This Row],[Connection Type]],LookupConnectionType[Connection Abbreviation])))</f>
        <v/>
      </c>
      <c r="X1090" s="76"/>
      <c r="AA1090" s="62"/>
      <c r="AB1090" s="62"/>
      <c r="AC1090" s="62"/>
      <c r="AD1090" s="62"/>
      <c r="AE1090" s="62"/>
      <c r="AF1090" s="77"/>
      <c r="AG1090" s="77"/>
      <c r="AH1090" s="78"/>
      <c r="AI109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9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90" s="79" t="str">
        <f>IF(OR(Table1[[#This Row],[Apparent Power (kVA)]]="",Table1[[#This Row],[Elec - Diversity]]=""),"",Table1[[#This Row],[Apparent Power (kVA)]]*Table1[[#This Row],[Elec - Diversity]])</f>
        <v/>
      </c>
      <c r="AL1090" s="62"/>
      <c r="AM1090" s="62"/>
      <c r="AN1090" s="62"/>
      <c r="AO1090" s="62"/>
      <c r="AP1090" s="62"/>
      <c r="AQ1090" s="62"/>
      <c r="AR1090" s="62"/>
      <c r="AS1090" s="62"/>
      <c r="AT1090" s="62" t="str" cm="1">
        <f t="array" ref="AT1090">IF(ISBLANK(Table1[[#This Row],[Service]]),"N/A",INDEX(LookupService[Consumption Unit],MATCH(Table1[[#This Row],[Service]],LookupService[Service],0),0))</f>
        <v>N/A</v>
      </c>
      <c r="AU1090" s="62"/>
      <c r="AV1090" s="62"/>
      <c r="AW1090" s="80" t="str" cm="1">
        <f t="array" ref="AW1090">IF(ISBLANK(Table1[[#This Row],[Service]]),"N/A",INDEX(LookupService[Pressure Unit],MATCH(Table1[[#This Row],[Service]],LookupService[Service],0),0))</f>
        <v>N/A</v>
      </c>
      <c r="AX1090" s="81"/>
      <c r="AY1090" s="72" t="str">
        <f>IF(OR(Table1[[#This Row],[Flow]]="",Table1[[#This Row],[Mech - Diversity]]=""),"",Table1[[#This Row],[Flow]]*Table1[[#This Row],[Mech - Diversity]])</f>
        <v/>
      </c>
      <c r="AZ1090" s="72"/>
      <c r="BA1090" s="62"/>
      <c r="BB1090" s="62"/>
      <c r="BC1090" s="62"/>
      <c r="BD1090" s="62"/>
      <c r="BE1090" s="62"/>
      <c r="BF1090" s="62"/>
      <c r="BG1090" s="62"/>
      <c r="BH1090" s="77"/>
      <c r="BI1090" s="77"/>
      <c r="BJ1090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090" s="72" t="s">
        <v>512</v>
      </c>
      <c r="BL1090" s="72" t="b">
        <f>IF(ISBLANK(Table1[[#This Row],[Power Source (Control Panel)]]),FALSE,TRUE)</f>
        <v>0</v>
      </c>
    </row>
    <row r="1091" spans="1:64" ht="30" customHeight="1" x14ac:dyDescent="0.3">
      <c r="A1091" s="62" t="s">
        <v>1094</v>
      </c>
      <c r="B1091" s="62" t="s">
        <v>1031</v>
      </c>
      <c r="C109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91" s="62" t="s">
        <v>509</v>
      </c>
      <c r="E1091" s="62"/>
      <c r="F109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9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91" s="74"/>
      <c r="I1091" s="75" t="str">
        <f>IF(Table1[[#This Row],[Connection ID]]&lt;&gt;"-",IF(COUNTIF(Table1[Connection ID],Table1[[#This Row],[Connection ID]])&gt;1,"Duplicate Tag",""),"")</f>
        <v/>
      </c>
      <c r="J109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91" s="62"/>
      <c r="M1091" s="62" t="s">
        <v>7</v>
      </c>
      <c r="N1091" s="72" t="str" cm="1">
        <f t="array" ref="N1091">_xlfn._xlws.FILTER(LookupCostCode[Cost Code],LookupCostCode[Description]=Table1[[#This Row],[Equipment Type]],"Not Assigned")</f>
        <v>Not Assigned</v>
      </c>
      <c r="O1091" s="72" t="s">
        <v>817</v>
      </c>
      <c r="P1091" s="72"/>
      <c r="Q1091" s="62" t="s">
        <v>9</v>
      </c>
      <c r="R1091" s="62"/>
      <c r="S1091" s="62"/>
      <c r="T1091" s="62"/>
      <c r="U1091" s="62"/>
      <c r="V1091" s="62"/>
      <c r="W1091" s="72" t="str">
        <f>IF(ISBLANK(Table1[[#This Row],[Connection Type]]),"",INDEX(LookupConnectionType[Description],MATCH(Table1[[#This Row],[Connection Type]],LookupConnectionType[Connection Abbreviation])))</f>
        <v/>
      </c>
      <c r="X1091" s="76"/>
      <c r="AA1091" s="62"/>
      <c r="AB1091" s="62"/>
      <c r="AC1091" s="62"/>
      <c r="AD1091" s="62"/>
      <c r="AE1091" s="62"/>
      <c r="AF1091" s="77"/>
      <c r="AG1091" s="77"/>
      <c r="AH1091" s="78"/>
      <c r="AI109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9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91" s="79" t="str">
        <f>IF(OR(Table1[[#This Row],[Apparent Power (kVA)]]="",Table1[[#This Row],[Elec - Diversity]]=""),"",Table1[[#This Row],[Apparent Power (kVA)]]*Table1[[#This Row],[Elec - Diversity]])</f>
        <v/>
      </c>
      <c r="AL1091" s="62"/>
      <c r="AM1091" s="62"/>
      <c r="AN1091" s="62"/>
      <c r="AO1091" s="62"/>
      <c r="AP1091" s="62"/>
      <c r="AQ1091" s="62"/>
      <c r="AR1091" s="62"/>
      <c r="AS1091" s="62"/>
      <c r="AT1091" s="62" t="str" cm="1">
        <f t="array" ref="AT1091">IF(ISBLANK(Table1[[#This Row],[Service]]),"N/A",INDEX(LookupService[Consumption Unit],MATCH(Table1[[#This Row],[Service]],LookupService[Service],0),0))</f>
        <v>N/A</v>
      </c>
      <c r="AU1091" s="62"/>
      <c r="AV1091" s="62"/>
      <c r="AW1091" s="80" t="str" cm="1">
        <f t="array" ref="AW1091">IF(ISBLANK(Table1[[#This Row],[Service]]),"N/A",INDEX(LookupService[Pressure Unit],MATCH(Table1[[#This Row],[Service]],LookupService[Service],0),0))</f>
        <v>N/A</v>
      </c>
      <c r="AX1091" s="81"/>
      <c r="AY1091" s="72" t="str">
        <f>IF(OR(Table1[[#This Row],[Flow]]="",Table1[[#This Row],[Mech - Diversity]]=""),"",Table1[[#This Row],[Flow]]*Table1[[#This Row],[Mech - Diversity]])</f>
        <v/>
      </c>
      <c r="AZ1091" s="72"/>
      <c r="BA1091" s="62"/>
      <c r="BB1091" s="62"/>
      <c r="BC1091" s="62"/>
      <c r="BD1091" s="62"/>
      <c r="BE1091" s="62"/>
      <c r="BF1091" s="62"/>
      <c r="BG1091" s="62"/>
      <c r="BH1091" s="77"/>
      <c r="BI1091" s="77"/>
      <c r="BJ109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91" s="72"/>
      <c r="BL1091" s="72" t="b">
        <f>IF(ISBLANK(Table1[[#This Row],[Power Source (Control Panel)]]),FALSE,TRUE)</f>
        <v>0</v>
      </c>
    </row>
    <row r="1092" spans="1:64" ht="30" customHeight="1" x14ac:dyDescent="0.3">
      <c r="A1092" s="62" t="s">
        <v>1030</v>
      </c>
      <c r="B1092" s="62" t="s">
        <v>1031</v>
      </c>
      <c r="C109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CA-C049</v>
      </c>
      <c r="D1092" s="62" t="s">
        <v>516</v>
      </c>
      <c r="E1092" s="62" t="s">
        <v>517</v>
      </c>
      <c r="F1092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092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092" s="74">
        <v>49</v>
      </c>
      <c r="I1092" s="75" t="str">
        <f>IF(Table1[[#This Row],[Connection ID]]&lt;&gt;"-",IF(COUNTIF(Table1[Connection ID],Table1[[#This Row],[Connection ID]])&gt;1,"Duplicate Tag",""),"")</f>
        <v/>
      </c>
      <c r="J109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92" s="62"/>
      <c r="M1092" s="62" t="s">
        <v>7</v>
      </c>
      <c r="N1092" s="72" t="str" cm="1">
        <f t="array" ref="N1092">_xlfn._xlws.FILTER(LookupCostCode[Cost Code],LookupCostCode[Description]=Table1[[#This Row],[Equipment Type]],"Not Assigned")</f>
        <v>Not Assigned</v>
      </c>
      <c r="O1092" s="72" t="s">
        <v>817</v>
      </c>
      <c r="P1092" s="72"/>
      <c r="Q1092" s="62" t="s">
        <v>11</v>
      </c>
      <c r="R1092" s="62"/>
      <c r="S1092" s="62"/>
      <c r="T1092" s="62"/>
      <c r="U1092" s="62"/>
      <c r="V1092" s="62"/>
      <c r="W1092" s="72" t="str">
        <f>IF(ISBLANK(Table1[[#This Row],[Connection Type]]),"",INDEX(LookupConnectionType[Description],MATCH(Table1[[#This Row],[Connection Type]],LookupConnectionType[Connection Abbreviation])))</f>
        <v/>
      </c>
      <c r="X1092" s="76"/>
      <c r="AA1092" s="62"/>
      <c r="AB1092" s="62"/>
      <c r="AC1092" s="62" t="s">
        <v>518</v>
      </c>
      <c r="AD1092" s="62"/>
      <c r="AE1092" s="62"/>
      <c r="AF1092" s="77"/>
      <c r="AG1092" s="77"/>
      <c r="AH1092" s="78"/>
      <c r="AI109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9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92" s="79" t="str">
        <f>IF(OR(Table1[[#This Row],[Apparent Power (kVA)]]="",Table1[[#This Row],[Elec - Diversity]]=""),"",Table1[[#This Row],[Apparent Power (kVA)]]*Table1[[#This Row],[Elec - Diversity]])</f>
        <v/>
      </c>
      <c r="AL1092" s="62"/>
      <c r="AM1092" s="62"/>
      <c r="AN1092" s="62"/>
      <c r="AO1092" s="62"/>
      <c r="AP1092" s="62"/>
      <c r="AQ1092" s="62"/>
      <c r="AR1092" s="62"/>
      <c r="AS1092" s="62">
        <v>10</v>
      </c>
      <c r="AT1092" s="62" t="str" cm="1">
        <f t="array" ref="AT1092">IF(ISBLANK(Table1[[#This Row],[Service]]),"N/A",INDEX(LookupService[Consumption Unit],MATCH(Table1[[#This Row],[Service]],LookupService[Service],0),0))</f>
        <v>SCFM</v>
      </c>
      <c r="AU1092" s="62"/>
      <c r="AV1092" s="62">
        <v>90</v>
      </c>
      <c r="AW1092" s="80" t="str" cm="1">
        <f t="array" ref="AW1092">IF(ISBLANK(Table1[[#This Row],[Service]]),"N/A",INDEX(LookupService[Pressure Unit],MATCH(Table1[[#This Row],[Service]],LookupService[Service],0),0))</f>
        <v>PSI</v>
      </c>
      <c r="AX1092" s="81">
        <v>0.3</v>
      </c>
      <c r="AY1092" s="72">
        <f>IF(OR(Table1[[#This Row],[Flow]]="",Table1[[#This Row],[Mech - Diversity]]=""),"",Table1[[#This Row],[Flow]]*Table1[[#This Row],[Mech - Diversity]])</f>
        <v>3</v>
      </c>
      <c r="AZ1092" s="72"/>
      <c r="BA1092" s="62" t="s">
        <v>519</v>
      </c>
      <c r="BB1092" s="62" t="s">
        <v>519</v>
      </c>
      <c r="BC1092" s="62"/>
      <c r="BD1092" s="62"/>
      <c r="BE1092" s="62"/>
      <c r="BF1092" s="62"/>
      <c r="BG1092" s="62"/>
      <c r="BH1092" s="77"/>
      <c r="BI1092" s="77"/>
      <c r="BJ1092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092" s="72"/>
      <c r="BL1092" s="72" t="b">
        <f>IF(ISBLANK(Table1[[#This Row],[Power Source (Control Panel)]]),FALSE,TRUE)</f>
        <v>0</v>
      </c>
    </row>
    <row r="1093" spans="1:64" ht="30" customHeight="1" x14ac:dyDescent="0.3">
      <c r="A1093" s="62" t="s">
        <v>1030</v>
      </c>
      <c r="B1093" s="62" t="s">
        <v>1031</v>
      </c>
      <c r="C109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CA-C080</v>
      </c>
      <c r="D1093" s="62" t="s">
        <v>516</v>
      </c>
      <c r="E1093" s="62" t="s">
        <v>517</v>
      </c>
      <c r="F1093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093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093" s="74">
        <v>80</v>
      </c>
      <c r="I1093" s="75" t="str">
        <f>IF(Table1[[#This Row],[Connection ID]]&lt;&gt;"-",IF(COUNTIF(Table1[Connection ID],Table1[[#This Row],[Connection ID]])&gt;1,"Duplicate Tag",""),"")</f>
        <v/>
      </c>
      <c r="J109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93" s="62"/>
      <c r="M1093" s="62" t="s">
        <v>7</v>
      </c>
      <c r="N1093" s="72" t="str" cm="1">
        <f t="array" ref="N1093">_xlfn._xlws.FILTER(LookupCostCode[Cost Code],LookupCostCode[Description]=Table1[[#This Row],[Equipment Type]],"Not Assigned")</f>
        <v>Not Assigned</v>
      </c>
      <c r="O1093" s="72" t="s">
        <v>817</v>
      </c>
      <c r="P1093" s="62"/>
      <c r="Q1093" s="62" t="s">
        <v>11</v>
      </c>
      <c r="R1093" s="62"/>
      <c r="S1093" s="62"/>
      <c r="T1093" s="62"/>
      <c r="U1093" s="62"/>
      <c r="V1093" s="62"/>
      <c r="W1093" s="72" t="str">
        <f>IF(ISBLANK(Table1[[#This Row],[Connection Type]]),"",INDEX(LookupConnectionType[Description],MATCH(Table1[[#This Row],[Connection Type]],LookupConnectionType[Connection Abbreviation])))</f>
        <v/>
      </c>
      <c r="X1093" s="76"/>
      <c r="AA1093" s="62"/>
      <c r="AB1093" s="62"/>
      <c r="AC1093" s="62" t="s">
        <v>518</v>
      </c>
      <c r="AD1093" s="62"/>
      <c r="AE1093" s="62"/>
      <c r="AF1093" s="77"/>
      <c r="AG1093" s="77"/>
      <c r="AH1093" s="78"/>
      <c r="AI109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9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93" s="79" t="str">
        <f>IF(OR(Table1[[#This Row],[Apparent Power (kVA)]]="",Table1[[#This Row],[Elec - Diversity]]=""),"",Table1[[#This Row],[Apparent Power (kVA)]]*Table1[[#This Row],[Elec - Diversity]])</f>
        <v/>
      </c>
      <c r="AL1093" s="62"/>
      <c r="AM1093" s="62"/>
      <c r="AN1093" s="62"/>
      <c r="AO1093" s="62"/>
      <c r="AP1093" s="62"/>
      <c r="AQ1093" s="62"/>
      <c r="AR1093" s="62"/>
      <c r="AS1093" s="62">
        <v>10</v>
      </c>
      <c r="AT1093" s="62" t="str" cm="1">
        <f t="array" ref="AT1093">IF(ISBLANK(Table1[[#This Row],[Service]]),"N/A",INDEX(LookupService[Consumption Unit],MATCH(Table1[[#This Row],[Service]],LookupService[Service],0),0))</f>
        <v>SCFM</v>
      </c>
      <c r="AU1093" s="62"/>
      <c r="AV1093" s="62">
        <v>90</v>
      </c>
      <c r="AW1093" s="80" t="str" cm="1">
        <f t="array" ref="AW1093">IF(ISBLANK(Table1[[#This Row],[Service]]),"N/A",INDEX(LookupService[Pressure Unit],MATCH(Table1[[#This Row],[Service]],LookupService[Service],0),0))</f>
        <v>PSI</v>
      </c>
      <c r="AX1093" s="81">
        <v>0.3</v>
      </c>
      <c r="AY1093" s="72">
        <f>IF(OR(Table1[[#This Row],[Flow]]="",Table1[[#This Row],[Mech - Diversity]]=""),"",Table1[[#This Row],[Flow]]*Table1[[#This Row],[Mech - Diversity]])</f>
        <v>3</v>
      </c>
      <c r="AZ1093" s="72"/>
      <c r="BA1093" s="62" t="s">
        <v>519</v>
      </c>
      <c r="BB1093" s="62" t="s">
        <v>519</v>
      </c>
      <c r="BC1093" s="62"/>
      <c r="BD1093" s="62"/>
      <c r="BE1093" s="62"/>
      <c r="BF1093" s="62"/>
      <c r="BG1093" s="62"/>
      <c r="BH1093" s="77"/>
      <c r="BI1093" s="77"/>
      <c r="BJ1093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093" s="72"/>
      <c r="BL1093" s="72" t="b">
        <f>IF(ISBLANK(Table1[[#This Row],[Power Source (Control Panel)]]),FALSE,TRUE)</f>
        <v>0</v>
      </c>
    </row>
    <row r="1094" spans="1:64" ht="30" customHeight="1" x14ac:dyDescent="0.3">
      <c r="A1094" s="62" t="s">
        <v>1030</v>
      </c>
      <c r="B1094" s="62" t="s">
        <v>1031</v>
      </c>
      <c r="C109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CA-C084</v>
      </c>
      <c r="D1094" s="62" t="s">
        <v>516</v>
      </c>
      <c r="E1094" s="62" t="s">
        <v>517</v>
      </c>
      <c r="F1094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094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094" s="74">
        <v>84</v>
      </c>
      <c r="I1094" s="75" t="str">
        <f>IF(Table1[[#This Row],[Connection ID]]&lt;&gt;"-",IF(COUNTIF(Table1[Connection ID],Table1[[#This Row],[Connection ID]])&gt;1,"Duplicate Tag",""),"")</f>
        <v/>
      </c>
      <c r="J109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94" s="62"/>
      <c r="M1094" s="62" t="s">
        <v>7</v>
      </c>
      <c r="N1094" s="72" t="str" cm="1">
        <f t="array" ref="N1094">_xlfn._xlws.FILTER(LookupCostCode[Cost Code],LookupCostCode[Description]=Table1[[#This Row],[Equipment Type]],"Not Assigned")</f>
        <v>Not Assigned</v>
      </c>
      <c r="O1094" s="72" t="s">
        <v>817</v>
      </c>
      <c r="P1094" s="62"/>
      <c r="Q1094" s="62" t="s">
        <v>11</v>
      </c>
      <c r="R1094" s="62"/>
      <c r="S1094" s="62"/>
      <c r="T1094" s="62"/>
      <c r="U1094" s="62"/>
      <c r="V1094" s="62"/>
      <c r="W1094" s="72" t="str">
        <f>IF(ISBLANK(Table1[[#This Row],[Connection Type]]),"",INDEX(LookupConnectionType[Description],MATCH(Table1[[#This Row],[Connection Type]],LookupConnectionType[Connection Abbreviation])))</f>
        <v/>
      </c>
      <c r="X1094" s="76"/>
      <c r="AA1094" s="62"/>
      <c r="AB1094" s="62"/>
      <c r="AC1094" s="62" t="s">
        <v>518</v>
      </c>
      <c r="AD1094" s="62"/>
      <c r="AE1094" s="62"/>
      <c r="AF1094" s="77"/>
      <c r="AG1094" s="77"/>
      <c r="AH1094" s="78"/>
      <c r="AI109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9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94" s="79" t="str">
        <f>IF(OR(Table1[[#This Row],[Apparent Power (kVA)]]="",Table1[[#This Row],[Elec - Diversity]]=""),"",Table1[[#This Row],[Apparent Power (kVA)]]*Table1[[#This Row],[Elec - Diversity]])</f>
        <v/>
      </c>
      <c r="AL1094" s="62"/>
      <c r="AM1094" s="62"/>
      <c r="AN1094" s="62"/>
      <c r="AO1094" s="62"/>
      <c r="AP1094" s="62"/>
      <c r="AQ1094" s="62"/>
      <c r="AR1094" s="62"/>
      <c r="AS1094" s="62">
        <v>10</v>
      </c>
      <c r="AT1094" s="62" t="str" cm="1">
        <f t="array" ref="AT1094">IF(ISBLANK(Table1[[#This Row],[Service]]),"N/A",INDEX(LookupService[Consumption Unit],MATCH(Table1[[#This Row],[Service]],LookupService[Service],0),0))</f>
        <v>SCFM</v>
      </c>
      <c r="AU1094" s="62"/>
      <c r="AV1094" s="62">
        <v>90</v>
      </c>
      <c r="AW1094" s="80" t="str" cm="1">
        <f t="array" ref="AW1094">IF(ISBLANK(Table1[[#This Row],[Service]]),"N/A",INDEX(LookupService[Pressure Unit],MATCH(Table1[[#This Row],[Service]],LookupService[Service],0),0))</f>
        <v>PSI</v>
      </c>
      <c r="AX1094" s="81">
        <v>0.3</v>
      </c>
      <c r="AY1094" s="72">
        <f>IF(OR(Table1[[#This Row],[Flow]]="",Table1[[#This Row],[Mech - Diversity]]=""),"",Table1[[#This Row],[Flow]]*Table1[[#This Row],[Mech - Diversity]])</f>
        <v>3</v>
      </c>
      <c r="AZ1094" s="72"/>
      <c r="BA1094" s="62" t="s">
        <v>519</v>
      </c>
      <c r="BB1094" s="62" t="s">
        <v>519</v>
      </c>
      <c r="BC1094" s="62"/>
      <c r="BD1094" s="62"/>
      <c r="BE1094" s="62"/>
      <c r="BF1094" s="62"/>
      <c r="BG1094" s="62"/>
      <c r="BH1094" s="77"/>
      <c r="BI1094" s="77"/>
      <c r="BJ1094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094" s="72"/>
      <c r="BL1094" s="72" t="b">
        <f>IF(ISBLANK(Table1[[#This Row],[Power Source (Control Panel)]]),FALSE,TRUE)</f>
        <v>0</v>
      </c>
    </row>
    <row r="1095" spans="1:64" ht="30" customHeight="1" x14ac:dyDescent="0.3">
      <c r="A1095" s="62" t="s">
        <v>1030</v>
      </c>
      <c r="B1095" s="62" t="s">
        <v>1031</v>
      </c>
      <c r="C109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CA-C085</v>
      </c>
      <c r="D1095" s="62" t="s">
        <v>516</v>
      </c>
      <c r="E1095" s="62" t="s">
        <v>517</v>
      </c>
      <c r="F1095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095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095" s="74">
        <v>85</v>
      </c>
      <c r="I1095" s="75" t="str">
        <f>IF(Table1[[#This Row],[Connection ID]]&lt;&gt;"-",IF(COUNTIF(Table1[Connection ID],Table1[[#This Row],[Connection ID]])&gt;1,"Duplicate Tag",""),"")</f>
        <v/>
      </c>
      <c r="J109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95" s="62"/>
      <c r="M1095" s="62" t="s">
        <v>7</v>
      </c>
      <c r="N1095" s="72" t="str" cm="1">
        <f t="array" ref="N1095">_xlfn._xlws.FILTER(LookupCostCode[Cost Code],LookupCostCode[Description]=Table1[[#This Row],[Equipment Type]],"Not Assigned")</f>
        <v>Not Assigned</v>
      </c>
      <c r="O1095" s="72" t="s">
        <v>817</v>
      </c>
      <c r="P1095" s="62"/>
      <c r="Q1095" s="62" t="s">
        <v>11</v>
      </c>
      <c r="R1095" s="62"/>
      <c r="S1095" s="62"/>
      <c r="T1095" s="62"/>
      <c r="U1095" s="62"/>
      <c r="V1095" s="62"/>
      <c r="W1095" s="72" t="str">
        <f>IF(ISBLANK(Table1[[#This Row],[Connection Type]]),"",INDEX(LookupConnectionType[Description],MATCH(Table1[[#This Row],[Connection Type]],LookupConnectionType[Connection Abbreviation])))</f>
        <v/>
      </c>
      <c r="X1095" s="76"/>
      <c r="AA1095" s="62"/>
      <c r="AB1095" s="62"/>
      <c r="AC1095" s="62" t="s">
        <v>518</v>
      </c>
      <c r="AD1095" s="62"/>
      <c r="AE1095" s="62"/>
      <c r="AF1095" s="77"/>
      <c r="AG1095" s="77"/>
      <c r="AH1095" s="78"/>
      <c r="AI109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9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95" s="79" t="str">
        <f>IF(OR(Table1[[#This Row],[Apparent Power (kVA)]]="",Table1[[#This Row],[Elec - Diversity]]=""),"",Table1[[#This Row],[Apparent Power (kVA)]]*Table1[[#This Row],[Elec - Diversity]])</f>
        <v/>
      </c>
      <c r="AL1095" s="62"/>
      <c r="AM1095" s="62"/>
      <c r="AN1095" s="62"/>
      <c r="AO1095" s="62"/>
      <c r="AP1095" s="62"/>
      <c r="AQ1095" s="62"/>
      <c r="AR1095" s="62"/>
      <c r="AS1095" s="62">
        <v>10</v>
      </c>
      <c r="AT1095" s="62" t="str" cm="1">
        <f t="array" ref="AT1095">IF(ISBLANK(Table1[[#This Row],[Service]]),"N/A",INDEX(LookupService[Consumption Unit],MATCH(Table1[[#This Row],[Service]],LookupService[Service],0),0))</f>
        <v>SCFM</v>
      </c>
      <c r="AU1095" s="62"/>
      <c r="AV1095" s="62">
        <v>90</v>
      </c>
      <c r="AW1095" s="80" t="str" cm="1">
        <f t="array" ref="AW1095">IF(ISBLANK(Table1[[#This Row],[Service]]),"N/A",INDEX(LookupService[Pressure Unit],MATCH(Table1[[#This Row],[Service]],LookupService[Service],0),0))</f>
        <v>PSI</v>
      </c>
      <c r="AX1095" s="81">
        <v>0.3</v>
      </c>
      <c r="AY1095" s="72">
        <f>IF(OR(Table1[[#This Row],[Flow]]="",Table1[[#This Row],[Mech - Diversity]]=""),"",Table1[[#This Row],[Flow]]*Table1[[#This Row],[Mech - Diversity]])</f>
        <v>3</v>
      </c>
      <c r="AZ1095" s="72"/>
      <c r="BA1095" s="62" t="s">
        <v>519</v>
      </c>
      <c r="BB1095" s="62" t="s">
        <v>519</v>
      </c>
      <c r="BC1095" s="62"/>
      <c r="BD1095" s="62"/>
      <c r="BE1095" s="62"/>
      <c r="BF1095" s="62"/>
      <c r="BG1095" s="62"/>
      <c r="BH1095" s="77"/>
      <c r="BI1095" s="77"/>
      <c r="BJ1095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095" s="72"/>
      <c r="BL1095" s="72" t="b">
        <f>IF(ISBLANK(Table1[[#This Row],[Power Source (Control Panel)]]),FALSE,TRUE)</f>
        <v>0</v>
      </c>
    </row>
    <row r="1096" spans="1:64" ht="30" customHeight="1" x14ac:dyDescent="0.3">
      <c r="A1096" s="73" t="s">
        <v>1030</v>
      </c>
      <c r="B1096" s="62" t="s">
        <v>1031</v>
      </c>
      <c r="C109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EL-C189</v>
      </c>
      <c r="D1096" s="62" t="s">
        <v>516</v>
      </c>
      <c r="E1096" s="62" t="s">
        <v>528</v>
      </c>
      <c r="F109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09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096" s="74">
        <v>189</v>
      </c>
      <c r="I1096" s="75" t="str">
        <f>IF(Table1[[#This Row],[Connection ID]]&lt;&gt;"-",IF(COUNTIF(Table1[Connection ID],Table1[[#This Row],[Connection ID]])&gt;1,"Duplicate Tag",""),"")</f>
        <v/>
      </c>
      <c r="J109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96" s="62"/>
      <c r="M1096" s="62"/>
      <c r="N1096" s="72" t="str" cm="1">
        <f t="array" ref="N1096">_xlfn._xlws.FILTER(LookupCostCode[Cost Code],LookupCostCode[Description]=Table1[[#This Row],[Equipment Type]],"Not Assigned")</f>
        <v>Not Assigned</v>
      </c>
      <c r="O1096" s="72"/>
      <c r="P1096" s="72"/>
      <c r="Q1096" s="62" t="s">
        <v>11</v>
      </c>
      <c r="R1096" s="62"/>
      <c r="S1096" s="62"/>
      <c r="T1096" s="62"/>
      <c r="U1096" s="62"/>
      <c r="V1096" s="62"/>
      <c r="W1096" s="72" t="str">
        <f>IF(ISBLANK(Table1[[#This Row],[Connection Type]]),"",INDEX(LookupConnectionType[Description],MATCH(Table1[[#This Row],[Connection Type]],LookupConnectionType[Connection Abbreviation])))</f>
        <v/>
      </c>
      <c r="X1096" s="76"/>
      <c r="AA1096" s="62"/>
      <c r="AB1096" s="62"/>
      <c r="AC1096" s="62" t="s">
        <v>518</v>
      </c>
      <c r="AD1096" s="62"/>
      <c r="AE1096" s="62" t="s">
        <v>668</v>
      </c>
      <c r="AF1096" s="77"/>
      <c r="AG1096" s="77">
        <v>48</v>
      </c>
      <c r="AH1096" s="78">
        <v>0.8</v>
      </c>
      <c r="AI109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39.906450606386933</v>
      </c>
      <c r="AJ1096" s="79">
        <f>IF(OR(Table1[[#This Row],[Apparent Load (FLA)]]="",Table1[[#This Row],[Apparent Load (FLA)]]=0,Table1[[#This Row],[Elec - Diversity]]=""),"",Table1[[#This Row],[Apparent Load (FLA)]]*Table1[[#This Row],[Elec - Diversity]])</f>
        <v>38.400000000000006</v>
      </c>
      <c r="AK1096" s="79">
        <f>IF(OR(Table1[[#This Row],[Apparent Power (kVA)]]="",Table1[[#This Row],[Elec - Diversity]]=""),"",Table1[[#This Row],[Apparent Power (kVA)]]*Table1[[#This Row],[Elec - Diversity]])</f>
        <v>31.925160485109547</v>
      </c>
      <c r="AL1096" s="62"/>
      <c r="AM1096" s="62"/>
      <c r="AN1096" s="62"/>
      <c r="AO1096" s="62"/>
      <c r="AP1096" s="62"/>
      <c r="AQ1096" s="62"/>
      <c r="AR1096" s="62"/>
      <c r="AS1096" s="62"/>
      <c r="AT1096" s="62" t="str" cm="1">
        <f t="array" ref="AT1096">IF(ISBLANK(Table1[[#This Row],[Service]]),"N/A",INDEX(LookupService[Consumption Unit],MATCH(Table1[[#This Row],[Service]],LookupService[Service],0),0))</f>
        <v>N/A</v>
      </c>
      <c r="AU1096" s="62"/>
      <c r="AV1096" s="62"/>
      <c r="AW1096" s="80" t="str" cm="1">
        <f t="array" ref="AW1096">IF(ISBLANK(Table1[[#This Row],[Service]]),"N/A",INDEX(LookupService[Pressure Unit],MATCH(Table1[[#This Row],[Service]],LookupService[Service],0),0))</f>
        <v>N/A</v>
      </c>
      <c r="AX1096" s="81"/>
      <c r="AY1096" s="72" t="str">
        <f>IF(OR(Table1[[#This Row],[Flow]]="",Table1[[#This Row],[Mech - Diversity]]=""),"",Table1[[#This Row],[Flow]]*Table1[[#This Row],[Mech - Diversity]])</f>
        <v/>
      </c>
      <c r="AZ1096" s="72"/>
      <c r="BA1096" s="62"/>
      <c r="BB1096" s="62"/>
      <c r="BC1096" s="62"/>
      <c r="BD1096" s="62"/>
      <c r="BE1096" s="62"/>
      <c r="BF1096" s="62"/>
      <c r="BG1096" s="62"/>
      <c r="BH1096" s="77"/>
      <c r="BI1096" s="77"/>
      <c r="BJ109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096" s="72" t="s">
        <v>512</v>
      </c>
      <c r="BL1096" s="72" t="b">
        <f>IF(ISBLANK(Table1[[#This Row],[Power Source (Control Panel)]]),FALSE,TRUE)</f>
        <v>0</v>
      </c>
    </row>
    <row r="1097" spans="1:64" ht="30" customHeight="1" x14ac:dyDescent="0.3">
      <c r="A1097" s="73" t="s">
        <v>1030</v>
      </c>
      <c r="B1097" s="62" t="s">
        <v>1031</v>
      </c>
      <c r="C109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EL-C253</v>
      </c>
      <c r="D1097" s="62" t="s">
        <v>516</v>
      </c>
      <c r="E1097" s="62" t="s">
        <v>528</v>
      </c>
      <c r="F1097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097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097" s="74">
        <v>253</v>
      </c>
      <c r="I1097" s="75" t="str">
        <f>IF(Table1[[#This Row],[Connection ID]]&lt;&gt;"-",IF(COUNTIF(Table1[Connection ID],Table1[[#This Row],[Connection ID]])&gt;1,"Duplicate Tag",""),"")</f>
        <v/>
      </c>
      <c r="J109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97" s="62"/>
      <c r="M1097" s="62"/>
      <c r="N1097" s="72" t="str" cm="1">
        <f t="array" ref="N1097">_xlfn._xlws.FILTER(LookupCostCode[Cost Code],LookupCostCode[Description]=Table1[[#This Row],[Equipment Type]],"Not Assigned")</f>
        <v>Not Assigned</v>
      </c>
      <c r="O1097" s="62"/>
      <c r="P1097" s="62"/>
      <c r="Q1097" s="62" t="s">
        <v>11</v>
      </c>
      <c r="R1097" s="62"/>
      <c r="S1097" s="62"/>
      <c r="T1097" s="62"/>
      <c r="U1097" s="62"/>
      <c r="V1097" s="62"/>
      <c r="W1097" s="72" t="str">
        <f>IF(ISBLANK(Table1[[#This Row],[Connection Type]]),"",INDEX(LookupConnectionType[Description],MATCH(Table1[[#This Row],[Connection Type]],LookupConnectionType[Connection Abbreviation])))</f>
        <v/>
      </c>
      <c r="X1097" s="76"/>
      <c r="AA1097" s="62"/>
      <c r="AB1097" s="62"/>
      <c r="AC1097" s="62" t="s">
        <v>518</v>
      </c>
      <c r="AD1097" s="62"/>
      <c r="AE1097" s="62" t="s">
        <v>529</v>
      </c>
      <c r="AF1097" s="77"/>
      <c r="AG1097" s="77">
        <v>8</v>
      </c>
      <c r="AH1097" s="78">
        <v>0.8</v>
      </c>
      <c r="AI1097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0.96</v>
      </c>
      <c r="AJ1097" s="79">
        <f>IF(OR(Table1[[#This Row],[Apparent Load (FLA)]]="",Table1[[#This Row],[Apparent Load (FLA)]]=0,Table1[[#This Row],[Elec - Diversity]]=""),"",Table1[[#This Row],[Apparent Load (FLA)]]*Table1[[#This Row],[Elec - Diversity]])</f>
        <v>6.4</v>
      </c>
      <c r="AK1097" s="79">
        <f>IF(OR(Table1[[#This Row],[Apparent Power (kVA)]]="",Table1[[#This Row],[Elec - Diversity]]=""),"",Table1[[#This Row],[Apparent Power (kVA)]]*Table1[[#This Row],[Elec - Diversity]])</f>
        <v>0.76800000000000002</v>
      </c>
      <c r="AL1097" s="62"/>
      <c r="AM1097" s="62"/>
      <c r="AN1097" s="62"/>
      <c r="AO1097" s="62"/>
      <c r="AP1097" s="62"/>
      <c r="AQ1097" s="62"/>
      <c r="AR1097" s="62"/>
      <c r="AS1097" s="62"/>
      <c r="AT1097" s="62" t="str" cm="1">
        <f t="array" ref="AT1097">IF(ISBLANK(Table1[[#This Row],[Service]]),"N/A",INDEX(LookupService[Consumption Unit],MATCH(Table1[[#This Row],[Service]],LookupService[Service],0),0))</f>
        <v>N/A</v>
      </c>
      <c r="AU1097" s="62"/>
      <c r="AV1097" s="62"/>
      <c r="AW1097" s="80" t="str" cm="1">
        <f t="array" ref="AW1097">IF(ISBLANK(Table1[[#This Row],[Service]]),"N/A",INDEX(LookupService[Pressure Unit],MATCH(Table1[[#This Row],[Service]],LookupService[Service],0),0))</f>
        <v>N/A</v>
      </c>
      <c r="AX1097" s="81"/>
      <c r="AY1097" s="72" t="str">
        <f>IF(OR(Table1[[#This Row],[Flow]]="",Table1[[#This Row],[Mech - Diversity]]=""),"",Table1[[#This Row],[Flow]]*Table1[[#This Row],[Mech - Diversity]])</f>
        <v/>
      </c>
      <c r="AZ1097" s="72"/>
      <c r="BA1097" s="62"/>
      <c r="BB1097" s="62"/>
      <c r="BC1097" s="62"/>
      <c r="BD1097" s="62"/>
      <c r="BE1097" s="62"/>
      <c r="BF1097" s="62"/>
      <c r="BG1097" s="62"/>
      <c r="BH1097" s="77"/>
      <c r="BI1097" s="77"/>
      <c r="BJ1097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097" s="72" t="s">
        <v>512</v>
      </c>
      <c r="BL1097" s="72" t="b">
        <f>IF(ISBLANK(Table1[[#This Row],[Power Source (Control Panel)]]),FALSE,TRUE)</f>
        <v>0</v>
      </c>
    </row>
    <row r="1098" spans="1:64" ht="30" customHeight="1" x14ac:dyDescent="0.3">
      <c r="A1098" s="62" t="s">
        <v>1030</v>
      </c>
      <c r="B1098" s="62" t="s">
        <v>1031</v>
      </c>
      <c r="C109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TD-C166</v>
      </c>
      <c r="D1098" s="62" t="s">
        <v>516</v>
      </c>
      <c r="E1098" s="62" t="s">
        <v>794</v>
      </c>
      <c r="F1098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098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098" s="74">
        <v>166</v>
      </c>
      <c r="I1098" s="75" t="str">
        <f>IF(Table1[[#This Row],[Connection ID]]&lt;&gt;"-",IF(COUNTIF(Table1[Connection ID],Table1[[#This Row],[Connection ID]])&gt;1,"Duplicate Tag",""),"")</f>
        <v/>
      </c>
      <c r="J109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98" s="62"/>
      <c r="M1098" s="62"/>
      <c r="N1098" s="72" t="str" cm="1">
        <f t="array" ref="N1098">_xlfn._xlws.FILTER(LookupCostCode[Cost Code],LookupCostCode[Description]=Table1[[#This Row],[Equipment Type]],"Not Assigned")</f>
        <v>Not Assigned</v>
      </c>
      <c r="O1098" s="72"/>
      <c r="P1098" s="72"/>
      <c r="Q1098" s="62" t="s">
        <v>11</v>
      </c>
      <c r="R1098" s="62"/>
      <c r="S1098" s="62"/>
      <c r="T1098" s="62"/>
      <c r="U1098" s="62"/>
      <c r="V1098" s="62"/>
      <c r="W1098" s="72" t="str">
        <f>IF(ISBLANK(Table1[[#This Row],[Connection Type]]),"",INDEX(LookupConnectionType[Description],MATCH(Table1[[#This Row],[Connection Type]],LookupConnectionType[Connection Abbreviation])))</f>
        <v/>
      </c>
      <c r="X1098" s="76"/>
      <c r="AA1098" s="62"/>
      <c r="AB1098" s="62"/>
      <c r="AC1098" s="62"/>
      <c r="AD1098" s="62"/>
      <c r="AE1098" s="62"/>
      <c r="AF1098" s="77"/>
      <c r="AG1098" s="77"/>
      <c r="AH1098" s="78"/>
      <c r="AI109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9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98" s="79" t="str">
        <f>IF(OR(Table1[[#This Row],[Apparent Power (kVA)]]="",Table1[[#This Row],[Elec - Diversity]]=""),"",Table1[[#This Row],[Apparent Power (kVA)]]*Table1[[#This Row],[Elec - Diversity]])</f>
        <v/>
      </c>
      <c r="AL1098" s="62"/>
      <c r="AM1098" s="62"/>
      <c r="AN1098" s="62"/>
      <c r="AO1098" s="62"/>
      <c r="AP1098" s="62"/>
      <c r="AQ1098" s="62"/>
      <c r="AR1098" s="62"/>
      <c r="AS1098" s="62"/>
      <c r="AT1098" s="62" t="str" cm="1">
        <f t="array" ref="AT1098">IF(ISBLANK(Table1[[#This Row],[Service]]),"N/A",INDEX(LookupService[Consumption Unit],MATCH(Table1[[#This Row],[Service]],LookupService[Service],0),0))</f>
        <v>N/A</v>
      </c>
      <c r="AU1098" s="62"/>
      <c r="AV1098" s="62"/>
      <c r="AW1098" s="80" t="str" cm="1">
        <f t="array" ref="AW1098">IF(ISBLANK(Table1[[#This Row],[Service]]),"N/A",INDEX(LookupService[Pressure Unit],MATCH(Table1[[#This Row],[Service]],LookupService[Service],0),0))</f>
        <v>N/A</v>
      </c>
      <c r="AX1098" s="81"/>
      <c r="AY1098" s="72" t="str">
        <f>IF(OR(Table1[[#This Row],[Flow]]="",Table1[[#This Row],[Mech - Diversity]]=""),"",Table1[[#This Row],[Flow]]*Table1[[#This Row],[Mech - Diversity]])</f>
        <v/>
      </c>
      <c r="AZ1098" s="72"/>
      <c r="BA1098" s="62"/>
      <c r="BB1098" s="62"/>
      <c r="BC1098" s="62"/>
      <c r="BD1098" s="62"/>
      <c r="BE1098" s="62"/>
      <c r="BF1098" s="62"/>
      <c r="BG1098" s="62"/>
      <c r="BH1098" s="77"/>
      <c r="BI1098" s="77"/>
      <c r="BJ1098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098" s="72" t="s">
        <v>512</v>
      </c>
      <c r="BL1098" s="72" t="b">
        <f>IF(ISBLANK(Table1[[#This Row],[Power Source (Control Panel)]]),FALSE,TRUE)</f>
        <v>0</v>
      </c>
    </row>
    <row r="1099" spans="1:64" ht="30" customHeight="1" x14ac:dyDescent="0.3">
      <c r="A1099" s="62" t="s">
        <v>1030</v>
      </c>
      <c r="B1099" s="62" t="s">
        <v>1031</v>
      </c>
      <c r="C109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099" s="62" t="s">
        <v>509</v>
      </c>
      <c r="E1099" s="62"/>
      <c r="F109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09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099" s="74"/>
      <c r="I1099" s="75" t="str">
        <f>IF(Table1[[#This Row],[Connection ID]]&lt;&gt;"-",IF(COUNTIF(Table1[Connection ID],Table1[[#This Row],[Connection ID]])&gt;1,"Duplicate Tag",""),"")</f>
        <v/>
      </c>
      <c r="J109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099" s="62"/>
      <c r="M1099" s="62" t="s">
        <v>7</v>
      </c>
      <c r="N1099" s="72" t="str" cm="1">
        <f t="array" ref="N1099">_xlfn._xlws.FILTER(LookupCostCode[Cost Code],LookupCostCode[Description]=Table1[[#This Row],[Equipment Type]],"Not Assigned")</f>
        <v>Not Assigned</v>
      </c>
      <c r="O1099" s="72" t="s">
        <v>817</v>
      </c>
      <c r="P1099" s="72"/>
      <c r="Q1099" s="62" t="s">
        <v>11</v>
      </c>
      <c r="R1099" s="62"/>
      <c r="S1099" s="62"/>
      <c r="T1099" s="62"/>
      <c r="U1099" s="62"/>
      <c r="V1099" s="62"/>
      <c r="W1099" s="72" t="str">
        <f>IF(ISBLANK(Table1[[#This Row],[Connection Type]]),"",INDEX(LookupConnectionType[Description],MATCH(Table1[[#This Row],[Connection Type]],LookupConnectionType[Connection Abbreviation])))</f>
        <v/>
      </c>
      <c r="X1099" s="76"/>
      <c r="AA1099" s="62"/>
      <c r="AB1099" s="62"/>
      <c r="AC1099" s="62"/>
      <c r="AD1099" s="62"/>
      <c r="AE1099" s="62"/>
      <c r="AF1099" s="77"/>
      <c r="AG1099" s="77"/>
      <c r="AH1099" s="78"/>
      <c r="AI109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09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099" s="79" t="str">
        <f>IF(OR(Table1[[#This Row],[Apparent Power (kVA)]]="",Table1[[#This Row],[Elec - Diversity]]=""),"",Table1[[#This Row],[Apparent Power (kVA)]]*Table1[[#This Row],[Elec - Diversity]])</f>
        <v/>
      </c>
      <c r="AL1099" s="62"/>
      <c r="AM1099" s="62"/>
      <c r="AN1099" s="62"/>
      <c r="AO1099" s="62"/>
      <c r="AP1099" s="62"/>
      <c r="AQ1099" s="62"/>
      <c r="AR1099" s="62"/>
      <c r="AS1099" s="62"/>
      <c r="AT1099" s="62" t="str" cm="1">
        <f t="array" ref="AT1099">IF(ISBLANK(Table1[[#This Row],[Service]]),"N/A",INDEX(LookupService[Consumption Unit],MATCH(Table1[[#This Row],[Service]],LookupService[Service],0),0))</f>
        <v>N/A</v>
      </c>
      <c r="AU1099" s="62"/>
      <c r="AV1099" s="62"/>
      <c r="AW1099" s="80" t="str" cm="1">
        <f t="array" ref="AW1099">IF(ISBLANK(Table1[[#This Row],[Service]]),"N/A",INDEX(LookupService[Pressure Unit],MATCH(Table1[[#This Row],[Service]],LookupService[Service],0),0))</f>
        <v>N/A</v>
      </c>
      <c r="AX1099" s="81"/>
      <c r="AY1099" s="72" t="str">
        <f>IF(OR(Table1[[#This Row],[Flow]]="",Table1[[#This Row],[Mech - Diversity]]=""),"",Table1[[#This Row],[Flow]]*Table1[[#This Row],[Mech - Diversity]])</f>
        <v/>
      </c>
      <c r="AZ1099" s="72"/>
      <c r="BA1099" s="62"/>
      <c r="BB1099" s="62"/>
      <c r="BC1099" s="62"/>
      <c r="BD1099" s="62"/>
      <c r="BE1099" s="62"/>
      <c r="BF1099" s="62"/>
      <c r="BG1099" s="62"/>
      <c r="BH1099" s="77"/>
      <c r="BI1099" s="77"/>
      <c r="BJ109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099" s="72"/>
      <c r="BL1099" s="72" t="b">
        <f>IF(ISBLANK(Table1[[#This Row],[Power Source (Control Panel)]]),FALSE,TRUE)</f>
        <v>0</v>
      </c>
    </row>
    <row r="1100" spans="1:64" ht="30" customHeight="1" x14ac:dyDescent="0.3">
      <c r="A1100" s="62" t="s">
        <v>1096</v>
      </c>
      <c r="B1100" s="62" t="s">
        <v>1031</v>
      </c>
      <c r="C110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CA-C083</v>
      </c>
      <c r="D1100" s="62" t="s">
        <v>516</v>
      </c>
      <c r="E1100" s="62" t="s">
        <v>517</v>
      </c>
      <c r="F1100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100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100" s="74">
        <v>83</v>
      </c>
      <c r="I1100" s="75" t="str">
        <f>IF(Table1[[#This Row],[Connection ID]]&lt;&gt;"-",IF(COUNTIF(Table1[Connection ID],Table1[[#This Row],[Connection ID]])&gt;1,"Duplicate Tag",""),"")</f>
        <v/>
      </c>
      <c r="J110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00" s="62"/>
      <c r="M1100" s="62" t="s">
        <v>7</v>
      </c>
      <c r="N1100" s="72" t="str" cm="1">
        <f t="array" ref="N1100">_xlfn._xlws.FILTER(LookupCostCode[Cost Code],LookupCostCode[Description]=Table1[[#This Row],[Equipment Type]],"Not Assigned")</f>
        <v>Not Assigned</v>
      </c>
      <c r="O1100" s="72" t="s">
        <v>817</v>
      </c>
      <c r="P1100" s="72"/>
      <c r="Q1100" s="62" t="s">
        <v>13</v>
      </c>
      <c r="R1100" s="62"/>
      <c r="S1100" s="62"/>
      <c r="T1100" s="62"/>
      <c r="U1100" s="62"/>
      <c r="V1100" s="62"/>
      <c r="W1100" s="72" t="str">
        <f>IF(ISBLANK(Table1[[#This Row],[Connection Type]]),"",INDEX(LookupConnectionType[Description],MATCH(Table1[[#This Row],[Connection Type]],LookupConnectionType[Connection Abbreviation])))</f>
        <v/>
      </c>
      <c r="X1100" s="76"/>
      <c r="AA1100" s="62"/>
      <c r="AB1100" s="62"/>
      <c r="AC1100" s="62" t="s">
        <v>518</v>
      </c>
      <c r="AD1100" s="62"/>
      <c r="AE1100" s="62"/>
      <c r="AF1100" s="77"/>
      <c r="AG1100" s="77"/>
      <c r="AH1100" s="78"/>
      <c r="AI110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0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00" s="79" t="str">
        <f>IF(OR(Table1[[#This Row],[Apparent Power (kVA)]]="",Table1[[#This Row],[Elec - Diversity]]=""),"",Table1[[#This Row],[Apparent Power (kVA)]]*Table1[[#This Row],[Elec - Diversity]])</f>
        <v/>
      </c>
      <c r="AL1100" s="62"/>
      <c r="AM1100" s="62"/>
      <c r="AN1100" s="62"/>
      <c r="AO1100" s="62"/>
      <c r="AP1100" s="62"/>
      <c r="AQ1100" s="62"/>
      <c r="AR1100" s="62"/>
      <c r="AS1100" s="62">
        <v>10</v>
      </c>
      <c r="AT1100" s="62" t="str" cm="1">
        <f t="array" ref="AT1100">IF(ISBLANK(Table1[[#This Row],[Service]]),"N/A",INDEX(LookupService[Consumption Unit],MATCH(Table1[[#This Row],[Service]],LookupService[Service],0),0))</f>
        <v>SCFM</v>
      </c>
      <c r="AU1100" s="62"/>
      <c r="AV1100" s="62">
        <v>90</v>
      </c>
      <c r="AW1100" s="80" t="str" cm="1">
        <f t="array" ref="AW1100">IF(ISBLANK(Table1[[#This Row],[Service]]),"N/A",INDEX(LookupService[Pressure Unit],MATCH(Table1[[#This Row],[Service]],LookupService[Service],0),0))</f>
        <v>PSI</v>
      </c>
      <c r="AX1100" s="81">
        <v>0.3</v>
      </c>
      <c r="AY1100" s="72">
        <f>IF(OR(Table1[[#This Row],[Flow]]="",Table1[[#This Row],[Mech - Diversity]]=""),"",Table1[[#This Row],[Flow]]*Table1[[#This Row],[Mech - Diversity]])</f>
        <v>3</v>
      </c>
      <c r="AZ1100" s="72"/>
      <c r="BA1100" s="62" t="s">
        <v>519</v>
      </c>
      <c r="BB1100" s="62" t="s">
        <v>519</v>
      </c>
      <c r="BC1100" s="62"/>
      <c r="BD1100" s="62"/>
      <c r="BE1100" s="62"/>
      <c r="BF1100" s="62"/>
      <c r="BG1100" s="62"/>
      <c r="BH1100" s="77"/>
      <c r="BI1100" s="77"/>
      <c r="BJ1100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100" s="72"/>
      <c r="BL1100" s="72" t="b">
        <f>IF(ISBLANK(Table1[[#This Row],[Power Source (Control Panel)]]),FALSE,TRUE)</f>
        <v>0</v>
      </c>
    </row>
    <row r="1101" spans="1:64" ht="30" customHeight="1" x14ac:dyDescent="0.3">
      <c r="A1101" s="73" t="s">
        <v>1096</v>
      </c>
      <c r="B1101" s="62" t="s">
        <v>1031</v>
      </c>
      <c r="C110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EL-C258</v>
      </c>
      <c r="D1101" s="62" t="s">
        <v>516</v>
      </c>
      <c r="E1101" s="62" t="s">
        <v>528</v>
      </c>
      <c r="F1101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101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101" s="74">
        <v>258</v>
      </c>
      <c r="I1101" s="75" t="str">
        <f>IF(Table1[[#This Row],[Connection ID]]&lt;&gt;"-",IF(COUNTIF(Table1[Connection ID],Table1[[#This Row],[Connection ID]])&gt;1,"Duplicate Tag",""),"")</f>
        <v/>
      </c>
      <c r="J110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01" s="62"/>
      <c r="M1101" s="62"/>
      <c r="N1101" s="72" t="str" cm="1">
        <f t="array" ref="N1101">_xlfn._xlws.FILTER(LookupCostCode[Cost Code],LookupCostCode[Description]=Table1[[#This Row],[Equipment Type]],"Not Assigned")</f>
        <v>Not Assigned</v>
      </c>
      <c r="O1101" s="62"/>
      <c r="P1101" s="62"/>
      <c r="Q1101" s="62" t="s">
        <v>13</v>
      </c>
      <c r="R1101" s="62"/>
      <c r="S1101" s="62"/>
      <c r="T1101" s="62"/>
      <c r="U1101" s="62"/>
      <c r="V1101" s="62"/>
      <c r="W1101" s="72" t="str">
        <f>IF(ISBLANK(Table1[[#This Row],[Connection Type]]),"",INDEX(LookupConnectionType[Description],MATCH(Table1[[#This Row],[Connection Type]],LookupConnectionType[Connection Abbreviation])))</f>
        <v/>
      </c>
      <c r="X1101" s="76"/>
      <c r="AA1101" s="62"/>
      <c r="AB1101" s="62"/>
      <c r="AC1101" s="62" t="s">
        <v>518</v>
      </c>
      <c r="AD1101" s="62"/>
      <c r="AE1101" s="62" t="s">
        <v>529</v>
      </c>
      <c r="AF1101" s="77"/>
      <c r="AG1101" s="77">
        <v>8</v>
      </c>
      <c r="AH1101" s="78">
        <v>0.8</v>
      </c>
      <c r="AI1101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0.96</v>
      </c>
      <c r="AJ1101" s="79">
        <f>IF(OR(Table1[[#This Row],[Apparent Load (FLA)]]="",Table1[[#This Row],[Apparent Load (FLA)]]=0,Table1[[#This Row],[Elec - Diversity]]=""),"",Table1[[#This Row],[Apparent Load (FLA)]]*Table1[[#This Row],[Elec - Diversity]])</f>
        <v>6.4</v>
      </c>
      <c r="AK1101" s="79">
        <f>IF(OR(Table1[[#This Row],[Apparent Power (kVA)]]="",Table1[[#This Row],[Elec - Diversity]]=""),"",Table1[[#This Row],[Apparent Power (kVA)]]*Table1[[#This Row],[Elec - Diversity]])</f>
        <v>0.76800000000000002</v>
      </c>
      <c r="AL1101" s="62"/>
      <c r="AM1101" s="62"/>
      <c r="AN1101" s="62"/>
      <c r="AO1101" s="62"/>
      <c r="AP1101" s="62"/>
      <c r="AQ1101" s="62"/>
      <c r="AR1101" s="62"/>
      <c r="AS1101" s="62"/>
      <c r="AT1101" s="62" t="str" cm="1">
        <f t="array" ref="AT1101">IF(ISBLANK(Table1[[#This Row],[Service]]),"N/A",INDEX(LookupService[Consumption Unit],MATCH(Table1[[#This Row],[Service]],LookupService[Service],0),0))</f>
        <v>N/A</v>
      </c>
      <c r="AU1101" s="62"/>
      <c r="AV1101" s="62"/>
      <c r="AW1101" s="80" t="str" cm="1">
        <f t="array" ref="AW1101">IF(ISBLANK(Table1[[#This Row],[Service]]),"N/A",INDEX(LookupService[Pressure Unit],MATCH(Table1[[#This Row],[Service]],LookupService[Service],0),0))</f>
        <v>N/A</v>
      </c>
      <c r="AX1101" s="81"/>
      <c r="AY1101" s="72" t="str">
        <f>IF(OR(Table1[[#This Row],[Flow]]="",Table1[[#This Row],[Mech - Diversity]]=""),"",Table1[[#This Row],[Flow]]*Table1[[#This Row],[Mech - Diversity]])</f>
        <v/>
      </c>
      <c r="AZ1101" s="72"/>
      <c r="BA1101" s="62"/>
      <c r="BB1101" s="62"/>
      <c r="BC1101" s="62"/>
      <c r="BD1101" s="62"/>
      <c r="BE1101" s="62"/>
      <c r="BF1101" s="62"/>
      <c r="BG1101" s="62"/>
      <c r="BH1101" s="77"/>
      <c r="BI1101" s="77"/>
      <c r="BJ1101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101" s="72" t="s">
        <v>512</v>
      </c>
      <c r="BL1101" s="72" t="b">
        <f>IF(ISBLANK(Table1[[#This Row],[Power Source (Control Panel)]]),FALSE,TRUE)</f>
        <v>0</v>
      </c>
    </row>
    <row r="1102" spans="1:64" ht="30" customHeight="1" x14ac:dyDescent="0.3">
      <c r="A1102" s="62" t="s">
        <v>1096</v>
      </c>
      <c r="B1102" s="62" t="s">
        <v>1031</v>
      </c>
      <c r="C110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TD-C167</v>
      </c>
      <c r="D1102" s="62" t="s">
        <v>516</v>
      </c>
      <c r="E1102" s="62" t="s">
        <v>794</v>
      </c>
      <c r="F1102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102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102" s="74">
        <v>167</v>
      </c>
      <c r="I1102" s="75" t="str">
        <f>IF(Table1[[#This Row],[Connection ID]]&lt;&gt;"-",IF(COUNTIF(Table1[Connection ID],Table1[[#This Row],[Connection ID]])&gt;1,"Duplicate Tag",""),"")</f>
        <v/>
      </c>
      <c r="J110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02" s="62"/>
      <c r="M1102" s="62"/>
      <c r="N1102" s="72" t="str" cm="1">
        <f t="array" ref="N1102">_xlfn._xlws.FILTER(LookupCostCode[Cost Code],LookupCostCode[Description]=Table1[[#This Row],[Equipment Type]],"Not Assigned")</f>
        <v>Not Assigned</v>
      </c>
      <c r="O1102" s="72"/>
      <c r="P1102" s="72"/>
      <c r="Q1102" s="62" t="s">
        <v>13</v>
      </c>
      <c r="R1102" s="62"/>
      <c r="S1102" s="62"/>
      <c r="T1102" s="62"/>
      <c r="U1102" s="62"/>
      <c r="V1102" s="62"/>
      <c r="W1102" s="72" t="str">
        <f>IF(ISBLANK(Table1[[#This Row],[Connection Type]]),"",INDEX(LookupConnectionType[Description],MATCH(Table1[[#This Row],[Connection Type]],LookupConnectionType[Connection Abbreviation])))</f>
        <v/>
      </c>
      <c r="X1102" s="76"/>
      <c r="AA1102" s="62"/>
      <c r="AB1102" s="62"/>
      <c r="AC1102" s="62"/>
      <c r="AD1102" s="62"/>
      <c r="AE1102" s="62"/>
      <c r="AF1102" s="77"/>
      <c r="AG1102" s="77"/>
      <c r="AH1102" s="78"/>
      <c r="AI110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0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02" s="79" t="str">
        <f>IF(OR(Table1[[#This Row],[Apparent Power (kVA)]]="",Table1[[#This Row],[Elec - Diversity]]=""),"",Table1[[#This Row],[Apparent Power (kVA)]]*Table1[[#This Row],[Elec - Diversity]])</f>
        <v/>
      </c>
      <c r="AL1102" s="62"/>
      <c r="AM1102" s="62"/>
      <c r="AN1102" s="62"/>
      <c r="AO1102" s="62"/>
      <c r="AP1102" s="62"/>
      <c r="AQ1102" s="62"/>
      <c r="AR1102" s="62"/>
      <c r="AS1102" s="62"/>
      <c r="AT1102" s="62" t="str" cm="1">
        <f t="array" ref="AT1102">IF(ISBLANK(Table1[[#This Row],[Service]]),"N/A",INDEX(LookupService[Consumption Unit],MATCH(Table1[[#This Row],[Service]],LookupService[Service],0),0))</f>
        <v>N/A</v>
      </c>
      <c r="AU1102" s="62"/>
      <c r="AV1102" s="62"/>
      <c r="AW1102" s="80" t="str" cm="1">
        <f t="array" ref="AW1102">IF(ISBLANK(Table1[[#This Row],[Service]]),"N/A",INDEX(LookupService[Pressure Unit],MATCH(Table1[[#This Row],[Service]],LookupService[Service],0),0))</f>
        <v>N/A</v>
      </c>
      <c r="AX1102" s="81"/>
      <c r="AY1102" s="72" t="str">
        <f>IF(OR(Table1[[#This Row],[Flow]]="",Table1[[#This Row],[Mech - Diversity]]=""),"",Table1[[#This Row],[Flow]]*Table1[[#This Row],[Mech - Diversity]])</f>
        <v/>
      </c>
      <c r="AZ1102" s="72"/>
      <c r="BA1102" s="62"/>
      <c r="BB1102" s="62"/>
      <c r="BC1102" s="62"/>
      <c r="BD1102" s="62"/>
      <c r="BE1102" s="62"/>
      <c r="BF1102" s="62"/>
      <c r="BG1102" s="62"/>
      <c r="BH1102" s="77"/>
      <c r="BI1102" s="77"/>
      <c r="BJ1102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102" s="72" t="s">
        <v>512</v>
      </c>
      <c r="BL1102" s="72" t="b">
        <f>IF(ISBLANK(Table1[[#This Row],[Power Source (Control Panel)]]),FALSE,TRUE)</f>
        <v>0</v>
      </c>
    </row>
    <row r="1103" spans="1:64" ht="30" customHeight="1" x14ac:dyDescent="0.3">
      <c r="A1103" s="62" t="s">
        <v>1096</v>
      </c>
      <c r="B1103" s="62" t="s">
        <v>1031</v>
      </c>
      <c r="C110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03" s="62" t="s">
        <v>509</v>
      </c>
      <c r="E1103" s="62"/>
      <c r="F110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0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03" s="74"/>
      <c r="I1103" s="75" t="str">
        <f>IF(Table1[[#This Row],[Connection ID]]&lt;&gt;"-",IF(COUNTIF(Table1[Connection ID],Table1[[#This Row],[Connection ID]])&gt;1,"Duplicate Tag",""),"")</f>
        <v/>
      </c>
      <c r="J110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03" s="62"/>
      <c r="M1103" s="62" t="s">
        <v>7</v>
      </c>
      <c r="N1103" s="72" t="str" cm="1">
        <f t="array" ref="N1103">_xlfn._xlws.FILTER(LookupCostCode[Cost Code],LookupCostCode[Description]=Table1[[#This Row],[Equipment Type]],"Not Assigned")</f>
        <v>Not Assigned</v>
      </c>
      <c r="O1103" s="72" t="s">
        <v>817</v>
      </c>
      <c r="P1103" s="72"/>
      <c r="Q1103" s="62" t="s">
        <v>13</v>
      </c>
      <c r="R1103" s="62"/>
      <c r="S1103" s="62"/>
      <c r="T1103" s="62"/>
      <c r="U1103" s="62"/>
      <c r="V1103" s="62"/>
      <c r="W1103" s="72" t="str">
        <f>IF(ISBLANK(Table1[[#This Row],[Connection Type]]),"",INDEX(LookupConnectionType[Description],MATCH(Table1[[#This Row],[Connection Type]],LookupConnectionType[Connection Abbreviation])))</f>
        <v/>
      </c>
      <c r="X1103" s="76"/>
      <c r="AA1103" s="62"/>
      <c r="AB1103" s="62"/>
      <c r="AC1103" s="62"/>
      <c r="AD1103" s="62"/>
      <c r="AE1103" s="62"/>
      <c r="AF1103" s="77"/>
      <c r="AG1103" s="77"/>
      <c r="AH1103" s="78"/>
      <c r="AI110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0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03" s="79" t="str">
        <f>IF(OR(Table1[[#This Row],[Apparent Power (kVA)]]="",Table1[[#This Row],[Elec - Diversity]]=""),"",Table1[[#This Row],[Apparent Power (kVA)]]*Table1[[#This Row],[Elec - Diversity]])</f>
        <v/>
      </c>
      <c r="AL1103" s="62"/>
      <c r="AM1103" s="62"/>
      <c r="AN1103" s="62"/>
      <c r="AO1103" s="62"/>
      <c r="AP1103" s="62"/>
      <c r="AQ1103" s="62"/>
      <c r="AR1103" s="62"/>
      <c r="AS1103" s="62"/>
      <c r="AT1103" s="62" t="str" cm="1">
        <f t="array" ref="AT1103">IF(ISBLANK(Table1[[#This Row],[Service]]),"N/A",INDEX(LookupService[Consumption Unit],MATCH(Table1[[#This Row],[Service]],LookupService[Service],0),0))</f>
        <v>N/A</v>
      </c>
      <c r="AU1103" s="62"/>
      <c r="AV1103" s="62"/>
      <c r="AW1103" s="80" t="str" cm="1">
        <f t="array" ref="AW1103">IF(ISBLANK(Table1[[#This Row],[Service]]),"N/A",INDEX(LookupService[Pressure Unit],MATCH(Table1[[#This Row],[Service]],LookupService[Service],0),0))</f>
        <v>N/A</v>
      </c>
      <c r="AX1103" s="81"/>
      <c r="AY1103" s="72" t="str">
        <f>IF(OR(Table1[[#This Row],[Flow]]="",Table1[[#This Row],[Mech - Diversity]]=""),"",Table1[[#This Row],[Flow]]*Table1[[#This Row],[Mech - Diversity]])</f>
        <v/>
      </c>
      <c r="AZ1103" s="72"/>
      <c r="BA1103" s="62"/>
      <c r="BB1103" s="62"/>
      <c r="BC1103" s="62"/>
      <c r="BD1103" s="62"/>
      <c r="BE1103" s="62"/>
      <c r="BF1103" s="62"/>
      <c r="BG1103" s="62"/>
      <c r="BH1103" s="77"/>
      <c r="BI1103" s="77"/>
      <c r="BJ110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03" s="72"/>
      <c r="BL1103" s="72" t="b">
        <f>IF(ISBLANK(Table1[[#This Row],[Power Source (Control Panel)]]),FALSE,TRUE)</f>
        <v>0</v>
      </c>
    </row>
    <row r="1104" spans="1:64" ht="30" customHeight="1" x14ac:dyDescent="0.3">
      <c r="A1104" s="62" t="s">
        <v>1261</v>
      </c>
      <c r="B1104" s="62" t="s">
        <v>1262</v>
      </c>
      <c r="C110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EL-C262</v>
      </c>
      <c r="D1104" s="62" t="s">
        <v>516</v>
      </c>
      <c r="E1104" s="62" t="s">
        <v>528</v>
      </c>
      <c r="F1104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104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104" s="74">
        <v>262</v>
      </c>
      <c r="I1104" s="75" t="str">
        <f>IF(Table1[[#This Row],[Connection ID]]&lt;&gt;"-",IF(COUNTIF(Table1[Connection ID],Table1[[#This Row],[Connection ID]])&gt;1,"Duplicate Tag",""),"")</f>
        <v/>
      </c>
      <c r="J110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04" s="62"/>
      <c r="M1104" s="62" t="s">
        <v>7</v>
      </c>
      <c r="N1104" s="72" t="str" cm="1">
        <f t="array" ref="N1104">_xlfn._xlws.FILTER(LookupCostCode[Cost Code],LookupCostCode[Description]=Table1[[#This Row],[Equipment Type]],"Not Assigned")</f>
        <v>Not Assigned</v>
      </c>
      <c r="O1104" s="72" t="s">
        <v>545</v>
      </c>
      <c r="P1104" s="72"/>
      <c r="Q1104" s="62" t="s">
        <v>5</v>
      </c>
      <c r="R1104" s="62"/>
      <c r="S1104" s="62"/>
      <c r="T1104" s="62"/>
      <c r="U1104" s="62"/>
      <c r="V1104" s="62"/>
      <c r="W1104" s="72" t="str">
        <f>IF(ISBLANK(Table1[[#This Row],[Connection Type]]),"",INDEX(LookupConnectionType[Description],MATCH(Table1[[#This Row],[Connection Type]],LookupConnectionType[Connection Abbreviation])))</f>
        <v/>
      </c>
      <c r="X1104" s="76"/>
      <c r="Z1104" s="41" t="s">
        <v>1263</v>
      </c>
      <c r="AA1104" s="62"/>
      <c r="AB1104" s="62"/>
      <c r="AC1104" s="62" t="s">
        <v>518</v>
      </c>
      <c r="AD1104" s="62"/>
      <c r="AE1104" s="62" t="s">
        <v>529</v>
      </c>
      <c r="AF1104" s="77"/>
      <c r="AG1104" s="77">
        <v>5</v>
      </c>
      <c r="AH1104" s="78">
        <v>0.75</v>
      </c>
      <c r="AI1104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1104" s="79">
        <f>IF(OR(Table1[[#This Row],[Apparent Load (FLA)]]="",Table1[[#This Row],[Apparent Load (FLA)]]=0,Table1[[#This Row],[Elec - Diversity]]=""),"",Table1[[#This Row],[Apparent Load (FLA)]]*Table1[[#This Row],[Elec - Diversity]])</f>
        <v>3.75</v>
      </c>
      <c r="AK1104" s="79">
        <f>IF(OR(Table1[[#This Row],[Apparent Power (kVA)]]="",Table1[[#This Row],[Elec - Diversity]]=""),"",Table1[[#This Row],[Apparent Power (kVA)]]*Table1[[#This Row],[Elec - Diversity]])</f>
        <v>0.44999999999999996</v>
      </c>
      <c r="AL1104" s="62"/>
      <c r="AM1104" s="62"/>
      <c r="AN1104" s="62"/>
      <c r="AO1104" s="62"/>
      <c r="AP1104" s="62"/>
      <c r="AQ1104" s="62"/>
      <c r="AR1104" s="62"/>
      <c r="AS1104" s="62"/>
      <c r="AT1104" s="62" t="str" cm="1">
        <f t="array" ref="AT1104">IF(ISBLANK(Table1[[#This Row],[Service]]),"N/A",INDEX(LookupService[Consumption Unit],MATCH(Table1[[#This Row],[Service]],LookupService[Service],0),0))</f>
        <v>N/A</v>
      </c>
      <c r="AU1104" s="62"/>
      <c r="AV1104" s="62"/>
      <c r="AW1104" s="80" t="str" cm="1">
        <f t="array" ref="AW1104">IF(ISBLANK(Table1[[#This Row],[Service]]),"N/A",INDEX(LookupService[Pressure Unit],MATCH(Table1[[#This Row],[Service]],LookupService[Service],0),0))</f>
        <v>N/A</v>
      </c>
      <c r="AX1104" s="81"/>
      <c r="AY1104" s="72" t="str">
        <f>IF(OR(Table1[[#This Row],[Flow]]="",Table1[[#This Row],[Mech - Diversity]]=""),"",Table1[[#This Row],[Flow]]*Table1[[#This Row],[Mech - Diversity]])</f>
        <v/>
      </c>
      <c r="AZ1104" s="72"/>
      <c r="BA1104" s="62"/>
      <c r="BB1104" s="62"/>
      <c r="BC1104" s="62"/>
      <c r="BD1104" s="62"/>
      <c r="BE1104" s="62"/>
      <c r="BF1104" s="62"/>
      <c r="BG1104" s="62"/>
      <c r="BH1104" s="77"/>
      <c r="BI1104" s="77"/>
      <c r="BJ1104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104" s="72"/>
      <c r="BL1104" s="72" t="b">
        <f>IF(ISBLANK(Table1[[#This Row],[Power Source (Control Panel)]]),FALSE,TRUE)</f>
        <v>0</v>
      </c>
    </row>
    <row r="1105" spans="1:64" ht="30" customHeight="1" x14ac:dyDescent="0.3">
      <c r="A1105" s="62" t="s">
        <v>1261</v>
      </c>
      <c r="B1105" s="62" t="s">
        <v>1262</v>
      </c>
      <c r="C110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TD-C168</v>
      </c>
      <c r="D1105" s="62" t="s">
        <v>516</v>
      </c>
      <c r="E1105" s="62" t="s">
        <v>794</v>
      </c>
      <c r="F1105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105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105" s="74">
        <v>168</v>
      </c>
      <c r="I1105" s="75" t="str">
        <f>IF(Table1[[#This Row],[Connection ID]]&lt;&gt;"-",IF(COUNTIF(Table1[Connection ID],Table1[[#This Row],[Connection ID]])&gt;1,"Duplicate Tag",""),"")</f>
        <v/>
      </c>
      <c r="J110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05" s="62"/>
      <c r="M1105" s="62" t="s">
        <v>7</v>
      </c>
      <c r="N1105" s="72" t="str" cm="1">
        <f t="array" ref="N1105">_xlfn._xlws.FILTER(LookupCostCode[Cost Code],LookupCostCode[Description]=Table1[[#This Row],[Equipment Type]],"Not Assigned")</f>
        <v>Not Assigned</v>
      </c>
      <c r="O1105" s="72" t="s">
        <v>545</v>
      </c>
      <c r="P1105" s="72"/>
      <c r="Q1105" s="62" t="s">
        <v>5</v>
      </c>
      <c r="R1105" s="62"/>
      <c r="S1105" s="62"/>
      <c r="T1105" s="62"/>
      <c r="U1105" s="62"/>
      <c r="V1105" s="62"/>
      <c r="W1105" s="72" t="str">
        <f>IF(ISBLANK(Table1[[#This Row],[Connection Type]]),"",INDEX(LookupConnectionType[Description],MATCH(Table1[[#This Row],[Connection Type]],LookupConnectionType[Connection Abbreviation])))</f>
        <v/>
      </c>
      <c r="X1105" s="76"/>
      <c r="Z1105" s="41" t="s">
        <v>1263</v>
      </c>
      <c r="AA1105" s="62"/>
      <c r="AB1105" s="62"/>
      <c r="AC1105" s="62"/>
      <c r="AD1105" s="62"/>
      <c r="AE1105" s="62"/>
      <c r="AF1105" s="77"/>
      <c r="AG1105" s="77"/>
      <c r="AH1105" s="78"/>
      <c r="AI110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0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05" s="79" t="str">
        <f>IF(OR(Table1[[#This Row],[Apparent Power (kVA)]]="",Table1[[#This Row],[Elec - Diversity]]=""),"",Table1[[#This Row],[Apparent Power (kVA)]]*Table1[[#This Row],[Elec - Diversity]])</f>
        <v/>
      </c>
      <c r="AL1105" s="62"/>
      <c r="AM1105" s="62"/>
      <c r="AN1105" s="62"/>
      <c r="AO1105" s="62"/>
      <c r="AP1105" s="62"/>
      <c r="AQ1105" s="62"/>
      <c r="AR1105" s="62"/>
      <c r="AS1105" s="62"/>
      <c r="AT1105" s="62" t="str" cm="1">
        <f t="array" ref="AT1105">IF(ISBLANK(Table1[[#This Row],[Service]]),"N/A",INDEX(LookupService[Consumption Unit],MATCH(Table1[[#This Row],[Service]],LookupService[Service],0),0))</f>
        <v>N/A</v>
      </c>
      <c r="AU1105" s="62"/>
      <c r="AV1105" s="62"/>
      <c r="AW1105" s="80" t="str" cm="1">
        <f t="array" ref="AW1105">IF(ISBLANK(Table1[[#This Row],[Service]]),"N/A",INDEX(LookupService[Pressure Unit],MATCH(Table1[[#This Row],[Service]],LookupService[Service],0),0))</f>
        <v>N/A</v>
      </c>
      <c r="AX1105" s="81"/>
      <c r="AY1105" s="72" t="str">
        <f>IF(OR(Table1[[#This Row],[Flow]]="",Table1[[#This Row],[Mech - Diversity]]=""),"",Table1[[#This Row],[Flow]]*Table1[[#This Row],[Mech - Diversity]])</f>
        <v/>
      </c>
      <c r="AZ1105" s="72"/>
      <c r="BA1105" s="62"/>
      <c r="BB1105" s="62"/>
      <c r="BC1105" s="62"/>
      <c r="BD1105" s="62"/>
      <c r="BE1105" s="62"/>
      <c r="BF1105" s="62"/>
      <c r="BG1105" s="62"/>
      <c r="BH1105" s="77"/>
      <c r="BI1105" s="77"/>
      <c r="BJ1105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105" s="72"/>
      <c r="BL1105" s="72" t="b">
        <f>IF(ISBLANK(Table1[[#This Row],[Power Source (Control Panel)]]),FALSE,TRUE)</f>
        <v>0</v>
      </c>
    </row>
    <row r="1106" spans="1:64" ht="30" customHeight="1" x14ac:dyDescent="0.3">
      <c r="A1106" s="62" t="s">
        <v>1261</v>
      </c>
      <c r="B1106" s="62" t="s">
        <v>1262</v>
      </c>
      <c r="C110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06" s="62" t="s">
        <v>509</v>
      </c>
      <c r="E1106" s="62"/>
      <c r="F110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0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06" s="74"/>
      <c r="I1106" s="75" t="str">
        <f>IF(Table1[[#This Row],[Connection ID]]&lt;&gt;"-",IF(COUNTIF(Table1[Connection ID],Table1[[#This Row],[Connection ID]])&gt;1,"Duplicate Tag",""),"")</f>
        <v/>
      </c>
      <c r="J110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06" s="62"/>
      <c r="M1106" s="62" t="s">
        <v>7</v>
      </c>
      <c r="N1106" s="72" t="str" cm="1">
        <f t="array" ref="N1106">_xlfn._xlws.FILTER(LookupCostCode[Cost Code],LookupCostCode[Description]=Table1[[#This Row],[Equipment Type]],"Not Assigned")</f>
        <v>Not Assigned</v>
      </c>
      <c r="O1106" s="72" t="s">
        <v>545</v>
      </c>
      <c r="P1106" s="72"/>
      <c r="Q1106" s="62" t="s">
        <v>5</v>
      </c>
      <c r="R1106" s="62"/>
      <c r="S1106" s="62"/>
      <c r="T1106" s="62"/>
      <c r="U1106" s="62"/>
      <c r="V1106" s="62"/>
      <c r="W1106" s="72" t="str">
        <f>IF(ISBLANK(Table1[[#This Row],[Connection Type]]),"",INDEX(LookupConnectionType[Description],MATCH(Table1[[#This Row],[Connection Type]],LookupConnectionType[Connection Abbreviation])))</f>
        <v/>
      </c>
      <c r="X1106" s="76"/>
      <c r="Z1106" s="41" t="s">
        <v>1263</v>
      </c>
      <c r="AA1106" s="62"/>
      <c r="AB1106" s="62"/>
      <c r="AC1106" s="62"/>
      <c r="AD1106" s="62"/>
      <c r="AE1106" s="62"/>
      <c r="AF1106" s="77"/>
      <c r="AG1106" s="77"/>
      <c r="AH1106" s="78"/>
      <c r="AI110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0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06" s="79" t="str">
        <f>IF(OR(Table1[[#This Row],[Apparent Power (kVA)]]="",Table1[[#This Row],[Elec - Diversity]]=""),"",Table1[[#This Row],[Apparent Power (kVA)]]*Table1[[#This Row],[Elec - Diversity]])</f>
        <v/>
      </c>
      <c r="AL1106" s="62"/>
      <c r="AM1106" s="62"/>
      <c r="AN1106" s="62"/>
      <c r="AO1106" s="62"/>
      <c r="AP1106" s="62"/>
      <c r="AQ1106" s="62"/>
      <c r="AR1106" s="62"/>
      <c r="AS1106" s="62"/>
      <c r="AT1106" s="62" t="str" cm="1">
        <f t="array" ref="AT1106">IF(ISBLANK(Table1[[#This Row],[Service]]),"N/A",INDEX(LookupService[Consumption Unit],MATCH(Table1[[#This Row],[Service]],LookupService[Service],0),0))</f>
        <v>N/A</v>
      </c>
      <c r="AU1106" s="62"/>
      <c r="AV1106" s="62"/>
      <c r="AW1106" s="80" t="str" cm="1">
        <f t="array" ref="AW1106">IF(ISBLANK(Table1[[#This Row],[Service]]),"N/A",INDEX(LookupService[Pressure Unit],MATCH(Table1[[#This Row],[Service]],LookupService[Service],0),0))</f>
        <v>N/A</v>
      </c>
      <c r="AX1106" s="81"/>
      <c r="AY1106" s="72" t="str">
        <f>IF(OR(Table1[[#This Row],[Flow]]="",Table1[[#This Row],[Mech - Diversity]]=""),"",Table1[[#This Row],[Flow]]*Table1[[#This Row],[Mech - Diversity]])</f>
        <v/>
      </c>
      <c r="AZ1106" s="72"/>
      <c r="BA1106" s="62"/>
      <c r="BB1106" s="62"/>
      <c r="BC1106" s="62"/>
      <c r="BD1106" s="62"/>
      <c r="BE1106" s="62"/>
      <c r="BF1106" s="62"/>
      <c r="BG1106" s="62"/>
      <c r="BH1106" s="77"/>
      <c r="BI1106" s="77"/>
      <c r="BJ110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06" s="72"/>
      <c r="BL1106" s="72" t="b">
        <f>IF(ISBLANK(Table1[[#This Row],[Power Source (Control Panel)]]),FALSE,TRUE)</f>
        <v>0</v>
      </c>
    </row>
    <row r="1107" spans="1:64" ht="30" customHeight="1" x14ac:dyDescent="0.3">
      <c r="A1107" s="62" t="s">
        <v>1264</v>
      </c>
      <c r="B1107" s="62" t="s">
        <v>1265</v>
      </c>
      <c r="C110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EL-C321</v>
      </c>
      <c r="D1107" s="62" t="s">
        <v>516</v>
      </c>
      <c r="E1107" s="62" t="s">
        <v>528</v>
      </c>
      <c r="F1107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107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107" s="74">
        <v>321</v>
      </c>
      <c r="I1107" s="75" t="str">
        <f>IF(Table1[[#This Row],[Connection ID]]&lt;&gt;"-",IF(COUNTIF(Table1[Connection ID],Table1[[#This Row],[Connection ID]])&gt;1,"Duplicate Tag",""),"")</f>
        <v/>
      </c>
      <c r="J110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07" s="62"/>
      <c r="M1107" s="62" t="s">
        <v>7</v>
      </c>
      <c r="N1107" s="72" t="str" cm="1">
        <f t="array" ref="N1107">_xlfn._xlws.FILTER(LookupCostCode[Cost Code],LookupCostCode[Description]=Table1[[#This Row],[Equipment Type]],"Not Assigned")</f>
        <v>Not Assigned</v>
      </c>
      <c r="O1107" s="72" t="s">
        <v>545</v>
      </c>
      <c r="P1107" s="72"/>
      <c r="Q1107" s="62" t="s">
        <v>5</v>
      </c>
      <c r="R1107" s="62"/>
      <c r="S1107" s="62"/>
      <c r="T1107" s="62"/>
      <c r="U1107" s="62"/>
      <c r="V1107" s="62"/>
      <c r="W1107" s="72" t="str">
        <f>IF(ISBLANK(Table1[[#This Row],[Connection Type]]),"",INDEX(LookupConnectionType[Description],MATCH(Table1[[#This Row],[Connection Type]],LookupConnectionType[Connection Abbreviation])))</f>
        <v/>
      </c>
      <c r="X1107" s="76"/>
      <c r="Z1107" s="41" t="s">
        <v>1263</v>
      </c>
      <c r="AA1107" s="62"/>
      <c r="AB1107" s="62"/>
      <c r="AC1107" s="62" t="s">
        <v>518</v>
      </c>
      <c r="AD1107" s="62"/>
      <c r="AE1107" s="62" t="s">
        <v>529</v>
      </c>
      <c r="AF1107" s="77"/>
      <c r="AG1107" s="77">
        <v>5</v>
      </c>
      <c r="AH1107" s="78">
        <v>0.75</v>
      </c>
      <c r="AI1107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1107" s="79">
        <f>IF(OR(Table1[[#This Row],[Apparent Load (FLA)]]="",Table1[[#This Row],[Apparent Load (FLA)]]=0,Table1[[#This Row],[Elec - Diversity]]=""),"",Table1[[#This Row],[Apparent Load (FLA)]]*Table1[[#This Row],[Elec - Diversity]])</f>
        <v>3.75</v>
      </c>
      <c r="AK1107" s="79">
        <f>IF(OR(Table1[[#This Row],[Apparent Power (kVA)]]="",Table1[[#This Row],[Elec - Diversity]]=""),"",Table1[[#This Row],[Apparent Power (kVA)]]*Table1[[#This Row],[Elec - Diversity]])</f>
        <v>0.44999999999999996</v>
      </c>
      <c r="AL1107" s="62"/>
      <c r="AM1107" s="62"/>
      <c r="AN1107" s="62"/>
      <c r="AO1107" s="62"/>
      <c r="AP1107" s="62"/>
      <c r="AQ1107" s="62"/>
      <c r="AR1107" s="62"/>
      <c r="AS1107" s="62"/>
      <c r="AT1107" s="62" t="str" cm="1">
        <f t="array" ref="AT1107">IF(ISBLANK(Table1[[#This Row],[Service]]),"N/A",INDEX(LookupService[Consumption Unit],MATCH(Table1[[#This Row],[Service]],LookupService[Service],0),0))</f>
        <v>N/A</v>
      </c>
      <c r="AU1107" s="62"/>
      <c r="AV1107" s="62"/>
      <c r="AW1107" s="80" t="str" cm="1">
        <f t="array" ref="AW1107">IF(ISBLANK(Table1[[#This Row],[Service]]),"N/A",INDEX(LookupService[Pressure Unit],MATCH(Table1[[#This Row],[Service]],LookupService[Service],0),0))</f>
        <v>N/A</v>
      </c>
      <c r="AX1107" s="81"/>
      <c r="AY1107" s="72" t="str">
        <f>IF(OR(Table1[[#This Row],[Flow]]="",Table1[[#This Row],[Mech - Diversity]]=""),"",Table1[[#This Row],[Flow]]*Table1[[#This Row],[Mech - Diversity]])</f>
        <v/>
      </c>
      <c r="AZ1107" s="72"/>
      <c r="BA1107" s="62"/>
      <c r="BB1107" s="62"/>
      <c r="BC1107" s="62"/>
      <c r="BD1107" s="62"/>
      <c r="BE1107" s="62"/>
      <c r="BF1107" s="62"/>
      <c r="BG1107" s="62"/>
      <c r="BH1107" s="77"/>
      <c r="BI1107" s="77"/>
      <c r="BJ1107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107" s="72"/>
      <c r="BL1107" s="72" t="b">
        <f>IF(ISBLANK(Table1[[#This Row],[Power Source (Control Panel)]]),FALSE,TRUE)</f>
        <v>0</v>
      </c>
    </row>
    <row r="1108" spans="1:64" ht="30" customHeight="1" x14ac:dyDescent="0.3">
      <c r="A1108" s="62" t="s">
        <v>1264</v>
      </c>
      <c r="B1108" s="62" t="s">
        <v>1265</v>
      </c>
      <c r="C110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TD-C169</v>
      </c>
      <c r="D1108" s="62" t="s">
        <v>516</v>
      </c>
      <c r="E1108" s="62" t="s">
        <v>794</v>
      </c>
      <c r="F1108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108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108" s="74">
        <v>169</v>
      </c>
      <c r="I1108" s="75" t="str">
        <f>IF(Table1[[#This Row],[Connection ID]]&lt;&gt;"-",IF(COUNTIF(Table1[Connection ID],Table1[[#This Row],[Connection ID]])&gt;1,"Duplicate Tag",""),"")</f>
        <v/>
      </c>
      <c r="J110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08" s="62"/>
      <c r="M1108" s="62" t="s">
        <v>7</v>
      </c>
      <c r="N1108" s="72" t="str" cm="1">
        <f t="array" ref="N1108">_xlfn._xlws.FILTER(LookupCostCode[Cost Code],LookupCostCode[Description]=Table1[[#This Row],[Equipment Type]],"Not Assigned")</f>
        <v>Not Assigned</v>
      </c>
      <c r="O1108" s="72" t="s">
        <v>545</v>
      </c>
      <c r="P1108" s="72"/>
      <c r="Q1108" s="62" t="s">
        <v>5</v>
      </c>
      <c r="R1108" s="62"/>
      <c r="S1108" s="62"/>
      <c r="T1108" s="62"/>
      <c r="U1108" s="62"/>
      <c r="V1108" s="62"/>
      <c r="W1108" s="72" t="str">
        <f>IF(ISBLANK(Table1[[#This Row],[Connection Type]]),"",INDEX(LookupConnectionType[Description],MATCH(Table1[[#This Row],[Connection Type]],LookupConnectionType[Connection Abbreviation])))</f>
        <v/>
      </c>
      <c r="X1108" s="76"/>
      <c r="Z1108" s="41" t="s">
        <v>1263</v>
      </c>
      <c r="AA1108" s="62"/>
      <c r="AB1108" s="62"/>
      <c r="AC1108" s="62"/>
      <c r="AD1108" s="62"/>
      <c r="AE1108" s="62"/>
      <c r="AF1108" s="77"/>
      <c r="AG1108" s="77"/>
      <c r="AH1108" s="78"/>
      <c r="AI110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0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08" s="79" t="str">
        <f>IF(OR(Table1[[#This Row],[Apparent Power (kVA)]]="",Table1[[#This Row],[Elec - Diversity]]=""),"",Table1[[#This Row],[Apparent Power (kVA)]]*Table1[[#This Row],[Elec - Diversity]])</f>
        <v/>
      </c>
      <c r="AL1108" s="62"/>
      <c r="AM1108" s="62"/>
      <c r="AN1108" s="62"/>
      <c r="AO1108" s="62"/>
      <c r="AP1108" s="62"/>
      <c r="AQ1108" s="62"/>
      <c r="AR1108" s="62"/>
      <c r="AS1108" s="62"/>
      <c r="AT1108" s="62" t="str" cm="1">
        <f t="array" ref="AT1108">IF(ISBLANK(Table1[[#This Row],[Service]]),"N/A",INDEX(LookupService[Consumption Unit],MATCH(Table1[[#This Row],[Service]],LookupService[Service],0),0))</f>
        <v>N/A</v>
      </c>
      <c r="AU1108" s="62"/>
      <c r="AV1108" s="62"/>
      <c r="AW1108" s="80" t="str" cm="1">
        <f t="array" ref="AW1108">IF(ISBLANK(Table1[[#This Row],[Service]]),"N/A",INDEX(LookupService[Pressure Unit],MATCH(Table1[[#This Row],[Service]],LookupService[Service],0),0))</f>
        <v>N/A</v>
      </c>
      <c r="AX1108" s="81"/>
      <c r="AY1108" s="72" t="str">
        <f>IF(OR(Table1[[#This Row],[Flow]]="",Table1[[#This Row],[Mech - Diversity]]=""),"",Table1[[#This Row],[Flow]]*Table1[[#This Row],[Mech - Diversity]])</f>
        <v/>
      </c>
      <c r="AZ1108" s="72"/>
      <c r="BA1108" s="62"/>
      <c r="BB1108" s="62"/>
      <c r="BC1108" s="62"/>
      <c r="BD1108" s="62"/>
      <c r="BE1108" s="62"/>
      <c r="BF1108" s="62"/>
      <c r="BG1108" s="62"/>
      <c r="BH1108" s="77"/>
      <c r="BI1108" s="77"/>
      <c r="BJ1108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108" s="72"/>
      <c r="BL1108" s="72" t="b">
        <f>IF(ISBLANK(Table1[[#This Row],[Power Source (Control Panel)]]),FALSE,TRUE)</f>
        <v>0</v>
      </c>
    </row>
    <row r="1109" spans="1:64" ht="30" customHeight="1" x14ac:dyDescent="0.3">
      <c r="A1109" s="62" t="s">
        <v>1264</v>
      </c>
      <c r="B1109" s="62" t="s">
        <v>1265</v>
      </c>
      <c r="C110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09" s="62" t="s">
        <v>509</v>
      </c>
      <c r="E1109" s="62"/>
      <c r="F110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0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09" s="74"/>
      <c r="I1109" s="75" t="str">
        <f>IF(Table1[[#This Row],[Connection ID]]&lt;&gt;"-",IF(COUNTIF(Table1[Connection ID],Table1[[#This Row],[Connection ID]])&gt;1,"Duplicate Tag",""),"")</f>
        <v/>
      </c>
      <c r="J110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09" s="62"/>
      <c r="M1109" s="62" t="s">
        <v>7</v>
      </c>
      <c r="N1109" s="72" t="str" cm="1">
        <f t="array" ref="N1109">_xlfn._xlws.FILTER(LookupCostCode[Cost Code],LookupCostCode[Description]=Table1[[#This Row],[Equipment Type]],"Not Assigned")</f>
        <v>Not Assigned</v>
      </c>
      <c r="O1109" s="72" t="s">
        <v>545</v>
      </c>
      <c r="P1109" s="72"/>
      <c r="Q1109" s="62" t="s">
        <v>5</v>
      </c>
      <c r="R1109" s="62"/>
      <c r="S1109" s="62"/>
      <c r="T1109" s="62"/>
      <c r="U1109" s="62"/>
      <c r="V1109" s="62"/>
      <c r="W1109" s="72" t="str">
        <f>IF(ISBLANK(Table1[[#This Row],[Connection Type]]),"",INDEX(LookupConnectionType[Description],MATCH(Table1[[#This Row],[Connection Type]],LookupConnectionType[Connection Abbreviation])))</f>
        <v/>
      </c>
      <c r="X1109" s="76"/>
      <c r="Z1109" s="41" t="s">
        <v>1263</v>
      </c>
      <c r="AA1109" s="62"/>
      <c r="AB1109" s="62"/>
      <c r="AC1109" s="62"/>
      <c r="AD1109" s="62"/>
      <c r="AE1109" s="62"/>
      <c r="AF1109" s="77"/>
      <c r="AG1109" s="77"/>
      <c r="AH1109" s="78"/>
      <c r="AI110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0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09" s="79" t="str">
        <f>IF(OR(Table1[[#This Row],[Apparent Power (kVA)]]="",Table1[[#This Row],[Elec - Diversity]]=""),"",Table1[[#This Row],[Apparent Power (kVA)]]*Table1[[#This Row],[Elec - Diversity]])</f>
        <v/>
      </c>
      <c r="AL1109" s="62"/>
      <c r="AM1109" s="62"/>
      <c r="AN1109" s="62"/>
      <c r="AO1109" s="62"/>
      <c r="AP1109" s="62"/>
      <c r="AQ1109" s="62"/>
      <c r="AR1109" s="62"/>
      <c r="AS1109" s="62"/>
      <c r="AT1109" s="62" t="str" cm="1">
        <f t="array" ref="AT1109">IF(ISBLANK(Table1[[#This Row],[Service]]),"N/A",INDEX(LookupService[Consumption Unit],MATCH(Table1[[#This Row],[Service]],LookupService[Service],0),0))</f>
        <v>N/A</v>
      </c>
      <c r="AU1109" s="62"/>
      <c r="AV1109" s="62"/>
      <c r="AW1109" s="80" t="str" cm="1">
        <f t="array" ref="AW1109">IF(ISBLANK(Table1[[#This Row],[Service]]),"N/A",INDEX(LookupService[Pressure Unit],MATCH(Table1[[#This Row],[Service]],LookupService[Service],0),0))</f>
        <v>N/A</v>
      </c>
      <c r="AX1109" s="81"/>
      <c r="AY1109" s="72" t="str">
        <f>IF(OR(Table1[[#This Row],[Flow]]="",Table1[[#This Row],[Mech - Diversity]]=""),"",Table1[[#This Row],[Flow]]*Table1[[#This Row],[Mech - Diversity]])</f>
        <v/>
      </c>
      <c r="AZ1109" s="72"/>
      <c r="BA1109" s="62"/>
      <c r="BB1109" s="62"/>
      <c r="BC1109" s="62"/>
      <c r="BD1109" s="62"/>
      <c r="BE1109" s="62"/>
      <c r="BF1109" s="62"/>
      <c r="BG1109" s="62"/>
      <c r="BH1109" s="77"/>
      <c r="BI1109" s="77"/>
      <c r="BJ110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09" s="72"/>
      <c r="BL1109" s="72" t="b">
        <f>IF(ISBLANK(Table1[[#This Row],[Power Source (Control Panel)]]),FALSE,TRUE)</f>
        <v>0</v>
      </c>
    </row>
    <row r="1110" spans="1:64" ht="30" customHeight="1" x14ac:dyDescent="0.3">
      <c r="A1110" s="62" t="s">
        <v>1266</v>
      </c>
      <c r="B1110" s="62" t="s">
        <v>1267</v>
      </c>
      <c r="C111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EL-C322</v>
      </c>
      <c r="D1110" s="62" t="s">
        <v>516</v>
      </c>
      <c r="E1110" s="62" t="s">
        <v>528</v>
      </c>
      <c r="F1110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110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110" s="74">
        <v>322</v>
      </c>
      <c r="I1110" s="75" t="str">
        <f>IF(Table1[[#This Row],[Connection ID]]&lt;&gt;"-",IF(COUNTIF(Table1[Connection ID],Table1[[#This Row],[Connection ID]])&gt;1,"Duplicate Tag",""),"")</f>
        <v/>
      </c>
      <c r="J111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10" s="62"/>
      <c r="M1110" s="62" t="s">
        <v>7</v>
      </c>
      <c r="N1110" s="72" t="str" cm="1">
        <f t="array" ref="N1110">_xlfn._xlws.FILTER(LookupCostCode[Cost Code],LookupCostCode[Description]=Table1[[#This Row],[Equipment Type]],"Not Assigned")</f>
        <v>Not Assigned</v>
      </c>
      <c r="O1110" s="72" t="s">
        <v>545</v>
      </c>
      <c r="P1110" s="72"/>
      <c r="Q1110" s="62" t="s">
        <v>9</v>
      </c>
      <c r="R1110" s="62"/>
      <c r="S1110" s="62" t="s">
        <v>6</v>
      </c>
      <c r="T1110" s="62"/>
      <c r="U1110" s="62"/>
      <c r="V1110" s="62"/>
      <c r="W1110" s="72" t="str">
        <f>IF(ISBLANK(Table1[[#This Row],[Connection Type]]),"",INDEX(LookupConnectionType[Description],MATCH(Table1[[#This Row],[Connection Type]],LookupConnectionType[Connection Abbreviation])))</f>
        <v/>
      </c>
      <c r="X1110" s="76"/>
      <c r="Z1110" s="41" t="s">
        <v>1268</v>
      </c>
      <c r="AA1110" s="62"/>
      <c r="AB1110" s="62"/>
      <c r="AC1110" s="62" t="s">
        <v>518</v>
      </c>
      <c r="AD1110" s="62"/>
      <c r="AE1110" s="62" t="s">
        <v>529</v>
      </c>
      <c r="AF1110" s="77"/>
      <c r="AG1110" s="77">
        <v>5</v>
      </c>
      <c r="AH1110" s="78">
        <v>0.75</v>
      </c>
      <c r="AI1110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1110" s="79">
        <f>IF(OR(Table1[[#This Row],[Apparent Load (FLA)]]="",Table1[[#This Row],[Apparent Load (FLA)]]=0,Table1[[#This Row],[Elec - Diversity]]=""),"",Table1[[#This Row],[Apparent Load (FLA)]]*Table1[[#This Row],[Elec - Diversity]])</f>
        <v>3.75</v>
      </c>
      <c r="AK1110" s="79">
        <f>IF(OR(Table1[[#This Row],[Apparent Power (kVA)]]="",Table1[[#This Row],[Elec - Diversity]]=""),"",Table1[[#This Row],[Apparent Power (kVA)]]*Table1[[#This Row],[Elec - Diversity]])</f>
        <v>0.44999999999999996</v>
      </c>
      <c r="AL1110" s="62"/>
      <c r="AM1110" s="62"/>
      <c r="AN1110" s="62"/>
      <c r="AO1110" s="62"/>
      <c r="AP1110" s="62"/>
      <c r="AQ1110" s="62"/>
      <c r="AR1110" s="62"/>
      <c r="AS1110" s="62"/>
      <c r="AT1110" s="62" t="str" cm="1">
        <f t="array" ref="AT1110">IF(ISBLANK(Table1[[#This Row],[Service]]),"N/A",INDEX(LookupService[Consumption Unit],MATCH(Table1[[#This Row],[Service]],LookupService[Service],0),0))</f>
        <v>N/A</v>
      </c>
      <c r="AU1110" s="62"/>
      <c r="AV1110" s="62"/>
      <c r="AW1110" s="80" t="str" cm="1">
        <f t="array" ref="AW1110">IF(ISBLANK(Table1[[#This Row],[Service]]),"N/A",INDEX(LookupService[Pressure Unit],MATCH(Table1[[#This Row],[Service]],LookupService[Service],0),0))</f>
        <v>N/A</v>
      </c>
      <c r="AX1110" s="81"/>
      <c r="AY1110" s="72" t="str">
        <f>IF(OR(Table1[[#This Row],[Flow]]="",Table1[[#This Row],[Mech - Diversity]]=""),"",Table1[[#This Row],[Flow]]*Table1[[#This Row],[Mech - Diversity]])</f>
        <v/>
      </c>
      <c r="AZ1110" s="72"/>
      <c r="BA1110" s="62"/>
      <c r="BB1110" s="62"/>
      <c r="BC1110" s="62"/>
      <c r="BD1110" s="62"/>
      <c r="BE1110" s="62"/>
      <c r="BF1110" s="62"/>
      <c r="BG1110" s="62"/>
      <c r="BH1110" s="77"/>
      <c r="BI1110" s="77"/>
      <c r="BJ1110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110" s="72"/>
      <c r="BL1110" s="72" t="b">
        <f>IF(ISBLANK(Table1[[#This Row],[Power Source (Control Panel)]]),FALSE,TRUE)</f>
        <v>0</v>
      </c>
    </row>
    <row r="1111" spans="1:64" ht="30" customHeight="1" x14ac:dyDescent="0.3">
      <c r="A1111" s="62" t="s">
        <v>1266</v>
      </c>
      <c r="B1111" s="62" t="s">
        <v>1267</v>
      </c>
      <c r="C111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TD-C170</v>
      </c>
      <c r="D1111" s="62" t="s">
        <v>516</v>
      </c>
      <c r="E1111" s="62" t="s">
        <v>794</v>
      </c>
      <c r="F1111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111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111" s="74">
        <v>170</v>
      </c>
      <c r="I1111" s="75" t="str">
        <f>IF(Table1[[#This Row],[Connection ID]]&lt;&gt;"-",IF(COUNTIF(Table1[Connection ID],Table1[[#This Row],[Connection ID]])&gt;1,"Duplicate Tag",""),"")</f>
        <v/>
      </c>
      <c r="J111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11" s="62"/>
      <c r="M1111" s="62" t="s">
        <v>7</v>
      </c>
      <c r="N1111" s="72" t="str" cm="1">
        <f t="array" ref="N1111">_xlfn._xlws.FILTER(LookupCostCode[Cost Code],LookupCostCode[Description]=Table1[[#This Row],[Equipment Type]],"Not Assigned")</f>
        <v>Not Assigned</v>
      </c>
      <c r="O1111" s="72" t="s">
        <v>545</v>
      </c>
      <c r="P1111" s="72"/>
      <c r="Q1111" s="62" t="s">
        <v>9</v>
      </c>
      <c r="R1111" s="62"/>
      <c r="S1111" s="62" t="s">
        <v>6</v>
      </c>
      <c r="T1111" s="62"/>
      <c r="U1111" s="62"/>
      <c r="V1111" s="62"/>
      <c r="W1111" s="72" t="str">
        <f>IF(ISBLANK(Table1[[#This Row],[Connection Type]]),"",INDEX(LookupConnectionType[Description],MATCH(Table1[[#This Row],[Connection Type]],LookupConnectionType[Connection Abbreviation])))</f>
        <v/>
      </c>
      <c r="X1111" s="76"/>
      <c r="Z1111" s="41" t="s">
        <v>1268</v>
      </c>
      <c r="AA1111" s="62"/>
      <c r="AB1111" s="62"/>
      <c r="AC1111" s="62"/>
      <c r="AD1111" s="62"/>
      <c r="AE1111" s="62"/>
      <c r="AF1111" s="77"/>
      <c r="AG1111" s="77"/>
      <c r="AH1111" s="78"/>
      <c r="AI111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1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11" s="79" t="str">
        <f>IF(OR(Table1[[#This Row],[Apparent Power (kVA)]]="",Table1[[#This Row],[Elec - Diversity]]=""),"",Table1[[#This Row],[Apparent Power (kVA)]]*Table1[[#This Row],[Elec - Diversity]])</f>
        <v/>
      </c>
      <c r="AL1111" s="62"/>
      <c r="AM1111" s="62"/>
      <c r="AN1111" s="62"/>
      <c r="AO1111" s="62"/>
      <c r="AP1111" s="62"/>
      <c r="AQ1111" s="62"/>
      <c r="AR1111" s="62"/>
      <c r="AS1111" s="62"/>
      <c r="AT1111" s="62" t="str" cm="1">
        <f t="array" ref="AT1111">IF(ISBLANK(Table1[[#This Row],[Service]]),"N/A",INDEX(LookupService[Consumption Unit],MATCH(Table1[[#This Row],[Service]],LookupService[Service],0),0))</f>
        <v>N/A</v>
      </c>
      <c r="AU1111" s="62"/>
      <c r="AV1111" s="62"/>
      <c r="AW1111" s="80" t="str" cm="1">
        <f t="array" ref="AW1111">IF(ISBLANK(Table1[[#This Row],[Service]]),"N/A",INDEX(LookupService[Pressure Unit],MATCH(Table1[[#This Row],[Service]],LookupService[Service],0),0))</f>
        <v>N/A</v>
      </c>
      <c r="AX1111" s="81"/>
      <c r="AY1111" s="72" t="str">
        <f>IF(OR(Table1[[#This Row],[Flow]]="",Table1[[#This Row],[Mech - Diversity]]=""),"",Table1[[#This Row],[Flow]]*Table1[[#This Row],[Mech - Diversity]])</f>
        <v/>
      </c>
      <c r="AZ1111" s="72"/>
      <c r="BA1111" s="62"/>
      <c r="BB1111" s="62"/>
      <c r="BC1111" s="62"/>
      <c r="BD1111" s="62"/>
      <c r="BE1111" s="62"/>
      <c r="BF1111" s="62"/>
      <c r="BG1111" s="62"/>
      <c r="BH1111" s="77"/>
      <c r="BI1111" s="77"/>
      <c r="BJ1111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111" s="72"/>
      <c r="BL1111" s="72" t="b">
        <f>IF(ISBLANK(Table1[[#This Row],[Power Source (Control Panel)]]),FALSE,TRUE)</f>
        <v>0</v>
      </c>
    </row>
    <row r="1112" spans="1:64" ht="30" customHeight="1" x14ac:dyDescent="0.3">
      <c r="A1112" s="62" t="s">
        <v>1266</v>
      </c>
      <c r="B1112" s="62" t="s">
        <v>1267</v>
      </c>
      <c r="C111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12" s="62" t="s">
        <v>509</v>
      </c>
      <c r="E1112" s="62"/>
      <c r="F111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1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12" s="74"/>
      <c r="I1112" s="75" t="str">
        <f>IF(Table1[[#This Row],[Connection ID]]&lt;&gt;"-",IF(COUNTIF(Table1[Connection ID],Table1[[#This Row],[Connection ID]])&gt;1,"Duplicate Tag",""),"")</f>
        <v/>
      </c>
      <c r="J111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12" s="62"/>
      <c r="M1112" s="62" t="s">
        <v>7</v>
      </c>
      <c r="N1112" s="72" t="str" cm="1">
        <f t="array" ref="N1112">_xlfn._xlws.FILTER(LookupCostCode[Cost Code],LookupCostCode[Description]=Table1[[#This Row],[Equipment Type]],"Not Assigned")</f>
        <v>Not Assigned</v>
      </c>
      <c r="O1112" s="72" t="s">
        <v>545</v>
      </c>
      <c r="P1112" s="72"/>
      <c r="Q1112" s="62" t="s">
        <v>9</v>
      </c>
      <c r="R1112" s="62"/>
      <c r="S1112" s="62" t="s">
        <v>6</v>
      </c>
      <c r="T1112" s="62"/>
      <c r="U1112" s="62"/>
      <c r="V1112" s="62"/>
      <c r="W1112" s="72" t="str">
        <f>IF(ISBLANK(Table1[[#This Row],[Connection Type]]),"",INDEX(LookupConnectionType[Description],MATCH(Table1[[#This Row],[Connection Type]],LookupConnectionType[Connection Abbreviation])))</f>
        <v/>
      </c>
      <c r="X1112" s="76"/>
      <c r="Z1112" s="41" t="s">
        <v>1268</v>
      </c>
      <c r="AA1112" s="62"/>
      <c r="AB1112" s="62"/>
      <c r="AC1112" s="62"/>
      <c r="AD1112" s="62"/>
      <c r="AE1112" s="62"/>
      <c r="AF1112" s="77"/>
      <c r="AG1112" s="77"/>
      <c r="AH1112" s="78"/>
      <c r="AI111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1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12" s="79" t="str">
        <f>IF(OR(Table1[[#This Row],[Apparent Power (kVA)]]="",Table1[[#This Row],[Elec - Diversity]]=""),"",Table1[[#This Row],[Apparent Power (kVA)]]*Table1[[#This Row],[Elec - Diversity]])</f>
        <v/>
      </c>
      <c r="AL1112" s="62"/>
      <c r="AM1112" s="62"/>
      <c r="AN1112" s="62"/>
      <c r="AO1112" s="62"/>
      <c r="AP1112" s="62"/>
      <c r="AQ1112" s="62"/>
      <c r="AR1112" s="62"/>
      <c r="AS1112" s="62"/>
      <c r="AT1112" s="62" t="str" cm="1">
        <f t="array" ref="AT1112">IF(ISBLANK(Table1[[#This Row],[Service]]),"N/A",INDEX(LookupService[Consumption Unit],MATCH(Table1[[#This Row],[Service]],LookupService[Service],0),0))</f>
        <v>N/A</v>
      </c>
      <c r="AU1112" s="62"/>
      <c r="AV1112" s="62"/>
      <c r="AW1112" s="80" t="str" cm="1">
        <f t="array" ref="AW1112">IF(ISBLANK(Table1[[#This Row],[Service]]),"N/A",INDEX(LookupService[Pressure Unit],MATCH(Table1[[#This Row],[Service]],LookupService[Service],0),0))</f>
        <v>N/A</v>
      </c>
      <c r="AX1112" s="81"/>
      <c r="AY1112" s="72" t="str">
        <f>IF(OR(Table1[[#This Row],[Flow]]="",Table1[[#This Row],[Mech - Diversity]]=""),"",Table1[[#This Row],[Flow]]*Table1[[#This Row],[Mech - Diversity]])</f>
        <v/>
      </c>
      <c r="AZ1112" s="72"/>
      <c r="BA1112" s="62"/>
      <c r="BB1112" s="62"/>
      <c r="BC1112" s="62"/>
      <c r="BD1112" s="62"/>
      <c r="BE1112" s="62"/>
      <c r="BF1112" s="62"/>
      <c r="BG1112" s="62"/>
      <c r="BH1112" s="77"/>
      <c r="BI1112" s="77"/>
      <c r="BJ111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12" s="72"/>
      <c r="BL1112" s="72" t="b">
        <f>IF(ISBLANK(Table1[[#This Row],[Power Source (Control Panel)]]),FALSE,TRUE)</f>
        <v>0</v>
      </c>
    </row>
    <row r="1113" spans="1:64" ht="30" customHeight="1" x14ac:dyDescent="0.3">
      <c r="A1113" s="62" t="s">
        <v>1269</v>
      </c>
      <c r="B1113" s="62" t="s">
        <v>1267</v>
      </c>
      <c r="C111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EL-C323</v>
      </c>
      <c r="D1113" s="62" t="s">
        <v>516</v>
      </c>
      <c r="E1113" s="62" t="s">
        <v>528</v>
      </c>
      <c r="F1113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113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113" s="74">
        <v>323</v>
      </c>
      <c r="I1113" s="75" t="str">
        <f>IF(Table1[[#This Row],[Connection ID]]&lt;&gt;"-",IF(COUNTIF(Table1[Connection ID],Table1[[#This Row],[Connection ID]])&gt;1,"Duplicate Tag",""),"")</f>
        <v/>
      </c>
      <c r="J111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13" s="62"/>
      <c r="M1113" s="62" t="s">
        <v>7</v>
      </c>
      <c r="N1113" s="72" t="str" cm="1">
        <f t="array" ref="N1113">_xlfn._xlws.FILTER(LookupCostCode[Cost Code],LookupCostCode[Description]=Table1[[#This Row],[Equipment Type]],"Not Assigned")</f>
        <v>Not Assigned</v>
      </c>
      <c r="O1113" s="72" t="s">
        <v>545</v>
      </c>
      <c r="P1113" s="72"/>
      <c r="Q1113" s="62" t="s">
        <v>9</v>
      </c>
      <c r="R1113" s="62"/>
      <c r="S1113" s="62" t="s">
        <v>6</v>
      </c>
      <c r="T1113" s="62"/>
      <c r="U1113" s="62"/>
      <c r="V1113" s="62"/>
      <c r="W1113" s="72" t="str">
        <f>IF(ISBLANK(Table1[[#This Row],[Connection Type]]),"",INDEX(LookupConnectionType[Description],MATCH(Table1[[#This Row],[Connection Type]],LookupConnectionType[Connection Abbreviation])))</f>
        <v/>
      </c>
      <c r="X1113" s="76"/>
      <c r="Z1113" s="41" t="s">
        <v>1268</v>
      </c>
      <c r="AA1113" s="62"/>
      <c r="AB1113" s="62"/>
      <c r="AC1113" s="62" t="s">
        <v>518</v>
      </c>
      <c r="AD1113" s="62"/>
      <c r="AE1113" s="62" t="s">
        <v>529</v>
      </c>
      <c r="AF1113" s="77"/>
      <c r="AG1113" s="77">
        <v>5</v>
      </c>
      <c r="AH1113" s="78">
        <v>0.75</v>
      </c>
      <c r="AI1113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1113" s="79">
        <f>IF(OR(Table1[[#This Row],[Apparent Load (FLA)]]="",Table1[[#This Row],[Apparent Load (FLA)]]=0,Table1[[#This Row],[Elec - Diversity]]=""),"",Table1[[#This Row],[Apparent Load (FLA)]]*Table1[[#This Row],[Elec - Diversity]])</f>
        <v>3.75</v>
      </c>
      <c r="AK1113" s="79">
        <f>IF(OR(Table1[[#This Row],[Apparent Power (kVA)]]="",Table1[[#This Row],[Elec - Diversity]]=""),"",Table1[[#This Row],[Apparent Power (kVA)]]*Table1[[#This Row],[Elec - Diversity]])</f>
        <v>0.44999999999999996</v>
      </c>
      <c r="AL1113" s="62"/>
      <c r="AM1113" s="62"/>
      <c r="AN1113" s="62"/>
      <c r="AO1113" s="62"/>
      <c r="AP1113" s="62"/>
      <c r="AQ1113" s="62"/>
      <c r="AR1113" s="62"/>
      <c r="AS1113" s="62"/>
      <c r="AT1113" s="62" t="str" cm="1">
        <f t="array" ref="AT1113">IF(ISBLANK(Table1[[#This Row],[Service]]),"N/A",INDEX(LookupService[Consumption Unit],MATCH(Table1[[#This Row],[Service]],LookupService[Service],0),0))</f>
        <v>N/A</v>
      </c>
      <c r="AU1113" s="62"/>
      <c r="AV1113" s="62"/>
      <c r="AW1113" s="80" t="str" cm="1">
        <f t="array" ref="AW1113">IF(ISBLANK(Table1[[#This Row],[Service]]),"N/A",INDEX(LookupService[Pressure Unit],MATCH(Table1[[#This Row],[Service]],LookupService[Service],0),0))</f>
        <v>N/A</v>
      </c>
      <c r="AX1113" s="81"/>
      <c r="AY1113" s="72" t="str">
        <f>IF(OR(Table1[[#This Row],[Flow]]="",Table1[[#This Row],[Mech - Diversity]]=""),"",Table1[[#This Row],[Flow]]*Table1[[#This Row],[Mech - Diversity]])</f>
        <v/>
      </c>
      <c r="AZ1113" s="72"/>
      <c r="BA1113" s="62"/>
      <c r="BB1113" s="62"/>
      <c r="BC1113" s="62"/>
      <c r="BD1113" s="62"/>
      <c r="BE1113" s="62"/>
      <c r="BF1113" s="62"/>
      <c r="BG1113" s="62"/>
      <c r="BH1113" s="77"/>
      <c r="BI1113" s="77"/>
      <c r="BJ1113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113" s="72"/>
      <c r="BL1113" s="72" t="b">
        <f>IF(ISBLANK(Table1[[#This Row],[Power Source (Control Panel)]]),FALSE,TRUE)</f>
        <v>0</v>
      </c>
    </row>
    <row r="1114" spans="1:64" ht="30" customHeight="1" x14ac:dyDescent="0.3">
      <c r="A1114" s="62" t="s">
        <v>1269</v>
      </c>
      <c r="B1114" s="62" t="s">
        <v>1267</v>
      </c>
      <c r="C111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TD-C171</v>
      </c>
      <c r="D1114" s="62" t="s">
        <v>516</v>
      </c>
      <c r="E1114" s="62" t="s">
        <v>794</v>
      </c>
      <c r="F1114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114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114" s="74">
        <v>171</v>
      </c>
      <c r="I1114" s="75" t="str">
        <f>IF(Table1[[#This Row],[Connection ID]]&lt;&gt;"-",IF(COUNTIF(Table1[Connection ID],Table1[[#This Row],[Connection ID]])&gt;1,"Duplicate Tag",""),"")</f>
        <v/>
      </c>
      <c r="J111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14" s="62"/>
      <c r="M1114" s="62" t="s">
        <v>7</v>
      </c>
      <c r="N1114" s="72" t="str" cm="1">
        <f t="array" ref="N1114">_xlfn._xlws.FILTER(LookupCostCode[Cost Code],LookupCostCode[Description]=Table1[[#This Row],[Equipment Type]],"Not Assigned")</f>
        <v>Not Assigned</v>
      </c>
      <c r="O1114" s="72" t="s">
        <v>545</v>
      </c>
      <c r="P1114" s="72"/>
      <c r="Q1114" s="62" t="s">
        <v>9</v>
      </c>
      <c r="R1114" s="62"/>
      <c r="S1114" s="62" t="s">
        <v>6</v>
      </c>
      <c r="T1114" s="62"/>
      <c r="U1114" s="62"/>
      <c r="V1114" s="62"/>
      <c r="W1114" s="72" t="str">
        <f>IF(ISBLANK(Table1[[#This Row],[Connection Type]]),"",INDEX(LookupConnectionType[Description],MATCH(Table1[[#This Row],[Connection Type]],LookupConnectionType[Connection Abbreviation])))</f>
        <v/>
      </c>
      <c r="X1114" s="76"/>
      <c r="Z1114" s="41" t="s">
        <v>1268</v>
      </c>
      <c r="AA1114" s="62"/>
      <c r="AB1114" s="62"/>
      <c r="AC1114" s="62"/>
      <c r="AD1114" s="62"/>
      <c r="AE1114" s="62"/>
      <c r="AF1114" s="77"/>
      <c r="AG1114" s="77"/>
      <c r="AH1114" s="78"/>
      <c r="AI111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1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14" s="79" t="str">
        <f>IF(OR(Table1[[#This Row],[Apparent Power (kVA)]]="",Table1[[#This Row],[Elec - Diversity]]=""),"",Table1[[#This Row],[Apparent Power (kVA)]]*Table1[[#This Row],[Elec - Diversity]])</f>
        <v/>
      </c>
      <c r="AL1114" s="62"/>
      <c r="AM1114" s="62"/>
      <c r="AN1114" s="62"/>
      <c r="AO1114" s="62"/>
      <c r="AP1114" s="62"/>
      <c r="AQ1114" s="62"/>
      <c r="AR1114" s="62"/>
      <c r="AS1114" s="62"/>
      <c r="AT1114" s="62" t="str" cm="1">
        <f t="array" ref="AT1114">IF(ISBLANK(Table1[[#This Row],[Service]]),"N/A",INDEX(LookupService[Consumption Unit],MATCH(Table1[[#This Row],[Service]],LookupService[Service],0),0))</f>
        <v>N/A</v>
      </c>
      <c r="AU1114" s="62"/>
      <c r="AV1114" s="62"/>
      <c r="AW1114" s="80" t="str" cm="1">
        <f t="array" ref="AW1114">IF(ISBLANK(Table1[[#This Row],[Service]]),"N/A",INDEX(LookupService[Pressure Unit],MATCH(Table1[[#This Row],[Service]],LookupService[Service],0),0))</f>
        <v>N/A</v>
      </c>
      <c r="AX1114" s="81"/>
      <c r="AY1114" s="72" t="str">
        <f>IF(OR(Table1[[#This Row],[Flow]]="",Table1[[#This Row],[Mech - Diversity]]=""),"",Table1[[#This Row],[Flow]]*Table1[[#This Row],[Mech - Diversity]])</f>
        <v/>
      </c>
      <c r="AZ1114" s="72"/>
      <c r="BA1114" s="62"/>
      <c r="BB1114" s="62"/>
      <c r="BC1114" s="62"/>
      <c r="BD1114" s="62"/>
      <c r="BE1114" s="62"/>
      <c r="BF1114" s="62"/>
      <c r="BG1114" s="62"/>
      <c r="BH1114" s="77"/>
      <c r="BI1114" s="77"/>
      <c r="BJ1114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114" s="72"/>
      <c r="BL1114" s="72" t="b">
        <f>IF(ISBLANK(Table1[[#This Row],[Power Source (Control Panel)]]),FALSE,TRUE)</f>
        <v>0</v>
      </c>
    </row>
    <row r="1115" spans="1:64" ht="30" customHeight="1" x14ac:dyDescent="0.3">
      <c r="A1115" s="62" t="s">
        <v>1269</v>
      </c>
      <c r="B1115" s="62" t="s">
        <v>1267</v>
      </c>
      <c r="C111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15" s="62" t="s">
        <v>509</v>
      </c>
      <c r="E1115" s="62"/>
      <c r="F111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1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15" s="74"/>
      <c r="I1115" s="75" t="str">
        <f>IF(Table1[[#This Row],[Connection ID]]&lt;&gt;"-",IF(COUNTIF(Table1[Connection ID],Table1[[#This Row],[Connection ID]])&gt;1,"Duplicate Tag",""),"")</f>
        <v/>
      </c>
      <c r="J111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15" s="62"/>
      <c r="M1115" s="62" t="s">
        <v>7</v>
      </c>
      <c r="N1115" s="72" t="str" cm="1">
        <f t="array" ref="N1115">_xlfn._xlws.FILTER(LookupCostCode[Cost Code],LookupCostCode[Description]=Table1[[#This Row],[Equipment Type]],"Not Assigned")</f>
        <v>Not Assigned</v>
      </c>
      <c r="O1115" s="72" t="s">
        <v>545</v>
      </c>
      <c r="P1115" s="72"/>
      <c r="Q1115" s="62" t="s">
        <v>9</v>
      </c>
      <c r="R1115" s="62"/>
      <c r="S1115" s="62" t="s">
        <v>6</v>
      </c>
      <c r="T1115" s="62"/>
      <c r="U1115" s="62"/>
      <c r="V1115" s="62"/>
      <c r="W1115" s="72" t="str">
        <f>IF(ISBLANK(Table1[[#This Row],[Connection Type]]),"",INDEX(LookupConnectionType[Description],MATCH(Table1[[#This Row],[Connection Type]],LookupConnectionType[Connection Abbreviation])))</f>
        <v/>
      </c>
      <c r="X1115" s="76"/>
      <c r="Z1115" s="41" t="s">
        <v>1268</v>
      </c>
      <c r="AA1115" s="62"/>
      <c r="AB1115" s="62"/>
      <c r="AC1115" s="62"/>
      <c r="AD1115" s="62"/>
      <c r="AE1115" s="62"/>
      <c r="AF1115" s="77"/>
      <c r="AG1115" s="77"/>
      <c r="AH1115" s="78"/>
      <c r="AI111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1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15" s="79" t="str">
        <f>IF(OR(Table1[[#This Row],[Apparent Power (kVA)]]="",Table1[[#This Row],[Elec - Diversity]]=""),"",Table1[[#This Row],[Apparent Power (kVA)]]*Table1[[#This Row],[Elec - Diversity]])</f>
        <v/>
      </c>
      <c r="AL1115" s="62"/>
      <c r="AM1115" s="62"/>
      <c r="AN1115" s="62"/>
      <c r="AO1115" s="62"/>
      <c r="AP1115" s="62"/>
      <c r="AQ1115" s="62"/>
      <c r="AR1115" s="62"/>
      <c r="AS1115" s="62"/>
      <c r="AT1115" s="62" t="str" cm="1">
        <f t="array" ref="AT1115">IF(ISBLANK(Table1[[#This Row],[Service]]),"N/A",INDEX(LookupService[Consumption Unit],MATCH(Table1[[#This Row],[Service]],LookupService[Service],0),0))</f>
        <v>N/A</v>
      </c>
      <c r="AU1115" s="62"/>
      <c r="AV1115" s="62"/>
      <c r="AW1115" s="80" t="str" cm="1">
        <f t="array" ref="AW1115">IF(ISBLANK(Table1[[#This Row],[Service]]),"N/A",INDEX(LookupService[Pressure Unit],MATCH(Table1[[#This Row],[Service]],LookupService[Service],0),0))</f>
        <v>N/A</v>
      </c>
      <c r="AX1115" s="81"/>
      <c r="AY1115" s="72" t="str">
        <f>IF(OR(Table1[[#This Row],[Flow]]="",Table1[[#This Row],[Mech - Diversity]]=""),"",Table1[[#This Row],[Flow]]*Table1[[#This Row],[Mech - Diversity]])</f>
        <v/>
      </c>
      <c r="AZ1115" s="72"/>
      <c r="BA1115" s="62"/>
      <c r="BB1115" s="62"/>
      <c r="BC1115" s="62"/>
      <c r="BD1115" s="62"/>
      <c r="BE1115" s="62"/>
      <c r="BF1115" s="62"/>
      <c r="BG1115" s="62"/>
      <c r="BH1115" s="77"/>
      <c r="BI1115" s="77"/>
      <c r="BJ111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15" s="72"/>
      <c r="BL1115" s="72" t="b">
        <f>IF(ISBLANK(Table1[[#This Row],[Power Source (Control Panel)]]),FALSE,TRUE)</f>
        <v>0</v>
      </c>
    </row>
    <row r="1116" spans="1:64" ht="30" customHeight="1" x14ac:dyDescent="0.3">
      <c r="A1116" s="62" t="s">
        <v>1270</v>
      </c>
      <c r="B1116" s="62" t="s">
        <v>1267</v>
      </c>
      <c r="C111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EL-C324</v>
      </c>
      <c r="D1116" s="62" t="s">
        <v>516</v>
      </c>
      <c r="E1116" s="62" t="s">
        <v>528</v>
      </c>
      <c r="F111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11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116" s="74">
        <v>324</v>
      </c>
      <c r="I1116" s="75" t="str">
        <f>IF(Table1[[#This Row],[Connection ID]]&lt;&gt;"-",IF(COUNTIF(Table1[Connection ID],Table1[[#This Row],[Connection ID]])&gt;1,"Duplicate Tag",""),"")</f>
        <v/>
      </c>
      <c r="J111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16" s="62"/>
      <c r="M1116" s="62" t="s">
        <v>751</v>
      </c>
      <c r="N1116" s="72" t="str" cm="1">
        <f t="array" ref="N1116">_xlfn._xlws.FILTER(LookupCostCode[Cost Code],LookupCostCode[Description]=Table1[[#This Row],[Equipment Type]],"Not Assigned")</f>
        <v>Not Assigned</v>
      </c>
      <c r="O1116" s="72" t="s">
        <v>545</v>
      </c>
      <c r="P1116" s="72"/>
      <c r="Q1116" s="62" t="s">
        <v>9</v>
      </c>
      <c r="R1116" s="62"/>
      <c r="S1116" s="62" t="s">
        <v>10</v>
      </c>
      <c r="T1116" s="62"/>
      <c r="U1116" s="62"/>
      <c r="V1116" s="62"/>
      <c r="W1116" s="72" t="str">
        <f>IF(ISBLANK(Table1[[#This Row],[Connection Type]]),"",INDEX(LookupConnectionType[Description],MATCH(Table1[[#This Row],[Connection Type]],LookupConnectionType[Connection Abbreviation])))</f>
        <v/>
      </c>
      <c r="X1116" s="76"/>
      <c r="Z1116" s="41" t="s">
        <v>1268</v>
      </c>
      <c r="AA1116" s="62"/>
      <c r="AB1116" s="62"/>
      <c r="AC1116" s="62" t="s">
        <v>518</v>
      </c>
      <c r="AD1116" s="62"/>
      <c r="AE1116" s="62" t="s">
        <v>529</v>
      </c>
      <c r="AF1116" s="77"/>
      <c r="AG1116" s="77">
        <v>5</v>
      </c>
      <c r="AH1116" s="78">
        <v>0.75</v>
      </c>
      <c r="AI111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1116" s="79">
        <f>IF(OR(Table1[[#This Row],[Apparent Load (FLA)]]="",Table1[[#This Row],[Apparent Load (FLA)]]=0,Table1[[#This Row],[Elec - Diversity]]=""),"",Table1[[#This Row],[Apparent Load (FLA)]]*Table1[[#This Row],[Elec - Diversity]])</f>
        <v>3.75</v>
      </c>
      <c r="AK1116" s="79">
        <f>IF(OR(Table1[[#This Row],[Apparent Power (kVA)]]="",Table1[[#This Row],[Elec - Diversity]]=""),"",Table1[[#This Row],[Apparent Power (kVA)]]*Table1[[#This Row],[Elec - Diversity]])</f>
        <v>0.44999999999999996</v>
      </c>
      <c r="AL1116" s="62"/>
      <c r="AM1116" s="62"/>
      <c r="AN1116" s="62"/>
      <c r="AO1116" s="62"/>
      <c r="AP1116" s="62"/>
      <c r="AQ1116" s="62"/>
      <c r="AR1116" s="62"/>
      <c r="AS1116" s="62"/>
      <c r="AT1116" s="62" t="str" cm="1">
        <f t="array" ref="AT1116">IF(ISBLANK(Table1[[#This Row],[Service]]),"N/A",INDEX(LookupService[Consumption Unit],MATCH(Table1[[#This Row],[Service]],LookupService[Service],0),0))</f>
        <v>N/A</v>
      </c>
      <c r="AU1116" s="62"/>
      <c r="AV1116" s="62"/>
      <c r="AW1116" s="80" t="str" cm="1">
        <f t="array" ref="AW1116">IF(ISBLANK(Table1[[#This Row],[Service]]),"N/A",INDEX(LookupService[Pressure Unit],MATCH(Table1[[#This Row],[Service]],LookupService[Service],0),0))</f>
        <v>N/A</v>
      </c>
      <c r="AX1116" s="81"/>
      <c r="AY1116" s="72" t="str">
        <f>IF(OR(Table1[[#This Row],[Flow]]="",Table1[[#This Row],[Mech - Diversity]]=""),"",Table1[[#This Row],[Flow]]*Table1[[#This Row],[Mech - Diversity]])</f>
        <v/>
      </c>
      <c r="AZ1116" s="72"/>
      <c r="BA1116" s="62"/>
      <c r="BB1116" s="62"/>
      <c r="BC1116" s="62"/>
      <c r="BD1116" s="62"/>
      <c r="BE1116" s="62"/>
      <c r="BF1116" s="62"/>
      <c r="BG1116" s="62"/>
      <c r="BH1116" s="77"/>
      <c r="BI1116" s="77"/>
      <c r="BJ111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116" s="72"/>
      <c r="BL1116" s="72" t="b">
        <f>IF(ISBLANK(Table1[[#This Row],[Power Source (Control Panel)]]),FALSE,TRUE)</f>
        <v>0</v>
      </c>
    </row>
    <row r="1117" spans="1:64" ht="30" customHeight="1" x14ac:dyDescent="0.3">
      <c r="A1117" s="62" t="s">
        <v>1270</v>
      </c>
      <c r="B1117" s="62" t="s">
        <v>1267</v>
      </c>
      <c r="C111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TD-C172</v>
      </c>
      <c r="D1117" s="62" t="s">
        <v>516</v>
      </c>
      <c r="E1117" s="62" t="s">
        <v>794</v>
      </c>
      <c r="F1117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117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117" s="74">
        <v>172</v>
      </c>
      <c r="I1117" s="75" t="str">
        <f>IF(Table1[[#This Row],[Connection ID]]&lt;&gt;"-",IF(COUNTIF(Table1[Connection ID],Table1[[#This Row],[Connection ID]])&gt;1,"Duplicate Tag",""),"")</f>
        <v/>
      </c>
      <c r="J111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17" s="62"/>
      <c r="M1117" s="62" t="s">
        <v>751</v>
      </c>
      <c r="N1117" s="72" t="str" cm="1">
        <f t="array" ref="N1117">_xlfn._xlws.FILTER(LookupCostCode[Cost Code],LookupCostCode[Description]=Table1[[#This Row],[Equipment Type]],"Not Assigned")</f>
        <v>Not Assigned</v>
      </c>
      <c r="O1117" s="72" t="s">
        <v>545</v>
      </c>
      <c r="P1117" s="72"/>
      <c r="Q1117" s="62" t="s">
        <v>9</v>
      </c>
      <c r="R1117" s="62"/>
      <c r="S1117" s="62" t="s">
        <v>10</v>
      </c>
      <c r="T1117" s="62"/>
      <c r="U1117" s="62"/>
      <c r="V1117" s="62"/>
      <c r="W1117" s="72" t="str">
        <f>IF(ISBLANK(Table1[[#This Row],[Connection Type]]),"",INDEX(LookupConnectionType[Description],MATCH(Table1[[#This Row],[Connection Type]],LookupConnectionType[Connection Abbreviation])))</f>
        <v/>
      </c>
      <c r="X1117" s="76"/>
      <c r="Z1117" s="41" t="s">
        <v>1268</v>
      </c>
      <c r="AA1117" s="62"/>
      <c r="AB1117" s="62"/>
      <c r="AC1117" s="62"/>
      <c r="AD1117" s="62"/>
      <c r="AE1117" s="62"/>
      <c r="AF1117" s="77"/>
      <c r="AG1117" s="77"/>
      <c r="AH1117" s="78"/>
      <c r="AI111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1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17" s="79" t="str">
        <f>IF(OR(Table1[[#This Row],[Apparent Power (kVA)]]="",Table1[[#This Row],[Elec - Diversity]]=""),"",Table1[[#This Row],[Apparent Power (kVA)]]*Table1[[#This Row],[Elec - Diversity]])</f>
        <v/>
      </c>
      <c r="AL1117" s="62"/>
      <c r="AM1117" s="62"/>
      <c r="AN1117" s="62"/>
      <c r="AO1117" s="62"/>
      <c r="AP1117" s="62"/>
      <c r="AQ1117" s="62"/>
      <c r="AR1117" s="62"/>
      <c r="AS1117" s="62"/>
      <c r="AT1117" s="62" t="str" cm="1">
        <f t="array" ref="AT1117">IF(ISBLANK(Table1[[#This Row],[Service]]),"N/A",INDEX(LookupService[Consumption Unit],MATCH(Table1[[#This Row],[Service]],LookupService[Service],0),0))</f>
        <v>N/A</v>
      </c>
      <c r="AU1117" s="62"/>
      <c r="AV1117" s="62"/>
      <c r="AW1117" s="80" t="str" cm="1">
        <f t="array" ref="AW1117">IF(ISBLANK(Table1[[#This Row],[Service]]),"N/A",INDEX(LookupService[Pressure Unit],MATCH(Table1[[#This Row],[Service]],LookupService[Service],0),0))</f>
        <v>N/A</v>
      </c>
      <c r="AX1117" s="81"/>
      <c r="AY1117" s="72" t="str">
        <f>IF(OR(Table1[[#This Row],[Flow]]="",Table1[[#This Row],[Mech - Diversity]]=""),"",Table1[[#This Row],[Flow]]*Table1[[#This Row],[Mech - Diversity]])</f>
        <v/>
      </c>
      <c r="AZ1117" s="72"/>
      <c r="BA1117" s="62"/>
      <c r="BB1117" s="62"/>
      <c r="BC1117" s="62"/>
      <c r="BD1117" s="62"/>
      <c r="BE1117" s="62"/>
      <c r="BF1117" s="62"/>
      <c r="BG1117" s="62"/>
      <c r="BH1117" s="77"/>
      <c r="BI1117" s="77"/>
      <c r="BJ1117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117" s="72"/>
      <c r="BL1117" s="72" t="b">
        <f>IF(ISBLANK(Table1[[#This Row],[Power Source (Control Panel)]]),FALSE,TRUE)</f>
        <v>0</v>
      </c>
    </row>
    <row r="1118" spans="1:64" ht="30" customHeight="1" x14ac:dyDescent="0.3">
      <c r="A1118" s="62" t="s">
        <v>1270</v>
      </c>
      <c r="B1118" s="62" t="s">
        <v>1267</v>
      </c>
      <c r="C111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18" s="62" t="s">
        <v>509</v>
      </c>
      <c r="E1118" s="62"/>
      <c r="F111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1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18" s="74"/>
      <c r="I1118" s="75" t="str">
        <f>IF(Table1[[#This Row],[Connection ID]]&lt;&gt;"-",IF(COUNTIF(Table1[Connection ID],Table1[[#This Row],[Connection ID]])&gt;1,"Duplicate Tag",""),"")</f>
        <v/>
      </c>
      <c r="J111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18" s="62"/>
      <c r="M1118" s="62" t="s">
        <v>751</v>
      </c>
      <c r="N1118" s="72" t="str" cm="1">
        <f t="array" ref="N1118">_xlfn._xlws.FILTER(LookupCostCode[Cost Code],LookupCostCode[Description]=Table1[[#This Row],[Equipment Type]],"Not Assigned")</f>
        <v>Not Assigned</v>
      </c>
      <c r="O1118" s="72" t="s">
        <v>545</v>
      </c>
      <c r="P1118" s="72"/>
      <c r="Q1118" s="62" t="s">
        <v>9</v>
      </c>
      <c r="R1118" s="62"/>
      <c r="S1118" s="62" t="s">
        <v>10</v>
      </c>
      <c r="T1118" s="62"/>
      <c r="U1118" s="62"/>
      <c r="V1118" s="62"/>
      <c r="W1118" s="72" t="str">
        <f>IF(ISBLANK(Table1[[#This Row],[Connection Type]]),"",INDEX(LookupConnectionType[Description],MATCH(Table1[[#This Row],[Connection Type]],LookupConnectionType[Connection Abbreviation])))</f>
        <v/>
      </c>
      <c r="X1118" s="76"/>
      <c r="Z1118" s="41" t="s">
        <v>1268</v>
      </c>
      <c r="AA1118" s="62"/>
      <c r="AB1118" s="62"/>
      <c r="AC1118" s="62"/>
      <c r="AD1118" s="62"/>
      <c r="AE1118" s="62"/>
      <c r="AF1118" s="77"/>
      <c r="AG1118" s="77"/>
      <c r="AH1118" s="78"/>
      <c r="AI111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1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18" s="79" t="str">
        <f>IF(OR(Table1[[#This Row],[Apparent Power (kVA)]]="",Table1[[#This Row],[Elec - Diversity]]=""),"",Table1[[#This Row],[Apparent Power (kVA)]]*Table1[[#This Row],[Elec - Diversity]])</f>
        <v/>
      </c>
      <c r="AL1118" s="62"/>
      <c r="AM1118" s="62"/>
      <c r="AN1118" s="62"/>
      <c r="AO1118" s="62"/>
      <c r="AP1118" s="62"/>
      <c r="AQ1118" s="62"/>
      <c r="AR1118" s="62"/>
      <c r="AS1118" s="62"/>
      <c r="AT1118" s="62" t="str" cm="1">
        <f t="array" ref="AT1118">IF(ISBLANK(Table1[[#This Row],[Service]]),"N/A",INDEX(LookupService[Consumption Unit],MATCH(Table1[[#This Row],[Service]],LookupService[Service],0),0))</f>
        <v>N/A</v>
      </c>
      <c r="AU1118" s="62"/>
      <c r="AV1118" s="62"/>
      <c r="AW1118" s="80" t="str" cm="1">
        <f t="array" ref="AW1118">IF(ISBLANK(Table1[[#This Row],[Service]]),"N/A",INDEX(LookupService[Pressure Unit],MATCH(Table1[[#This Row],[Service]],LookupService[Service],0),0))</f>
        <v>N/A</v>
      </c>
      <c r="AX1118" s="81"/>
      <c r="AY1118" s="72" t="str">
        <f>IF(OR(Table1[[#This Row],[Flow]]="",Table1[[#This Row],[Mech - Diversity]]=""),"",Table1[[#This Row],[Flow]]*Table1[[#This Row],[Mech - Diversity]])</f>
        <v/>
      </c>
      <c r="AZ1118" s="72"/>
      <c r="BA1118" s="62"/>
      <c r="BB1118" s="62"/>
      <c r="BC1118" s="62"/>
      <c r="BD1118" s="62"/>
      <c r="BE1118" s="62"/>
      <c r="BF1118" s="62"/>
      <c r="BG1118" s="62"/>
      <c r="BH1118" s="77"/>
      <c r="BI1118" s="77"/>
      <c r="BJ111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18" s="72"/>
      <c r="BL1118" s="72" t="b">
        <f>IF(ISBLANK(Table1[[#This Row],[Power Source (Control Panel)]]),FALSE,TRUE)</f>
        <v>0</v>
      </c>
    </row>
    <row r="1119" spans="1:64" ht="30" customHeight="1" x14ac:dyDescent="0.3">
      <c r="A1119" s="62" t="s">
        <v>1271</v>
      </c>
      <c r="B1119" s="62" t="s">
        <v>1267</v>
      </c>
      <c r="C111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EL-C325</v>
      </c>
      <c r="D1119" s="62" t="s">
        <v>516</v>
      </c>
      <c r="E1119" s="62" t="s">
        <v>528</v>
      </c>
      <c r="F1119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119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119" s="74">
        <v>325</v>
      </c>
      <c r="I1119" s="75" t="str">
        <f>IF(Table1[[#This Row],[Connection ID]]&lt;&gt;"-",IF(COUNTIF(Table1[Connection ID],Table1[[#This Row],[Connection ID]])&gt;1,"Duplicate Tag",""),"")</f>
        <v/>
      </c>
      <c r="J111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19" s="62"/>
      <c r="M1119" s="62" t="s">
        <v>751</v>
      </c>
      <c r="N1119" s="72" t="str" cm="1">
        <f t="array" ref="N1119">_xlfn._xlws.FILTER(LookupCostCode[Cost Code],LookupCostCode[Description]=Table1[[#This Row],[Equipment Type]],"Not Assigned")</f>
        <v>Not Assigned</v>
      </c>
      <c r="O1119" s="72" t="s">
        <v>545</v>
      </c>
      <c r="P1119" s="72"/>
      <c r="Q1119" s="62" t="s">
        <v>9</v>
      </c>
      <c r="R1119" s="62"/>
      <c r="S1119" s="62" t="s">
        <v>10</v>
      </c>
      <c r="T1119" s="62"/>
      <c r="U1119" s="62"/>
      <c r="V1119" s="62"/>
      <c r="W1119" s="72" t="str">
        <f>IF(ISBLANK(Table1[[#This Row],[Connection Type]]),"",INDEX(LookupConnectionType[Description],MATCH(Table1[[#This Row],[Connection Type]],LookupConnectionType[Connection Abbreviation])))</f>
        <v/>
      </c>
      <c r="X1119" s="76"/>
      <c r="Z1119" s="41" t="s">
        <v>1268</v>
      </c>
      <c r="AA1119" s="62"/>
      <c r="AB1119" s="62"/>
      <c r="AC1119" s="62" t="s">
        <v>518</v>
      </c>
      <c r="AD1119" s="62"/>
      <c r="AE1119" s="62" t="s">
        <v>529</v>
      </c>
      <c r="AF1119" s="77"/>
      <c r="AG1119" s="77">
        <v>5</v>
      </c>
      <c r="AH1119" s="78">
        <v>0.75</v>
      </c>
      <c r="AI1119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1119" s="79">
        <f>IF(OR(Table1[[#This Row],[Apparent Load (FLA)]]="",Table1[[#This Row],[Apparent Load (FLA)]]=0,Table1[[#This Row],[Elec - Diversity]]=""),"",Table1[[#This Row],[Apparent Load (FLA)]]*Table1[[#This Row],[Elec - Diversity]])</f>
        <v>3.75</v>
      </c>
      <c r="AK1119" s="79">
        <f>IF(OR(Table1[[#This Row],[Apparent Power (kVA)]]="",Table1[[#This Row],[Elec - Diversity]]=""),"",Table1[[#This Row],[Apparent Power (kVA)]]*Table1[[#This Row],[Elec - Diversity]])</f>
        <v>0.44999999999999996</v>
      </c>
      <c r="AL1119" s="62"/>
      <c r="AM1119" s="62"/>
      <c r="AN1119" s="62"/>
      <c r="AO1119" s="62"/>
      <c r="AP1119" s="62"/>
      <c r="AQ1119" s="62"/>
      <c r="AR1119" s="62"/>
      <c r="AS1119" s="62"/>
      <c r="AT1119" s="62" t="str" cm="1">
        <f t="array" ref="AT1119">IF(ISBLANK(Table1[[#This Row],[Service]]),"N/A",INDEX(LookupService[Consumption Unit],MATCH(Table1[[#This Row],[Service]],LookupService[Service],0),0))</f>
        <v>N/A</v>
      </c>
      <c r="AU1119" s="62"/>
      <c r="AV1119" s="62"/>
      <c r="AW1119" s="80" t="str" cm="1">
        <f t="array" ref="AW1119">IF(ISBLANK(Table1[[#This Row],[Service]]),"N/A",INDEX(LookupService[Pressure Unit],MATCH(Table1[[#This Row],[Service]],LookupService[Service],0),0))</f>
        <v>N/A</v>
      </c>
      <c r="AX1119" s="81"/>
      <c r="AY1119" s="72" t="str">
        <f>IF(OR(Table1[[#This Row],[Flow]]="",Table1[[#This Row],[Mech - Diversity]]=""),"",Table1[[#This Row],[Flow]]*Table1[[#This Row],[Mech - Diversity]])</f>
        <v/>
      </c>
      <c r="AZ1119" s="72"/>
      <c r="BA1119" s="62"/>
      <c r="BB1119" s="62"/>
      <c r="BC1119" s="62"/>
      <c r="BD1119" s="62"/>
      <c r="BE1119" s="62"/>
      <c r="BF1119" s="62"/>
      <c r="BG1119" s="62"/>
      <c r="BH1119" s="77"/>
      <c r="BI1119" s="77"/>
      <c r="BJ1119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119" s="72"/>
      <c r="BL1119" s="72" t="b">
        <f>IF(ISBLANK(Table1[[#This Row],[Power Source (Control Panel)]]),FALSE,TRUE)</f>
        <v>0</v>
      </c>
    </row>
    <row r="1120" spans="1:64" ht="30" customHeight="1" x14ac:dyDescent="0.3">
      <c r="A1120" s="62" t="s">
        <v>1271</v>
      </c>
      <c r="B1120" s="62" t="s">
        <v>1267</v>
      </c>
      <c r="C112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TD-C173</v>
      </c>
      <c r="D1120" s="62" t="s">
        <v>516</v>
      </c>
      <c r="E1120" s="62" t="s">
        <v>794</v>
      </c>
      <c r="F1120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120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120" s="74">
        <v>173</v>
      </c>
      <c r="I1120" s="75" t="str">
        <f>IF(Table1[[#This Row],[Connection ID]]&lt;&gt;"-",IF(COUNTIF(Table1[Connection ID],Table1[[#This Row],[Connection ID]])&gt;1,"Duplicate Tag",""),"")</f>
        <v/>
      </c>
      <c r="J112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20" s="62"/>
      <c r="M1120" s="62" t="s">
        <v>751</v>
      </c>
      <c r="N1120" s="72" t="str" cm="1">
        <f t="array" ref="N1120">_xlfn._xlws.FILTER(LookupCostCode[Cost Code],LookupCostCode[Description]=Table1[[#This Row],[Equipment Type]],"Not Assigned")</f>
        <v>Not Assigned</v>
      </c>
      <c r="O1120" s="72" t="s">
        <v>545</v>
      </c>
      <c r="P1120" s="72"/>
      <c r="Q1120" s="62" t="s">
        <v>9</v>
      </c>
      <c r="R1120" s="62"/>
      <c r="S1120" s="62" t="s">
        <v>10</v>
      </c>
      <c r="T1120" s="62"/>
      <c r="U1120" s="62"/>
      <c r="V1120" s="62"/>
      <c r="W1120" s="72" t="str">
        <f>IF(ISBLANK(Table1[[#This Row],[Connection Type]]),"",INDEX(LookupConnectionType[Description],MATCH(Table1[[#This Row],[Connection Type]],LookupConnectionType[Connection Abbreviation])))</f>
        <v/>
      </c>
      <c r="X1120" s="76"/>
      <c r="Z1120" s="41" t="s">
        <v>1268</v>
      </c>
      <c r="AA1120" s="62"/>
      <c r="AB1120" s="62"/>
      <c r="AC1120" s="62"/>
      <c r="AD1120" s="62"/>
      <c r="AE1120" s="62"/>
      <c r="AF1120" s="77"/>
      <c r="AG1120" s="77"/>
      <c r="AH1120" s="78"/>
      <c r="AI112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2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20" s="79" t="str">
        <f>IF(OR(Table1[[#This Row],[Apparent Power (kVA)]]="",Table1[[#This Row],[Elec - Diversity]]=""),"",Table1[[#This Row],[Apparent Power (kVA)]]*Table1[[#This Row],[Elec - Diversity]])</f>
        <v/>
      </c>
      <c r="AL1120" s="62"/>
      <c r="AM1120" s="62"/>
      <c r="AN1120" s="62"/>
      <c r="AO1120" s="62"/>
      <c r="AP1120" s="62"/>
      <c r="AQ1120" s="62"/>
      <c r="AR1120" s="62"/>
      <c r="AS1120" s="62"/>
      <c r="AT1120" s="62" t="str" cm="1">
        <f t="array" ref="AT1120">IF(ISBLANK(Table1[[#This Row],[Service]]),"N/A",INDEX(LookupService[Consumption Unit],MATCH(Table1[[#This Row],[Service]],LookupService[Service],0),0))</f>
        <v>N/A</v>
      </c>
      <c r="AU1120" s="62"/>
      <c r="AV1120" s="62"/>
      <c r="AW1120" s="80" t="str" cm="1">
        <f t="array" ref="AW1120">IF(ISBLANK(Table1[[#This Row],[Service]]),"N/A",INDEX(LookupService[Pressure Unit],MATCH(Table1[[#This Row],[Service]],LookupService[Service],0),0))</f>
        <v>N/A</v>
      </c>
      <c r="AX1120" s="81"/>
      <c r="AY1120" s="72" t="str">
        <f>IF(OR(Table1[[#This Row],[Flow]]="",Table1[[#This Row],[Mech - Diversity]]=""),"",Table1[[#This Row],[Flow]]*Table1[[#This Row],[Mech - Diversity]])</f>
        <v/>
      </c>
      <c r="AZ1120" s="72"/>
      <c r="BA1120" s="62"/>
      <c r="BB1120" s="62"/>
      <c r="BC1120" s="62"/>
      <c r="BD1120" s="62"/>
      <c r="BE1120" s="62"/>
      <c r="BF1120" s="62"/>
      <c r="BG1120" s="62"/>
      <c r="BH1120" s="77"/>
      <c r="BI1120" s="77"/>
      <c r="BJ1120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120" s="72"/>
      <c r="BL1120" s="72" t="b">
        <f>IF(ISBLANK(Table1[[#This Row],[Power Source (Control Panel)]]),FALSE,TRUE)</f>
        <v>0</v>
      </c>
    </row>
    <row r="1121" spans="1:64" ht="30" customHeight="1" x14ac:dyDescent="0.3">
      <c r="A1121" s="62" t="s">
        <v>1271</v>
      </c>
      <c r="B1121" s="62" t="s">
        <v>1267</v>
      </c>
      <c r="C112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21" s="62" t="s">
        <v>509</v>
      </c>
      <c r="E1121" s="62"/>
      <c r="F112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2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21" s="74"/>
      <c r="I1121" s="75" t="str">
        <f>IF(Table1[[#This Row],[Connection ID]]&lt;&gt;"-",IF(COUNTIF(Table1[Connection ID],Table1[[#This Row],[Connection ID]])&gt;1,"Duplicate Tag",""),"")</f>
        <v/>
      </c>
      <c r="J112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21" s="62"/>
      <c r="M1121" s="62" t="s">
        <v>751</v>
      </c>
      <c r="N1121" s="72" t="str" cm="1">
        <f t="array" ref="N1121">_xlfn._xlws.FILTER(LookupCostCode[Cost Code],LookupCostCode[Description]=Table1[[#This Row],[Equipment Type]],"Not Assigned")</f>
        <v>Not Assigned</v>
      </c>
      <c r="O1121" s="72" t="s">
        <v>545</v>
      </c>
      <c r="P1121" s="72"/>
      <c r="Q1121" s="62" t="s">
        <v>9</v>
      </c>
      <c r="R1121" s="62"/>
      <c r="S1121" s="62" t="s">
        <v>10</v>
      </c>
      <c r="T1121" s="62"/>
      <c r="U1121" s="62"/>
      <c r="V1121" s="62"/>
      <c r="W1121" s="72" t="str">
        <f>IF(ISBLANK(Table1[[#This Row],[Connection Type]]),"",INDEX(LookupConnectionType[Description],MATCH(Table1[[#This Row],[Connection Type]],LookupConnectionType[Connection Abbreviation])))</f>
        <v/>
      </c>
      <c r="X1121" s="76"/>
      <c r="Z1121" s="41" t="s">
        <v>1268</v>
      </c>
      <c r="AA1121" s="62"/>
      <c r="AB1121" s="62"/>
      <c r="AC1121" s="62"/>
      <c r="AD1121" s="62"/>
      <c r="AE1121" s="62"/>
      <c r="AF1121" s="77"/>
      <c r="AG1121" s="77"/>
      <c r="AH1121" s="78"/>
      <c r="AI112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2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21" s="79" t="str">
        <f>IF(OR(Table1[[#This Row],[Apparent Power (kVA)]]="",Table1[[#This Row],[Elec - Diversity]]=""),"",Table1[[#This Row],[Apparent Power (kVA)]]*Table1[[#This Row],[Elec - Diversity]])</f>
        <v/>
      </c>
      <c r="AL1121" s="62"/>
      <c r="AM1121" s="62"/>
      <c r="AN1121" s="62"/>
      <c r="AO1121" s="62"/>
      <c r="AP1121" s="62"/>
      <c r="AQ1121" s="62"/>
      <c r="AR1121" s="62"/>
      <c r="AS1121" s="62"/>
      <c r="AT1121" s="62" t="str" cm="1">
        <f t="array" ref="AT1121">IF(ISBLANK(Table1[[#This Row],[Service]]),"N/A",INDEX(LookupService[Consumption Unit],MATCH(Table1[[#This Row],[Service]],LookupService[Service],0),0))</f>
        <v>N/A</v>
      </c>
      <c r="AU1121" s="62"/>
      <c r="AV1121" s="62"/>
      <c r="AW1121" s="80" t="str" cm="1">
        <f t="array" ref="AW1121">IF(ISBLANK(Table1[[#This Row],[Service]]),"N/A",INDEX(LookupService[Pressure Unit],MATCH(Table1[[#This Row],[Service]],LookupService[Service],0),0))</f>
        <v>N/A</v>
      </c>
      <c r="AX1121" s="81"/>
      <c r="AY1121" s="72" t="str">
        <f>IF(OR(Table1[[#This Row],[Flow]]="",Table1[[#This Row],[Mech - Diversity]]=""),"",Table1[[#This Row],[Flow]]*Table1[[#This Row],[Mech - Diversity]])</f>
        <v/>
      </c>
      <c r="AZ1121" s="72"/>
      <c r="BA1121" s="62"/>
      <c r="BB1121" s="62"/>
      <c r="BC1121" s="62"/>
      <c r="BD1121" s="62"/>
      <c r="BE1121" s="62"/>
      <c r="BF1121" s="62"/>
      <c r="BG1121" s="62"/>
      <c r="BH1121" s="77"/>
      <c r="BI1121" s="77"/>
      <c r="BJ112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21" s="72"/>
      <c r="BL1121" s="72" t="b">
        <f>IF(ISBLANK(Table1[[#This Row],[Power Source (Control Panel)]]),FALSE,TRUE)</f>
        <v>0</v>
      </c>
    </row>
    <row r="1122" spans="1:64" ht="30" customHeight="1" x14ac:dyDescent="0.3">
      <c r="A1122" s="62" t="s">
        <v>1272</v>
      </c>
      <c r="B1122" s="62" t="s">
        <v>1267</v>
      </c>
      <c r="C112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EL-C306</v>
      </c>
      <c r="D1122" s="62" t="s">
        <v>516</v>
      </c>
      <c r="E1122" s="62" t="s">
        <v>528</v>
      </c>
      <c r="F1122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122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122" s="74">
        <v>306</v>
      </c>
      <c r="I1122" s="75" t="str">
        <f>IF(Table1[[#This Row],[Connection ID]]&lt;&gt;"-",IF(COUNTIF(Table1[Connection ID],Table1[[#This Row],[Connection ID]])&gt;1,"Duplicate Tag",""),"")</f>
        <v/>
      </c>
      <c r="J112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22" s="62"/>
      <c r="M1122" s="62" t="s">
        <v>7</v>
      </c>
      <c r="N1122" s="72" t="str" cm="1">
        <f t="array" ref="N1122">_xlfn._xlws.FILTER(LookupCostCode[Cost Code],LookupCostCode[Description]=Table1[[#This Row],[Equipment Type]],"Not Assigned")</f>
        <v>Not Assigned</v>
      </c>
      <c r="O1122" s="72" t="s">
        <v>545</v>
      </c>
      <c r="P1122" s="72"/>
      <c r="Q1122" s="62" t="s">
        <v>12</v>
      </c>
      <c r="R1122" s="62"/>
      <c r="S1122" s="62"/>
      <c r="T1122" s="62"/>
      <c r="U1122" s="62"/>
      <c r="V1122" s="62"/>
      <c r="W1122" s="72" t="str">
        <f>IF(ISBLANK(Table1[[#This Row],[Connection Type]]),"",INDEX(LookupConnectionType[Description],MATCH(Table1[[#This Row],[Connection Type]],LookupConnectionType[Connection Abbreviation])))</f>
        <v/>
      </c>
      <c r="X1122" s="76"/>
      <c r="Z1122" s="41" t="s">
        <v>1268</v>
      </c>
      <c r="AA1122" s="62"/>
      <c r="AB1122" s="62"/>
      <c r="AC1122" s="62" t="s">
        <v>518</v>
      </c>
      <c r="AD1122" s="62"/>
      <c r="AE1122" s="62" t="s">
        <v>529</v>
      </c>
      <c r="AF1122" s="77"/>
      <c r="AG1122" s="77">
        <v>5</v>
      </c>
      <c r="AH1122" s="78">
        <v>0.75</v>
      </c>
      <c r="AI1122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1122" s="79">
        <f>IF(OR(Table1[[#This Row],[Apparent Load (FLA)]]="",Table1[[#This Row],[Apparent Load (FLA)]]=0,Table1[[#This Row],[Elec - Diversity]]=""),"",Table1[[#This Row],[Apparent Load (FLA)]]*Table1[[#This Row],[Elec - Diversity]])</f>
        <v>3.75</v>
      </c>
      <c r="AK1122" s="79">
        <f>IF(OR(Table1[[#This Row],[Apparent Power (kVA)]]="",Table1[[#This Row],[Elec - Diversity]]=""),"",Table1[[#This Row],[Apparent Power (kVA)]]*Table1[[#This Row],[Elec - Diversity]])</f>
        <v>0.44999999999999996</v>
      </c>
      <c r="AL1122" s="62"/>
      <c r="AM1122" s="62"/>
      <c r="AN1122" s="62"/>
      <c r="AO1122" s="62"/>
      <c r="AP1122" s="62"/>
      <c r="AQ1122" s="62"/>
      <c r="AR1122" s="62"/>
      <c r="AS1122" s="62"/>
      <c r="AT1122" s="62" t="str" cm="1">
        <f t="array" ref="AT1122">IF(ISBLANK(Table1[[#This Row],[Service]]),"N/A",INDEX(LookupService[Consumption Unit],MATCH(Table1[[#This Row],[Service]],LookupService[Service],0),0))</f>
        <v>N/A</v>
      </c>
      <c r="AU1122" s="62"/>
      <c r="AV1122" s="62"/>
      <c r="AW1122" s="80" t="str" cm="1">
        <f t="array" ref="AW1122">IF(ISBLANK(Table1[[#This Row],[Service]]),"N/A",INDEX(LookupService[Pressure Unit],MATCH(Table1[[#This Row],[Service]],LookupService[Service],0),0))</f>
        <v>N/A</v>
      </c>
      <c r="AX1122" s="81"/>
      <c r="AY1122" s="72" t="str">
        <f>IF(OR(Table1[[#This Row],[Flow]]="",Table1[[#This Row],[Mech - Diversity]]=""),"",Table1[[#This Row],[Flow]]*Table1[[#This Row],[Mech - Diversity]])</f>
        <v/>
      </c>
      <c r="AZ1122" s="72"/>
      <c r="BA1122" s="62"/>
      <c r="BB1122" s="62"/>
      <c r="BC1122" s="62"/>
      <c r="BD1122" s="62"/>
      <c r="BE1122" s="62"/>
      <c r="BF1122" s="62"/>
      <c r="BG1122" s="62"/>
      <c r="BH1122" s="77"/>
      <c r="BI1122" s="77"/>
      <c r="BJ1122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122" s="72"/>
      <c r="BL1122" s="72" t="b">
        <f>IF(ISBLANK(Table1[[#This Row],[Power Source (Control Panel)]]),FALSE,TRUE)</f>
        <v>0</v>
      </c>
    </row>
    <row r="1123" spans="1:64" ht="30" customHeight="1" x14ac:dyDescent="0.3">
      <c r="A1123" s="62" t="s">
        <v>1272</v>
      </c>
      <c r="B1123" s="62" t="s">
        <v>1267</v>
      </c>
      <c r="C112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TD-C174</v>
      </c>
      <c r="D1123" s="62" t="s">
        <v>516</v>
      </c>
      <c r="E1123" s="62" t="s">
        <v>794</v>
      </c>
      <c r="F1123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123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123" s="74">
        <v>174</v>
      </c>
      <c r="I1123" s="75" t="str">
        <f>IF(Table1[[#This Row],[Connection ID]]&lt;&gt;"-",IF(COUNTIF(Table1[Connection ID],Table1[[#This Row],[Connection ID]])&gt;1,"Duplicate Tag",""),"")</f>
        <v/>
      </c>
      <c r="J112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23" s="62"/>
      <c r="M1123" s="62" t="s">
        <v>7</v>
      </c>
      <c r="N1123" s="72" t="str" cm="1">
        <f t="array" ref="N1123">_xlfn._xlws.FILTER(LookupCostCode[Cost Code],LookupCostCode[Description]=Table1[[#This Row],[Equipment Type]],"Not Assigned")</f>
        <v>Not Assigned</v>
      </c>
      <c r="O1123" s="72" t="s">
        <v>545</v>
      </c>
      <c r="P1123" s="72"/>
      <c r="Q1123" s="62" t="s">
        <v>12</v>
      </c>
      <c r="R1123" s="62"/>
      <c r="S1123" s="62"/>
      <c r="T1123" s="62"/>
      <c r="U1123" s="62"/>
      <c r="V1123" s="62"/>
      <c r="W1123" s="72" t="str">
        <f>IF(ISBLANK(Table1[[#This Row],[Connection Type]]),"",INDEX(LookupConnectionType[Description],MATCH(Table1[[#This Row],[Connection Type]],LookupConnectionType[Connection Abbreviation])))</f>
        <v/>
      </c>
      <c r="X1123" s="76"/>
      <c r="Z1123" s="41" t="s">
        <v>1268</v>
      </c>
      <c r="AA1123" s="62"/>
      <c r="AB1123" s="62"/>
      <c r="AC1123" s="62"/>
      <c r="AD1123" s="62"/>
      <c r="AE1123" s="62"/>
      <c r="AF1123" s="77"/>
      <c r="AG1123" s="77"/>
      <c r="AH1123" s="78"/>
      <c r="AI112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2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23" s="79" t="str">
        <f>IF(OR(Table1[[#This Row],[Apparent Power (kVA)]]="",Table1[[#This Row],[Elec - Diversity]]=""),"",Table1[[#This Row],[Apparent Power (kVA)]]*Table1[[#This Row],[Elec - Diversity]])</f>
        <v/>
      </c>
      <c r="AL1123" s="62"/>
      <c r="AM1123" s="62"/>
      <c r="AN1123" s="62"/>
      <c r="AO1123" s="62"/>
      <c r="AP1123" s="62"/>
      <c r="AQ1123" s="62"/>
      <c r="AR1123" s="62"/>
      <c r="AS1123" s="62"/>
      <c r="AT1123" s="62" t="str" cm="1">
        <f t="array" ref="AT1123">IF(ISBLANK(Table1[[#This Row],[Service]]),"N/A",INDEX(LookupService[Consumption Unit],MATCH(Table1[[#This Row],[Service]],LookupService[Service],0),0))</f>
        <v>N/A</v>
      </c>
      <c r="AU1123" s="62"/>
      <c r="AV1123" s="62"/>
      <c r="AW1123" s="80" t="str" cm="1">
        <f t="array" ref="AW1123">IF(ISBLANK(Table1[[#This Row],[Service]]),"N/A",INDEX(LookupService[Pressure Unit],MATCH(Table1[[#This Row],[Service]],LookupService[Service],0),0))</f>
        <v>N/A</v>
      </c>
      <c r="AX1123" s="81"/>
      <c r="AY1123" s="72" t="str">
        <f>IF(OR(Table1[[#This Row],[Flow]]="",Table1[[#This Row],[Mech - Diversity]]=""),"",Table1[[#This Row],[Flow]]*Table1[[#This Row],[Mech - Diversity]])</f>
        <v/>
      </c>
      <c r="AZ1123" s="72"/>
      <c r="BA1123" s="62"/>
      <c r="BB1123" s="62"/>
      <c r="BC1123" s="62"/>
      <c r="BD1123" s="62"/>
      <c r="BE1123" s="62"/>
      <c r="BF1123" s="62"/>
      <c r="BG1123" s="62"/>
      <c r="BH1123" s="77"/>
      <c r="BI1123" s="77"/>
      <c r="BJ1123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123" s="72"/>
      <c r="BL1123" s="72" t="b">
        <f>IF(ISBLANK(Table1[[#This Row],[Power Source (Control Panel)]]),FALSE,TRUE)</f>
        <v>0</v>
      </c>
    </row>
    <row r="1124" spans="1:64" ht="30" customHeight="1" x14ac:dyDescent="0.3">
      <c r="A1124" s="62" t="s">
        <v>1272</v>
      </c>
      <c r="B1124" s="62" t="s">
        <v>1273</v>
      </c>
      <c r="C112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TD-C175</v>
      </c>
      <c r="D1124" s="62" t="s">
        <v>516</v>
      </c>
      <c r="E1124" s="62" t="s">
        <v>794</v>
      </c>
      <c r="F1124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124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124" s="74">
        <v>175</v>
      </c>
      <c r="I1124" s="75" t="str">
        <f>IF(Table1[[#This Row],[Connection ID]]&lt;&gt;"-",IF(COUNTIF(Table1[Connection ID],Table1[[#This Row],[Connection ID]])&gt;1,"Duplicate Tag",""),"")</f>
        <v/>
      </c>
      <c r="J112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24" s="62"/>
      <c r="M1124" s="62" t="s">
        <v>7</v>
      </c>
      <c r="N1124" s="72" t="str" cm="1">
        <f t="array" ref="N1124">_xlfn._xlws.FILTER(LookupCostCode[Cost Code],LookupCostCode[Description]=Table1[[#This Row],[Equipment Type]],"Not Assigned")</f>
        <v>Not Assigned</v>
      </c>
      <c r="O1124" s="72" t="s">
        <v>545</v>
      </c>
      <c r="P1124" s="72"/>
      <c r="Q1124" s="62" t="s">
        <v>12</v>
      </c>
      <c r="R1124" s="62"/>
      <c r="S1124" s="62"/>
      <c r="T1124" s="62"/>
      <c r="U1124" s="62"/>
      <c r="V1124" s="62"/>
      <c r="W1124" s="72" t="str">
        <f>IF(ISBLANK(Table1[[#This Row],[Connection Type]]),"",INDEX(LookupConnectionType[Description],MATCH(Table1[[#This Row],[Connection Type]],LookupConnectionType[Connection Abbreviation])))</f>
        <v/>
      </c>
      <c r="X1124" s="76"/>
      <c r="Z1124" s="41" t="s">
        <v>1274</v>
      </c>
      <c r="AA1124" s="62"/>
      <c r="AB1124" s="62"/>
      <c r="AC1124" s="62"/>
      <c r="AD1124" s="62"/>
      <c r="AE1124" s="62"/>
      <c r="AF1124" s="77"/>
      <c r="AG1124" s="77"/>
      <c r="AH1124" s="78"/>
      <c r="AI112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2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24" s="79" t="str">
        <f>IF(OR(Table1[[#This Row],[Apparent Power (kVA)]]="",Table1[[#This Row],[Elec - Diversity]]=""),"",Table1[[#This Row],[Apparent Power (kVA)]]*Table1[[#This Row],[Elec - Diversity]])</f>
        <v/>
      </c>
      <c r="AL1124" s="62"/>
      <c r="AM1124" s="62"/>
      <c r="AN1124" s="62"/>
      <c r="AO1124" s="62"/>
      <c r="AP1124" s="62"/>
      <c r="AQ1124" s="62"/>
      <c r="AR1124" s="62"/>
      <c r="AS1124" s="62"/>
      <c r="AT1124" s="62" t="str" cm="1">
        <f t="array" ref="AT1124">IF(ISBLANK(Table1[[#This Row],[Service]]),"N/A",INDEX(LookupService[Consumption Unit],MATCH(Table1[[#This Row],[Service]],LookupService[Service],0),0))</f>
        <v>N/A</v>
      </c>
      <c r="AU1124" s="62"/>
      <c r="AV1124" s="62"/>
      <c r="AW1124" s="80" t="str" cm="1">
        <f t="array" ref="AW1124">IF(ISBLANK(Table1[[#This Row],[Service]]),"N/A",INDEX(LookupService[Pressure Unit],MATCH(Table1[[#This Row],[Service]],LookupService[Service],0),0))</f>
        <v>N/A</v>
      </c>
      <c r="AX1124" s="81"/>
      <c r="AY1124" s="72" t="str">
        <f>IF(OR(Table1[[#This Row],[Flow]]="",Table1[[#This Row],[Mech - Diversity]]=""),"",Table1[[#This Row],[Flow]]*Table1[[#This Row],[Mech - Diversity]])</f>
        <v/>
      </c>
      <c r="AZ1124" s="72"/>
      <c r="BA1124" s="62"/>
      <c r="BB1124" s="62"/>
      <c r="BC1124" s="62"/>
      <c r="BD1124" s="62"/>
      <c r="BE1124" s="62"/>
      <c r="BF1124" s="62"/>
      <c r="BG1124" s="62"/>
      <c r="BH1124" s="77"/>
      <c r="BI1124" s="77"/>
      <c r="BJ1124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124" s="72"/>
      <c r="BL1124" s="72" t="b">
        <f>IF(ISBLANK(Table1[[#This Row],[Power Source (Control Panel)]]),FALSE,TRUE)</f>
        <v>0</v>
      </c>
    </row>
    <row r="1125" spans="1:64" ht="30" customHeight="1" x14ac:dyDescent="0.3">
      <c r="A1125" s="62" t="s">
        <v>1272</v>
      </c>
      <c r="B1125" s="62" t="s">
        <v>1267</v>
      </c>
      <c r="C112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25" s="62" t="s">
        <v>509</v>
      </c>
      <c r="E1125" s="62"/>
      <c r="F112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2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25" s="74"/>
      <c r="I1125" s="75" t="str">
        <f>IF(Table1[[#This Row],[Connection ID]]&lt;&gt;"-",IF(COUNTIF(Table1[Connection ID],Table1[[#This Row],[Connection ID]])&gt;1,"Duplicate Tag",""),"")</f>
        <v/>
      </c>
      <c r="J112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25" s="62"/>
      <c r="M1125" s="62" t="s">
        <v>7</v>
      </c>
      <c r="N1125" s="72" t="str" cm="1">
        <f t="array" ref="N1125">_xlfn._xlws.FILTER(LookupCostCode[Cost Code],LookupCostCode[Description]=Table1[[#This Row],[Equipment Type]],"Not Assigned")</f>
        <v>Not Assigned</v>
      </c>
      <c r="O1125" s="72" t="s">
        <v>545</v>
      </c>
      <c r="P1125" s="72"/>
      <c r="Q1125" s="62" t="s">
        <v>12</v>
      </c>
      <c r="R1125" s="62"/>
      <c r="S1125" s="62"/>
      <c r="T1125" s="62"/>
      <c r="U1125" s="62"/>
      <c r="V1125" s="62"/>
      <c r="W1125" s="72" t="str">
        <f>IF(ISBLANK(Table1[[#This Row],[Connection Type]]),"",INDEX(LookupConnectionType[Description],MATCH(Table1[[#This Row],[Connection Type]],LookupConnectionType[Connection Abbreviation])))</f>
        <v/>
      </c>
      <c r="X1125" s="76"/>
      <c r="Z1125" s="41" t="s">
        <v>1268</v>
      </c>
      <c r="AA1125" s="62"/>
      <c r="AB1125" s="62"/>
      <c r="AC1125" s="62"/>
      <c r="AD1125" s="62"/>
      <c r="AE1125" s="62"/>
      <c r="AF1125" s="77"/>
      <c r="AG1125" s="77"/>
      <c r="AH1125" s="78"/>
      <c r="AI112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2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25" s="79" t="str">
        <f>IF(OR(Table1[[#This Row],[Apparent Power (kVA)]]="",Table1[[#This Row],[Elec - Diversity]]=""),"",Table1[[#This Row],[Apparent Power (kVA)]]*Table1[[#This Row],[Elec - Diversity]])</f>
        <v/>
      </c>
      <c r="AL1125" s="62"/>
      <c r="AM1125" s="62"/>
      <c r="AN1125" s="62"/>
      <c r="AO1125" s="62"/>
      <c r="AP1125" s="62"/>
      <c r="AQ1125" s="62"/>
      <c r="AR1125" s="62"/>
      <c r="AS1125" s="62"/>
      <c r="AT1125" s="62" t="str" cm="1">
        <f t="array" ref="AT1125">IF(ISBLANK(Table1[[#This Row],[Service]]),"N/A",INDEX(LookupService[Consumption Unit],MATCH(Table1[[#This Row],[Service]],LookupService[Service],0),0))</f>
        <v>N/A</v>
      </c>
      <c r="AU1125" s="62"/>
      <c r="AV1125" s="62"/>
      <c r="AW1125" s="80" t="str" cm="1">
        <f t="array" ref="AW1125">IF(ISBLANK(Table1[[#This Row],[Service]]),"N/A",INDEX(LookupService[Pressure Unit],MATCH(Table1[[#This Row],[Service]],LookupService[Service],0),0))</f>
        <v>N/A</v>
      </c>
      <c r="AX1125" s="81"/>
      <c r="AY1125" s="72" t="str">
        <f>IF(OR(Table1[[#This Row],[Flow]]="",Table1[[#This Row],[Mech - Diversity]]=""),"",Table1[[#This Row],[Flow]]*Table1[[#This Row],[Mech - Diversity]])</f>
        <v/>
      </c>
      <c r="AZ1125" s="72"/>
      <c r="BA1125" s="62"/>
      <c r="BB1125" s="62"/>
      <c r="BC1125" s="62"/>
      <c r="BD1125" s="62"/>
      <c r="BE1125" s="62"/>
      <c r="BF1125" s="62"/>
      <c r="BG1125" s="62"/>
      <c r="BH1125" s="77"/>
      <c r="BI1125" s="77"/>
      <c r="BJ112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25" s="72"/>
      <c r="BL1125" s="72" t="b">
        <f>IF(ISBLANK(Table1[[#This Row],[Power Source (Control Panel)]]),FALSE,TRUE)</f>
        <v>0</v>
      </c>
    </row>
    <row r="1126" spans="1:64" ht="30" customHeight="1" x14ac:dyDescent="0.3">
      <c r="A1126" s="62" t="s">
        <v>1275</v>
      </c>
      <c r="B1126" s="62" t="s">
        <v>1273</v>
      </c>
      <c r="C112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EL-C307</v>
      </c>
      <c r="D1126" s="62" t="s">
        <v>516</v>
      </c>
      <c r="E1126" s="62" t="s">
        <v>528</v>
      </c>
      <c r="F112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12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126" s="74">
        <v>307</v>
      </c>
      <c r="I1126" s="75" t="str">
        <f>IF(Table1[[#This Row],[Connection ID]]&lt;&gt;"-",IF(COUNTIF(Table1[Connection ID],Table1[[#This Row],[Connection ID]])&gt;1,"Duplicate Tag",""),"")</f>
        <v/>
      </c>
      <c r="J112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26" s="62"/>
      <c r="M1126" s="62" t="s">
        <v>7</v>
      </c>
      <c r="N1126" s="72" t="str" cm="1">
        <f t="array" ref="N1126">_xlfn._xlws.FILTER(LookupCostCode[Cost Code],LookupCostCode[Description]=Table1[[#This Row],[Equipment Type]],"Not Assigned")</f>
        <v>Not Assigned</v>
      </c>
      <c r="O1126" s="72" t="s">
        <v>545</v>
      </c>
      <c r="P1126" s="72"/>
      <c r="Q1126" s="62" t="s">
        <v>12</v>
      </c>
      <c r="R1126" s="62"/>
      <c r="S1126" s="62"/>
      <c r="T1126" s="62"/>
      <c r="U1126" s="62"/>
      <c r="V1126" s="62"/>
      <c r="W1126" s="72" t="str">
        <f>IF(ISBLANK(Table1[[#This Row],[Connection Type]]),"",INDEX(LookupConnectionType[Description],MATCH(Table1[[#This Row],[Connection Type]],LookupConnectionType[Connection Abbreviation])))</f>
        <v/>
      </c>
      <c r="X1126" s="76"/>
      <c r="Z1126" s="41" t="s">
        <v>1274</v>
      </c>
      <c r="AA1126" s="62"/>
      <c r="AB1126" s="62"/>
      <c r="AC1126" s="62" t="s">
        <v>518</v>
      </c>
      <c r="AD1126" s="62"/>
      <c r="AE1126" s="62" t="s">
        <v>529</v>
      </c>
      <c r="AF1126" s="77"/>
      <c r="AG1126" s="77">
        <v>5</v>
      </c>
      <c r="AH1126" s="78">
        <v>0.75</v>
      </c>
      <c r="AI112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1126" s="79">
        <f>IF(OR(Table1[[#This Row],[Apparent Load (FLA)]]="",Table1[[#This Row],[Apparent Load (FLA)]]=0,Table1[[#This Row],[Elec - Diversity]]=""),"",Table1[[#This Row],[Apparent Load (FLA)]]*Table1[[#This Row],[Elec - Diversity]])</f>
        <v>3.75</v>
      </c>
      <c r="AK1126" s="79">
        <f>IF(OR(Table1[[#This Row],[Apparent Power (kVA)]]="",Table1[[#This Row],[Elec - Diversity]]=""),"",Table1[[#This Row],[Apparent Power (kVA)]]*Table1[[#This Row],[Elec - Diversity]])</f>
        <v>0.44999999999999996</v>
      </c>
      <c r="AL1126" s="62"/>
      <c r="AM1126" s="62"/>
      <c r="AN1126" s="62"/>
      <c r="AO1126" s="62"/>
      <c r="AP1126" s="62"/>
      <c r="AQ1126" s="62"/>
      <c r="AR1126" s="62"/>
      <c r="AS1126" s="62"/>
      <c r="AT1126" s="62" t="str" cm="1">
        <f t="array" ref="AT1126">IF(ISBLANK(Table1[[#This Row],[Service]]),"N/A",INDEX(LookupService[Consumption Unit],MATCH(Table1[[#This Row],[Service]],LookupService[Service],0),0))</f>
        <v>N/A</v>
      </c>
      <c r="AU1126" s="62"/>
      <c r="AV1126" s="62"/>
      <c r="AW1126" s="80" t="str" cm="1">
        <f t="array" ref="AW1126">IF(ISBLANK(Table1[[#This Row],[Service]]),"N/A",INDEX(LookupService[Pressure Unit],MATCH(Table1[[#This Row],[Service]],LookupService[Service],0),0))</f>
        <v>N/A</v>
      </c>
      <c r="AX1126" s="81"/>
      <c r="AY1126" s="72" t="str">
        <f>IF(OR(Table1[[#This Row],[Flow]]="",Table1[[#This Row],[Mech - Diversity]]=""),"",Table1[[#This Row],[Flow]]*Table1[[#This Row],[Mech - Diversity]])</f>
        <v/>
      </c>
      <c r="AZ1126" s="72"/>
      <c r="BA1126" s="62"/>
      <c r="BB1126" s="62"/>
      <c r="BC1126" s="62"/>
      <c r="BD1126" s="62"/>
      <c r="BE1126" s="62"/>
      <c r="BF1126" s="62"/>
      <c r="BG1126" s="62"/>
      <c r="BH1126" s="77"/>
      <c r="BI1126" s="77"/>
      <c r="BJ112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126" s="72"/>
      <c r="BL1126" s="72" t="b">
        <f>IF(ISBLANK(Table1[[#This Row],[Power Source (Control Panel)]]),FALSE,TRUE)</f>
        <v>0</v>
      </c>
    </row>
    <row r="1127" spans="1:64" ht="30" customHeight="1" x14ac:dyDescent="0.3">
      <c r="A1127" s="62" t="s">
        <v>1275</v>
      </c>
      <c r="B1127" s="62" t="s">
        <v>1273</v>
      </c>
      <c r="C112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27" s="62" t="s">
        <v>509</v>
      </c>
      <c r="E1127" s="62"/>
      <c r="F112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2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27" s="74"/>
      <c r="I1127" s="75" t="str">
        <f>IF(Table1[[#This Row],[Connection ID]]&lt;&gt;"-",IF(COUNTIF(Table1[Connection ID],Table1[[#This Row],[Connection ID]])&gt;1,"Duplicate Tag",""),"")</f>
        <v/>
      </c>
      <c r="J112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27" s="62"/>
      <c r="M1127" s="62" t="s">
        <v>7</v>
      </c>
      <c r="N1127" s="72" t="str" cm="1">
        <f t="array" ref="N1127">_xlfn._xlws.FILTER(LookupCostCode[Cost Code],LookupCostCode[Description]=Table1[[#This Row],[Equipment Type]],"Not Assigned")</f>
        <v>Not Assigned</v>
      </c>
      <c r="O1127" s="72" t="s">
        <v>545</v>
      </c>
      <c r="P1127" s="72"/>
      <c r="Q1127" s="62" t="s">
        <v>12</v>
      </c>
      <c r="R1127" s="62"/>
      <c r="S1127" s="62"/>
      <c r="T1127" s="62"/>
      <c r="U1127" s="62"/>
      <c r="V1127" s="62"/>
      <c r="W1127" s="72" t="str">
        <f>IF(ISBLANK(Table1[[#This Row],[Connection Type]]),"",INDEX(LookupConnectionType[Description],MATCH(Table1[[#This Row],[Connection Type]],LookupConnectionType[Connection Abbreviation])))</f>
        <v/>
      </c>
      <c r="X1127" s="76"/>
      <c r="Z1127" s="41" t="s">
        <v>1274</v>
      </c>
      <c r="AA1127" s="62"/>
      <c r="AB1127" s="62"/>
      <c r="AC1127" s="62"/>
      <c r="AD1127" s="62"/>
      <c r="AE1127" s="62"/>
      <c r="AF1127" s="77"/>
      <c r="AG1127" s="77"/>
      <c r="AH1127" s="78"/>
      <c r="AI112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2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27" s="79" t="str">
        <f>IF(OR(Table1[[#This Row],[Apparent Power (kVA)]]="",Table1[[#This Row],[Elec - Diversity]]=""),"",Table1[[#This Row],[Apparent Power (kVA)]]*Table1[[#This Row],[Elec - Diversity]])</f>
        <v/>
      </c>
      <c r="AL1127" s="62"/>
      <c r="AM1127" s="62"/>
      <c r="AN1127" s="62"/>
      <c r="AO1127" s="62"/>
      <c r="AP1127" s="62"/>
      <c r="AQ1127" s="62"/>
      <c r="AR1127" s="62"/>
      <c r="AS1127" s="62"/>
      <c r="AT1127" s="62" t="str" cm="1">
        <f t="array" ref="AT1127">IF(ISBLANK(Table1[[#This Row],[Service]]),"N/A",INDEX(LookupService[Consumption Unit],MATCH(Table1[[#This Row],[Service]],LookupService[Service],0),0))</f>
        <v>N/A</v>
      </c>
      <c r="AU1127" s="62"/>
      <c r="AV1127" s="62"/>
      <c r="AW1127" s="80" t="str" cm="1">
        <f t="array" ref="AW1127">IF(ISBLANK(Table1[[#This Row],[Service]]),"N/A",INDEX(LookupService[Pressure Unit],MATCH(Table1[[#This Row],[Service]],LookupService[Service],0),0))</f>
        <v>N/A</v>
      </c>
      <c r="AX1127" s="81"/>
      <c r="AY1127" s="72" t="str">
        <f>IF(OR(Table1[[#This Row],[Flow]]="",Table1[[#This Row],[Mech - Diversity]]=""),"",Table1[[#This Row],[Flow]]*Table1[[#This Row],[Mech - Diversity]])</f>
        <v/>
      </c>
      <c r="AZ1127" s="72"/>
      <c r="BA1127" s="62"/>
      <c r="BB1127" s="62"/>
      <c r="BC1127" s="62"/>
      <c r="BD1127" s="62"/>
      <c r="BE1127" s="62"/>
      <c r="BF1127" s="62"/>
      <c r="BG1127" s="62"/>
      <c r="BH1127" s="77"/>
      <c r="BI1127" s="77"/>
      <c r="BJ112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27" s="72"/>
      <c r="BL1127" s="72" t="b">
        <f>IF(ISBLANK(Table1[[#This Row],[Power Source (Control Panel)]]),FALSE,TRUE)</f>
        <v>0</v>
      </c>
    </row>
    <row r="1128" spans="1:64" ht="32.25" customHeight="1" x14ac:dyDescent="0.3">
      <c r="A1128" s="62" t="s">
        <v>1276</v>
      </c>
      <c r="B1128" s="62" t="s">
        <v>1267</v>
      </c>
      <c r="C112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EL-C304</v>
      </c>
      <c r="D1128" s="62" t="s">
        <v>516</v>
      </c>
      <c r="E1128" s="62" t="s">
        <v>528</v>
      </c>
      <c r="F1128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128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128" s="74">
        <v>304</v>
      </c>
      <c r="I1128" s="75" t="str">
        <f>IF(Table1[[#This Row],[Connection ID]]&lt;&gt;"-",IF(COUNTIF(Table1[Connection ID],Table1[[#This Row],[Connection ID]])&gt;1,"Duplicate Tag",""),"")</f>
        <v/>
      </c>
      <c r="J112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28" s="62"/>
      <c r="M1128" s="62" t="s">
        <v>7</v>
      </c>
      <c r="N1128" s="72" t="str" cm="1">
        <f t="array" ref="N1128">_xlfn._xlws.FILTER(LookupCostCode[Cost Code],LookupCostCode[Description]=Table1[[#This Row],[Equipment Type]],"Not Assigned")</f>
        <v>Not Assigned</v>
      </c>
      <c r="O1128" s="72" t="s">
        <v>545</v>
      </c>
      <c r="P1128" s="72"/>
      <c r="Q1128" s="62" t="s">
        <v>12</v>
      </c>
      <c r="R1128" s="62"/>
      <c r="S1128" s="62"/>
      <c r="T1128" s="62"/>
      <c r="U1128" s="62"/>
      <c r="V1128" s="62"/>
      <c r="W1128" s="72" t="str">
        <f>IF(ISBLANK(Table1[[#This Row],[Connection Type]]),"",INDEX(LookupConnectionType[Description],MATCH(Table1[[#This Row],[Connection Type]],LookupConnectionType[Connection Abbreviation])))</f>
        <v/>
      </c>
      <c r="X1128" s="76"/>
      <c r="Z1128" s="41" t="s">
        <v>1268</v>
      </c>
      <c r="AA1128" s="62"/>
      <c r="AB1128" s="62"/>
      <c r="AC1128" s="62" t="s">
        <v>518</v>
      </c>
      <c r="AD1128" s="62"/>
      <c r="AE1128" s="62" t="s">
        <v>529</v>
      </c>
      <c r="AF1128" s="77"/>
      <c r="AG1128" s="77">
        <v>5</v>
      </c>
      <c r="AH1128" s="78">
        <v>0.75</v>
      </c>
      <c r="AI1128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1128" s="79">
        <f>IF(OR(Table1[[#This Row],[Apparent Load (FLA)]]="",Table1[[#This Row],[Apparent Load (FLA)]]=0,Table1[[#This Row],[Elec - Diversity]]=""),"",Table1[[#This Row],[Apparent Load (FLA)]]*Table1[[#This Row],[Elec - Diversity]])</f>
        <v>3.75</v>
      </c>
      <c r="AK1128" s="79">
        <f>IF(OR(Table1[[#This Row],[Apparent Power (kVA)]]="",Table1[[#This Row],[Elec - Diversity]]=""),"",Table1[[#This Row],[Apparent Power (kVA)]]*Table1[[#This Row],[Elec - Diversity]])</f>
        <v>0.44999999999999996</v>
      </c>
      <c r="AL1128" s="62"/>
      <c r="AM1128" s="62"/>
      <c r="AN1128" s="62"/>
      <c r="AO1128" s="62"/>
      <c r="AP1128" s="62"/>
      <c r="AQ1128" s="62"/>
      <c r="AR1128" s="62"/>
      <c r="AS1128" s="62"/>
      <c r="AT1128" s="62" t="str" cm="1">
        <f t="array" ref="AT1128">IF(ISBLANK(Table1[[#This Row],[Service]]),"N/A",INDEX(LookupService[Consumption Unit],MATCH(Table1[[#This Row],[Service]],LookupService[Service],0),0))</f>
        <v>N/A</v>
      </c>
      <c r="AU1128" s="62"/>
      <c r="AV1128" s="62"/>
      <c r="AW1128" s="80" t="str" cm="1">
        <f t="array" ref="AW1128">IF(ISBLANK(Table1[[#This Row],[Service]]),"N/A",INDEX(LookupService[Pressure Unit],MATCH(Table1[[#This Row],[Service]],LookupService[Service],0),0))</f>
        <v>N/A</v>
      </c>
      <c r="AX1128" s="81"/>
      <c r="AY1128" s="72" t="str">
        <f>IF(OR(Table1[[#This Row],[Flow]]="",Table1[[#This Row],[Mech - Diversity]]=""),"",Table1[[#This Row],[Flow]]*Table1[[#This Row],[Mech - Diversity]])</f>
        <v/>
      </c>
      <c r="AZ1128" s="72"/>
      <c r="BA1128" s="62"/>
      <c r="BB1128" s="62"/>
      <c r="BC1128" s="62"/>
      <c r="BD1128" s="62"/>
      <c r="BE1128" s="62"/>
      <c r="BF1128" s="62"/>
      <c r="BG1128" s="62"/>
      <c r="BH1128" s="77"/>
      <c r="BI1128" s="77"/>
      <c r="BJ1128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128" s="72"/>
      <c r="BL1128" s="72" t="b">
        <f>IF(ISBLANK(Table1[[#This Row],[Power Source (Control Panel)]]),FALSE,TRUE)</f>
        <v>0</v>
      </c>
    </row>
    <row r="1129" spans="1:64" ht="30" customHeight="1" x14ac:dyDescent="0.3">
      <c r="A1129" s="62" t="s">
        <v>1276</v>
      </c>
      <c r="B1129" s="62" t="s">
        <v>1267</v>
      </c>
      <c r="C112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TD-C176</v>
      </c>
      <c r="D1129" s="62" t="s">
        <v>516</v>
      </c>
      <c r="E1129" s="62" t="s">
        <v>794</v>
      </c>
      <c r="F1129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129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129" s="74">
        <v>176</v>
      </c>
      <c r="I1129" s="75" t="str">
        <f>IF(Table1[[#This Row],[Connection ID]]&lt;&gt;"-",IF(COUNTIF(Table1[Connection ID],Table1[[#This Row],[Connection ID]])&gt;1,"Duplicate Tag",""),"")</f>
        <v/>
      </c>
      <c r="J112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29" s="62"/>
      <c r="M1129" s="62" t="s">
        <v>7</v>
      </c>
      <c r="N1129" s="72" t="str" cm="1">
        <f t="array" ref="N1129">_xlfn._xlws.FILTER(LookupCostCode[Cost Code],LookupCostCode[Description]=Table1[[#This Row],[Equipment Type]],"Not Assigned")</f>
        <v>Not Assigned</v>
      </c>
      <c r="O1129" s="72" t="s">
        <v>545</v>
      </c>
      <c r="P1129" s="72"/>
      <c r="Q1129" s="62" t="s">
        <v>12</v>
      </c>
      <c r="R1129" s="62"/>
      <c r="S1129" s="62"/>
      <c r="T1129" s="62"/>
      <c r="U1129" s="62"/>
      <c r="V1129" s="62"/>
      <c r="W1129" s="72" t="str">
        <f>IF(ISBLANK(Table1[[#This Row],[Connection Type]]),"",INDEX(LookupConnectionType[Description],MATCH(Table1[[#This Row],[Connection Type]],LookupConnectionType[Connection Abbreviation])))</f>
        <v/>
      </c>
      <c r="X1129" s="76"/>
      <c r="Z1129" s="41" t="s">
        <v>1268</v>
      </c>
      <c r="AA1129" s="62"/>
      <c r="AB1129" s="62"/>
      <c r="AC1129" s="62"/>
      <c r="AD1129" s="62"/>
      <c r="AE1129" s="62"/>
      <c r="AF1129" s="77"/>
      <c r="AG1129" s="77"/>
      <c r="AH1129" s="78"/>
      <c r="AI112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2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29" s="79" t="str">
        <f>IF(OR(Table1[[#This Row],[Apparent Power (kVA)]]="",Table1[[#This Row],[Elec - Diversity]]=""),"",Table1[[#This Row],[Apparent Power (kVA)]]*Table1[[#This Row],[Elec - Diversity]])</f>
        <v/>
      </c>
      <c r="AL1129" s="62"/>
      <c r="AM1129" s="62"/>
      <c r="AN1129" s="62"/>
      <c r="AO1129" s="62"/>
      <c r="AP1129" s="62"/>
      <c r="AQ1129" s="62"/>
      <c r="AR1129" s="62"/>
      <c r="AS1129" s="62"/>
      <c r="AT1129" s="62" t="str" cm="1">
        <f t="array" ref="AT1129">IF(ISBLANK(Table1[[#This Row],[Service]]),"N/A",INDEX(LookupService[Consumption Unit],MATCH(Table1[[#This Row],[Service]],LookupService[Service],0),0))</f>
        <v>N/A</v>
      </c>
      <c r="AU1129" s="62"/>
      <c r="AV1129" s="62"/>
      <c r="AW1129" s="80" t="str" cm="1">
        <f t="array" ref="AW1129">IF(ISBLANK(Table1[[#This Row],[Service]]),"N/A",INDEX(LookupService[Pressure Unit],MATCH(Table1[[#This Row],[Service]],LookupService[Service],0),0))</f>
        <v>N/A</v>
      </c>
      <c r="AX1129" s="81"/>
      <c r="AY1129" s="72" t="str">
        <f>IF(OR(Table1[[#This Row],[Flow]]="",Table1[[#This Row],[Mech - Diversity]]=""),"",Table1[[#This Row],[Flow]]*Table1[[#This Row],[Mech - Diversity]])</f>
        <v/>
      </c>
      <c r="AZ1129" s="72"/>
      <c r="BA1129" s="62"/>
      <c r="BB1129" s="62"/>
      <c r="BC1129" s="62"/>
      <c r="BD1129" s="62"/>
      <c r="BE1129" s="62"/>
      <c r="BF1129" s="62"/>
      <c r="BG1129" s="62"/>
      <c r="BH1129" s="77"/>
      <c r="BI1129" s="77"/>
      <c r="BJ1129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129" s="72"/>
      <c r="BL1129" s="72" t="b">
        <f>IF(ISBLANK(Table1[[#This Row],[Power Source (Control Panel)]]),FALSE,TRUE)</f>
        <v>0</v>
      </c>
    </row>
    <row r="1130" spans="1:64" ht="32.25" customHeight="1" x14ac:dyDescent="0.3">
      <c r="A1130" s="62" t="s">
        <v>1276</v>
      </c>
      <c r="B1130" s="62" t="s">
        <v>1267</v>
      </c>
      <c r="C113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30" s="62" t="s">
        <v>509</v>
      </c>
      <c r="E1130" s="62"/>
      <c r="F113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3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30" s="74"/>
      <c r="I1130" s="75" t="str">
        <f>IF(Table1[[#This Row],[Connection ID]]&lt;&gt;"-",IF(COUNTIF(Table1[Connection ID],Table1[[#This Row],[Connection ID]])&gt;1,"Duplicate Tag",""),"")</f>
        <v/>
      </c>
      <c r="J113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30" s="62"/>
      <c r="M1130" s="62" t="s">
        <v>7</v>
      </c>
      <c r="N1130" s="72" t="str" cm="1">
        <f t="array" ref="N1130">_xlfn._xlws.FILTER(LookupCostCode[Cost Code],LookupCostCode[Description]=Table1[[#This Row],[Equipment Type]],"Not Assigned")</f>
        <v>Not Assigned</v>
      </c>
      <c r="O1130" s="72" t="s">
        <v>545</v>
      </c>
      <c r="P1130" s="72"/>
      <c r="Q1130" s="62" t="s">
        <v>12</v>
      </c>
      <c r="R1130" s="62"/>
      <c r="S1130" s="62"/>
      <c r="T1130" s="62"/>
      <c r="U1130" s="62"/>
      <c r="V1130" s="62"/>
      <c r="W1130" s="72" t="str">
        <f>IF(ISBLANK(Table1[[#This Row],[Connection Type]]),"",INDEX(LookupConnectionType[Description],MATCH(Table1[[#This Row],[Connection Type]],LookupConnectionType[Connection Abbreviation])))</f>
        <v/>
      </c>
      <c r="X1130" s="76"/>
      <c r="Z1130" s="41" t="s">
        <v>1268</v>
      </c>
      <c r="AA1130" s="62"/>
      <c r="AB1130" s="62"/>
      <c r="AC1130" s="62"/>
      <c r="AD1130" s="62"/>
      <c r="AE1130" s="62"/>
      <c r="AF1130" s="77"/>
      <c r="AG1130" s="77"/>
      <c r="AH1130" s="78"/>
      <c r="AI113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3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30" s="79" t="str">
        <f>IF(OR(Table1[[#This Row],[Apparent Power (kVA)]]="",Table1[[#This Row],[Elec - Diversity]]=""),"",Table1[[#This Row],[Apparent Power (kVA)]]*Table1[[#This Row],[Elec - Diversity]])</f>
        <v/>
      </c>
      <c r="AL1130" s="62"/>
      <c r="AM1130" s="62"/>
      <c r="AN1130" s="62"/>
      <c r="AO1130" s="62"/>
      <c r="AP1130" s="62"/>
      <c r="AQ1130" s="62"/>
      <c r="AR1130" s="62"/>
      <c r="AS1130" s="62"/>
      <c r="AT1130" s="62" t="str" cm="1">
        <f t="array" ref="AT1130">IF(ISBLANK(Table1[[#This Row],[Service]]),"N/A",INDEX(LookupService[Consumption Unit],MATCH(Table1[[#This Row],[Service]],LookupService[Service],0),0))</f>
        <v>N/A</v>
      </c>
      <c r="AU1130" s="62"/>
      <c r="AV1130" s="62"/>
      <c r="AW1130" s="80" t="str" cm="1">
        <f t="array" ref="AW1130">IF(ISBLANK(Table1[[#This Row],[Service]]),"N/A",INDEX(LookupService[Pressure Unit],MATCH(Table1[[#This Row],[Service]],LookupService[Service],0),0))</f>
        <v>N/A</v>
      </c>
      <c r="AX1130" s="81"/>
      <c r="AY1130" s="72" t="str">
        <f>IF(OR(Table1[[#This Row],[Flow]]="",Table1[[#This Row],[Mech - Diversity]]=""),"",Table1[[#This Row],[Flow]]*Table1[[#This Row],[Mech - Diversity]])</f>
        <v/>
      </c>
      <c r="AZ1130" s="72"/>
      <c r="BA1130" s="62"/>
      <c r="BB1130" s="62"/>
      <c r="BC1130" s="62"/>
      <c r="BD1130" s="62"/>
      <c r="BE1130" s="62"/>
      <c r="BF1130" s="62"/>
      <c r="BG1130" s="62"/>
      <c r="BH1130" s="77"/>
      <c r="BI1130" s="77"/>
      <c r="BJ113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30" s="72"/>
      <c r="BL1130" s="72" t="b">
        <f>IF(ISBLANK(Table1[[#This Row],[Power Source (Control Panel)]]),FALSE,TRUE)</f>
        <v>0</v>
      </c>
    </row>
    <row r="1131" spans="1:64" ht="30" customHeight="1" x14ac:dyDescent="0.3">
      <c r="A1131" s="62" t="s">
        <v>1277</v>
      </c>
      <c r="B1131" s="62" t="s">
        <v>1273</v>
      </c>
      <c r="C113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EL-C305</v>
      </c>
      <c r="D1131" s="62" t="s">
        <v>516</v>
      </c>
      <c r="E1131" s="62" t="s">
        <v>528</v>
      </c>
      <c r="F1131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131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131" s="74">
        <v>305</v>
      </c>
      <c r="I1131" s="75" t="str">
        <f>IF(Table1[[#This Row],[Connection ID]]&lt;&gt;"-",IF(COUNTIF(Table1[Connection ID],Table1[[#This Row],[Connection ID]])&gt;1,"Duplicate Tag",""),"")</f>
        <v/>
      </c>
      <c r="J113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31" s="62"/>
      <c r="M1131" s="62" t="s">
        <v>7</v>
      </c>
      <c r="N1131" s="72" t="str" cm="1">
        <f t="array" ref="N1131">_xlfn._xlws.FILTER(LookupCostCode[Cost Code],LookupCostCode[Description]=Table1[[#This Row],[Equipment Type]],"Not Assigned")</f>
        <v>Not Assigned</v>
      </c>
      <c r="O1131" s="72" t="s">
        <v>545</v>
      </c>
      <c r="P1131" s="72"/>
      <c r="Q1131" s="62" t="s">
        <v>12</v>
      </c>
      <c r="R1131" s="62"/>
      <c r="S1131" s="62"/>
      <c r="T1131" s="62"/>
      <c r="U1131" s="62"/>
      <c r="V1131" s="62"/>
      <c r="W1131" s="72" t="str">
        <f>IF(ISBLANK(Table1[[#This Row],[Connection Type]]),"",INDEX(LookupConnectionType[Description],MATCH(Table1[[#This Row],[Connection Type]],LookupConnectionType[Connection Abbreviation])))</f>
        <v/>
      </c>
      <c r="X1131" s="76"/>
      <c r="Z1131" s="41" t="s">
        <v>1274</v>
      </c>
      <c r="AA1131" s="62"/>
      <c r="AB1131" s="62"/>
      <c r="AC1131" s="62" t="s">
        <v>518</v>
      </c>
      <c r="AD1131" s="62"/>
      <c r="AE1131" s="62" t="s">
        <v>529</v>
      </c>
      <c r="AF1131" s="77"/>
      <c r="AG1131" s="77">
        <v>5</v>
      </c>
      <c r="AH1131" s="78">
        <v>0.75</v>
      </c>
      <c r="AI1131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0.6</v>
      </c>
      <c r="AJ1131" s="79">
        <f>IF(OR(Table1[[#This Row],[Apparent Load (FLA)]]="",Table1[[#This Row],[Apparent Load (FLA)]]=0,Table1[[#This Row],[Elec - Diversity]]=""),"",Table1[[#This Row],[Apparent Load (FLA)]]*Table1[[#This Row],[Elec - Diversity]])</f>
        <v>3.75</v>
      </c>
      <c r="AK1131" s="79">
        <f>IF(OR(Table1[[#This Row],[Apparent Power (kVA)]]="",Table1[[#This Row],[Elec - Diversity]]=""),"",Table1[[#This Row],[Apparent Power (kVA)]]*Table1[[#This Row],[Elec - Diversity]])</f>
        <v>0.44999999999999996</v>
      </c>
      <c r="AL1131" s="62"/>
      <c r="AM1131" s="62"/>
      <c r="AN1131" s="62"/>
      <c r="AO1131" s="62"/>
      <c r="AP1131" s="62"/>
      <c r="AQ1131" s="62"/>
      <c r="AR1131" s="62"/>
      <c r="AS1131" s="62"/>
      <c r="AT1131" s="62" t="str" cm="1">
        <f t="array" ref="AT1131">IF(ISBLANK(Table1[[#This Row],[Service]]),"N/A",INDEX(LookupService[Consumption Unit],MATCH(Table1[[#This Row],[Service]],LookupService[Service],0),0))</f>
        <v>N/A</v>
      </c>
      <c r="AU1131" s="62"/>
      <c r="AV1131" s="62"/>
      <c r="AW1131" s="80" t="str" cm="1">
        <f t="array" ref="AW1131">IF(ISBLANK(Table1[[#This Row],[Service]]),"N/A",INDEX(LookupService[Pressure Unit],MATCH(Table1[[#This Row],[Service]],LookupService[Service],0),0))</f>
        <v>N/A</v>
      </c>
      <c r="AX1131" s="81"/>
      <c r="AY1131" s="72" t="str">
        <f>IF(OR(Table1[[#This Row],[Flow]]="",Table1[[#This Row],[Mech - Diversity]]=""),"",Table1[[#This Row],[Flow]]*Table1[[#This Row],[Mech - Diversity]])</f>
        <v/>
      </c>
      <c r="AZ1131" s="72"/>
      <c r="BA1131" s="62"/>
      <c r="BB1131" s="62"/>
      <c r="BC1131" s="62"/>
      <c r="BD1131" s="62"/>
      <c r="BE1131" s="62"/>
      <c r="BF1131" s="62"/>
      <c r="BG1131" s="62"/>
      <c r="BH1131" s="77"/>
      <c r="BI1131" s="77"/>
      <c r="BJ1131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131" s="72"/>
      <c r="BL1131" s="72" t="b">
        <f>IF(ISBLANK(Table1[[#This Row],[Power Source (Control Panel)]]),FALSE,TRUE)</f>
        <v>0</v>
      </c>
    </row>
    <row r="1132" spans="1:64" ht="32.25" customHeight="1" x14ac:dyDescent="0.3">
      <c r="A1132" s="62" t="s">
        <v>1277</v>
      </c>
      <c r="B1132" s="62" t="s">
        <v>1273</v>
      </c>
      <c r="C113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TD-C177</v>
      </c>
      <c r="D1132" s="62" t="s">
        <v>516</v>
      </c>
      <c r="E1132" s="62" t="s">
        <v>794</v>
      </c>
      <c r="F1132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132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132" s="74">
        <v>177</v>
      </c>
      <c r="I1132" s="75" t="str">
        <f>IF(Table1[[#This Row],[Connection ID]]&lt;&gt;"-",IF(COUNTIF(Table1[Connection ID],Table1[[#This Row],[Connection ID]])&gt;1,"Duplicate Tag",""),"")</f>
        <v/>
      </c>
      <c r="J113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32" s="62"/>
      <c r="M1132" s="62" t="s">
        <v>7</v>
      </c>
      <c r="N1132" s="72" t="str" cm="1">
        <f t="array" ref="N1132">_xlfn._xlws.FILTER(LookupCostCode[Cost Code],LookupCostCode[Description]=Table1[[#This Row],[Equipment Type]],"Not Assigned")</f>
        <v>Not Assigned</v>
      </c>
      <c r="O1132" s="72" t="s">
        <v>545</v>
      </c>
      <c r="P1132" s="72"/>
      <c r="Q1132" s="62" t="s">
        <v>12</v>
      </c>
      <c r="R1132" s="62"/>
      <c r="S1132" s="62"/>
      <c r="T1132" s="62"/>
      <c r="U1132" s="62"/>
      <c r="V1132" s="62"/>
      <c r="W1132" s="72" t="str">
        <f>IF(ISBLANK(Table1[[#This Row],[Connection Type]]),"",INDEX(LookupConnectionType[Description],MATCH(Table1[[#This Row],[Connection Type]],LookupConnectionType[Connection Abbreviation])))</f>
        <v/>
      </c>
      <c r="X1132" s="76"/>
      <c r="Z1132" s="41" t="s">
        <v>1274</v>
      </c>
      <c r="AA1132" s="62"/>
      <c r="AB1132" s="62"/>
      <c r="AC1132" s="62"/>
      <c r="AD1132" s="62"/>
      <c r="AE1132" s="62"/>
      <c r="AF1132" s="77"/>
      <c r="AG1132" s="77"/>
      <c r="AH1132" s="78"/>
      <c r="AI113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3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32" s="79" t="str">
        <f>IF(OR(Table1[[#This Row],[Apparent Power (kVA)]]="",Table1[[#This Row],[Elec - Diversity]]=""),"",Table1[[#This Row],[Apparent Power (kVA)]]*Table1[[#This Row],[Elec - Diversity]])</f>
        <v/>
      </c>
      <c r="AL1132" s="62"/>
      <c r="AM1132" s="62"/>
      <c r="AN1132" s="62"/>
      <c r="AO1132" s="62"/>
      <c r="AP1132" s="62"/>
      <c r="AQ1132" s="62"/>
      <c r="AR1132" s="62"/>
      <c r="AS1132" s="62"/>
      <c r="AT1132" s="62" t="str" cm="1">
        <f t="array" ref="AT1132">IF(ISBLANK(Table1[[#This Row],[Service]]),"N/A",INDEX(LookupService[Consumption Unit],MATCH(Table1[[#This Row],[Service]],LookupService[Service],0),0))</f>
        <v>N/A</v>
      </c>
      <c r="AU1132" s="62"/>
      <c r="AV1132" s="62"/>
      <c r="AW1132" s="80" t="str" cm="1">
        <f t="array" ref="AW1132">IF(ISBLANK(Table1[[#This Row],[Service]]),"N/A",INDEX(LookupService[Pressure Unit],MATCH(Table1[[#This Row],[Service]],LookupService[Service],0),0))</f>
        <v>N/A</v>
      </c>
      <c r="AX1132" s="81"/>
      <c r="AY1132" s="72" t="str">
        <f>IF(OR(Table1[[#This Row],[Flow]]="",Table1[[#This Row],[Mech - Diversity]]=""),"",Table1[[#This Row],[Flow]]*Table1[[#This Row],[Mech - Diversity]])</f>
        <v/>
      </c>
      <c r="AZ1132" s="72"/>
      <c r="BA1132" s="62"/>
      <c r="BB1132" s="62"/>
      <c r="BC1132" s="62"/>
      <c r="BD1132" s="62"/>
      <c r="BE1132" s="62"/>
      <c r="BF1132" s="62"/>
      <c r="BG1132" s="62"/>
      <c r="BH1132" s="77"/>
      <c r="BI1132" s="77"/>
      <c r="BJ1132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132" s="72"/>
      <c r="BL1132" s="72" t="b">
        <f>IF(ISBLANK(Table1[[#This Row],[Power Source (Control Panel)]]),FALSE,TRUE)</f>
        <v>0</v>
      </c>
    </row>
    <row r="1133" spans="1:64" ht="30" customHeight="1" x14ac:dyDescent="0.3">
      <c r="A1133" s="62" t="s">
        <v>1277</v>
      </c>
      <c r="B1133" s="62" t="s">
        <v>1273</v>
      </c>
      <c r="C113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33" s="62" t="s">
        <v>509</v>
      </c>
      <c r="E1133" s="62"/>
      <c r="F113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3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33" s="74"/>
      <c r="I1133" s="75" t="str">
        <f>IF(Table1[[#This Row],[Connection ID]]&lt;&gt;"-",IF(COUNTIF(Table1[Connection ID],Table1[[#This Row],[Connection ID]])&gt;1,"Duplicate Tag",""),"")</f>
        <v/>
      </c>
      <c r="J113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33" s="62"/>
      <c r="M1133" s="62" t="s">
        <v>7</v>
      </c>
      <c r="N1133" s="72" t="str" cm="1">
        <f t="array" ref="N1133">_xlfn._xlws.FILTER(LookupCostCode[Cost Code],LookupCostCode[Description]=Table1[[#This Row],[Equipment Type]],"Not Assigned")</f>
        <v>Not Assigned</v>
      </c>
      <c r="O1133" s="72" t="s">
        <v>545</v>
      </c>
      <c r="P1133" s="72"/>
      <c r="Q1133" s="62" t="s">
        <v>12</v>
      </c>
      <c r="R1133" s="62"/>
      <c r="S1133" s="62"/>
      <c r="T1133" s="62"/>
      <c r="U1133" s="62"/>
      <c r="V1133" s="62"/>
      <c r="W1133" s="72" t="str">
        <f>IF(ISBLANK(Table1[[#This Row],[Connection Type]]),"",INDEX(LookupConnectionType[Description],MATCH(Table1[[#This Row],[Connection Type]],LookupConnectionType[Connection Abbreviation])))</f>
        <v/>
      </c>
      <c r="X1133" s="76"/>
      <c r="Z1133" s="41" t="s">
        <v>1274</v>
      </c>
      <c r="AA1133" s="62"/>
      <c r="AB1133" s="62"/>
      <c r="AC1133" s="62"/>
      <c r="AD1133" s="62"/>
      <c r="AE1133" s="62"/>
      <c r="AF1133" s="77"/>
      <c r="AG1133" s="77"/>
      <c r="AH1133" s="78"/>
      <c r="AI113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3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33" s="79" t="str">
        <f>IF(OR(Table1[[#This Row],[Apparent Power (kVA)]]="",Table1[[#This Row],[Elec - Diversity]]=""),"",Table1[[#This Row],[Apparent Power (kVA)]]*Table1[[#This Row],[Elec - Diversity]])</f>
        <v/>
      </c>
      <c r="AL1133" s="62"/>
      <c r="AM1133" s="62"/>
      <c r="AN1133" s="62"/>
      <c r="AO1133" s="62"/>
      <c r="AP1133" s="62"/>
      <c r="AQ1133" s="62"/>
      <c r="AR1133" s="62"/>
      <c r="AS1133" s="62"/>
      <c r="AT1133" s="62" t="str" cm="1">
        <f t="array" ref="AT1133">IF(ISBLANK(Table1[[#This Row],[Service]]),"N/A",INDEX(LookupService[Consumption Unit],MATCH(Table1[[#This Row],[Service]],LookupService[Service],0),0))</f>
        <v>N/A</v>
      </c>
      <c r="AU1133" s="62"/>
      <c r="AV1133" s="62"/>
      <c r="AW1133" s="80" t="str" cm="1">
        <f t="array" ref="AW1133">IF(ISBLANK(Table1[[#This Row],[Service]]),"N/A",INDEX(LookupService[Pressure Unit],MATCH(Table1[[#This Row],[Service]],LookupService[Service],0),0))</f>
        <v>N/A</v>
      </c>
      <c r="AX1133" s="81"/>
      <c r="AY1133" s="72" t="str">
        <f>IF(OR(Table1[[#This Row],[Flow]]="",Table1[[#This Row],[Mech - Diversity]]=""),"",Table1[[#This Row],[Flow]]*Table1[[#This Row],[Mech - Diversity]])</f>
        <v/>
      </c>
      <c r="AZ1133" s="72"/>
      <c r="BA1133" s="62"/>
      <c r="BB1133" s="62"/>
      <c r="BC1133" s="62"/>
      <c r="BD1133" s="62"/>
      <c r="BE1133" s="62"/>
      <c r="BF1133" s="62"/>
      <c r="BG1133" s="62"/>
      <c r="BH1133" s="77"/>
      <c r="BI1133" s="77"/>
      <c r="BJ113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33" s="72"/>
      <c r="BL1133" s="72" t="b">
        <f>IF(ISBLANK(Table1[[#This Row],[Power Source (Control Panel)]]),FALSE,TRUE)</f>
        <v>0</v>
      </c>
    </row>
    <row r="1134" spans="1:64" ht="32.25" customHeight="1" x14ac:dyDescent="0.3">
      <c r="A1134" s="62" t="s">
        <v>1278</v>
      </c>
      <c r="B1134" s="62" t="s">
        <v>1279</v>
      </c>
      <c r="C113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34" s="62" t="s">
        <v>509</v>
      </c>
      <c r="E1134" s="62"/>
      <c r="F113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3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34" s="74"/>
      <c r="I1134" s="75" t="str">
        <f>IF(Table1[[#This Row],[Connection ID]]&lt;&gt;"-",IF(COUNTIF(Table1[Connection ID],Table1[[#This Row],[Connection ID]])&gt;1,"Duplicate Tag",""),"")</f>
        <v/>
      </c>
      <c r="J113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34" s="62"/>
      <c r="M1134" s="62" t="s">
        <v>7</v>
      </c>
      <c r="N1134" s="72" t="str" cm="1">
        <f t="array" ref="N1134">_xlfn._xlws.FILTER(LookupCostCode[Cost Code],LookupCostCode[Description]=Table1[[#This Row],[Equipment Type]],"Not Assigned")</f>
        <v>Not Assigned</v>
      </c>
      <c r="O1134" s="62" t="s">
        <v>594</v>
      </c>
      <c r="P1134" s="62"/>
      <c r="Q1134" s="62" t="s">
        <v>9</v>
      </c>
      <c r="R1134" s="62"/>
      <c r="S1134" s="62" t="s">
        <v>6</v>
      </c>
      <c r="T1134" s="62"/>
      <c r="U1134" s="62"/>
      <c r="V1134" s="62"/>
      <c r="W1134" s="72" t="str">
        <f>IF(ISBLANK(Table1[[#This Row],[Connection Type]]),"",INDEX(LookupConnectionType[Description],MATCH(Table1[[#This Row],[Connection Type]],LookupConnectionType[Connection Abbreviation])))</f>
        <v/>
      </c>
      <c r="X1134" s="76"/>
      <c r="AA1134" s="62"/>
      <c r="AB1134" s="62"/>
      <c r="AC1134" s="62"/>
      <c r="AD1134" s="62"/>
      <c r="AE1134" s="62"/>
      <c r="AF1134" s="77"/>
      <c r="AG1134" s="77"/>
      <c r="AH1134" s="78"/>
      <c r="AI113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3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34" s="79" t="str">
        <f>IF(OR(Table1[[#This Row],[Apparent Power (kVA)]]="",Table1[[#This Row],[Elec - Diversity]]=""),"",Table1[[#This Row],[Apparent Power (kVA)]]*Table1[[#This Row],[Elec - Diversity]])</f>
        <v/>
      </c>
      <c r="AL1134" s="62"/>
      <c r="AM1134" s="62"/>
      <c r="AN1134" s="62"/>
      <c r="AO1134" s="62"/>
      <c r="AP1134" s="62"/>
      <c r="AQ1134" s="62"/>
      <c r="AR1134" s="62"/>
      <c r="AS1134" s="62"/>
      <c r="AT1134" s="62" t="str" cm="1">
        <f t="array" ref="AT1134">IF(ISBLANK(Table1[[#This Row],[Service]]),"N/A",INDEX(LookupService[Consumption Unit],MATCH(Table1[[#This Row],[Service]],LookupService[Service],0),0))</f>
        <v>N/A</v>
      </c>
      <c r="AU1134" s="62"/>
      <c r="AV1134" s="62"/>
      <c r="AW1134" s="80" t="str" cm="1">
        <f t="array" ref="AW1134">IF(ISBLANK(Table1[[#This Row],[Service]]),"N/A",INDEX(LookupService[Pressure Unit],MATCH(Table1[[#This Row],[Service]],LookupService[Service],0),0))</f>
        <v>N/A</v>
      </c>
      <c r="AX1134" s="81"/>
      <c r="AY1134" s="72" t="str">
        <f>IF(OR(Table1[[#This Row],[Flow]]="",Table1[[#This Row],[Mech - Diversity]]=""),"",Table1[[#This Row],[Flow]]*Table1[[#This Row],[Mech - Diversity]])</f>
        <v/>
      </c>
      <c r="AZ1134" s="72"/>
      <c r="BA1134" s="62"/>
      <c r="BB1134" s="62"/>
      <c r="BC1134" s="62"/>
      <c r="BD1134" s="62"/>
      <c r="BE1134" s="62"/>
      <c r="BF1134" s="62"/>
      <c r="BG1134" s="62"/>
      <c r="BH1134" s="77"/>
      <c r="BI1134" s="77"/>
      <c r="BJ113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34" s="72"/>
      <c r="BL1134" s="72" t="b">
        <f>IF(ISBLANK(Table1[[#This Row],[Power Source (Control Panel)]]),FALSE,TRUE)</f>
        <v>0</v>
      </c>
    </row>
    <row r="1135" spans="1:64" ht="30" customHeight="1" x14ac:dyDescent="0.3">
      <c r="A1135" s="62" t="s">
        <v>1280</v>
      </c>
      <c r="B1135" s="62" t="s">
        <v>1279</v>
      </c>
      <c r="C113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35" s="62" t="s">
        <v>509</v>
      </c>
      <c r="E1135" s="62"/>
      <c r="F113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3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35" s="74"/>
      <c r="I1135" s="75" t="str">
        <f>IF(Table1[[#This Row],[Connection ID]]&lt;&gt;"-",IF(COUNTIF(Table1[Connection ID],Table1[[#This Row],[Connection ID]])&gt;1,"Duplicate Tag",""),"")</f>
        <v/>
      </c>
      <c r="J113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35" s="62"/>
      <c r="M1135" s="62" t="s">
        <v>7</v>
      </c>
      <c r="N1135" s="72" t="str" cm="1">
        <f t="array" ref="N1135">_xlfn._xlws.FILTER(LookupCostCode[Cost Code],LookupCostCode[Description]=Table1[[#This Row],[Equipment Type]],"Not Assigned")</f>
        <v>Not Assigned</v>
      </c>
      <c r="O1135" s="62" t="s">
        <v>594</v>
      </c>
      <c r="P1135" s="62"/>
      <c r="Q1135" s="62" t="s">
        <v>9</v>
      </c>
      <c r="R1135" s="62"/>
      <c r="S1135" s="62" t="s">
        <v>6</v>
      </c>
      <c r="T1135" s="62"/>
      <c r="U1135" s="62"/>
      <c r="V1135" s="62"/>
      <c r="W1135" s="72" t="str">
        <f>IF(ISBLANK(Table1[[#This Row],[Connection Type]]),"",INDEX(LookupConnectionType[Description],MATCH(Table1[[#This Row],[Connection Type]],LookupConnectionType[Connection Abbreviation])))</f>
        <v/>
      </c>
      <c r="X1135" s="76"/>
      <c r="AA1135" s="62"/>
      <c r="AB1135" s="62"/>
      <c r="AC1135" s="62"/>
      <c r="AD1135" s="62"/>
      <c r="AE1135" s="62"/>
      <c r="AF1135" s="77"/>
      <c r="AG1135" s="77"/>
      <c r="AH1135" s="78"/>
      <c r="AI113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3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35" s="79" t="str">
        <f>IF(OR(Table1[[#This Row],[Apparent Power (kVA)]]="",Table1[[#This Row],[Elec - Diversity]]=""),"",Table1[[#This Row],[Apparent Power (kVA)]]*Table1[[#This Row],[Elec - Diversity]])</f>
        <v/>
      </c>
      <c r="AL1135" s="62"/>
      <c r="AM1135" s="62"/>
      <c r="AN1135" s="62"/>
      <c r="AO1135" s="62"/>
      <c r="AP1135" s="62"/>
      <c r="AQ1135" s="62"/>
      <c r="AR1135" s="62"/>
      <c r="AS1135" s="62"/>
      <c r="AT1135" s="62" t="str" cm="1">
        <f t="array" ref="AT1135">IF(ISBLANK(Table1[[#This Row],[Service]]),"N/A",INDEX(LookupService[Consumption Unit],MATCH(Table1[[#This Row],[Service]],LookupService[Service],0),0))</f>
        <v>N/A</v>
      </c>
      <c r="AU1135" s="62"/>
      <c r="AV1135" s="62"/>
      <c r="AW1135" s="80" t="str" cm="1">
        <f t="array" ref="AW1135">IF(ISBLANK(Table1[[#This Row],[Service]]),"N/A",INDEX(LookupService[Pressure Unit],MATCH(Table1[[#This Row],[Service]],LookupService[Service],0),0))</f>
        <v>N/A</v>
      </c>
      <c r="AX1135" s="81"/>
      <c r="AY1135" s="72" t="str">
        <f>IF(OR(Table1[[#This Row],[Flow]]="",Table1[[#This Row],[Mech - Diversity]]=""),"",Table1[[#This Row],[Flow]]*Table1[[#This Row],[Mech - Diversity]])</f>
        <v/>
      </c>
      <c r="AZ1135" s="72"/>
      <c r="BA1135" s="62"/>
      <c r="BB1135" s="62"/>
      <c r="BC1135" s="62"/>
      <c r="BD1135" s="62"/>
      <c r="BE1135" s="62"/>
      <c r="BF1135" s="62"/>
      <c r="BG1135" s="62"/>
      <c r="BH1135" s="77"/>
      <c r="BI1135" s="77"/>
      <c r="BJ113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35" s="72"/>
      <c r="BL1135" s="72" t="b">
        <f>IF(ISBLANK(Table1[[#This Row],[Power Source (Control Panel)]]),FALSE,TRUE)</f>
        <v>0</v>
      </c>
    </row>
    <row r="1136" spans="1:64" ht="32.25" customHeight="1" x14ac:dyDescent="0.3">
      <c r="A1136" s="62" t="s">
        <v>1281</v>
      </c>
      <c r="B1136" s="62" t="s">
        <v>1279</v>
      </c>
      <c r="C113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36" s="62" t="s">
        <v>509</v>
      </c>
      <c r="E1136" s="62"/>
      <c r="F113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3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36" s="74"/>
      <c r="I1136" s="75" t="str">
        <f>IF(Table1[[#This Row],[Connection ID]]&lt;&gt;"-",IF(COUNTIF(Table1[Connection ID],Table1[[#This Row],[Connection ID]])&gt;1,"Duplicate Tag",""),"")</f>
        <v/>
      </c>
      <c r="J113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36" s="62"/>
      <c r="M1136" s="62" t="s">
        <v>751</v>
      </c>
      <c r="N1136" s="72" t="str" cm="1">
        <f t="array" ref="N1136">_xlfn._xlws.FILTER(LookupCostCode[Cost Code],LookupCostCode[Description]=Table1[[#This Row],[Equipment Type]],"Not Assigned")</f>
        <v>Not Assigned</v>
      </c>
      <c r="O1136" s="62" t="s">
        <v>594</v>
      </c>
      <c r="P1136" s="62"/>
      <c r="Q1136" s="62" t="s">
        <v>9</v>
      </c>
      <c r="R1136" s="62"/>
      <c r="S1136" s="62" t="s">
        <v>10</v>
      </c>
      <c r="T1136" s="62"/>
      <c r="U1136" s="62"/>
      <c r="V1136" s="62"/>
      <c r="W1136" s="72" t="str">
        <f>IF(ISBLANK(Table1[[#This Row],[Connection Type]]),"",INDEX(LookupConnectionType[Description],MATCH(Table1[[#This Row],[Connection Type]],LookupConnectionType[Connection Abbreviation])))</f>
        <v/>
      </c>
      <c r="X1136" s="76"/>
      <c r="AA1136" s="62"/>
      <c r="AB1136" s="62"/>
      <c r="AC1136" s="62"/>
      <c r="AD1136" s="62"/>
      <c r="AE1136" s="62"/>
      <c r="AF1136" s="77"/>
      <c r="AG1136" s="77"/>
      <c r="AH1136" s="78"/>
      <c r="AI113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3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36" s="79" t="str">
        <f>IF(OR(Table1[[#This Row],[Apparent Power (kVA)]]="",Table1[[#This Row],[Elec - Diversity]]=""),"",Table1[[#This Row],[Apparent Power (kVA)]]*Table1[[#This Row],[Elec - Diversity]])</f>
        <v/>
      </c>
      <c r="AL1136" s="62"/>
      <c r="AM1136" s="62"/>
      <c r="AN1136" s="62"/>
      <c r="AO1136" s="62"/>
      <c r="AP1136" s="62"/>
      <c r="AQ1136" s="62"/>
      <c r="AR1136" s="62"/>
      <c r="AS1136" s="62"/>
      <c r="AT1136" s="62" t="str" cm="1">
        <f t="array" ref="AT1136">IF(ISBLANK(Table1[[#This Row],[Service]]),"N/A",INDEX(LookupService[Consumption Unit],MATCH(Table1[[#This Row],[Service]],LookupService[Service],0),0))</f>
        <v>N/A</v>
      </c>
      <c r="AU1136" s="62"/>
      <c r="AV1136" s="62"/>
      <c r="AW1136" s="80" t="str" cm="1">
        <f t="array" ref="AW1136">IF(ISBLANK(Table1[[#This Row],[Service]]),"N/A",INDEX(LookupService[Pressure Unit],MATCH(Table1[[#This Row],[Service]],LookupService[Service],0),0))</f>
        <v>N/A</v>
      </c>
      <c r="AX1136" s="81"/>
      <c r="AY1136" s="72" t="str">
        <f>IF(OR(Table1[[#This Row],[Flow]]="",Table1[[#This Row],[Mech - Diversity]]=""),"",Table1[[#This Row],[Flow]]*Table1[[#This Row],[Mech - Diversity]])</f>
        <v/>
      </c>
      <c r="AZ1136" s="72"/>
      <c r="BA1136" s="62"/>
      <c r="BB1136" s="62"/>
      <c r="BC1136" s="62"/>
      <c r="BD1136" s="62"/>
      <c r="BE1136" s="62"/>
      <c r="BF1136" s="62"/>
      <c r="BG1136" s="62"/>
      <c r="BH1136" s="77"/>
      <c r="BI1136" s="77"/>
      <c r="BJ113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36" s="72"/>
      <c r="BL1136" s="72" t="b">
        <f>IF(ISBLANK(Table1[[#This Row],[Power Source (Control Panel)]]),FALSE,TRUE)</f>
        <v>0</v>
      </c>
    </row>
    <row r="1137" spans="1:64" ht="30" customHeight="1" x14ac:dyDescent="0.3">
      <c r="A1137" s="62" t="s">
        <v>1282</v>
      </c>
      <c r="B1137" s="62" t="s">
        <v>1279</v>
      </c>
      <c r="C113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37" s="62" t="s">
        <v>509</v>
      </c>
      <c r="E1137" s="62"/>
      <c r="F113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3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37" s="74"/>
      <c r="I1137" s="75" t="str">
        <f>IF(Table1[[#This Row],[Connection ID]]&lt;&gt;"-",IF(COUNTIF(Table1[Connection ID],Table1[[#This Row],[Connection ID]])&gt;1,"Duplicate Tag",""),"")</f>
        <v/>
      </c>
      <c r="J113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37" s="62"/>
      <c r="M1137" s="62" t="s">
        <v>751</v>
      </c>
      <c r="N1137" s="72" t="str" cm="1">
        <f t="array" ref="N1137">_xlfn._xlws.FILTER(LookupCostCode[Cost Code],LookupCostCode[Description]=Table1[[#This Row],[Equipment Type]],"Not Assigned")</f>
        <v>Not Assigned</v>
      </c>
      <c r="O1137" s="62" t="s">
        <v>594</v>
      </c>
      <c r="P1137" s="62"/>
      <c r="Q1137" s="62" t="s">
        <v>9</v>
      </c>
      <c r="R1137" s="62"/>
      <c r="S1137" s="62" t="s">
        <v>10</v>
      </c>
      <c r="T1137" s="62"/>
      <c r="U1137" s="62"/>
      <c r="V1137" s="62"/>
      <c r="W1137" s="72" t="str">
        <f>IF(ISBLANK(Table1[[#This Row],[Connection Type]]),"",INDEX(LookupConnectionType[Description],MATCH(Table1[[#This Row],[Connection Type]],LookupConnectionType[Connection Abbreviation])))</f>
        <v/>
      </c>
      <c r="X1137" s="76"/>
      <c r="AA1137" s="62"/>
      <c r="AB1137" s="62"/>
      <c r="AC1137" s="62"/>
      <c r="AD1137" s="62"/>
      <c r="AE1137" s="62"/>
      <c r="AF1137" s="77"/>
      <c r="AG1137" s="77"/>
      <c r="AH1137" s="78"/>
      <c r="AI113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3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37" s="79" t="str">
        <f>IF(OR(Table1[[#This Row],[Apparent Power (kVA)]]="",Table1[[#This Row],[Elec - Diversity]]=""),"",Table1[[#This Row],[Apparent Power (kVA)]]*Table1[[#This Row],[Elec - Diversity]])</f>
        <v/>
      </c>
      <c r="AL1137" s="62"/>
      <c r="AM1137" s="62"/>
      <c r="AN1137" s="62"/>
      <c r="AO1137" s="62"/>
      <c r="AP1137" s="62"/>
      <c r="AQ1137" s="62"/>
      <c r="AR1137" s="62"/>
      <c r="AS1137" s="62"/>
      <c r="AT1137" s="62" t="str" cm="1">
        <f t="array" ref="AT1137">IF(ISBLANK(Table1[[#This Row],[Service]]),"N/A",INDEX(LookupService[Consumption Unit],MATCH(Table1[[#This Row],[Service]],LookupService[Service],0),0))</f>
        <v>N/A</v>
      </c>
      <c r="AU1137" s="62"/>
      <c r="AV1137" s="62"/>
      <c r="AW1137" s="80" t="str" cm="1">
        <f t="array" ref="AW1137">IF(ISBLANK(Table1[[#This Row],[Service]]),"N/A",INDEX(LookupService[Pressure Unit],MATCH(Table1[[#This Row],[Service]],LookupService[Service],0),0))</f>
        <v>N/A</v>
      </c>
      <c r="AX1137" s="81"/>
      <c r="AY1137" s="72" t="str">
        <f>IF(OR(Table1[[#This Row],[Flow]]="",Table1[[#This Row],[Mech - Diversity]]=""),"",Table1[[#This Row],[Flow]]*Table1[[#This Row],[Mech - Diversity]])</f>
        <v/>
      </c>
      <c r="AZ1137" s="72"/>
      <c r="BA1137" s="62"/>
      <c r="BB1137" s="62"/>
      <c r="BC1137" s="62"/>
      <c r="BD1137" s="62"/>
      <c r="BE1137" s="62"/>
      <c r="BF1137" s="62"/>
      <c r="BG1137" s="62"/>
      <c r="BH1137" s="77"/>
      <c r="BI1137" s="77"/>
      <c r="BJ113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37" s="72"/>
      <c r="BL1137" s="72" t="b">
        <f>IF(ISBLANK(Table1[[#This Row],[Power Source (Control Panel)]]),FALSE,TRUE)</f>
        <v>0</v>
      </c>
    </row>
    <row r="1138" spans="1:64" ht="30" customHeight="1" x14ac:dyDescent="0.3">
      <c r="A1138" s="62" t="s">
        <v>1283</v>
      </c>
      <c r="B1138" s="62" t="s">
        <v>1284</v>
      </c>
      <c r="C113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CA-C061</v>
      </c>
      <c r="D1138" s="62" t="s">
        <v>516</v>
      </c>
      <c r="E1138" s="62" t="s">
        <v>517</v>
      </c>
      <c r="F1138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138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138" s="74">
        <v>61</v>
      </c>
      <c r="I1138" s="75" t="str">
        <f>IF(Table1[[#This Row],[Connection ID]]&lt;&gt;"-",IF(COUNTIF(Table1[Connection ID],Table1[[#This Row],[Connection ID]])&gt;1,"Duplicate Tag",""),"")</f>
        <v/>
      </c>
      <c r="J113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38" s="62"/>
      <c r="M1138" s="62" t="s">
        <v>7</v>
      </c>
      <c r="N1138" s="72" t="str" cm="1">
        <f t="array" ref="N1138">_xlfn._xlws.FILTER(LookupCostCode[Cost Code],LookupCostCode[Description]=Table1[[#This Row],[Equipment Type]],"Not Assigned")</f>
        <v>Not Assigned</v>
      </c>
      <c r="O1138" s="72" t="s">
        <v>767</v>
      </c>
      <c r="P1138" s="62"/>
      <c r="Q1138" s="62" t="s">
        <v>13</v>
      </c>
      <c r="R1138" s="62"/>
      <c r="S1138" s="62"/>
      <c r="T1138" s="62"/>
      <c r="U1138" s="62"/>
      <c r="V1138" s="62"/>
      <c r="W1138" s="72" t="str">
        <f>IF(ISBLANK(Table1[[#This Row],[Connection Type]]),"",INDEX(LookupConnectionType[Description],MATCH(Table1[[#This Row],[Connection Type]],LookupConnectionType[Connection Abbreviation])))</f>
        <v/>
      </c>
      <c r="X1138" s="76"/>
      <c r="Z1138" s="41" t="s">
        <v>1285</v>
      </c>
      <c r="AA1138" s="62"/>
      <c r="AB1138" s="62"/>
      <c r="AC1138" s="62" t="s">
        <v>665</v>
      </c>
      <c r="AD1138" s="62"/>
      <c r="AE1138" s="62"/>
      <c r="AF1138" s="77"/>
      <c r="AG1138" s="77"/>
      <c r="AH1138" s="78"/>
      <c r="AI113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3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38" s="79" t="str">
        <f>IF(OR(Table1[[#This Row],[Apparent Power (kVA)]]="",Table1[[#This Row],[Elec - Diversity]]=""),"",Table1[[#This Row],[Apparent Power (kVA)]]*Table1[[#This Row],[Elec - Diversity]])</f>
        <v/>
      </c>
      <c r="AL1138" s="62"/>
      <c r="AM1138" s="62"/>
      <c r="AN1138" s="62"/>
      <c r="AO1138" s="62"/>
      <c r="AP1138" s="62"/>
      <c r="AQ1138" s="62"/>
      <c r="AR1138" s="62"/>
      <c r="AS1138" s="62">
        <v>10</v>
      </c>
      <c r="AT1138" s="62" t="str" cm="1">
        <f t="array" ref="AT1138">IF(ISBLANK(Table1[[#This Row],[Service]]),"N/A",INDEX(LookupService[Consumption Unit],MATCH(Table1[[#This Row],[Service]],LookupService[Service],0),0))</f>
        <v>SCFM</v>
      </c>
      <c r="AU1138" s="62"/>
      <c r="AV1138" s="62">
        <v>100</v>
      </c>
      <c r="AW1138" s="80" t="str" cm="1">
        <f t="array" ref="AW1138">IF(ISBLANK(Table1[[#This Row],[Service]]),"N/A",INDEX(LookupService[Pressure Unit],MATCH(Table1[[#This Row],[Service]],LookupService[Service],0),0))</f>
        <v>PSI</v>
      </c>
      <c r="AX1138" s="81">
        <v>0.5</v>
      </c>
      <c r="AY1138" s="72">
        <f>IF(OR(Table1[[#This Row],[Flow]]="",Table1[[#This Row],[Mech - Diversity]]=""),"",Table1[[#This Row],[Flow]]*Table1[[#This Row],[Mech - Diversity]])</f>
        <v>5</v>
      </c>
      <c r="AZ1138" s="72"/>
      <c r="BA1138" s="62" t="s">
        <v>519</v>
      </c>
      <c r="BB1138" s="62" t="s">
        <v>796</v>
      </c>
      <c r="BC1138" s="62"/>
      <c r="BD1138" s="62"/>
      <c r="BE1138" s="62"/>
      <c r="BF1138" s="62"/>
      <c r="BG1138" s="62"/>
      <c r="BH1138" s="77"/>
      <c r="BI1138" s="77"/>
      <c r="BJ1138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138" s="72"/>
      <c r="BL1138" s="72" t="b">
        <f>IF(ISBLANK(Table1[[#This Row],[Power Source (Control Panel)]]),FALSE,TRUE)</f>
        <v>0</v>
      </c>
    </row>
    <row r="1139" spans="1:64" ht="30" customHeight="1" x14ac:dyDescent="0.3">
      <c r="A1139" s="62" t="s">
        <v>1283</v>
      </c>
      <c r="B1139" s="62" t="s">
        <v>1284</v>
      </c>
      <c r="C113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EL-C190</v>
      </c>
      <c r="D1139" s="62" t="s">
        <v>516</v>
      </c>
      <c r="E1139" s="62" t="s">
        <v>528</v>
      </c>
      <c r="F1139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139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139" s="74">
        <v>190</v>
      </c>
      <c r="I1139" s="75" t="str">
        <f>IF(Table1[[#This Row],[Connection ID]]&lt;&gt;"-",IF(COUNTIF(Table1[Connection ID],Table1[[#This Row],[Connection ID]])&gt;1,"Duplicate Tag",""),"")</f>
        <v/>
      </c>
      <c r="J113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39" s="62"/>
      <c r="M1139" s="62" t="s">
        <v>7</v>
      </c>
      <c r="N1139" s="72" t="str" cm="1">
        <f t="array" ref="N1139">_xlfn._xlws.FILTER(LookupCostCode[Cost Code],LookupCostCode[Description]=Table1[[#This Row],[Equipment Type]],"Not Assigned")</f>
        <v>Not Assigned</v>
      </c>
      <c r="O1139" s="72" t="s">
        <v>767</v>
      </c>
      <c r="P1139" s="62"/>
      <c r="Q1139" s="62" t="s">
        <v>13</v>
      </c>
      <c r="R1139" s="62"/>
      <c r="S1139" s="62"/>
      <c r="T1139" s="62"/>
      <c r="U1139" s="62"/>
      <c r="V1139" s="62"/>
      <c r="W1139" s="72" t="str">
        <f>IF(ISBLANK(Table1[[#This Row],[Connection Type]]),"",INDEX(LookupConnectionType[Description],MATCH(Table1[[#This Row],[Connection Type]],LookupConnectionType[Connection Abbreviation])))</f>
        <v/>
      </c>
      <c r="X1139" s="76"/>
      <c r="AA1139" s="62"/>
      <c r="AB1139" s="62"/>
      <c r="AC1139" s="62" t="s">
        <v>665</v>
      </c>
      <c r="AD1139" s="62"/>
      <c r="AE1139" s="62" t="s">
        <v>668</v>
      </c>
      <c r="AF1139" s="77"/>
      <c r="AG1139" s="77">
        <v>7</v>
      </c>
      <c r="AH1139" s="78">
        <v>0.8</v>
      </c>
      <c r="AI1139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5.8196907134314273</v>
      </c>
      <c r="AJ1139" s="79">
        <f>IF(OR(Table1[[#This Row],[Apparent Load (FLA)]]="",Table1[[#This Row],[Apparent Load (FLA)]]=0,Table1[[#This Row],[Elec - Diversity]]=""),"",Table1[[#This Row],[Apparent Load (FLA)]]*Table1[[#This Row],[Elec - Diversity]])</f>
        <v>5.6000000000000005</v>
      </c>
      <c r="AK1139" s="79">
        <f>IF(OR(Table1[[#This Row],[Apparent Power (kVA)]]="",Table1[[#This Row],[Elec - Diversity]]=""),"",Table1[[#This Row],[Apparent Power (kVA)]]*Table1[[#This Row],[Elec - Diversity]])</f>
        <v>4.6557525707451424</v>
      </c>
      <c r="AL1139" s="62"/>
      <c r="AM1139" s="62"/>
      <c r="AN1139" s="62"/>
      <c r="AO1139" s="62"/>
      <c r="AP1139" s="62"/>
      <c r="AQ1139" s="62"/>
      <c r="AR1139" s="62"/>
      <c r="AS1139" s="62"/>
      <c r="AT1139" s="62" t="str" cm="1">
        <f t="array" ref="AT1139">IF(ISBLANK(Table1[[#This Row],[Service]]),"N/A",INDEX(LookupService[Consumption Unit],MATCH(Table1[[#This Row],[Service]],LookupService[Service],0),0))</f>
        <v>N/A</v>
      </c>
      <c r="AU1139" s="62"/>
      <c r="AV1139" s="62"/>
      <c r="AW1139" s="80" t="str" cm="1">
        <f t="array" ref="AW1139">IF(ISBLANK(Table1[[#This Row],[Service]]),"N/A",INDEX(LookupService[Pressure Unit],MATCH(Table1[[#This Row],[Service]],LookupService[Service],0),0))</f>
        <v>N/A</v>
      </c>
      <c r="AX1139" s="81"/>
      <c r="AY1139" s="72" t="str">
        <f>IF(OR(Table1[[#This Row],[Flow]]="",Table1[[#This Row],[Mech - Diversity]]=""),"",Table1[[#This Row],[Flow]]*Table1[[#This Row],[Mech - Diversity]])</f>
        <v/>
      </c>
      <c r="AZ1139" s="72"/>
      <c r="BA1139" s="62"/>
      <c r="BB1139" s="62"/>
      <c r="BC1139" s="62"/>
      <c r="BD1139" s="62"/>
      <c r="BE1139" s="62"/>
      <c r="BF1139" s="62"/>
      <c r="BG1139" s="62"/>
      <c r="BH1139" s="77"/>
      <c r="BI1139" s="77"/>
      <c r="BJ1139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139" s="72"/>
      <c r="BL1139" s="72" t="b">
        <f>IF(ISBLANK(Table1[[#This Row],[Power Source (Control Panel)]]),FALSE,TRUE)</f>
        <v>0</v>
      </c>
    </row>
    <row r="1140" spans="1:64" ht="30" customHeight="1" x14ac:dyDescent="0.3">
      <c r="A1140" s="62" t="s">
        <v>1283</v>
      </c>
      <c r="B1140" s="62" t="s">
        <v>1284</v>
      </c>
      <c r="C114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40" s="62" t="s">
        <v>509</v>
      </c>
      <c r="E1140" s="62"/>
      <c r="F114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4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40" s="74"/>
      <c r="I1140" s="75" t="str">
        <f>IF(Table1[[#This Row],[Connection ID]]&lt;&gt;"-",IF(COUNTIF(Table1[Connection ID],Table1[[#This Row],[Connection ID]])&gt;1,"Duplicate Tag",""),"")</f>
        <v/>
      </c>
      <c r="J114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40" s="62"/>
      <c r="M1140" s="62" t="s">
        <v>7</v>
      </c>
      <c r="N1140" s="72" t="str" cm="1">
        <f t="array" ref="N1140">_xlfn._xlws.FILTER(LookupCostCode[Cost Code],LookupCostCode[Description]=Table1[[#This Row],[Equipment Type]],"Not Assigned")</f>
        <v>Not Assigned</v>
      </c>
      <c r="O1140" s="72" t="s">
        <v>767</v>
      </c>
      <c r="P1140" s="62"/>
      <c r="Q1140" s="62" t="s">
        <v>13</v>
      </c>
      <c r="R1140" s="62"/>
      <c r="S1140" s="62"/>
      <c r="T1140" s="62"/>
      <c r="U1140" s="62"/>
      <c r="V1140" s="62"/>
      <c r="W1140" s="72" t="str">
        <f>IF(ISBLANK(Table1[[#This Row],[Connection Type]]),"",INDEX(LookupConnectionType[Description],MATCH(Table1[[#This Row],[Connection Type]],LookupConnectionType[Connection Abbreviation])))</f>
        <v/>
      </c>
      <c r="X1140" s="76"/>
      <c r="AA1140" s="62"/>
      <c r="AB1140" s="62"/>
      <c r="AC1140" s="62"/>
      <c r="AD1140" s="62"/>
      <c r="AE1140" s="62"/>
      <c r="AF1140" s="77"/>
      <c r="AG1140" s="77"/>
      <c r="AH1140" s="78"/>
      <c r="AI114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4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40" s="79" t="str">
        <f>IF(OR(Table1[[#This Row],[Apparent Power (kVA)]]="",Table1[[#This Row],[Elec - Diversity]]=""),"",Table1[[#This Row],[Apparent Power (kVA)]]*Table1[[#This Row],[Elec - Diversity]])</f>
        <v/>
      </c>
      <c r="AL1140" s="62"/>
      <c r="AM1140" s="62"/>
      <c r="AN1140" s="62"/>
      <c r="AO1140" s="62"/>
      <c r="AP1140" s="62"/>
      <c r="AQ1140" s="62"/>
      <c r="AR1140" s="62"/>
      <c r="AS1140" s="62"/>
      <c r="AT1140" s="62" t="str" cm="1">
        <f t="array" ref="AT1140">IF(ISBLANK(Table1[[#This Row],[Service]]),"N/A",INDEX(LookupService[Consumption Unit],MATCH(Table1[[#This Row],[Service]],LookupService[Service],0),0))</f>
        <v>N/A</v>
      </c>
      <c r="AU1140" s="62"/>
      <c r="AV1140" s="62"/>
      <c r="AW1140" s="80" t="str" cm="1">
        <f t="array" ref="AW1140">IF(ISBLANK(Table1[[#This Row],[Service]]),"N/A",INDEX(LookupService[Pressure Unit],MATCH(Table1[[#This Row],[Service]],LookupService[Service],0),0))</f>
        <v>N/A</v>
      </c>
      <c r="AX1140" s="81"/>
      <c r="AY1140" s="72" t="str">
        <f>IF(OR(Table1[[#This Row],[Flow]]="",Table1[[#This Row],[Mech - Diversity]]=""),"",Table1[[#This Row],[Flow]]*Table1[[#This Row],[Mech - Diversity]])</f>
        <v/>
      </c>
      <c r="AZ1140" s="72"/>
      <c r="BA1140" s="62"/>
      <c r="BB1140" s="62"/>
      <c r="BC1140" s="62"/>
      <c r="BD1140" s="62"/>
      <c r="BE1140" s="62"/>
      <c r="BF1140" s="62"/>
      <c r="BG1140" s="62"/>
      <c r="BH1140" s="77"/>
      <c r="BI1140" s="77"/>
      <c r="BJ114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40" s="72"/>
      <c r="BL1140" s="72" t="b">
        <f>IF(ISBLANK(Table1[[#This Row],[Power Source (Control Panel)]]),FALSE,TRUE)</f>
        <v>0</v>
      </c>
    </row>
    <row r="1141" spans="1:64" ht="30" customHeight="1" x14ac:dyDescent="0.3">
      <c r="A1141" s="62" t="s">
        <v>1286</v>
      </c>
      <c r="B1141" s="62" t="s">
        <v>1287</v>
      </c>
      <c r="C114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CA-C062</v>
      </c>
      <c r="D1141" s="62" t="s">
        <v>516</v>
      </c>
      <c r="E1141" s="62" t="s">
        <v>517</v>
      </c>
      <c r="F1141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141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141" s="74">
        <v>62</v>
      </c>
      <c r="I1141" s="75" t="str">
        <f>IF(Table1[[#This Row],[Connection ID]]&lt;&gt;"-",IF(COUNTIF(Table1[Connection ID],Table1[[#This Row],[Connection ID]])&gt;1,"Duplicate Tag",""),"")</f>
        <v/>
      </c>
      <c r="J114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41" s="62"/>
      <c r="M1141" s="62" t="s">
        <v>7</v>
      </c>
      <c r="N1141" s="72" t="str" cm="1">
        <f t="array" ref="N1141">_xlfn._xlws.FILTER(LookupCostCode[Cost Code],LookupCostCode[Description]=Table1[[#This Row],[Equipment Type]],"Not Assigned")</f>
        <v>Not Assigned</v>
      </c>
      <c r="O1141" s="72" t="s">
        <v>767</v>
      </c>
      <c r="P1141" s="72"/>
      <c r="Q1141" s="62" t="s">
        <v>13</v>
      </c>
      <c r="R1141" s="62"/>
      <c r="S1141" s="62"/>
      <c r="T1141" s="62"/>
      <c r="U1141" s="62"/>
      <c r="V1141" s="62"/>
      <c r="W1141" s="72" t="str">
        <f>IF(ISBLANK(Table1[[#This Row],[Connection Type]]),"",INDEX(LookupConnectionType[Description],MATCH(Table1[[#This Row],[Connection Type]],LookupConnectionType[Connection Abbreviation])))</f>
        <v/>
      </c>
      <c r="X1141" s="76"/>
      <c r="Z1141" s="41" t="s">
        <v>1285</v>
      </c>
      <c r="AA1141" s="62"/>
      <c r="AB1141" s="62"/>
      <c r="AC1141" s="62" t="s">
        <v>665</v>
      </c>
      <c r="AD1141" s="62"/>
      <c r="AE1141" s="62"/>
      <c r="AF1141" s="77"/>
      <c r="AG1141" s="77"/>
      <c r="AH1141" s="78"/>
      <c r="AI114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4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41" s="79" t="str">
        <f>IF(OR(Table1[[#This Row],[Apparent Power (kVA)]]="",Table1[[#This Row],[Elec - Diversity]]=""),"",Table1[[#This Row],[Apparent Power (kVA)]]*Table1[[#This Row],[Elec - Diversity]])</f>
        <v/>
      </c>
      <c r="AL1141" s="62"/>
      <c r="AM1141" s="62"/>
      <c r="AN1141" s="62"/>
      <c r="AO1141" s="62"/>
      <c r="AP1141" s="62"/>
      <c r="AQ1141" s="62"/>
      <c r="AR1141" s="62"/>
      <c r="AS1141" s="62">
        <v>10</v>
      </c>
      <c r="AT1141" s="62" t="str" cm="1">
        <f t="array" ref="AT1141">IF(ISBLANK(Table1[[#This Row],[Service]]),"N/A",INDEX(LookupService[Consumption Unit],MATCH(Table1[[#This Row],[Service]],LookupService[Service],0),0))</f>
        <v>SCFM</v>
      </c>
      <c r="AU1141" s="62"/>
      <c r="AV1141" s="62">
        <v>100</v>
      </c>
      <c r="AW1141" s="80" t="str" cm="1">
        <f t="array" ref="AW1141">IF(ISBLANK(Table1[[#This Row],[Service]]),"N/A",INDEX(LookupService[Pressure Unit],MATCH(Table1[[#This Row],[Service]],LookupService[Service],0),0))</f>
        <v>PSI</v>
      </c>
      <c r="AX1141" s="81">
        <v>0.5</v>
      </c>
      <c r="AY1141" s="72">
        <f>IF(OR(Table1[[#This Row],[Flow]]="",Table1[[#This Row],[Mech - Diversity]]=""),"",Table1[[#This Row],[Flow]]*Table1[[#This Row],[Mech - Diversity]])</f>
        <v>5</v>
      </c>
      <c r="AZ1141" s="72"/>
      <c r="BA1141" s="62" t="s">
        <v>519</v>
      </c>
      <c r="BB1141" s="62" t="s">
        <v>796</v>
      </c>
      <c r="BC1141" s="62"/>
      <c r="BD1141" s="62"/>
      <c r="BE1141" s="62"/>
      <c r="BF1141" s="62"/>
      <c r="BG1141" s="62"/>
      <c r="BH1141" s="77"/>
      <c r="BI1141" s="77"/>
      <c r="BJ1141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141" s="72"/>
      <c r="BL1141" s="72" t="b">
        <f>IF(ISBLANK(Table1[[#This Row],[Power Source (Control Panel)]]),FALSE,TRUE)</f>
        <v>0</v>
      </c>
    </row>
    <row r="1142" spans="1:64" ht="30" customHeight="1" x14ac:dyDescent="0.3">
      <c r="A1142" s="62" t="s">
        <v>1286</v>
      </c>
      <c r="B1142" s="62" t="s">
        <v>1287</v>
      </c>
      <c r="C114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EL-C191</v>
      </c>
      <c r="D1142" s="62" t="s">
        <v>516</v>
      </c>
      <c r="E1142" s="62" t="s">
        <v>528</v>
      </c>
      <c r="F1142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142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142" s="74">
        <v>191</v>
      </c>
      <c r="I1142" s="75" t="str">
        <f>IF(Table1[[#This Row],[Connection ID]]&lt;&gt;"-",IF(COUNTIF(Table1[Connection ID],Table1[[#This Row],[Connection ID]])&gt;1,"Duplicate Tag",""),"")</f>
        <v/>
      </c>
      <c r="J114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42" s="62"/>
      <c r="M1142" s="62" t="s">
        <v>7</v>
      </c>
      <c r="N1142" s="72" t="str" cm="1">
        <f t="array" ref="N1142">_xlfn._xlws.FILTER(LookupCostCode[Cost Code],LookupCostCode[Description]=Table1[[#This Row],[Equipment Type]],"Not Assigned")</f>
        <v>Not Assigned</v>
      </c>
      <c r="O1142" s="72" t="s">
        <v>767</v>
      </c>
      <c r="P1142" s="72"/>
      <c r="Q1142" s="62" t="s">
        <v>13</v>
      </c>
      <c r="R1142" s="62"/>
      <c r="S1142" s="62"/>
      <c r="T1142" s="62"/>
      <c r="U1142" s="62"/>
      <c r="V1142" s="62"/>
      <c r="W1142" s="72" t="str">
        <f>IF(ISBLANK(Table1[[#This Row],[Connection Type]]),"",INDEX(LookupConnectionType[Description],MATCH(Table1[[#This Row],[Connection Type]],LookupConnectionType[Connection Abbreviation])))</f>
        <v/>
      </c>
      <c r="X1142" s="76"/>
      <c r="AA1142" s="62"/>
      <c r="AB1142" s="62"/>
      <c r="AC1142" s="62" t="s">
        <v>665</v>
      </c>
      <c r="AD1142" s="62"/>
      <c r="AE1142" s="62" t="s">
        <v>668</v>
      </c>
      <c r="AF1142" s="77"/>
      <c r="AG1142" s="77">
        <v>5</v>
      </c>
      <c r="AH1142" s="78">
        <v>0.8</v>
      </c>
      <c r="AI1142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4.156921938165306</v>
      </c>
      <c r="AJ1142" s="79">
        <f>IF(OR(Table1[[#This Row],[Apparent Load (FLA)]]="",Table1[[#This Row],[Apparent Load (FLA)]]=0,Table1[[#This Row],[Elec - Diversity]]=""),"",Table1[[#This Row],[Apparent Load (FLA)]]*Table1[[#This Row],[Elec - Diversity]])</f>
        <v>4</v>
      </c>
      <c r="AK1142" s="79">
        <f>IF(OR(Table1[[#This Row],[Apparent Power (kVA)]]="",Table1[[#This Row],[Elec - Diversity]]=""),"",Table1[[#This Row],[Apparent Power (kVA)]]*Table1[[#This Row],[Elec - Diversity]])</f>
        <v>3.3255375505322449</v>
      </c>
      <c r="AL1142" s="62"/>
      <c r="AM1142" s="62"/>
      <c r="AN1142" s="62"/>
      <c r="AO1142" s="62"/>
      <c r="AP1142" s="62"/>
      <c r="AQ1142" s="62"/>
      <c r="AR1142" s="62"/>
      <c r="AS1142" s="62"/>
      <c r="AT1142" s="62" t="str" cm="1">
        <f t="array" ref="AT1142">IF(ISBLANK(Table1[[#This Row],[Service]]),"N/A",INDEX(LookupService[Consumption Unit],MATCH(Table1[[#This Row],[Service]],LookupService[Service],0),0))</f>
        <v>N/A</v>
      </c>
      <c r="AU1142" s="62"/>
      <c r="AV1142" s="62"/>
      <c r="AW1142" s="80" t="str" cm="1">
        <f t="array" ref="AW1142">IF(ISBLANK(Table1[[#This Row],[Service]]),"N/A",INDEX(LookupService[Pressure Unit],MATCH(Table1[[#This Row],[Service]],LookupService[Service],0),0))</f>
        <v>N/A</v>
      </c>
      <c r="AX1142" s="81"/>
      <c r="AY1142" s="72" t="str">
        <f>IF(OR(Table1[[#This Row],[Flow]]="",Table1[[#This Row],[Mech - Diversity]]=""),"",Table1[[#This Row],[Flow]]*Table1[[#This Row],[Mech - Diversity]])</f>
        <v/>
      </c>
      <c r="AZ1142" s="72"/>
      <c r="BA1142" s="62"/>
      <c r="BB1142" s="62"/>
      <c r="BC1142" s="62"/>
      <c r="BD1142" s="62"/>
      <c r="BE1142" s="62"/>
      <c r="BF1142" s="62"/>
      <c r="BG1142" s="62"/>
      <c r="BH1142" s="77"/>
      <c r="BI1142" s="77"/>
      <c r="BJ1142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142" s="72"/>
      <c r="BL1142" s="72" t="b">
        <f>IF(ISBLANK(Table1[[#This Row],[Power Source (Control Panel)]]),FALSE,TRUE)</f>
        <v>0</v>
      </c>
    </row>
    <row r="1143" spans="1:64" ht="30" customHeight="1" x14ac:dyDescent="0.3">
      <c r="A1143" s="62" t="s">
        <v>1286</v>
      </c>
      <c r="B1143" s="62" t="s">
        <v>1287</v>
      </c>
      <c r="C114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43" s="62" t="s">
        <v>509</v>
      </c>
      <c r="E1143" s="62"/>
      <c r="F114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4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43" s="74"/>
      <c r="I1143" s="75" t="str">
        <f>IF(Table1[[#This Row],[Connection ID]]&lt;&gt;"-",IF(COUNTIF(Table1[Connection ID],Table1[[#This Row],[Connection ID]])&gt;1,"Duplicate Tag",""),"")</f>
        <v/>
      </c>
      <c r="J114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43" s="62"/>
      <c r="M1143" s="62" t="s">
        <v>7</v>
      </c>
      <c r="N1143" s="72" t="str" cm="1">
        <f t="array" ref="N1143">_xlfn._xlws.FILTER(LookupCostCode[Cost Code],LookupCostCode[Description]=Table1[[#This Row],[Equipment Type]],"Not Assigned")</f>
        <v>Not Assigned</v>
      </c>
      <c r="O1143" s="72" t="s">
        <v>767</v>
      </c>
      <c r="P1143" s="72"/>
      <c r="Q1143" s="62" t="s">
        <v>13</v>
      </c>
      <c r="R1143" s="62"/>
      <c r="S1143" s="62"/>
      <c r="T1143" s="62"/>
      <c r="U1143" s="62"/>
      <c r="V1143" s="62"/>
      <c r="W1143" s="72" t="str">
        <f>IF(ISBLANK(Table1[[#This Row],[Connection Type]]),"",INDEX(LookupConnectionType[Description],MATCH(Table1[[#This Row],[Connection Type]],LookupConnectionType[Connection Abbreviation])))</f>
        <v/>
      </c>
      <c r="X1143" s="76"/>
      <c r="AA1143" s="62"/>
      <c r="AB1143" s="62"/>
      <c r="AC1143" s="62"/>
      <c r="AD1143" s="62"/>
      <c r="AE1143" s="62"/>
      <c r="AF1143" s="77"/>
      <c r="AG1143" s="77"/>
      <c r="AH1143" s="78"/>
      <c r="AI114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4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43" s="79" t="str">
        <f>IF(OR(Table1[[#This Row],[Apparent Power (kVA)]]="",Table1[[#This Row],[Elec - Diversity]]=""),"",Table1[[#This Row],[Apparent Power (kVA)]]*Table1[[#This Row],[Elec - Diversity]])</f>
        <v/>
      </c>
      <c r="AL1143" s="62"/>
      <c r="AM1143" s="62"/>
      <c r="AN1143" s="62"/>
      <c r="AO1143" s="62"/>
      <c r="AP1143" s="62"/>
      <c r="AQ1143" s="62"/>
      <c r="AR1143" s="62"/>
      <c r="AS1143" s="62"/>
      <c r="AT1143" s="62" t="str" cm="1">
        <f t="array" ref="AT1143">IF(ISBLANK(Table1[[#This Row],[Service]]),"N/A",INDEX(LookupService[Consumption Unit],MATCH(Table1[[#This Row],[Service]],LookupService[Service],0),0))</f>
        <v>N/A</v>
      </c>
      <c r="AU1143" s="62"/>
      <c r="AV1143" s="62"/>
      <c r="AW1143" s="80" t="str" cm="1">
        <f t="array" ref="AW1143">IF(ISBLANK(Table1[[#This Row],[Service]]),"N/A",INDEX(LookupService[Pressure Unit],MATCH(Table1[[#This Row],[Service]],LookupService[Service],0),0))</f>
        <v>N/A</v>
      </c>
      <c r="AX1143" s="81"/>
      <c r="AY1143" s="72" t="str">
        <f>IF(OR(Table1[[#This Row],[Flow]]="",Table1[[#This Row],[Mech - Diversity]]=""),"",Table1[[#This Row],[Flow]]*Table1[[#This Row],[Mech - Diversity]])</f>
        <v/>
      </c>
      <c r="AZ1143" s="72"/>
      <c r="BA1143" s="62"/>
      <c r="BB1143" s="62"/>
      <c r="BC1143" s="62"/>
      <c r="BD1143" s="62"/>
      <c r="BE1143" s="62"/>
      <c r="BF1143" s="62"/>
      <c r="BG1143" s="62"/>
      <c r="BH1143" s="77"/>
      <c r="BI1143" s="77"/>
      <c r="BJ114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43" s="72"/>
      <c r="BL1143" s="72" t="b">
        <f>IF(ISBLANK(Table1[[#This Row],[Power Source (Control Panel)]]),FALSE,TRUE)</f>
        <v>0</v>
      </c>
    </row>
    <row r="1144" spans="1:64" ht="30" customHeight="1" x14ac:dyDescent="0.3">
      <c r="A1144" s="86" t="s">
        <v>1288</v>
      </c>
      <c r="B1144" s="62" t="s">
        <v>1289</v>
      </c>
      <c r="C114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44" s="62" t="s">
        <v>509</v>
      </c>
      <c r="E1144" s="62"/>
      <c r="F114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4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44" s="74"/>
      <c r="I1144" s="75" t="str">
        <f>IF(Table1[[#This Row],[Connection ID]]&lt;&gt;"-",IF(COUNTIF(Table1[Connection ID],Table1[[#This Row],[Connection ID]])&gt;1,"Duplicate Tag",""),"")</f>
        <v/>
      </c>
      <c r="J114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44" s="62"/>
      <c r="M1144" s="62" t="s">
        <v>7</v>
      </c>
      <c r="N1144" s="72" t="str" cm="1">
        <f t="array" ref="N1144">_xlfn._xlws.FILTER(LookupCostCode[Cost Code],LookupCostCode[Description]=Table1[[#This Row],[Equipment Type]],"Not Assigned")</f>
        <v>Not Assigned</v>
      </c>
      <c r="O1144" s="62" t="s">
        <v>767</v>
      </c>
      <c r="P1144" s="62"/>
      <c r="Q1144" s="62" t="s">
        <v>9</v>
      </c>
      <c r="R1144" s="62"/>
      <c r="S1144" s="62" t="s">
        <v>6</v>
      </c>
      <c r="T1144" s="62"/>
      <c r="U1144" s="62"/>
      <c r="V1144" s="62"/>
      <c r="W1144" s="72" t="str">
        <f>IF(ISBLANK(Table1[[#This Row],[Connection Type]]),"",INDEX(LookupConnectionType[Description],MATCH(Table1[[#This Row],[Connection Type]],LookupConnectionType[Connection Abbreviation])))</f>
        <v/>
      </c>
      <c r="X1144" s="76"/>
      <c r="AA1144" s="62"/>
      <c r="AB1144" s="62"/>
      <c r="AC1144" s="62"/>
      <c r="AD1144" s="62"/>
      <c r="AE1144" s="62"/>
      <c r="AF1144" s="77"/>
      <c r="AG1144" s="77"/>
      <c r="AH1144" s="78"/>
      <c r="AI114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4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44" s="79" t="str">
        <f>IF(OR(Table1[[#This Row],[Apparent Power (kVA)]]="",Table1[[#This Row],[Elec - Diversity]]=""),"",Table1[[#This Row],[Apparent Power (kVA)]]*Table1[[#This Row],[Elec - Diversity]])</f>
        <v/>
      </c>
      <c r="AL1144" s="62"/>
      <c r="AM1144" s="62"/>
      <c r="AN1144" s="62"/>
      <c r="AO1144" s="62"/>
      <c r="AP1144" s="62"/>
      <c r="AQ1144" s="62"/>
      <c r="AR1144" s="62"/>
      <c r="AS1144" s="62"/>
      <c r="AT1144" s="62" t="str" cm="1">
        <f t="array" ref="AT1144">IF(ISBLANK(Table1[[#This Row],[Service]]),"N/A",INDEX(LookupService[Consumption Unit],MATCH(Table1[[#This Row],[Service]],LookupService[Service],0),0))</f>
        <v>N/A</v>
      </c>
      <c r="AU1144" s="62"/>
      <c r="AV1144" s="62"/>
      <c r="AW1144" s="80" t="str" cm="1">
        <f t="array" ref="AW1144">IF(ISBLANK(Table1[[#This Row],[Service]]),"N/A",INDEX(LookupService[Pressure Unit],MATCH(Table1[[#This Row],[Service]],LookupService[Service],0),0))</f>
        <v>N/A</v>
      </c>
      <c r="AX1144" s="81"/>
      <c r="AY1144" s="72" t="str">
        <f>IF(OR(Table1[[#This Row],[Flow]]="",Table1[[#This Row],[Mech - Diversity]]=""),"",Table1[[#This Row],[Flow]]*Table1[[#This Row],[Mech - Diversity]])</f>
        <v/>
      </c>
      <c r="AZ1144" s="72"/>
      <c r="BA1144" s="62"/>
      <c r="BB1144" s="62"/>
      <c r="BC1144" s="62"/>
      <c r="BD1144" s="62"/>
      <c r="BE1144" s="62"/>
      <c r="BF1144" s="62"/>
      <c r="BG1144" s="62"/>
      <c r="BH1144" s="77"/>
      <c r="BI1144" s="77"/>
      <c r="BJ114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44" s="72"/>
      <c r="BL1144" s="72" t="b">
        <f>IF(ISBLANK(Table1[[#This Row],[Power Source (Control Panel)]]),FALSE,TRUE)</f>
        <v>0</v>
      </c>
    </row>
    <row r="1145" spans="1:64" ht="30" customHeight="1" x14ac:dyDescent="0.3">
      <c r="A1145" s="86" t="s">
        <v>1290</v>
      </c>
      <c r="B1145" s="62" t="s">
        <v>1289</v>
      </c>
      <c r="C114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45" s="62" t="s">
        <v>509</v>
      </c>
      <c r="E1145" s="62"/>
      <c r="F114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4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45" s="74"/>
      <c r="I1145" s="75" t="str">
        <f>IF(Table1[[#This Row],[Connection ID]]&lt;&gt;"-",IF(COUNTIF(Table1[Connection ID],Table1[[#This Row],[Connection ID]])&gt;1,"Duplicate Tag",""),"")</f>
        <v/>
      </c>
      <c r="J114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45" s="62"/>
      <c r="M1145" s="62" t="s">
        <v>7</v>
      </c>
      <c r="N1145" s="72" t="str" cm="1">
        <f t="array" ref="N1145">_xlfn._xlws.FILTER(LookupCostCode[Cost Code],LookupCostCode[Description]=Table1[[#This Row],[Equipment Type]],"Not Assigned")</f>
        <v>Not Assigned</v>
      </c>
      <c r="O1145" s="62" t="s">
        <v>767</v>
      </c>
      <c r="P1145" s="62"/>
      <c r="Q1145" s="62" t="s">
        <v>9</v>
      </c>
      <c r="R1145" s="62"/>
      <c r="S1145" s="62" t="s">
        <v>6</v>
      </c>
      <c r="T1145" s="62"/>
      <c r="U1145" s="62"/>
      <c r="V1145" s="62"/>
      <c r="W1145" s="72" t="str">
        <f>IF(ISBLANK(Table1[[#This Row],[Connection Type]]),"",INDEX(LookupConnectionType[Description],MATCH(Table1[[#This Row],[Connection Type]],LookupConnectionType[Connection Abbreviation])))</f>
        <v/>
      </c>
      <c r="X1145" s="76"/>
      <c r="AA1145" s="62"/>
      <c r="AB1145" s="62"/>
      <c r="AC1145" s="62"/>
      <c r="AD1145" s="62"/>
      <c r="AE1145" s="62"/>
      <c r="AF1145" s="77"/>
      <c r="AG1145" s="77"/>
      <c r="AH1145" s="78"/>
      <c r="AI114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4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45" s="79" t="str">
        <f>IF(OR(Table1[[#This Row],[Apparent Power (kVA)]]="",Table1[[#This Row],[Elec - Diversity]]=""),"",Table1[[#This Row],[Apparent Power (kVA)]]*Table1[[#This Row],[Elec - Diversity]])</f>
        <v/>
      </c>
      <c r="AL1145" s="62"/>
      <c r="AM1145" s="62"/>
      <c r="AN1145" s="62"/>
      <c r="AO1145" s="62"/>
      <c r="AP1145" s="62"/>
      <c r="AQ1145" s="62"/>
      <c r="AR1145" s="62"/>
      <c r="AS1145" s="62"/>
      <c r="AT1145" s="62" t="str" cm="1">
        <f t="array" ref="AT1145">IF(ISBLANK(Table1[[#This Row],[Service]]),"N/A",INDEX(LookupService[Consumption Unit],MATCH(Table1[[#This Row],[Service]],LookupService[Service],0),0))</f>
        <v>N/A</v>
      </c>
      <c r="AU1145" s="62"/>
      <c r="AV1145" s="62"/>
      <c r="AW1145" s="80" t="str" cm="1">
        <f t="array" ref="AW1145">IF(ISBLANK(Table1[[#This Row],[Service]]),"N/A",INDEX(LookupService[Pressure Unit],MATCH(Table1[[#This Row],[Service]],LookupService[Service],0),0))</f>
        <v>N/A</v>
      </c>
      <c r="AX1145" s="81"/>
      <c r="AY1145" s="72" t="str">
        <f>IF(OR(Table1[[#This Row],[Flow]]="",Table1[[#This Row],[Mech - Diversity]]=""),"",Table1[[#This Row],[Flow]]*Table1[[#This Row],[Mech - Diversity]])</f>
        <v/>
      </c>
      <c r="AZ1145" s="72"/>
      <c r="BA1145" s="62"/>
      <c r="BB1145" s="62"/>
      <c r="BC1145" s="62"/>
      <c r="BD1145" s="62"/>
      <c r="BE1145" s="62"/>
      <c r="BF1145" s="62"/>
      <c r="BG1145" s="62"/>
      <c r="BH1145" s="77"/>
      <c r="BI1145" s="77"/>
      <c r="BJ114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45" s="72"/>
      <c r="BL1145" s="72" t="b">
        <f>IF(ISBLANK(Table1[[#This Row],[Power Source (Control Panel)]]),FALSE,TRUE)</f>
        <v>0</v>
      </c>
    </row>
    <row r="1146" spans="1:64" ht="30" customHeight="1" x14ac:dyDescent="0.3">
      <c r="A1146" s="86" t="s">
        <v>1291</v>
      </c>
      <c r="B1146" s="62" t="s">
        <v>1289</v>
      </c>
      <c r="C114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46" s="62" t="s">
        <v>509</v>
      </c>
      <c r="E1146" s="62"/>
      <c r="F114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4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46" s="74"/>
      <c r="I1146" s="75" t="str">
        <f>IF(Table1[[#This Row],[Connection ID]]&lt;&gt;"-",IF(COUNTIF(Table1[Connection ID],Table1[[#This Row],[Connection ID]])&gt;1,"Duplicate Tag",""),"")</f>
        <v/>
      </c>
      <c r="J114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46" s="62"/>
      <c r="M1146" s="62" t="s">
        <v>751</v>
      </c>
      <c r="N1146" s="72" t="str" cm="1">
        <f t="array" ref="N1146">_xlfn._xlws.FILTER(LookupCostCode[Cost Code],LookupCostCode[Description]=Table1[[#This Row],[Equipment Type]],"Not Assigned")</f>
        <v>Not Assigned</v>
      </c>
      <c r="O1146" s="62" t="s">
        <v>767</v>
      </c>
      <c r="P1146" s="62"/>
      <c r="Q1146" s="62" t="s">
        <v>9</v>
      </c>
      <c r="R1146" s="62"/>
      <c r="S1146" s="62" t="s">
        <v>10</v>
      </c>
      <c r="T1146" s="62"/>
      <c r="U1146" s="62"/>
      <c r="V1146" s="62"/>
      <c r="W1146" s="72" t="str">
        <f>IF(ISBLANK(Table1[[#This Row],[Connection Type]]),"",INDEX(LookupConnectionType[Description],MATCH(Table1[[#This Row],[Connection Type]],LookupConnectionType[Connection Abbreviation])))</f>
        <v/>
      </c>
      <c r="X1146" s="76"/>
      <c r="AA1146" s="62"/>
      <c r="AB1146" s="62"/>
      <c r="AC1146" s="62"/>
      <c r="AD1146" s="62"/>
      <c r="AE1146" s="62"/>
      <c r="AF1146" s="77"/>
      <c r="AG1146" s="77"/>
      <c r="AH1146" s="78"/>
      <c r="AI114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4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46" s="79" t="str">
        <f>IF(OR(Table1[[#This Row],[Apparent Power (kVA)]]="",Table1[[#This Row],[Elec - Diversity]]=""),"",Table1[[#This Row],[Apparent Power (kVA)]]*Table1[[#This Row],[Elec - Diversity]])</f>
        <v/>
      </c>
      <c r="AL1146" s="62"/>
      <c r="AM1146" s="62"/>
      <c r="AN1146" s="62"/>
      <c r="AO1146" s="62"/>
      <c r="AP1146" s="62"/>
      <c r="AQ1146" s="62"/>
      <c r="AR1146" s="62"/>
      <c r="AS1146" s="62"/>
      <c r="AT1146" s="62" t="str" cm="1">
        <f t="array" ref="AT1146">IF(ISBLANK(Table1[[#This Row],[Service]]),"N/A",INDEX(LookupService[Consumption Unit],MATCH(Table1[[#This Row],[Service]],LookupService[Service],0),0))</f>
        <v>N/A</v>
      </c>
      <c r="AU1146" s="62"/>
      <c r="AV1146" s="62"/>
      <c r="AW1146" s="80" t="str" cm="1">
        <f t="array" ref="AW1146">IF(ISBLANK(Table1[[#This Row],[Service]]),"N/A",INDEX(LookupService[Pressure Unit],MATCH(Table1[[#This Row],[Service]],LookupService[Service],0),0))</f>
        <v>N/A</v>
      </c>
      <c r="AX1146" s="81"/>
      <c r="AY1146" s="72" t="str">
        <f>IF(OR(Table1[[#This Row],[Flow]]="",Table1[[#This Row],[Mech - Diversity]]=""),"",Table1[[#This Row],[Flow]]*Table1[[#This Row],[Mech - Diversity]])</f>
        <v/>
      </c>
      <c r="AZ1146" s="72"/>
      <c r="BA1146" s="62"/>
      <c r="BB1146" s="62"/>
      <c r="BC1146" s="62"/>
      <c r="BD1146" s="62"/>
      <c r="BE1146" s="62"/>
      <c r="BF1146" s="62"/>
      <c r="BG1146" s="62"/>
      <c r="BH1146" s="77"/>
      <c r="BI1146" s="77"/>
      <c r="BJ114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46" s="72"/>
      <c r="BL1146" s="72" t="b">
        <f>IF(ISBLANK(Table1[[#This Row],[Power Source (Control Panel)]]),FALSE,TRUE)</f>
        <v>0</v>
      </c>
    </row>
    <row r="1147" spans="1:64" ht="30" customHeight="1" x14ac:dyDescent="0.3">
      <c r="A1147" s="86" t="s">
        <v>1292</v>
      </c>
      <c r="B1147" s="62" t="s">
        <v>1289</v>
      </c>
      <c r="C114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47" s="62" t="s">
        <v>509</v>
      </c>
      <c r="E1147" s="62"/>
      <c r="F114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4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47" s="74"/>
      <c r="I1147" s="75" t="str">
        <f>IF(Table1[[#This Row],[Connection ID]]&lt;&gt;"-",IF(COUNTIF(Table1[Connection ID],Table1[[#This Row],[Connection ID]])&gt;1,"Duplicate Tag",""),"")</f>
        <v/>
      </c>
      <c r="J114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47" s="62"/>
      <c r="M1147" s="62" t="s">
        <v>751</v>
      </c>
      <c r="N1147" s="72" t="str" cm="1">
        <f t="array" ref="N1147">_xlfn._xlws.FILTER(LookupCostCode[Cost Code],LookupCostCode[Description]=Table1[[#This Row],[Equipment Type]],"Not Assigned")</f>
        <v>Not Assigned</v>
      </c>
      <c r="O1147" s="62" t="s">
        <v>767</v>
      </c>
      <c r="P1147" s="62"/>
      <c r="Q1147" s="62" t="s">
        <v>9</v>
      </c>
      <c r="R1147" s="62"/>
      <c r="S1147" s="62" t="s">
        <v>10</v>
      </c>
      <c r="T1147" s="62"/>
      <c r="U1147" s="62"/>
      <c r="V1147" s="62"/>
      <c r="W1147" s="72" t="str">
        <f>IF(ISBLANK(Table1[[#This Row],[Connection Type]]),"",INDEX(LookupConnectionType[Description],MATCH(Table1[[#This Row],[Connection Type]],LookupConnectionType[Connection Abbreviation])))</f>
        <v/>
      </c>
      <c r="X1147" s="76"/>
      <c r="AA1147" s="62"/>
      <c r="AB1147" s="62"/>
      <c r="AC1147" s="62"/>
      <c r="AD1147" s="62"/>
      <c r="AE1147" s="62"/>
      <c r="AF1147" s="77"/>
      <c r="AG1147" s="77"/>
      <c r="AH1147" s="78"/>
      <c r="AI114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4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47" s="79" t="str">
        <f>IF(OR(Table1[[#This Row],[Apparent Power (kVA)]]="",Table1[[#This Row],[Elec - Diversity]]=""),"",Table1[[#This Row],[Apparent Power (kVA)]]*Table1[[#This Row],[Elec - Diversity]])</f>
        <v/>
      </c>
      <c r="AL1147" s="62"/>
      <c r="AM1147" s="62"/>
      <c r="AN1147" s="62"/>
      <c r="AO1147" s="62"/>
      <c r="AP1147" s="62"/>
      <c r="AQ1147" s="62"/>
      <c r="AR1147" s="62"/>
      <c r="AS1147" s="62"/>
      <c r="AT1147" s="62" t="str" cm="1">
        <f t="array" ref="AT1147">IF(ISBLANK(Table1[[#This Row],[Service]]),"N/A",INDEX(LookupService[Consumption Unit],MATCH(Table1[[#This Row],[Service]],LookupService[Service],0),0))</f>
        <v>N/A</v>
      </c>
      <c r="AU1147" s="62"/>
      <c r="AV1147" s="62"/>
      <c r="AW1147" s="80" t="str" cm="1">
        <f t="array" ref="AW1147">IF(ISBLANK(Table1[[#This Row],[Service]]),"N/A",INDEX(LookupService[Pressure Unit],MATCH(Table1[[#This Row],[Service]],LookupService[Service],0),0))</f>
        <v>N/A</v>
      </c>
      <c r="AX1147" s="81"/>
      <c r="AY1147" s="72" t="str">
        <f>IF(OR(Table1[[#This Row],[Flow]]="",Table1[[#This Row],[Mech - Diversity]]=""),"",Table1[[#This Row],[Flow]]*Table1[[#This Row],[Mech - Diversity]])</f>
        <v/>
      </c>
      <c r="AZ1147" s="72"/>
      <c r="BA1147" s="62"/>
      <c r="BB1147" s="62"/>
      <c r="BC1147" s="62"/>
      <c r="BD1147" s="62"/>
      <c r="BE1147" s="62"/>
      <c r="BF1147" s="62"/>
      <c r="BG1147" s="62"/>
      <c r="BH1147" s="77"/>
      <c r="BI1147" s="77"/>
      <c r="BJ114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47" s="72"/>
      <c r="BL1147" s="72" t="b">
        <f>IF(ISBLANK(Table1[[#This Row],[Power Source (Control Panel)]]),FALSE,TRUE)</f>
        <v>0</v>
      </c>
    </row>
    <row r="1148" spans="1:64" ht="30" customHeight="1" x14ac:dyDescent="0.3">
      <c r="A1148" s="62" t="s">
        <v>1293</v>
      </c>
      <c r="B1148" s="62" t="s">
        <v>1294</v>
      </c>
      <c r="C114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48" s="62" t="s">
        <v>509</v>
      </c>
      <c r="E1148" s="62"/>
      <c r="F114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4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48" s="74"/>
      <c r="I1148" s="75" t="str">
        <f>IF(Table1[[#This Row],[Connection ID]]&lt;&gt;"-",IF(COUNTIF(Table1[Connection ID],Table1[[#This Row],[Connection ID]])&gt;1,"Duplicate Tag",""),"")</f>
        <v/>
      </c>
      <c r="J114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48" s="62"/>
      <c r="M1148" s="62" t="s">
        <v>7</v>
      </c>
      <c r="N1148" s="72" t="str" cm="1">
        <f t="array" ref="N1148">_xlfn._xlws.FILTER(LookupCostCode[Cost Code],LookupCostCode[Description]=Table1[[#This Row],[Equipment Type]],"Not Assigned")</f>
        <v>Not Assigned</v>
      </c>
      <c r="O1148" s="62" t="s">
        <v>817</v>
      </c>
      <c r="P1148" s="62"/>
      <c r="Q1148" s="62" t="s">
        <v>9</v>
      </c>
      <c r="R1148" s="62"/>
      <c r="S1148" s="62" t="s">
        <v>6</v>
      </c>
      <c r="T1148" s="62"/>
      <c r="U1148" s="62"/>
      <c r="V1148" s="62"/>
      <c r="W1148" s="72" t="str">
        <f>IF(ISBLANK(Table1[[#This Row],[Connection Type]]),"",INDEX(LookupConnectionType[Description],MATCH(Table1[[#This Row],[Connection Type]],LookupConnectionType[Connection Abbreviation])))</f>
        <v/>
      </c>
      <c r="X1148" s="76"/>
      <c r="AA1148" s="62"/>
      <c r="AB1148" s="62"/>
      <c r="AC1148" s="62"/>
      <c r="AD1148" s="62"/>
      <c r="AE1148" s="62"/>
      <c r="AF1148" s="77"/>
      <c r="AG1148" s="77"/>
      <c r="AH1148" s="78"/>
      <c r="AI114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4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48" s="79" t="str">
        <f>IF(OR(Table1[[#This Row],[Apparent Power (kVA)]]="",Table1[[#This Row],[Elec - Diversity]]=""),"",Table1[[#This Row],[Apparent Power (kVA)]]*Table1[[#This Row],[Elec - Diversity]])</f>
        <v/>
      </c>
      <c r="AL1148" s="62"/>
      <c r="AM1148" s="62"/>
      <c r="AN1148" s="62"/>
      <c r="AO1148" s="62"/>
      <c r="AP1148" s="62"/>
      <c r="AQ1148" s="62"/>
      <c r="AR1148" s="62"/>
      <c r="AS1148" s="62"/>
      <c r="AT1148" s="62" t="str" cm="1">
        <f t="array" ref="AT1148">IF(ISBLANK(Table1[[#This Row],[Service]]),"N/A",INDEX(LookupService[Consumption Unit],MATCH(Table1[[#This Row],[Service]],LookupService[Service],0),0))</f>
        <v>N/A</v>
      </c>
      <c r="AU1148" s="62"/>
      <c r="AV1148" s="62"/>
      <c r="AW1148" s="80" t="str" cm="1">
        <f t="array" ref="AW1148">IF(ISBLANK(Table1[[#This Row],[Service]]),"N/A",INDEX(LookupService[Pressure Unit],MATCH(Table1[[#This Row],[Service]],LookupService[Service],0),0))</f>
        <v>N/A</v>
      </c>
      <c r="AX1148" s="81"/>
      <c r="AY1148" s="72" t="str">
        <f>IF(OR(Table1[[#This Row],[Flow]]="",Table1[[#This Row],[Mech - Diversity]]=""),"",Table1[[#This Row],[Flow]]*Table1[[#This Row],[Mech - Diversity]])</f>
        <v/>
      </c>
      <c r="AZ1148" s="72"/>
      <c r="BA1148" s="62"/>
      <c r="BB1148" s="62"/>
      <c r="BC1148" s="62"/>
      <c r="BD1148" s="62"/>
      <c r="BE1148" s="62"/>
      <c r="BF1148" s="62"/>
      <c r="BG1148" s="62"/>
      <c r="BH1148" s="77"/>
      <c r="BI1148" s="77"/>
      <c r="BJ114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48" s="72"/>
      <c r="BL1148" s="72" t="b">
        <f>IF(ISBLANK(Table1[[#This Row],[Power Source (Control Panel)]]),FALSE,TRUE)</f>
        <v>0</v>
      </c>
    </row>
    <row r="1149" spans="1:64" ht="30" customHeight="1" x14ac:dyDescent="0.3">
      <c r="A1149" s="62" t="s">
        <v>1295</v>
      </c>
      <c r="B1149" s="62" t="s">
        <v>1294</v>
      </c>
      <c r="C114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49" s="62" t="s">
        <v>509</v>
      </c>
      <c r="E1149" s="62"/>
      <c r="F114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4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49" s="74"/>
      <c r="I1149" s="75" t="str">
        <f>IF(Table1[[#This Row],[Connection ID]]&lt;&gt;"-",IF(COUNTIF(Table1[Connection ID],Table1[[#This Row],[Connection ID]])&gt;1,"Duplicate Tag",""),"")</f>
        <v/>
      </c>
      <c r="J114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49" s="62"/>
      <c r="M1149" s="62" t="s">
        <v>7</v>
      </c>
      <c r="N1149" s="72" t="str" cm="1">
        <f t="array" ref="N1149">_xlfn._xlws.FILTER(LookupCostCode[Cost Code],LookupCostCode[Description]=Table1[[#This Row],[Equipment Type]],"Not Assigned")</f>
        <v>Not Assigned</v>
      </c>
      <c r="O1149" s="62" t="s">
        <v>817</v>
      </c>
      <c r="P1149" s="62"/>
      <c r="Q1149" s="62" t="s">
        <v>9</v>
      </c>
      <c r="R1149" s="62"/>
      <c r="S1149" s="62" t="s">
        <v>6</v>
      </c>
      <c r="T1149" s="62"/>
      <c r="U1149" s="62"/>
      <c r="V1149" s="62"/>
      <c r="W1149" s="72" t="str">
        <f>IF(ISBLANK(Table1[[#This Row],[Connection Type]]),"",INDEX(LookupConnectionType[Description],MATCH(Table1[[#This Row],[Connection Type]],LookupConnectionType[Connection Abbreviation])))</f>
        <v/>
      </c>
      <c r="X1149" s="76"/>
      <c r="AA1149" s="62"/>
      <c r="AB1149" s="62"/>
      <c r="AC1149" s="62"/>
      <c r="AD1149" s="62"/>
      <c r="AE1149" s="62"/>
      <c r="AF1149" s="77"/>
      <c r="AG1149" s="77"/>
      <c r="AH1149" s="78"/>
      <c r="AI114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4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49" s="79" t="str">
        <f>IF(OR(Table1[[#This Row],[Apparent Power (kVA)]]="",Table1[[#This Row],[Elec - Diversity]]=""),"",Table1[[#This Row],[Apparent Power (kVA)]]*Table1[[#This Row],[Elec - Diversity]])</f>
        <v/>
      </c>
      <c r="AL1149" s="62"/>
      <c r="AM1149" s="62"/>
      <c r="AN1149" s="62"/>
      <c r="AO1149" s="62"/>
      <c r="AP1149" s="62"/>
      <c r="AQ1149" s="62"/>
      <c r="AR1149" s="62"/>
      <c r="AS1149" s="62"/>
      <c r="AT1149" s="62" t="str" cm="1">
        <f t="array" ref="AT1149">IF(ISBLANK(Table1[[#This Row],[Service]]),"N/A",INDEX(LookupService[Consumption Unit],MATCH(Table1[[#This Row],[Service]],LookupService[Service],0),0))</f>
        <v>N/A</v>
      </c>
      <c r="AU1149" s="62"/>
      <c r="AV1149" s="62"/>
      <c r="AW1149" s="80" t="str" cm="1">
        <f t="array" ref="AW1149">IF(ISBLANK(Table1[[#This Row],[Service]]),"N/A",INDEX(LookupService[Pressure Unit],MATCH(Table1[[#This Row],[Service]],LookupService[Service],0),0))</f>
        <v>N/A</v>
      </c>
      <c r="AX1149" s="81"/>
      <c r="AY1149" s="72" t="str">
        <f>IF(OR(Table1[[#This Row],[Flow]]="",Table1[[#This Row],[Mech - Diversity]]=""),"",Table1[[#This Row],[Flow]]*Table1[[#This Row],[Mech - Diversity]])</f>
        <v/>
      </c>
      <c r="AZ1149" s="72"/>
      <c r="BA1149" s="62"/>
      <c r="BB1149" s="62"/>
      <c r="BC1149" s="62"/>
      <c r="BD1149" s="62"/>
      <c r="BE1149" s="62"/>
      <c r="BF1149" s="62"/>
      <c r="BG1149" s="62"/>
      <c r="BH1149" s="77"/>
      <c r="BI1149" s="77"/>
      <c r="BJ114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49" s="72"/>
      <c r="BL1149" s="72" t="b">
        <f>IF(ISBLANK(Table1[[#This Row],[Power Source (Control Panel)]]),FALSE,TRUE)</f>
        <v>0</v>
      </c>
    </row>
    <row r="1150" spans="1:64" ht="30" customHeight="1" x14ac:dyDescent="0.3">
      <c r="A1150" s="62" t="s">
        <v>1296</v>
      </c>
      <c r="B1150" s="62" t="s">
        <v>1294</v>
      </c>
      <c r="C115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50" s="62" t="s">
        <v>509</v>
      </c>
      <c r="E1150" s="62"/>
      <c r="F115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5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50" s="74"/>
      <c r="I1150" s="75" t="str">
        <f>IF(Table1[[#This Row],[Connection ID]]&lt;&gt;"-",IF(COUNTIF(Table1[Connection ID],Table1[[#This Row],[Connection ID]])&gt;1,"Duplicate Tag",""),"")</f>
        <v/>
      </c>
      <c r="J115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50" s="62"/>
      <c r="M1150" s="62" t="s">
        <v>7</v>
      </c>
      <c r="N1150" s="72" t="str" cm="1">
        <f t="array" ref="N1150">_xlfn._xlws.FILTER(LookupCostCode[Cost Code],LookupCostCode[Description]=Table1[[#This Row],[Equipment Type]],"Not Assigned")</f>
        <v>Not Assigned</v>
      </c>
      <c r="O1150" s="62" t="s">
        <v>817</v>
      </c>
      <c r="P1150" s="62"/>
      <c r="Q1150" s="62" t="s">
        <v>9</v>
      </c>
      <c r="R1150" s="62"/>
      <c r="S1150" s="62" t="s">
        <v>6</v>
      </c>
      <c r="T1150" s="62"/>
      <c r="U1150" s="62"/>
      <c r="V1150" s="62"/>
      <c r="W1150" s="72" t="str">
        <f>IF(ISBLANK(Table1[[#This Row],[Connection Type]]),"",INDEX(LookupConnectionType[Description],MATCH(Table1[[#This Row],[Connection Type]],LookupConnectionType[Connection Abbreviation])))</f>
        <v/>
      </c>
      <c r="X1150" s="76"/>
      <c r="AA1150" s="62"/>
      <c r="AB1150" s="62"/>
      <c r="AC1150" s="62"/>
      <c r="AD1150" s="62"/>
      <c r="AE1150" s="62"/>
      <c r="AF1150" s="77"/>
      <c r="AG1150" s="77"/>
      <c r="AH1150" s="78"/>
      <c r="AI115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5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50" s="79" t="str">
        <f>IF(OR(Table1[[#This Row],[Apparent Power (kVA)]]="",Table1[[#This Row],[Elec - Diversity]]=""),"",Table1[[#This Row],[Apparent Power (kVA)]]*Table1[[#This Row],[Elec - Diversity]])</f>
        <v/>
      </c>
      <c r="AL1150" s="62"/>
      <c r="AM1150" s="62"/>
      <c r="AN1150" s="62"/>
      <c r="AO1150" s="62"/>
      <c r="AP1150" s="62"/>
      <c r="AQ1150" s="62"/>
      <c r="AR1150" s="62"/>
      <c r="AS1150" s="62"/>
      <c r="AT1150" s="62" t="str" cm="1">
        <f t="array" ref="AT1150">IF(ISBLANK(Table1[[#This Row],[Service]]),"N/A",INDEX(LookupService[Consumption Unit],MATCH(Table1[[#This Row],[Service]],LookupService[Service],0),0))</f>
        <v>N/A</v>
      </c>
      <c r="AU1150" s="62"/>
      <c r="AV1150" s="62"/>
      <c r="AW1150" s="80" t="str" cm="1">
        <f t="array" ref="AW1150">IF(ISBLANK(Table1[[#This Row],[Service]]),"N/A",INDEX(LookupService[Pressure Unit],MATCH(Table1[[#This Row],[Service]],LookupService[Service],0),0))</f>
        <v>N/A</v>
      </c>
      <c r="AX1150" s="81"/>
      <c r="AY1150" s="72" t="str">
        <f>IF(OR(Table1[[#This Row],[Flow]]="",Table1[[#This Row],[Mech - Diversity]]=""),"",Table1[[#This Row],[Flow]]*Table1[[#This Row],[Mech - Diversity]])</f>
        <v/>
      </c>
      <c r="AZ1150" s="72"/>
      <c r="BA1150" s="62"/>
      <c r="BB1150" s="62"/>
      <c r="BC1150" s="62"/>
      <c r="BD1150" s="62"/>
      <c r="BE1150" s="62"/>
      <c r="BF1150" s="62"/>
      <c r="BG1150" s="62"/>
      <c r="BH1150" s="77"/>
      <c r="BI1150" s="77"/>
      <c r="BJ115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50" s="72"/>
      <c r="BL1150" s="72" t="b">
        <f>IF(ISBLANK(Table1[[#This Row],[Power Source (Control Panel)]]),FALSE,TRUE)</f>
        <v>0</v>
      </c>
    </row>
    <row r="1151" spans="1:64" ht="30" customHeight="1" x14ac:dyDescent="0.3">
      <c r="A1151" s="62" t="s">
        <v>1297</v>
      </c>
      <c r="B1151" s="62" t="s">
        <v>1294</v>
      </c>
      <c r="C115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51" s="62" t="s">
        <v>509</v>
      </c>
      <c r="E1151" s="62"/>
      <c r="F115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5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51" s="74"/>
      <c r="I1151" s="75" t="str">
        <f>IF(Table1[[#This Row],[Connection ID]]&lt;&gt;"-",IF(COUNTIF(Table1[Connection ID],Table1[[#This Row],[Connection ID]])&gt;1,"Duplicate Tag",""),"")</f>
        <v/>
      </c>
      <c r="J115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51" s="62"/>
      <c r="M1151" s="62" t="s">
        <v>7</v>
      </c>
      <c r="N1151" s="72" t="str" cm="1">
        <f t="array" ref="N1151">_xlfn._xlws.FILTER(LookupCostCode[Cost Code],LookupCostCode[Description]=Table1[[#This Row],[Equipment Type]],"Not Assigned")</f>
        <v>Not Assigned</v>
      </c>
      <c r="O1151" s="62" t="s">
        <v>817</v>
      </c>
      <c r="P1151" s="62"/>
      <c r="Q1151" s="62" t="s">
        <v>9</v>
      </c>
      <c r="R1151" s="62"/>
      <c r="S1151" s="62" t="s">
        <v>6</v>
      </c>
      <c r="T1151" s="62"/>
      <c r="U1151" s="62"/>
      <c r="V1151" s="62"/>
      <c r="W1151" s="72" t="str">
        <f>IF(ISBLANK(Table1[[#This Row],[Connection Type]]),"",INDEX(LookupConnectionType[Description],MATCH(Table1[[#This Row],[Connection Type]],LookupConnectionType[Connection Abbreviation])))</f>
        <v/>
      </c>
      <c r="X1151" s="76"/>
      <c r="AA1151" s="62"/>
      <c r="AB1151" s="62"/>
      <c r="AC1151" s="62"/>
      <c r="AD1151" s="62"/>
      <c r="AE1151" s="62"/>
      <c r="AF1151" s="77"/>
      <c r="AG1151" s="77"/>
      <c r="AH1151" s="78"/>
      <c r="AI115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5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51" s="79" t="str">
        <f>IF(OR(Table1[[#This Row],[Apparent Power (kVA)]]="",Table1[[#This Row],[Elec - Diversity]]=""),"",Table1[[#This Row],[Apparent Power (kVA)]]*Table1[[#This Row],[Elec - Diversity]])</f>
        <v/>
      </c>
      <c r="AL1151" s="62"/>
      <c r="AM1151" s="62"/>
      <c r="AN1151" s="62"/>
      <c r="AO1151" s="62"/>
      <c r="AP1151" s="62"/>
      <c r="AQ1151" s="62"/>
      <c r="AR1151" s="62"/>
      <c r="AS1151" s="62"/>
      <c r="AT1151" s="62" t="str" cm="1">
        <f t="array" ref="AT1151">IF(ISBLANK(Table1[[#This Row],[Service]]),"N/A",INDEX(LookupService[Consumption Unit],MATCH(Table1[[#This Row],[Service]],LookupService[Service],0),0))</f>
        <v>N/A</v>
      </c>
      <c r="AU1151" s="62"/>
      <c r="AV1151" s="62"/>
      <c r="AW1151" s="80" t="str" cm="1">
        <f t="array" ref="AW1151">IF(ISBLANK(Table1[[#This Row],[Service]]),"N/A",INDEX(LookupService[Pressure Unit],MATCH(Table1[[#This Row],[Service]],LookupService[Service],0),0))</f>
        <v>N/A</v>
      </c>
      <c r="AX1151" s="81"/>
      <c r="AY1151" s="72" t="str">
        <f>IF(OR(Table1[[#This Row],[Flow]]="",Table1[[#This Row],[Mech - Diversity]]=""),"",Table1[[#This Row],[Flow]]*Table1[[#This Row],[Mech - Diversity]])</f>
        <v/>
      </c>
      <c r="AZ1151" s="72"/>
      <c r="BA1151" s="62"/>
      <c r="BB1151" s="62"/>
      <c r="BC1151" s="62"/>
      <c r="BD1151" s="62"/>
      <c r="BE1151" s="62"/>
      <c r="BF1151" s="62"/>
      <c r="BG1151" s="62"/>
      <c r="BH1151" s="77"/>
      <c r="BI1151" s="77"/>
      <c r="BJ115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51" s="72"/>
      <c r="BL1151" s="72" t="b">
        <f>IF(ISBLANK(Table1[[#This Row],[Power Source (Control Panel)]]),FALSE,TRUE)</f>
        <v>0</v>
      </c>
    </row>
    <row r="1152" spans="1:64" ht="30" customHeight="1" x14ac:dyDescent="0.3">
      <c r="A1152" s="62" t="s">
        <v>1298</v>
      </c>
      <c r="B1152" s="62" t="s">
        <v>1294</v>
      </c>
      <c r="C115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52" s="62" t="s">
        <v>509</v>
      </c>
      <c r="E1152" s="62"/>
      <c r="F115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5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52" s="74"/>
      <c r="I1152" s="75" t="str">
        <f>IF(Table1[[#This Row],[Connection ID]]&lt;&gt;"-",IF(COUNTIF(Table1[Connection ID],Table1[[#This Row],[Connection ID]])&gt;1,"Duplicate Tag",""),"")</f>
        <v/>
      </c>
      <c r="J115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52" s="62"/>
      <c r="M1152" s="62" t="s">
        <v>7</v>
      </c>
      <c r="N1152" s="72" t="str" cm="1">
        <f t="array" ref="N1152">_xlfn._xlws.FILTER(LookupCostCode[Cost Code],LookupCostCode[Description]=Table1[[#This Row],[Equipment Type]],"Not Assigned")</f>
        <v>Not Assigned</v>
      </c>
      <c r="O1152" s="62" t="s">
        <v>817</v>
      </c>
      <c r="P1152" s="62"/>
      <c r="Q1152" s="62" t="s">
        <v>9</v>
      </c>
      <c r="R1152" s="62"/>
      <c r="S1152" s="62" t="s">
        <v>6</v>
      </c>
      <c r="T1152" s="62"/>
      <c r="U1152" s="62"/>
      <c r="V1152" s="62"/>
      <c r="W1152" s="72" t="str">
        <f>IF(ISBLANK(Table1[[#This Row],[Connection Type]]),"",INDEX(LookupConnectionType[Description],MATCH(Table1[[#This Row],[Connection Type]],LookupConnectionType[Connection Abbreviation])))</f>
        <v/>
      </c>
      <c r="X1152" s="76"/>
      <c r="AA1152" s="62"/>
      <c r="AB1152" s="62"/>
      <c r="AC1152" s="62"/>
      <c r="AD1152" s="62"/>
      <c r="AE1152" s="62"/>
      <c r="AF1152" s="77"/>
      <c r="AG1152" s="77"/>
      <c r="AH1152" s="78"/>
      <c r="AI115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5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52" s="79" t="str">
        <f>IF(OR(Table1[[#This Row],[Apparent Power (kVA)]]="",Table1[[#This Row],[Elec - Diversity]]=""),"",Table1[[#This Row],[Apparent Power (kVA)]]*Table1[[#This Row],[Elec - Diversity]])</f>
        <v/>
      </c>
      <c r="AL1152" s="62"/>
      <c r="AM1152" s="62"/>
      <c r="AN1152" s="62"/>
      <c r="AO1152" s="62"/>
      <c r="AP1152" s="62"/>
      <c r="AQ1152" s="62"/>
      <c r="AR1152" s="62"/>
      <c r="AS1152" s="62"/>
      <c r="AT1152" s="62" t="str" cm="1">
        <f t="array" ref="AT1152">IF(ISBLANK(Table1[[#This Row],[Service]]),"N/A",INDEX(LookupService[Consumption Unit],MATCH(Table1[[#This Row],[Service]],LookupService[Service],0),0))</f>
        <v>N/A</v>
      </c>
      <c r="AU1152" s="62"/>
      <c r="AV1152" s="62"/>
      <c r="AW1152" s="80" t="str" cm="1">
        <f t="array" ref="AW1152">IF(ISBLANK(Table1[[#This Row],[Service]]),"N/A",INDEX(LookupService[Pressure Unit],MATCH(Table1[[#This Row],[Service]],LookupService[Service],0),0))</f>
        <v>N/A</v>
      </c>
      <c r="AX1152" s="81"/>
      <c r="AY1152" s="72" t="str">
        <f>IF(OR(Table1[[#This Row],[Flow]]="",Table1[[#This Row],[Mech - Diversity]]=""),"",Table1[[#This Row],[Flow]]*Table1[[#This Row],[Mech - Diversity]])</f>
        <v/>
      </c>
      <c r="AZ1152" s="72"/>
      <c r="BA1152" s="62"/>
      <c r="BB1152" s="62"/>
      <c r="BC1152" s="62"/>
      <c r="BD1152" s="62"/>
      <c r="BE1152" s="62"/>
      <c r="BF1152" s="62"/>
      <c r="BG1152" s="62"/>
      <c r="BH1152" s="77"/>
      <c r="BI1152" s="77"/>
      <c r="BJ115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52" s="72"/>
      <c r="BL1152" s="72" t="b">
        <f>IF(ISBLANK(Table1[[#This Row],[Power Source (Control Panel)]]),FALSE,TRUE)</f>
        <v>0</v>
      </c>
    </row>
    <row r="1153" spans="1:64" ht="30" customHeight="1" x14ac:dyDescent="0.3">
      <c r="A1153" s="62" t="s">
        <v>1299</v>
      </c>
      <c r="B1153" s="62" t="s">
        <v>1294</v>
      </c>
      <c r="C115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53" s="62" t="s">
        <v>509</v>
      </c>
      <c r="E1153" s="62"/>
      <c r="F115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5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53" s="74"/>
      <c r="I1153" s="75" t="str">
        <f>IF(Table1[[#This Row],[Connection ID]]&lt;&gt;"-",IF(COUNTIF(Table1[Connection ID],Table1[[#This Row],[Connection ID]])&gt;1,"Duplicate Tag",""),"")</f>
        <v/>
      </c>
      <c r="J115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53" s="62"/>
      <c r="M1153" s="62" t="s">
        <v>7</v>
      </c>
      <c r="N1153" s="72" t="str" cm="1">
        <f t="array" ref="N1153">_xlfn._xlws.FILTER(LookupCostCode[Cost Code],LookupCostCode[Description]=Table1[[#This Row],[Equipment Type]],"Not Assigned")</f>
        <v>Not Assigned</v>
      </c>
      <c r="O1153" s="62" t="s">
        <v>817</v>
      </c>
      <c r="P1153" s="62"/>
      <c r="Q1153" s="62" t="s">
        <v>9</v>
      </c>
      <c r="R1153" s="62"/>
      <c r="S1153" s="62" t="s">
        <v>6</v>
      </c>
      <c r="T1153" s="62"/>
      <c r="U1153" s="62"/>
      <c r="V1153" s="62"/>
      <c r="W1153" s="72" t="str">
        <f>IF(ISBLANK(Table1[[#This Row],[Connection Type]]),"",INDEX(LookupConnectionType[Description],MATCH(Table1[[#This Row],[Connection Type]],LookupConnectionType[Connection Abbreviation])))</f>
        <v/>
      </c>
      <c r="X1153" s="76"/>
      <c r="AA1153" s="62"/>
      <c r="AB1153" s="62"/>
      <c r="AC1153" s="62"/>
      <c r="AD1153" s="62"/>
      <c r="AE1153" s="62"/>
      <c r="AF1153" s="77"/>
      <c r="AG1153" s="77"/>
      <c r="AH1153" s="78"/>
      <c r="AI115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5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53" s="79" t="str">
        <f>IF(OR(Table1[[#This Row],[Apparent Power (kVA)]]="",Table1[[#This Row],[Elec - Diversity]]=""),"",Table1[[#This Row],[Apparent Power (kVA)]]*Table1[[#This Row],[Elec - Diversity]])</f>
        <v/>
      </c>
      <c r="AL1153" s="62"/>
      <c r="AM1153" s="62"/>
      <c r="AN1153" s="62"/>
      <c r="AO1153" s="62"/>
      <c r="AP1153" s="62"/>
      <c r="AQ1153" s="62"/>
      <c r="AR1153" s="62"/>
      <c r="AS1153" s="62"/>
      <c r="AT1153" s="62" t="str" cm="1">
        <f t="array" ref="AT1153">IF(ISBLANK(Table1[[#This Row],[Service]]),"N/A",INDEX(LookupService[Consumption Unit],MATCH(Table1[[#This Row],[Service]],LookupService[Service],0),0))</f>
        <v>N/A</v>
      </c>
      <c r="AU1153" s="62"/>
      <c r="AV1153" s="62"/>
      <c r="AW1153" s="80" t="str" cm="1">
        <f t="array" ref="AW1153">IF(ISBLANK(Table1[[#This Row],[Service]]),"N/A",INDEX(LookupService[Pressure Unit],MATCH(Table1[[#This Row],[Service]],LookupService[Service],0),0))</f>
        <v>N/A</v>
      </c>
      <c r="AX1153" s="81"/>
      <c r="AY1153" s="72" t="str">
        <f>IF(OR(Table1[[#This Row],[Flow]]="",Table1[[#This Row],[Mech - Diversity]]=""),"",Table1[[#This Row],[Flow]]*Table1[[#This Row],[Mech - Diversity]])</f>
        <v/>
      </c>
      <c r="AZ1153" s="72"/>
      <c r="BA1153" s="62"/>
      <c r="BB1153" s="62"/>
      <c r="BC1153" s="62"/>
      <c r="BD1153" s="62"/>
      <c r="BE1153" s="62"/>
      <c r="BF1153" s="62"/>
      <c r="BG1153" s="62"/>
      <c r="BH1153" s="77"/>
      <c r="BI1153" s="77"/>
      <c r="BJ115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53" s="72"/>
      <c r="BL1153" s="72" t="b">
        <f>IF(ISBLANK(Table1[[#This Row],[Power Source (Control Panel)]]),FALSE,TRUE)</f>
        <v>0</v>
      </c>
    </row>
    <row r="1154" spans="1:64" ht="30" customHeight="1" x14ac:dyDescent="0.3">
      <c r="A1154" s="62" t="s">
        <v>1300</v>
      </c>
      <c r="B1154" s="62" t="s">
        <v>1294</v>
      </c>
      <c r="C115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54" s="62" t="s">
        <v>509</v>
      </c>
      <c r="E1154" s="62"/>
      <c r="F115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5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54" s="74"/>
      <c r="I1154" s="75" t="str">
        <f>IF(Table1[[#This Row],[Connection ID]]&lt;&gt;"-",IF(COUNTIF(Table1[Connection ID],Table1[[#This Row],[Connection ID]])&gt;1,"Duplicate Tag",""),"")</f>
        <v/>
      </c>
      <c r="J115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54" s="62"/>
      <c r="M1154" s="62" t="s">
        <v>751</v>
      </c>
      <c r="N1154" s="72" t="str" cm="1">
        <f t="array" ref="N1154">_xlfn._xlws.FILTER(LookupCostCode[Cost Code],LookupCostCode[Description]=Table1[[#This Row],[Equipment Type]],"Not Assigned")</f>
        <v>Not Assigned</v>
      </c>
      <c r="O1154" s="62" t="s">
        <v>817</v>
      </c>
      <c r="P1154" s="62"/>
      <c r="Q1154" s="62" t="s">
        <v>9</v>
      </c>
      <c r="R1154" s="62"/>
      <c r="S1154" s="62" t="s">
        <v>10</v>
      </c>
      <c r="T1154" s="62"/>
      <c r="U1154" s="62"/>
      <c r="V1154" s="62"/>
      <c r="W1154" s="72" t="str">
        <f>IF(ISBLANK(Table1[[#This Row],[Connection Type]]),"",INDEX(LookupConnectionType[Description],MATCH(Table1[[#This Row],[Connection Type]],LookupConnectionType[Connection Abbreviation])))</f>
        <v/>
      </c>
      <c r="X1154" s="76"/>
      <c r="AA1154" s="62"/>
      <c r="AB1154" s="62"/>
      <c r="AC1154" s="62"/>
      <c r="AD1154" s="62"/>
      <c r="AE1154" s="62"/>
      <c r="AF1154" s="77"/>
      <c r="AG1154" s="77"/>
      <c r="AH1154" s="78"/>
      <c r="AI115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5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54" s="79" t="str">
        <f>IF(OR(Table1[[#This Row],[Apparent Power (kVA)]]="",Table1[[#This Row],[Elec - Diversity]]=""),"",Table1[[#This Row],[Apparent Power (kVA)]]*Table1[[#This Row],[Elec - Diversity]])</f>
        <v/>
      </c>
      <c r="AL1154" s="62"/>
      <c r="AM1154" s="62"/>
      <c r="AN1154" s="62"/>
      <c r="AO1154" s="62"/>
      <c r="AP1154" s="62"/>
      <c r="AQ1154" s="62"/>
      <c r="AR1154" s="62"/>
      <c r="AS1154" s="62"/>
      <c r="AT1154" s="62" t="str" cm="1">
        <f t="array" ref="AT1154">IF(ISBLANK(Table1[[#This Row],[Service]]),"N/A",INDEX(LookupService[Consumption Unit],MATCH(Table1[[#This Row],[Service]],LookupService[Service],0),0))</f>
        <v>N/A</v>
      </c>
      <c r="AU1154" s="62"/>
      <c r="AV1154" s="62"/>
      <c r="AW1154" s="80" t="str" cm="1">
        <f t="array" ref="AW1154">IF(ISBLANK(Table1[[#This Row],[Service]]),"N/A",INDEX(LookupService[Pressure Unit],MATCH(Table1[[#This Row],[Service]],LookupService[Service],0),0))</f>
        <v>N/A</v>
      </c>
      <c r="AX1154" s="81"/>
      <c r="AY1154" s="72" t="str">
        <f>IF(OR(Table1[[#This Row],[Flow]]="",Table1[[#This Row],[Mech - Diversity]]=""),"",Table1[[#This Row],[Flow]]*Table1[[#This Row],[Mech - Diversity]])</f>
        <v/>
      </c>
      <c r="AZ1154" s="72"/>
      <c r="BA1154" s="62"/>
      <c r="BB1154" s="62"/>
      <c r="BC1154" s="62"/>
      <c r="BD1154" s="62"/>
      <c r="BE1154" s="62"/>
      <c r="BF1154" s="62"/>
      <c r="BG1154" s="62"/>
      <c r="BH1154" s="77"/>
      <c r="BI1154" s="77"/>
      <c r="BJ115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54" s="72"/>
      <c r="BL1154" s="72" t="b">
        <f>IF(ISBLANK(Table1[[#This Row],[Power Source (Control Panel)]]),FALSE,TRUE)</f>
        <v>0</v>
      </c>
    </row>
    <row r="1155" spans="1:64" ht="30" customHeight="1" x14ac:dyDescent="0.3">
      <c r="A1155" s="62" t="s">
        <v>1301</v>
      </c>
      <c r="B1155" s="62" t="s">
        <v>1294</v>
      </c>
      <c r="C115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55" s="62" t="s">
        <v>509</v>
      </c>
      <c r="E1155" s="62"/>
      <c r="F115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5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55" s="74"/>
      <c r="I1155" s="75" t="str">
        <f>IF(Table1[[#This Row],[Connection ID]]&lt;&gt;"-",IF(COUNTIF(Table1[Connection ID],Table1[[#This Row],[Connection ID]])&gt;1,"Duplicate Tag",""),"")</f>
        <v/>
      </c>
      <c r="J115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55" s="62"/>
      <c r="M1155" s="62" t="s">
        <v>751</v>
      </c>
      <c r="N1155" s="72" t="str" cm="1">
        <f t="array" ref="N1155">_xlfn._xlws.FILTER(LookupCostCode[Cost Code],LookupCostCode[Description]=Table1[[#This Row],[Equipment Type]],"Not Assigned")</f>
        <v>Not Assigned</v>
      </c>
      <c r="O1155" s="62" t="s">
        <v>817</v>
      </c>
      <c r="P1155" s="62"/>
      <c r="Q1155" s="62" t="s">
        <v>9</v>
      </c>
      <c r="R1155" s="62"/>
      <c r="S1155" s="62" t="s">
        <v>10</v>
      </c>
      <c r="T1155" s="62"/>
      <c r="U1155" s="62"/>
      <c r="V1155" s="62"/>
      <c r="W1155" s="72" t="str">
        <f>IF(ISBLANK(Table1[[#This Row],[Connection Type]]),"",INDEX(LookupConnectionType[Description],MATCH(Table1[[#This Row],[Connection Type]],LookupConnectionType[Connection Abbreviation])))</f>
        <v/>
      </c>
      <c r="X1155" s="76"/>
      <c r="AA1155" s="62"/>
      <c r="AB1155" s="62"/>
      <c r="AC1155" s="62"/>
      <c r="AD1155" s="62"/>
      <c r="AE1155" s="62"/>
      <c r="AF1155" s="77"/>
      <c r="AG1155" s="77"/>
      <c r="AH1155" s="78"/>
      <c r="AI115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5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55" s="79" t="str">
        <f>IF(OR(Table1[[#This Row],[Apparent Power (kVA)]]="",Table1[[#This Row],[Elec - Diversity]]=""),"",Table1[[#This Row],[Apparent Power (kVA)]]*Table1[[#This Row],[Elec - Diversity]])</f>
        <v/>
      </c>
      <c r="AL1155" s="62"/>
      <c r="AM1155" s="62"/>
      <c r="AN1155" s="62"/>
      <c r="AO1155" s="62"/>
      <c r="AP1155" s="62"/>
      <c r="AQ1155" s="62"/>
      <c r="AR1155" s="62"/>
      <c r="AS1155" s="62"/>
      <c r="AT1155" s="62" t="str" cm="1">
        <f t="array" ref="AT1155">IF(ISBLANK(Table1[[#This Row],[Service]]),"N/A",INDEX(LookupService[Consumption Unit],MATCH(Table1[[#This Row],[Service]],LookupService[Service],0),0))</f>
        <v>N/A</v>
      </c>
      <c r="AU1155" s="62"/>
      <c r="AV1155" s="62"/>
      <c r="AW1155" s="80" t="str" cm="1">
        <f t="array" ref="AW1155">IF(ISBLANK(Table1[[#This Row],[Service]]),"N/A",INDEX(LookupService[Pressure Unit],MATCH(Table1[[#This Row],[Service]],LookupService[Service],0),0))</f>
        <v>N/A</v>
      </c>
      <c r="AX1155" s="81"/>
      <c r="AY1155" s="72" t="str">
        <f>IF(OR(Table1[[#This Row],[Flow]]="",Table1[[#This Row],[Mech - Diversity]]=""),"",Table1[[#This Row],[Flow]]*Table1[[#This Row],[Mech - Diversity]])</f>
        <v/>
      </c>
      <c r="AZ1155" s="72"/>
      <c r="BA1155" s="62"/>
      <c r="BB1155" s="62"/>
      <c r="BC1155" s="62"/>
      <c r="BD1155" s="62"/>
      <c r="BE1155" s="62"/>
      <c r="BF1155" s="62"/>
      <c r="BG1155" s="62"/>
      <c r="BH1155" s="77"/>
      <c r="BI1155" s="77"/>
      <c r="BJ115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55" s="72"/>
      <c r="BL1155" s="72" t="b">
        <f>IF(ISBLANK(Table1[[#This Row],[Power Source (Control Panel)]]),FALSE,TRUE)</f>
        <v>0</v>
      </c>
    </row>
    <row r="1156" spans="1:64" ht="30" customHeight="1" x14ac:dyDescent="0.3">
      <c r="A1156" s="62" t="s">
        <v>1302</v>
      </c>
      <c r="B1156" s="62" t="s">
        <v>1294</v>
      </c>
      <c r="C115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56" s="62" t="s">
        <v>509</v>
      </c>
      <c r="E1156" s="62"/>
      <c r="F115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5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56" s="74"/>
      <c r="I1156" s="75" t="str">
        <f>IF(Table1[[#This Row],[Connection ID]]&lt;&gt;"-",IF(COUNTIF(Table1[Connection ID],Table1[[#This Row],[Connection ID]])&gt;1,"Duplicate Tag",""),"")</f>
        <v/>
      </c>
      <c r="J115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56" s="62"/>
      <c r="M1156" s="62" t="s">
        <v>751</v>
      </c>
      <c r="N1156" s="72" t="str" cm="1">
        <f t="array" ref="N1156">_xlfn._xlws.FILTER(LookupCostCode[Cost Code],LookupCostCode[Description]=Table1[[#This Row],[Equipment Type]],"Not Assigned")</f>
        <v>Not Assigned</v>
      </c>
      <c r="O1156" s="62" t="s">
        <v>817</v>
      </c>
      <c r="P1156" s="62"/>
      <c r="Q1156" s="62" t="s">
        <v>9</v>
      </c>
      <c r="R1156" s="62"/>
      <c r="S1156" s="62" t="s">
        <v>10</v>
      </c>
      <c r="T1156" s="62"/>
      <c r="U1156" s="62"/>
      <c r="V1156" s="62"/>
      <c r="W1156" s="72" t="str">
        <f>IF(ISBLANK(Table1[[#This Row],[Connection Type]]),"",INDEX(LookupConnectionType[Description],MATCH(Table1[[#This Row],[Connection Type]],LookupConnectionType[Connection Abbreviation])))</f>
        <v/>
      </c>
      <c r="X1156" s="76"/>
      <c r="AA1156" s="62"/>
      <c r="AB1156" s="62"/>
      <c r="AC1156" s="62"/>
      <c r="AD1156" s="62"/>
      <c r="AE1156" s="62"/>
      <c r="AF1156" s="77"/>
      <c r="AG1156" s="77"/>
      <c r="AH1156" s="78"/>
      <c r="AI115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5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56" s="79" t="str">
        <f>IF(OR(Table1[[#This Row],[Apparent Power (kVA)]]="",Table1[[#This Row],[Elec - Diversity]]=""),"",Table1[[#This Row],[Apparent Power (kVA)]]*Table1[[#This Row],[Elec - Diversity]])</f>
        <v/>
      </c>
      <c r="AL1156" s="62"/>
      <c r="AM1156" s="62"/>
      <c r="AN1156" s="62"/>
      <c r="AO1156" s="62"/>
      <c r="AP1156" s="62"/>
      <c r="AQ1156" s="62"/>
      <c r="AR1156" s="62"/>
      <c r="AS1156" s="62"/>
      <c r="AT1156" s="62" t="str" cm="1">
        <f t="array" ref="AT1156">IF(ISBLANK(Table1[[#This Row],[Service]]),"N/A",INDEX(LookupService[Consumption Unit],MATCH(Table1[[#This Row],[Service]],LookupService[Service],0),0))</f>
        <v>N/A</v>
      </c>
      <c r="AU1156" s="62"/>
      <c r="AV1156" s="62"/>
      <c r="AW1156" s="80" t="str" cm="1">
        <f t="array" ref="AW1156">IF(ISBLANK(Table1[[#This Row],[Service]]),"N/A",INDEX(LookupService[Pressure Unit],MATCH(Table1[[#This Row],[Service]],LookupService[Service],0),0))</f>
        <v>N/A</v>
      </c>
      <c r="AX1156" s="81"/>
      <c r="AY1156" s="72" t="str">
        <f>IF(OR(Table1[[#This Row],[Flow]]="",Table1[[#This Row],[Mech - Diversity]]=""),"",Table1[[#This Row],[Flow]]*Table1[[#This Row],[Mech - Diversity]])</f>
        <v/>
      </c>
      <c r="AZ1156" s="72"/>
      <c r="BA1156" s="62"/>
      <c r="BB1156" s="62"/>
      <c r="BC1156" s="62"/>
      <c r="BD1156" s="62"/>
      <c r="BE1156" s="62"/>
      <c r="BF1156" s="62"/>
      <c r="BG1156" s="62"/>
      <c r="BH1156" s="77"/>
      <c r="BI1156" s="77"/>
      <c r="BJ115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56" s="72"/>
      <c r="BL1156" s="72" t="b">
        <f>IF(ISBLANK(Table1[[#This Row],[Power Source (Control Panel)]]),FALSE,TRUE)</f>
        <v>0</v>
      </c>
    </row>
    <row r="1157" spans="1:64" ht="30" customHeight="1" x14ac:dyDescent="0.3">
      <c r="A1157" s="62" t="s">
        <v>1303</v>
      </c>
      <c r="B1157" s="62" t="s">
        <v>1294</v>
      </c>
      <c r="C115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57" s="62" t="s">
        <v>509</v>
      </c>
      <c r="E1157" s="62"/>
      <c r="F115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5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57" s="74"/>
      <c r="I1157" s="75" t="str">
        <f>IF(Table1[[#This Row],[Connection ID]]&lt;&gt;"-",IF(COUNTIF(Table1[Connection ID],Table1[[#This Row],[Connection ID]])&gt;1,"Duplicate Tag",""),"")</f>
        <v/>
      </c>
      <c r="J115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57" s="62"/>
      <c r="M1157" s="62" t="s">
        <v>751</v>
      </c>
      <c r="N1157" s="72" t="str" cm="1">
        <f t="array" ref="N1157">_xlfn._xlws.FILTER(LookupCostCode[Cost Code],LookupCostCode[Description]=Table1[[#This Row],[Equipment Type]],"Not Assigned")</f>
        <v>Not Assigned</v>
      </c>
      <c r="O1157" s="62" t="s">
        <v>817</v>
      </c>
      <c r="P1157" s="62"/>
      <c r="Q1157" s="62" t="s">
        <v>9</v>
      </c>
      <c r="R1157" s="62"/>
      <c r="S1157" s="62" t="s">
        <v>10</v>
      </c>
      <c r="T1157" s="62"/>
      <c r="U1157" s="62"/>
      <c r="V1157" s="62"/>
      <c r="W1157" s="72" t="str">
        <f>IF(ISBLANK(Table1[[#This Row],[Connection Type]]),"",INDEX(LookupConnectionType[Description],MATCH(Table1[[#This Row],[Connection Type]],LookupConnectionType[Connection Abbreviation])))</f>
        <v/>
      </c>
      <c r="X1157" s="76"/>
      <c r="AA1157" s="62"/>
      <c r="AB1157" s="62"/>
      <c r="AC1157" s="62"/>
      <c r="AD1157" s="62"/>
      <c r="AE1157" s="62"/>
      <c r="AF1157" s="77"/>
      <c r="AG1157" s="77"/>
      <c r="AH1157" s="78"/>
      <c r="AI115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5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57" s="79" t="str">
        <f>IF(OR(Table1[[#This Row],[Apparent Power (kVA)]]="",Table1[[#This Row],[Elec - Diversity]]=""),"",Table1[[#This Row],[Apparent Power (kVA)]]*Table1[[#This Row],[Elec - Diversity]])</f>
        <v/>
      </c>
      <c r="AL1157" s="62"/>
      <c r="AM1157" s="62"/>
      <c r="AN1157" s="62"/>
      <c r="AO1157" s="62"/>
      <c r="AP1157" s="62"/>
      <c r="AQ1157" s="62"/>
      <c r="AR1157" s="62"/>
      <c r="AS1157" s="62"/>
      <c r="AT1157" s="62" t="str" cm="1">
        <f t="array" ref="AT1157">IF(ISBLANK(Table1[[#This Row],[Service]]),"N/A",INDEX(LookupService[Consumption Unit],MATCH(Table1[[#This Row],[Service]],LookupService[Service],0),0))</f>
        <v>N/A</v>
      </c>
      <c r="AU1157" s="62"/>
      <c r="AV1157" s="62"/>
      <c r="AW1157" s="80" t="str" cm="1">
        <f t="array" ref="AW1157">IF(ISBLANK(Table1[[#This Row],[Service]]),"N/A",INDEX(LookupService[Pressure Unit],MATCH(Table1[[#This Row],[Service]],LookupService[Service],0),0))</f>
        <v>N/A</v>
      </c>
      <c r="AX1157" s="81"/>
      <c r="AY1157" s="72" t="str">
        <f>IF(OR(Table1[[#This Row],[Flow]]="",Table1[[#This Row],[Mech - Diversity]]=""),"",Table1[[#This Row],[Flow]]*Table1[[#This Row],[Mech - Diversity]])</f>
        <v/>
      </c>
      <c r="AZ1157" s="72"/>
      <c r="BA1157" s="62"/>
      <c r="BB1157" s="62"/>
      <c r="BC1157" s="62"/>
      <c r="BD1157" s="62"/>
      <c r="BE1157" s="62"/>
      <c r="BF1157" s="62"/>
      <c r="BG1157" s="62"/>
      <c r="BH1157" s="77"/>
      <c r="BI1157" s="77"/>
      <c r="BJ115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57" s="72"/>
      <c r="BL1157" s="72" t="b">
        <f>IF(ISBLANK(Table1[[#This Row],[Power Source (Control Panel)]]),FALSE,TRUE)</f>
        <v>0</v>
      </c>
    </row>
    <row r="1158" spans="1:64" ht="30" customHeight="1" x14ac:dyDescent="0.3">
      <c r="A1158" s="62" t="s">
        <v>1304</v>
      </c>
      <c r="B1158" s="62" t="s">
        <v>1294</v>
      </c>
      <c r="C115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58" s="62" t="s">
        <v>509</v>
      </c>
      <c r="E1158" s="62"/>
      <c r="F115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5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58" s="74"/>
      <c r="I1158" s="75" t="str">
        <f>IF(Table1[[#This Row],[Connection ID]]&lt;&gt;"-",IF(COUNTIF(Table1[Connection ID],Table1[[#This Row],[Connection ID]])&gt;1,"Duplicate Tag",""),"")</f>
        <v/>
      </c>
      <c r="J115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58" s="62"/>
      <c r="M1158" s="62" t="s">
        <v>751</v>
      </c>
      <c r="N1158" s="72" t="str" cm="1">
        <f t="array" ref="N1158">_xlfn._xlws.FILTER(LookupCostCode[Cost Code],LookupCostCode[Description]=Table1[[#This Row],[Equipment Type]],"Not Assigned")</f>
        <v>Not Assigned</v>
      </c>
      <c r="O1158" s="62" t="s">
        <v>817</v>
      </c>
      <c r="P1158" s="62"/>
      <c r="Q1158" s="62" t="s">
        <v>9</v>
      </c>
      <c r="R1158" s="62"/>
      <c r="S1158" s="62" t="s">
        <v>10</v>
      </c>
      <c r="T1158" s="62"/>
      <c r="U1158" s="62"/>
      <c r="V1158" s="62"/>
      <c r="W1158" s="72" t="str">
        <f>IF(ISBLANK(Table1[[#This Row],[Connection Type]]),"",INDEX(LookupConnectionType[Description],MATCH(Table1[[#This Row],[Connection Type]],LookupConnectionType[Connection Abbreviation])))</f>
        <v/>
      </c>
      <c r="X1158" s="76"/>
      <c r="AA1158" s="62"/>
      <c r="AB1158" s="62"/>
      <c r="AC1158" s="62"/>
      <c r="AD1158" s="62"/>
      <c r="AE1158" s="62"/>
      <c r="AF1158" s="77"/>
      <c r="AG1158" s="77"/>
      <c r="AH1158" s="78"/>
      <c r="AI115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5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58" s="79" t="str">
        <f>IF(OR(Table1[[#This Row],[Apparent Power (kVA)]]="",Table1[[#This Row],[Elec - Diversity]]=""),"",Table1[[#This Row],[Apparent Power (kVA)]]*Table1[[#This Row],[Elec - Diversity]])</f>
        <v/>
      </c>
      <c r="AL1158" s="62"/>
      <c r="AM1158" s="62"/>
      <c r="AN1158" s="62"/>
      <c r="AO1158" s="62"/>
      <c r="AP1158" s="62"/>
      <c r="AQ1158" s="62"/>
      <c r="AR1158" s="62"/>
      <c r="AS1158" s="62"/>
      <c r="AT1158" s="62" t="str" cm="1">
        <f t="array" ref="AT1158">IF(ISBLANK(Table1[[#This Row],[Service]]),"N/A",INDEX(LookupService[Consumption Unit],MATCH(Table1[[#This Row],[Service]],LookupService[Service],0),0))</f>
        <v>N/A</v>
      </c>
      <c r="AU1158" s="62"/>
      <c r="AV1158" s="62"/>
      <c r="AW1158" s="80" t="str" cm="1">
        <f t="array" ref="AW1158">IF(ISBLANK(Table1[[#This Row],[Service]]),"N/A",INDEX(LookupService[Pressure Unit],MATCH(Table1[[#This Row],[Service]],LookupService[Service],0),0))</f>
        <v>N/A</v>
      </c>
      <c r="AX1158" s="81"/>
      <c r="AY1158" s="72" t="str">
        <f>IF(OR(Table1[[#This Row],[Flow]]="",Table1[[#This Row],[Mech - Diversity]]=""),"",Table1[[#This Row],[Flow]]*Table1[[#This Row],[Mech - Diversity]])</f>
        <v/>
      </c>
      <c r="AZ1158" s="72"/>
      <c r="BA1158" s="62"/>
      <c r="BB1158" s="62"/>
      <c r="BC1158" s="62"/>
      <c r="BD1158" s="62"/>
      <c r="BE1158" s="62"/>
      <c r="BF1158" s="62"/>
      <c r="BG1158" s="62"/>
      <c r="BH1158" s="77"/>
      <c r="BI1158" s="77"/>
      <c r="BJ115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58" s="72"/>
      <c r="BL1158" s="72" t="b">
        <f>IF(ISBLANK(Table1[[#This Row],[Power Source (Control Panel)]]),FALSE,TRUE)</f>
        <v>0</v>
      </c>
    </row>
    <row r="1159" spans="1:64" ht="30" customHeight="1" x14ac:dyDescent="0.3">
      <c r="A1159" s="62" t="s">
        <v>1305</v>
      </c>
      <c r="B1159" s="62" t="s">
        <v>1294</v>
      </c>
      <c r="C115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59" s="62" t="s">
        <v>509</v>
      </c>
      <c r="E1159" s="62"/>
      <c r="F115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5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59" s="74"/>
      <c r="I1159" s="75" t="str">
        <f>IF(Table1[[#This Row],[Connection ID]]&lt;&gt;"-",IF(COUNTIF(Table1[Connection ID],Table1[[#This Row],[Connection ID]])&gt;1,"Duplicate Tag",""),"")</f>
        <v/>
      </c>
      <c r="J115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59" s="62"/>
      <c r="M1159" s="62" t="s">
        <v>751</v>
      </c>
      <c r="N1159" s="72" t="str" cm="1">
        <f t="array" ref="N1159">_xlfn._xlws.FILTER(LookupCostCode[Cost Code],LookupCostCode[Description]=Table1[[#This Row],[Equipment Type]],"Not Assigned")</f>
        <v>Not Assigned</v>
      </c>
      <c r="O1159" s="62" t="s">
        <v>817</v>
      </c>
      <c r="P1159" s="62"/>
      <c r="Q1159" s="62" t="s">
        <v>9</v>
      </c>
      <c r="R1159" s="62"/>
      <c r="S1159" s="62" t="s">
        <v>10</v>
      </c>
      <c r="T1159" s="62"/>
      <c r="U1159" s="62"/>
      <c r="V1159" s="62"/>
      <c r="W1159" s="72" t="str">
        <f>IF(ISBLANK(Table1[[#This Row],[Connection Type]]),"",INDEX(LookupConnectionType[Description],MATCH(Table1[[#This Row],[Connection Type]],LookupConnectionType[Connection Abbreviation])))</f>
        <v/>
      </c>
      <c r="X1159" s="76"/>
      <c r="AA1159" s="62"/>
      <c r="AB1159" s="62"/>
      <c r="AC1159" s="62"/>
      <c r="AD1159" s="62"/>
      <c r="AE1159" s="62"/>
      <c r="AF1159" s="77"/>
      <c r="AG1159" s="77"/>
      <c r="AH1159" s="78"/>
      <c r="AI115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5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59" s="79" t="str">
        <f>IF(OR(Table1[[#This Row],[Apparent Power (kVA)]]="",Table1[[#This Row],[Elec - Diversity]]=""),"",Table1[[#This Row],[Apparent Power (kVA)]]*Table1[[#This Row],[Elec - Diversity]])</f>
        <v/>
      </c>
      <c r="AL1159" s="62"/>
      <c r="AM1159" s="62"/>
      <c r="AN1159" s="62"/>
      <c r="AO1159" s="62"/>
      <c r="AP1159" s="62"/>
      <c r="AQ1159" s="62"/>
      <c r="AR1159" s="62"/>
      <c r="AS1159" s="62"/>
      <c r="AT1159" s="62" t="str" cm="1">
        <f t="array" ref="AT1159">IF(ISBLANK(Table1[[#This Row],[Service]]),"N/A",INDEX(LookupService[Consumption Unit],MATCH(Table1[[#This Row],[Service]],LookupService[Service],0),0))</f>
        <v>N/A</v>
      </c>
      <c r="AU1159" s="62"/>
      <c r="AV1159" s="62"/>
      <c r="AW1159" s="80" t="str" cm="1">
        <f t="array" ref="AW1159">IF(ISBLANK(Table1[[#This Row],[Service]]),"N/A",INDEX(LookupService[Pressure Unit],MATCH(Table1[[#This Row],[Service]],LookupService[Service],0),0))</f>
        <v>N/A</v>
      </c>
      <c r="AX1159" s="81"/>
      <c r="AY1159" s="72" t="str">
        <f>IF(OR(Table1[[#This Row],[Flow]]="",Table1[[#This Row],[Mech - Diversity]]=""),"",Table1[[#This Row],[Flow]]*Table1[[#This Row],[Mech - Diversity]])</f>
        <v/>
      </c>
      <c r="AZ1159" s="72"/>
      <c r="BA1159" s="62"/>
      <c r="BB1159" s="62"/>
      <c r="BC1159" s="62"/>
      <c r="BD1159" s="62"/>
      <c r="BE1159" s="62"/>
      <c r="BF1159" s="62"/>
      <c r="BG1159" s="62"/>
      <c r="BH1159" s="77"/>
      <c r="BI1159" s="77"/>
      <c r="BJ115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59" s="72"/>
      <c r="BL1159" s="72" t="b">
        <f>IF(ISBLANK(Table1[[#This Row],[Power Source (Control Panel)]]),FALSE,TRUE)</f>
        <v>0</v>
      </c>
    </row>
    <row r="1160" spans="1:64" ht="30" customHeight="1" x14ac:dyDescent="0.3">
      <c r="A1160" s="62" t="s">
        <v>1306</v>
      </c>
      <c r="B1160" s="62" t="s">
        <v>1307</v>
      </c>
      <c r="C116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60" s="62" t="s">
        <v>509</v>
      </c>
      <c r="E1160" s="62"/>
      <c r="F116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6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60" s="74"/>
      <c r="I1160" s="75" t="str">
        <f>IF(Table1[[#This Row],[Connection ID]]&lt;&gt;"-",IF(COUNTIF(Table1[Connection ID],Table1[[#This Row],[Connection ID]])&gt;1,"Duplicate Tag",""),"")</f>
        <v/>
      </c>
      <c r="J116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60" s="62"/>
      <c r="M1160" s="62" t="s">
        <v>7</v>
      </c>
      <c r="N1160" s="72" t="str" cm="1">
        <f t="array" ref="N1160">_xlfn._xlws.FILTER(LookupCostCode[Cost Code],LookupCostCode[Description]=Table1[[#This Row],[Equipment Type]],"Not Assigned")</f>
        <v>Not Assigned</v>
      </c>
      <c r="O1160" s="62" t="s">
        <v>817</v>
      </c>
      <c r="P1160" s="62"/>
      <c r="Q1160" s="62" t="s">
        <v>11</v>
      </c>
      <c r="R1160" s="62"/>
      <c r="S1160" s="62"/>
      <c r="T1160" s="62"/>
      <c r="U1160" s="62"/>
      <c r="V1160" s="62"/>
      <c r="W1160" s="72" t="str">
        <f>IF(ISBLANK(Table1[[#This Row],[Connection Type]]),"",INDEX(LookupConnectionType[Description],MATCH(Table1[[#This Row],[Connection Type]],LookupConnectionType[Connection Abbreviation])))</f>
        <v/>
      </c>
      <c r="X1160" s="76"/>
      <c r="AA1160" s="62"/>
      <c r="AB1160" s="62"/>
      <c r="AC1160" s="62"/>
      <c r="AD1160" s="62"/>
      <c r="AE1160" s="62"/>
      <c r="AF1160" s="77"/>
      <c r="AG1160" s="77"/>
      <c r="AH1160" s="78"/>
      <c r="AI116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6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60" s="79" t="str">
        <f>IF(OR(Table1[[#This Row],[Apparent Power (kVA)]]="",Table1[[#This Row],[Elec - Diversity]]=""),"",Table1[[#This Row],[Apparent Power (kVA)]]*Table1[[#This Row],[Elec - Diversity]])</f>
        <v/>
      </c>
      <c r="AL1160" s="62"/>
      <c r="AM1160" s="62"/>
      <c r="AN1160" s="62"/>
      <c r="AO1160" s="62"/>
      <c r="AP1160" s="62"/>
      <c r="AQ1160" s="62"/>
      <c r="AR1160" s="62"/>
      <c r="AS1160" s="62"/>
      <c r="AT1160" s="62" t="str" cm="1">
        <f t="array" ref="AT1160">IF(ISBLANK(Table1[[#This Row],[Service]]),"N/A",INDEX(LookupService[Consumption Unit],MATCH(Table1[[#This Row],[Service]],LookupService[Service],0),0))</f>
        <v>N/A</v>
      </c>
      <c r="AU1160" s="62"/>
      <c r="AV1160" s="62"/>
      <c r="AW1160" s="80" t="str" cm="1">
        <f t="array" ref="AW1160">IF(ISBLANK(Table1[[#This Row],[Service]]),"N/A",INDEX(LookupService[Pressure Unit],MATCH(Table1[[#This Row],[Service]],LookupService[Service],0),0))</f>
        <v>N/A</v>
      </c>
      <c r="AX1160" s="81"/>
      <c r="AY1160" s="72" t="str">
        <f>IF(OR(Table1[[#This Row],[Flow]]="",Table1[[#This Row],[Mech - Diversity]]=""),"",Table1[[#This Row],[Flow]]*Table1[[#This Row],[Mech - Diversity]])</f>
        <v/>
      </c>
      <c r="AZ1160" s="72"/>
      <c r="BA1160" s="62"/>
      <c r="BB1160" s="62"/>
      <c r="BC1160" s="62"/>
      <c r="BD1160" s="62"/>
      <c r="BE1160" s="62"/>
      <c r="BF1160" s="62"/>
      <c r="BG1160" s="62"/>
      <c r="BH1160" s="77"/>
      <c r="BI1160" s="77"/>
      <c r="BJ116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60" s="72"/>
      <c r="BL1160" s="72" t="b">
        <f>IF(ISBLANK(Table1[[#This Row],[Power Source (Control Panel)]]),FALSE,TRUE)</f>
        <v>0</v>
      </c>
    </row>
    <row r="1161" spans="1:64" ht="30" customHeight="1" x14ac:dyDescent="0.3">
      <c r="A1161" s="62" t="s">
        <v>1308</v>
      </c>
      <c r="B1161" s="62" t="s">
        <v>1307</v>
      </c>
      <c r="C116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61" s="62" t="s">
        <v>509</v>
      </c>
      <c r="E1161" s="62"/>
      <c r="F116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6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61" s="74"/>
      <c r="I1161" s="75" t="str">
        <f>IF(Table1[[#This Row],[Connection ID]]&lt;&gt;"-",IF(COUNTIF(Table1[Connection ID],Table1[[#This Row],[Connection ID]])&gt;1,"Duplicate Tag",""),"")</f>
        <v/>
      </c>
      <c r="J116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61" s="62"/>
      <c r="M1161" s="62" t="s">
        <v>7</v>
      </c>
      <c r="N1161" s="72" t="str" cm="1">
        <f t="array" ref="N1161">_xlfn._xlws.FILTER(LookupCostCode[Cost Code],LookupCostCode[Description]=Table1[[#This Row],[Equipment Type]],"Not Assigned")</f>
        <v>Not Assigned</v>
      </c>
      <c r="O1161" s="62" t="s">
        <v>817</v>
      </c>
      <c r="P1161" s="62"/>
      <c r="Q1161" s="62" t="s">
        <v>11</v>
      </c>
      <c r="R1161" s="62"/>
      <c r="S1161" s="62"/>
      <c r="T1161" s="62"/>
      <c r="U1161" s="62"/>
      <c r="V1161" s="62"/>
      <c r="W1161" s="72" t="str">
        <f>IF(ISBLANK(Table1[[#This Row],[Connection Type]]),"",INDEX(LookupConnectionType[Description],MATCH(Table1[[#This Row],[Connection Type]],LookupConnectionType[Connection Abbreviation])))</f>
        <v/>
      </c>
      <c r="X1161" s="76"/>
      <c r="AA1161" s="62"/>
      <c r="AB1161" s="62"/>
      <c r="AC1161" s="62"/>
      <c r="AD1161" s="62"/>
      <c r="AE1161" s="62"/>
      <c r="AF1161" s="77"/>
      <c r="AG1161" s="77"/>
      <c r="AH1161" s="78"/>
      <c r="AI116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6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61" s="79" t="str">
        <f>IF(OR(Table1[[#This Row],[Apparent Power (kVA)]]="",Table1[[#This Row],[Elec - Diversity]]=""),"",Table1[[#This Row],[Apparent Power (kVA)]]*Table1[[#This Row],[Elec - Diversity]])</f>
        <v/>
      </c>
      <c r="AL1161" s="62"/>
      <c r="AM1161" s="62"/>
      <c r="AN1161" s="62"/>
      <c r="AO1161" s="62"/>
      <c r="AP1161" s="62"/>
      <c r="AQ1161" s="62"/>
      <c r="AR1161" s="62"/>
      <c r="AS1161" s="62"/>
      <c r="AT1161" s="62" t="str" cm="1">
        <f t="array" ref="AT1161">IF(ISBLANK(Table1[[#This Row],[Service]]),"N/A",INDEX(LookupService[Consumption Unit],MATCH(Table1[[#This Row],[Service]],LookupService[Service],0),0))</f>
        <v>N/A</v>
      </c>
      <c r="AU1161" s="62"/>
      <c r="AV1161" s="62"/>
      <c r="AW1161" s="80" t="str" cm="1">
        <f t="array" ref="AW1161">IF(ISBLANK(Table1[[#This Row],[Service]]),"N/A",INDEX(LookupService[Pressure Unit],MATCH(Table1[[#This Row],[Service]],LookupService[Service],0),0))</f>
        <v>N/A</v>
      </c>
      <c r="AX1161" s="81"/>
      <c r="AY1161" s="72" t="str">
        <f>IF(OR(Table1[[#This Row],[Flow]]="",Table1[[#This Row],[Mech - Diversity]]=""),"",Table1[[#This Row],[Flow]]*Table1[[#This Row],[Mech - Diversity]])</f>
        <v/>
      </c>
      <c r="AZ1161" s="72"/>
      <c r="BA1161" s="62"/>
      <c r="BB1161" s="62"/>
      <c r="BC1161" s="62"/>
      <c r="BD1161" s="62"/>
      <c r="BE1161" s="62"/>
      <c r="BF1161" s="62"/>
      <c r="BG1161" s="62"/>
      <c r="BH1161" s="77"/>
      <c r="BI1161" s="77"/>
      <c r="BJ116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61" s="72"/>
      <c r="BL1161" s="72" t="b">
        <f>IF(ISBLANK(Table1[[#This Row],[Power Source (Control Panel)]]),FALSE,TRUE)</f>
        <v>0</v>
      </c>
    </row>
    <row r="1162" spans="1:64" ht="30" customHeight="1" x14ac:dyDescent="0.3">
      <c r="A1162" s="62" t="s">
        <v>1309</v>
      </c>
      <c r="B1162" s="62" t="s">
        <v>1294</v>
      </c>
      <c r="C116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62" s="62" t="s">
        <v>509</v>
      </c>
      <c r="E1162" s="62"/>
      <c r="F116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6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62" s="74"/>
      <c r="I1162" s="75" t="str">
        <f>IF(Table1[[#This Row],[Connection ID]]&lt;&gt;"-",IF(COUNTIF(Table1[Connection ID],Table1[[#This Row],[Connection ID]])&gt;1,"Duplicate Tag",""),"")</f>
        <v/>
      </c>
      <c r="J116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62" s="62"/>
      <c r="M1162" s="62" t="s">
        <v>7</v>
      </c>
      <c r="N1162" s="72" t="str" cm="1">
        <f t="array" ref="N1162">_xlfn._xlws.FILTER(LookupCostCode[Cost Code],LookupCostCode[Description]=Table1[[#This Row],[Equipment Type]],"Not Assigned")</f>
        <v>Not Assigned</v>
      </c>
      <c r="O1162" s="62" t="s">
        <v>817</v>
      </c>
      <c r="P1162" s="62"/>
      <c r="Q1162" s="62" t="s">
        <v>13</v>
      </c>
      <c r="R1162" s="62"/>
      <c r="S1162" s="62"/>
      <c r="T1162" s="62"/>
      <c r="U1162" s="62"/>
      <c r="V1162" s="62"/>
      <c r="W1162" s="72" t="str">
        <f>IF(ISBLANK(Table1[[#This Row],[Connection Type]]),"",INDEX(LookupConnectionType[Description],MATCH(Table1[[#This Row],[Connection Type]],LookupConnectionType[Connection Abbreviation])))</f>
        <v/>
      </c>
      <c r="X1162" s="76"/>
      <c r="AA1162" s="62"/>
      <c r="AB1162" s="62"/>
      <c r="AC1162" s="62"/>
      <c r="AD1162" s="62"/>
      <c r="AE1162" s="62"/>
      <c r="AF1162" s="77"/>
      <c r="AG1162" s="77"/>
      <c r="AH1162" s="78"/>
      <c r="AI116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6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62" s="79" t="str">
        <f>IF(OR(Table1[[#This Row],[Apparent Power (kVA)]]="",Table1[[#This Row],[Elec - Diversity]]=""),"",Table1[[#This Row],[Apparent Power (kVA)]]*Table1[[#This Row],[Elec - Diversity]])</f>
        <v/>
      </c>
      <c r="AL1162" s="62"/>
      <c r="AM1162" s="62"/>
      <c r="AN1162" s="62"/>
      <c r="AO1162" s="62"/>
      <c r="AP1162" s="62"/>
      <c r="AQ1162" s="62"/>
      <c r="AR1162" s="62"/>
      <c r="AS1162" s="62"/>
      <c r="AT1162" s="62" t="str" cm="1">
        <f t="array" ref="AT1162">IF(ISBLANK(Table1[[#This Row],[Service]]),"N/A",INDEX(LookupService[Consumption Unit],MATCH(Table1[[#This Row],[Service]],LookupService[Service],0),0))</f>
        <v>N/A</v>
      </c>
      <c r="AU1162" s="62"/>
      <c r="AV1162" s="62"/>
      <c r="AW1162" s="80" t="str" cm="1">
        <f t="array" ref="AW1162">IF(ISBLANK(Table1[[#This Row],[Service]]),"N/A",INDEX(LookupService[Pressure Unit],MATCH(Table1[[#This Row],[Service]],LookupService[Service],0),0))</f>
        <v>N/A</v>
      </c>
      <c r="AX1162" s="81"/>
      <c r="AY1162" s="72" t="str">
        <f>IF(OR(Table1[[#This Row],[Flow]]="",Table1[[#This Row],[Mech - Diversity]]=""),"",Table1[[#This Row],[Flow]]*Table1[[#This Row],[Mech - Diversity]])</f>
        <v/>
      </c>
      <c r="AZ1162" s="72"/>
      <c r="BA1162" s="62"/>
      <c r="BB1162" s="62"/>
      <c r="BC1162" s="62"/>
      <c r="BD1162" s="62"/>
      <c r="BE1162" s="62"/>
      <c r="BF1162" s="62"/>
      <c r="BG1162" s="62"/>
      <c r="BH1162" s="77"/>
      <c r="BI1162" s="77"/>
      <c r="BJ116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62" s="72"/>
      <c r="BL1162" s="72" t="b">
        <f>IF(ISBLANK(Table1[[#This Row],[Power Source (Control Panel)]]),FALSE,TRUE)</f>
        <v>0</v>
      </c>
    </row>
    <row r="1163" spans="1:64" ht="30" customHeight="1" x14ac:dyDescent="0.3">
      <c r="A1163" s="62" t="s">
        <v>1310</v>
      </c>
      <c r="B1163" s="62" t="s">
        <v>1294</v>
      </c>
      <c r="C116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63" s="62" t="s">
        <v>509</v>
      </c>
      <c r="E1163" s="62"/>
      <c r="F116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6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63" s="74"/>
      <c r="I1163" s="75" t="str">
        <f>IF(Table1[[#This Row],[Connection ID]]&lt;&gt;"-",IF(COUNTIF(Table1[Connection ID],Table1[[#This Row],[Connection ID]])&gt;1,"Duplicate Tag",""),"")</f>
        <v/>
      </c>
      <c r="J116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63" s="62"/>
      <c r="M1163" s="62" t="s">
        <v>7</v>
      </c>
      <c r="N1163" s="72" t="str" cm="1">
        <f t="array" ref="N1163">_xlfn._xlws.FILTER(LookupCostCode[Cost Code],LookupCostCode[Description]=Table1[[#This Row],[Equipment Type]],"Not Assigned")</f>
        <v>Not Assigned</v>
      </c>
      <c r="O1163" s="62" t="s">
        <v>817</v>
      </c>
      <c r="P1163" s="62"/>
      <c r="Q1163" s="62" t="s">
        <v>13</v>
      </c>
      <c r="R1163" s="62"/>
      <c r="S1163" s="62"/>
      <c r="T1163" s="62"/>
      <c r="U1163" s="62"/>
      <c r="V1163" s="62"/>
      <c r="W1163" s="72" t="str">
        <f>IF(ISBLANK(Table1[[#This Row],[Connection Type]]),"",INDEX(LookupConnectionType[Description],MATCH(Table1[[#This Row],[Connection Type]],LookupConnectionType[Connection Abbreviation])))</f>
        <v/>
      </c>
      <c r="X1163" s="76"/>
      <c r="AA1163" s="62"/>
      <c r="AB1163" s="62"/>
      <c r="AC1163" s="62"/>
      <c r="AD1163" s="62"/>
      <c r="AE1163" s="62"/>
      <c r="AF1163" s="77"/>
      <c r="AG1163" s="77"/>
      <c r="AH1163" s="78"/>
      <c r="AI116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6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63" s="79" t="str">
        <f>IF(OR(Table1[[#This Row],[Apparent Power (kVA)]]="",Table1[[#This Row],[Elec - Diversity]]=""),"",Table1[[#This Row],[Apparent Power (kVA)]]*Table1[[#This Row],[Elec - Diversity]])</f>
        <v/>
      </c>
      <c r="AL1163" s="62"/>
      <c r="AM1163" s="62"/>
      <c r="AN1163" s="62"/>
      <c r="AO1163" s="62"/>
      <c r="AP1163" s="62"/>
      <c r="AQ1163" s="62"/>
      <c r="AR1163" s="62"/>
      <c r="AS1163" s="62"/>
      <c r="AT1163" s="62" t="str" cm="1">
        <f t="array" ref="AT1163">IF(ISBLANK(Table1[[#This Row],[Service]]),"N/A",INDEX(LookupService[Consumption Unit],MATCH(Table1[[#This Row],[Service]],LookupService[Service],0),0))</f>
        <v>N/A</v>
      </c>
      <c r="AU1163" s="62"/>
      <c r="AV1163" s="62"/>
      <c r="AW1163" s="80" t="str" cm="1">
        <f t="array" ref="AW1163">IF(ISBLANK(Table1[[#This Row],[Service]]),"N/A",INDEX(LookupService[Pressure Unit],MATCH(Table1[[#This Row],[Service]],LookupService[Service],0),0))</f>
        <v>N/A</v>
      </c>
      <c r="AX1163" s="81"/>
      <c r="AY1163" s="72" t="str">
        <f>IF(OR(Table1[[#This Row],[Flow]]="",Table1[[#This Row],[Mech - Diversity]]=""),"",Table1[[#This Row],[Flow]]*Table1[[#This Row],[Mech - Diversity]])</f>
        <v/>
      </c>
      <c r="AZ1163" s="72"/>
      <c r="BA1163" s="62"/>
      <c r="BB1163" s="62"/>
      <c r="BC1163" s="62"/>
      <c r="BD1163" s="62"/>
      <c r="BE1163" s="62"/>
      <c r="BF1163" s="62"/>
      <c r="BG1163" s="62"/>
      <c r="BH1163" s="77"/>
      <c r="BI1163" s="77"/>
      <c r="BJ116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63" s="72"/>
      <c r="BL1163" s="72" t="b">
        <f>IF(ISBLANK(Table1[[#This Row],[Power Source (Control Panel)]]),FALSE,TRUE)</f>
        <v>0</v>
      </c>
    </row>
    <row r="1164" spans="1:64" ht="30" customHeight="1" x14ac:dyDescent="0.3">
      <c r="A1164" s="80" t="s">
        <v>663</v>
      </c>
      <c r="B1164" s="62" t="s">
        <v>664</v>
      </c>
      <c r="C116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CA-C069</v>
      </c>
      <c r="D1164" s="62" t="s">
        <v>516</v>
      </c>
      <c r="E1164" s="62" t="s">
        <v>517</v>
      </c>
      <c r="F1164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164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164" s="74">
        <v>69</v>
      </c>
      <c r="I1164" s="75" t="str">
        <f>IF(Table1[[#This Row],[Connection ID]]&lt;&gt;"-",IF(COUNTIF(Table1[Connection ID],Table1[[#This Row],[Connection ID]])&gt;1,"Duplicate Tag",""),"")</f>
        <v/>
      </c>
      <c r="J116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64" s="62"/>
      <c r="M1164" s="62"/>
      <c r="N1164" s="72" t="str" cm="1">
        <f t="array" ref="N1164">_xlfn._xlws.FILTER(LookupCostCode[Cost Code],LookupCostCode[Description]=Table1[[#This Row],[Equipment Type]],"Not Assigned")</f>
        <v>Not Assigned</v>
      </c>
      <c r="O1164" s="72"/>
      <c r="P1164" s="72"/>
      <c r="Q1164" s="62" t="s">
        <v>9</v>
      </c>
      <c r="R1164" s="62"/>
      <c r="S1164" s="62" t="s">
        <v>6</v>
      </c>
      <c r="T1164" s="62"/>
      <c r="U1164" s="62"/>
      <c r="V1164" s="62"/>
      <c r="W1164" s="72" t="str">
        <f>IF(ISBLANK(Table1[[#This Row],[Connection Type]]),"",INDEX(LookupConnectionType[Description],MATCH(Table1[[#This Row],[Connection Type]],LookupConnectionType[Connection Abbreviation])))</f>
        <v/>
      </c>
      <c r="X1164" s="76"/>
      <c r="AA1164" s="62"/>
      <c r="AB1164" s="62"/>
      <c r="AC1164" s="62" t="s">
        <v>665</v>
      </c>
      <c r="AD1164" s="62" t="s">
        <v>666</v>
      </c>
      <c r="AE1164" s="62"/>
      <c r="AF1164" s="77"/>
      <c r="AG1164" s="77"/>
      <c r="AH1164" s="78"/>
      <c r="AI116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6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64" s="79" t="str">
        <f>IF(OR(Table1[[#This Row],[Apparent Power (kVA)]]="",Table1[[#This Row],[Elec - Diversity]]=""),"",Table1[[#This Row],[Apparent Power (kVA)]]*Table1[[#This Row],[Elec - Diversity]])</f>
        <v/>
      </c>
      <c r="AL1164" s="62"/>
      <c r="AM1164" s="62"/>
      <c r="AN1164" s="62"/>
      <c r="AO1164" s="62"/>
      <c r="AP1164" s="62"/>
      <c r="AQ1164" s="62"/>
      <c r="AR1164" s="62"/>
      <c r="AS1164" s="62">
        <v>1</v>
      </c>
      <c r="AT1164" s="62" t="str" cm="1">
        <f t="array" ref="AT1164">IF(ISBLANK(Table1[[#This Row],[Service]]),"N/A",INDEX(LookupService[Consumption Unit],MATCH(Table1[[#This Row],[Service]],LookupService[Service],0),0))</f>
        <v>SCFM</v>
      </c>
      <c r="AU1164" s="62"/>
      <c r="AV1164" s="62">
        <v>60</v>
      </c>
      <c r="AW1164" s="80" t="str" cm="1">
        <f t="array" ref="AW1164">IF(ISBLANK(Table1[[#This Row],[Service]]),"N/A",INDEX(LookupService[Pressure Unit],MATCH(Table1[[#This Row],[Service]],LookupService[Service],0),0))</f>
        <v>PSI</v>
      </c>
      <c r="AX1164" s="81">
        <v>0.02</v>
      </c>
      <c r="AY1164" s="72">
        <f>IF(OR(Table1[[#This Row],[Flow]]="",Table1[[#This Row],[Mech - Diversity]]=""),"",Table1[[#This Row],[Flow]]*Table1[[#This Row],[Mech - Diversity]])</f>
        <v>0.02</v>
      </c>
      <c r="AZ1164" s="72"/>
      <c r="BA1164" s="62"/>
      <c r="BB1164" s="62"/>
      <c r="BC1164" s="62"/>
      <c r="BD1164" s="62"/>
      <c r="BE1164" s="62"/>
      <c r="BF1164" s="62"/>
      <c r="BG1164" s="62"/>
      <c r="BH1164" s="77"/>
      <c r="BI1164" s="77"/>
      <c r="BJ1164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164" s="72" t="s">
        <v>512</v>
      </c>
      <c r="BL1164" s="72" t="b">
        <f>IF(ISBLANK(Table1[[#This Row],[Power Source (Control Panel)]]),FALSE,TRUE)</f>
        <v>0</v>
      </c>
    </row>
    <row r="1165" spans="1:64" ht="30" customHeight="1" x14ac:dyDescent="0.3">
      <c r="A1165" s="62" t="s">
        <v>663</v>
      </c>
      <c r="B1165" s="62" t="s">
        <v>664</v>
      </c>
      <c r="C116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CA-C068</v>
      </c>
      <c r="D1165" s="62" t="s">
        <v>516</v>
      </c>
      <c r="E1165" s="62" t="s">
        <v>517</v>
      </c>
      <c r="F1165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165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165" s="74">
        <v>68</v>
      </c>
      <c r="I1165" s="75" t="str">
        <f>IF(Table1[[#This Row],[Connection ID]]&lt;&gt;"-",IF(COUNTIF(Table1[Connection ID],Table1[[#This Row],[Connection ID]])&gt;1,"Duplicate Tag",""),"")</f>
        <v/>
      </c>
      <c r="J116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65" s="62"/>
      <c r="M1165" s="62" t="s">
        <v>7</v>
      </c>
      <c r="N1165" s="72" t="str" cm="1">
        <f t="array" ref="N1165">_xlfn._xlws.FILTER(LookupCostCode[Cost Code],LookupCostCode[Description]=Table1[[#This Row],[Equipment Type]],"Not Assigned")</f>
        <v>Not Assigned</v>
      </c>
      <c r="O1165" s="72" t="s">
        <v>737</v>
      </c>
      <c r="P1165" s="72"/>
      <c r="Q1165" s="62" t="s">
        <v>9</v>
      </c>
      <c r="R1165" s="62"/>
      <c r="S1165" s="62" t="s">
        <v>6</v>
      </c>
      <c r="T1165" s="62"/>
      <c r="U1165" s="62"/>
      <c r="V1165" s="62"/>
      <c r="W1165" s="72" t="str">
        <f>IF(ISBLANK(Table1[[#This Row],[Connection Type]]),"",INDEX(LookupConnectionType[Description],MATCH(Table1[[#This Row],[Connection Type]],LookupConnectionType[Connection Abbreviation])))</f>
        <v/>
      </c>
      <c r="X1165" s="76"/>
      <c r="AA1165" s="62"/>
      <c r="AB1165" s="62"/>
      <c r="AC1165" s="62" t="s">
        <v>665</v>
      </c>
      <c r="AD1165" s="62" t="s">
        <v>666</v>
      </c>
      <c r="AE1165" s="62"/>
      <c r="AF1165" s="77"/>
      <c r="AG1165" s="77"/>
      <c r="AH1165" s="78"/>
      <c r="AI116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6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65" s="79" t="str">
        <f>IF(OR(Table1[[#This Row],[Apparent Power (kVA)]]="",Table1[[#This Row],[Elec - Diversity]]=""),"",Table1[[#This Row],[Apparent Power (kVA)]]*Table1[[#This Row],[Elec - Diversity]])</f>
        <v/>
      </c>
      <c r="AL1165" s="62"/>
      <c r="AM1165" s="62"/>
      <c r="AN1165" s="62"/>
      <c r="AO1165" s="62"/>
      <c r="AP1165" s="62"/>
      <c r="AQ1165" s="62"/>
      <c r="AR1165" s="62"/>
      <c r="AS1165" s="62">
        <v>1</v>
      </c>
      <c r="AT1165" s="62" t="str" cm="1">
        <f t="array" ref="AT1165">IF(ISBLANK(Table1[[#This Row],[Service]]),"N/A",INDEX(LookupService[Consumption Unit],MATCH(Table1[[#This Row],[Service]],LookupService[Service],0),0))</f>
        <v>SCFM</v>
      </c>
      <c r="AU1165" s="62"/>
      <c r="AV1165" s="62">
        <v>90</v>
      </c>
      <c r="AW1165" s="80" t="str" cm="1">
        <f t="array" ref="AW1165">IF(ISBLANK(Table1[[#This Row],[Service]]),"N/A",INDEX(LookupService[Pressure Unit],MATCH(Table1[[#This Row],[Service]],LookupService[Service],0),0))</f>
        <v>PSI</v>
      </c>
      <c r="AX1165" s="81">
        <v>0.02</v>
      </c>
      <c r="AY1165" s="72">
        <f>IF(OR(Table1[[#This Row],[Flow]]="",Table1[[#This Row],[Mech - Diversity]]=""),"",Table1[[#This Row],[Flow]]*Table1[[#This Row],[Mech - Diversity]])</f>
        <v>0.02</v>
      </c>
      <c r="AZ1165" s="72"/>
      <c r="BA1165" s="62" t="s">
        <v>519</v>
      </c>
      <c r="BB1165" s="62" t="s">
        <v>796</v>
      </c>
      <c r="BC1165" s="62"/>
      <c r="BD1165" s="62"/>
      <c r="BE1165" s="62"/>
      <c r="BF1165" s="62"/>
      <c r="BG1165" s="62"/>
      <c r="BH1165" s="77"/>
      <c r="BI1165" s="77"/>
      <c r="BJ1165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165" s="72"/>
      <c r="BL1165" s="72" t="b">
        <f>IF(ISBLANK(Table1[[#This Row],[Power Source (Control Panel)]]),FALSE,TRUE)</f>
        <v>0</v>
      </c>
    </row>
    <row r="1166" spans="1:64" ht="30" customHeight="1" x14ac:dyDescent="0.3">
      <c r="A1166" s="62" t="s">
        <v>663</v>
      </c>
      <c r="B1166" s="62" t="s">
        <v>664</v>
      </c>
      <c r="C116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DRN-C003</v>
      </c>
      <c r="D1166" s="62" t="s">
        <v>516</v>
      </c>
      <c r="E1166" s="62" t="s">
        <v>882</v>
      </c>
      <c r="F1166" s="72" t="str">
        <f>IF(OR(Table1[[#This Row],[Equipment Level]] = "Equipment", Table1[[#This Row],[Equipment Level]] = "Control Panel"),"", INDEX(LookupService[Service Abbreviation],MATCH(Table1[[#This Row],[Service]],LookupService[Service],0),1))</f>
        <v>DRN</v>
      </c>
      <c r="G1166" s="72" t="str">
        <f>IF(OR(Table1[[#This Row],[Equipment Level]] = "Equipment", Table1[[#This Row],[Equipment Level]] = "Control Panel"),"",  INDEX(LookupService[Service Category],MATCH(Table1[[#This Row],[Service]],LookupService[Service],0),1))</f>
        <v>Drain</v>
      </c>
      <c r="H1166" s="74">
        <v>3</v>
      </c>
      <c r="I1166" s="75" t="str">
        <f>IF(Table1[[#This Row],[Connection ID]]&lt;&gt;"-",IF(COUNTIF(Table1[Connection ID],Table1[[#This Row],[Connection ID]])&gt;1,"Duplicate Tag",""),"")</f>
        <v/>
      </c>
      <c r="J116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66" s="62"/>
      <c r="M1166" s="62" t="s">
        <v>7</v>
      </c>
      <c r="N1166" s="72" t="str" cm="1">
        <f t="array" ref="N1166">_xlfn._xlws.FILTER(LookupCostCode[Cost Code],LookupCostCode[Description]=Table1[[#This Row],[Equipment Type]],"Not Assigned")</f>
        <v>Not Assigned</v>
      </c>
      <c r="O1166" s="72" t="s">
        <v>737</v>
      </c>
      <c r="P1166" s="72"/>
      <c r="Q1166" s="62" t="s">
        <v>9</v>
      </c>
      <c r="R1166" s="62"/>
      <c r="S1166" s="62" t="s">
        <v>6</v>
      </c>
      <c r="T1166" s="62"/>
      <c r="U1166" s="62"/>
      <c r="V1166" s="62" t="s">
        <v>1315</v>
      </c>
      <c r="W1166" s="72" t="str">
        <f>IF(ISBLANK(Table1[[#This Row],[Connection Type]]),"",INDEX(LookupConnectionType[Description],MATCH(Table1[[#This Row],[Connection Type]],LookupConnectionType[Connection Abbreviation])))</f>
        <v>Sanitary Clamp Fitting</v>
      </c>
      <c r="X1166" s="76" t="s">
        <v>1316</v>
      </c>
      <c r="AA1166" s="62"/>
      <c r="AB1166" s="62"/>
      <c r="AC1166" s="62" t="s">
        <v>665</v>
      </c>
      <c r="AD1166" s="62" t="s">
        <v>1317</v>
      </c>
      <c r="AE1166" s="62"/>
      <c r="AF1166" s="77"/>
      <c r="AG1166" s="77"/>
      <c r="AH1166" s="78"/>
      <c r="AI116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6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66" s="79" t="str">
        <f>IF(OR(Table1[[#This Row],[Apparent Power (kVA)]]="",Table1[[#This Row],[Elec - Diversity]]=""),"",Table1[[#This Row],[Apparent Power (kVA)]]*Table1[[#This Row],[Elec - Diversity]])</f>
        <v/>
      </c>
      <c r="AL1166" s="62"/>
      <c r="AM1166" s="62"/>
      <c r="AN1166" s="62"/>
      <c r="AO1166" s="62"/>
      <c r="AP1166" s="62"/>
      <c r="AQ1166" s="62"/>
      <c r="AR1166" s="62"/>
      <c r="AS1166" s="62">
        <v>50</v>
      </c>
      <c r="AT1166" s="62" t="str" cm="1">
        <f t="array" ref="AT1166">IF(ISBLANK(Table1[[#This Row],[Service]]),"N/A",INDEX(LookupService[Consumption Unit],MATCH(Table1[[#This Row],[Service]],LookupService[Service],0),0))</f>
        <v>GPM</v>
      </c>
      <c r="AU1166" s="62">
        <v>120</v>
      </c>
      <c r="AV1166" s="62">
        <v>10</v>
      </c>
      <c r="AW1166" s="80" t="str" cm="1">
        <f t="array" ref="AW1166">IF(ISBLANK(Table1[[#This Row],[Service]]),"N/A",INDEX(LookupService[Pressure Unit],MATCH(Table1[[#This Row],[Service]],LookupService[Service],0),0))</f>
        <v>PSI</v>
      </c>
      <c r="AX1166" s="81">
        <v>0.02</v>
      </c>
      <c r="AY1166" s="72">
        <f>IF(OR(Table1[[#This Row],[Flow]]="",Table1[[#This Row],[Mech - Diversity]]=""),"",Table1[[#This Row],[Flow]]*Table1[[#This Row],[Mech - Diversity]])</f>
        <v>1</v>
      </c>
      <c r="AZ1166" s="72"/>
      <c r="BA1166" s="62"/>
      <c r="BB1166" s="62"/>
      <c r="BC1166" s="62" t="s">
        <v>1318</v>
      </c>
      <c r="BD1166" s="62"/>
      <c r="BE1166" s="62"/>
      <c r="BF1166" s="62"/>
      <c r="BG1166" s="62"/>
      <c r="BH1166" s="77"/>
      <c r="BI1166" s="77"/>
      <c r="BJ1166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166" s="72"/>
      <c r="BL1166" s="72" t="b">
        <f>IF(ISBLANK(Table1[[#This Row],[Power Source (Control Panel)]]),FALSE,TRUE)</f>
        <v>0</v>
      </c>
    </row>
    <row r="1167" spans="1:64" ht="30" customHeight="1" x14ac:dyDescent="0.3">
      <c r="A1167" s="62" t="s">
        <v>663</v>
      </c>
      <c r="B1167" s="62" t="s">
        <v>664</v>
      </c>
      <c r="C116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DRN-C004</v>
      </c>
      <c r="D1167" s="62" t="s">
        <v>516</v>
      </c>
      <c r="E1167" s="62" t="s">
        <v>882</v>
      </c>
      <c r="F1167" s="72" t="str">
        <f>IF(OR(Table1[[#This Row],[Equipment Level]] = "Equipment", Table1[[#This Row],[Equipment Level]] = "Control Panel"),"", INDEX(LookupService[Service Abbreviation],MATCH(Table1[[#This Row],[Service]],LookupService[Service],0),1))</f>
        <v>DRN</v>
      </c>
      <c r="G1167" s="72" t="str">
        <f>IF(OR(Table1[[#This Row],[Equipment Level]] = "Equipment", Table1[[#This Row],[Equipment Level]] = "Control Panel"),"",  INDEX(LookupService[Service Category],MATCH(Table1[[#This Row],[Service]],LookupService[Service],0),1))</f>
        <v>Drain</v>
      </c>
      <c r="H1167" s="74">
        <v>4</v>
      </c>
      <c r="I1167" s="75" t="str">
        <f>IF(Table1[[#This Row],[Connection ID]]&lt;&gt;"-",IF(COUNTIF(Table1[Connection ID],Table1[[#This Row],[Connection ID]])&gt;1,"Duplicate Tag",""),"")</f>
        <v/>
      </c>
      <c r="J116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67" s="62"/>
      <c r="M1167" s="62" t="s">
        <v>7</v>
      </c>
      <c r="N1167" s="72" t="str" cm="1">
        <f t="array" ref="N1167">_xlfn._xlws.FILTER(LookupCostCode[Cost Code],LookupCostCode[Description]=Table1[[#This Row],[Equipment Type]],"Not Assigned")</f>
        <v>Not Assigned</v>
      </c>
      <c r="O1167" s="72" t="s">
        <v>737</v>
      </c>
      <c r="P1167" s="72"/>
      <c r="Q1167" s="62" t="s">
        <v>9</v>
      </c>
      <c r="R1167" s="62"/>
      <c r="S1167" s="62" t="s">
        <v>6</v>
      </c>
      <c r="T1167" s="62"/>
      <c r="U1167" s="62"/>
      <c r="V1167" s="62" t="s">
        <v>1319</v>
      </c>
      <c r="W1167" s="72" t="str">
        <f>IF(ISBLANK(Table1[[#This Row],[Connection Type]]),"",INDEX(LookupConnectionType[Description],MATCH(Table1[[#This Row],[Connection Type]],LookupConnectionType[Connection Abbreviation])))</f>
        <v>ANSI OD Sanitary Tube</v>
      </c>
      <c r="X1167" s="76" t="s">
        <v>1316</v>
      </c>
      <c r="AA1167" s="62"/>
      <c r="AB1167" s="62"/>
      <c r="AC1167" s="62" t="s">
        <v>665</v>
      </c>
      <c r="AD1167" s="62" t="s">
        <v>1320</v>
      </c>
      <c r="AE1167" s="62"/>
      <c r="AF1167" s="77"/>
      <c r="AG1167" s="77"/>
      <c r="AH1167" s="78"/>
      <c r="AI116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6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67" s="79" t="str">
        <f>IF(OR(Table1[[#This Row],[Apparent Power (kVA)]]="",Table1[[#This Row],[Elec - Diversity]]=""),"",Table1[[#This Row],[Apparent Power (kVA)]]*Table1[[#This Row],[Elec - Diversity]])</f>
        <v/>
      </c>
      <c r="AL1167" s="62"/>
      <c r="AM1167" s="62"/>
      <c r="AN1167" s="62"/>
      <c r="AO1167" s="62"/>
      <c r="AP1167" s="62"/>
      <c r="AQ1167" s="62"/>
      <c r="AR1167" s="62"/>
      <c r="AS1167" s="62">
        <v>50</v>
      </c>
      <c r="AT1167" s="62" t="str" cm="1">
        <f t="array" ref="AT1167">IF(ISBLANK(Table1[[#This Row],[Service]]),"N/A",INDEX(LookupService[Consumption Unit],MATCH(Table1[[#This Row],[Service]],LookupService[Service],0),0))</f>
        <v>GPM</v>
      </c>
      <c r="AU1167" s="62">
        <v>120</v>
      </c>
      <c r="AV1167" s="62">
        <v>10</v>
      </c>
      <c r="AW1167" s="80" t="str" cm="1">
        <f t="array" ref="AW1167">IF(ISBLANK(Table1[[#This Row],[Service]]),"N/A",INDEX(LookupService[Pressure Unit],MATCH(Table1[[#This Row],[Service]],LookupService[Service],0),0))</f>
        <v>PSI</v>
      </c>
      <c r="AX1167" s="81">
        <v>0.03</v>
      </c>
      <c r="AY1167" s="72">
        <f>IF(OR(Table1[[#This Row],[Flow]]="",Table1[[#This Row],[Mech - Diversity]]=""),"",Table1[[#This Row],[Flow]]*Table1[[#This Row],[Mech - Diversity]])</f>
        <v>1.5</v>
      </c>
      <c r="AZ1167" s="72"/>
      <c r="BA1167" s="62"/>
      <c r="BB1167" s="62"/>
      <c r="BC1167" s="62" t="s">
        <v>1321</v>
      </c>
      <c r="BD1167" s="62"/>
      <c r="BE1167" s="62"/>
      <c r="BF1167" s="62"/>
      <c r="BG1167" s="62"/>
      <c r="BH1167" s="77"/>
      <c r="BI1167" s="77"/>
      <c r="BJ1167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167" s="72"/>
      <c r="BL1167" s="72" t="b">
        <f>IF(ISBLANK(Table1[[#This Row],[Power Source (Control Panel)]]),FALSE,TRUE)</f>
        <v>0</v>
      </c>
    </row>
    <row r="1168" spans="1:64" ht="30" customHeight="1" x14ac:dyDescent="0.3">
      <c r="A1168" s="62" t="s">
        <v>663</v>
      </c>
      <c r="B1168" s="62" t="s">
        <v>664</v>
      </c>
      <c r="C116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DRN-C005</v>
      </c>
      <c r="D1168" s="62" t="s">
        <v>516</v>
      </c>
      <c r="E1168" s="62" t="s">
        <v>882</v>
      </c>
      <c r="F1168" s="72" t="str">
        <f>IF(OR(Table1[[#This Row],[Equipment Level]] = "Equipment", Table1[[#This Row],[Equipment Level]] = "Control Panel"),"", INDEX(LookupService[Service Abbreviation],MATCH(Table1[[#This Row],[Service]],LookupService[Service],0),1))</f>
        <v>DRN</v>
      </c>
      <c r="G1168" s="72" t="str">
        <f>IF(OR(Table1[[#This Row],[Equipment Level]] = "Equipment", Table1[[#This Row],[Equipment Level]] = "Control Panel"),"",  INDEX(LookupService[Service Category],MATCH(Table1[[#This Row],[Service]],LookupService[Service],0),1))</f>
        <v>Drain</v>
      </c>
      <c r="H1168" s="74">
        <v>5</v>
      </c>
      <c r="I1168" s="75" t="str">
        <f>IF(Table1[[#This Row],[Connection ID]]&lt;&gt;"-",IF(COUNTIF(Table1[Connection ID],Table1[[#This Row],[Connection ID]])&gt;1,"Duplicate Tag",""),"")</f>
        <v/>
      </c>
      <c r="J116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68" s="62"/>
      <c r="M1168" s="62" t="s">
        <v>7</v>
      </c>
      <c r="N1168" s="72" t="str" cm="1">
        <f t="array" ref="N1168">_xlfn._xlws.FILTER(LookupCostCode[Cost Code],LookupCostCode[Description]=Table1[[#This Row],[Equipment Type]],"Not Assigned")</f>
        <v>Not Assigned</v>
      </c>
      <c r="O1168" s="72" t="s">
        <v>737</v>
      </c>
      <c r="P1168" s="72"/>
      <c r="Q1168" s="62" t="s">
        <v>9</v>
      </c>
      <c r="R1168" s="62"/>
      <c r="S1168" s="62" t="s">
        <v>6</v>
      </c>
      <c r="T1168" s="62"/>
      <c r="U1168" s="62"/>
      <c r="V1168" s="62" t="s">
        <v>1315</v>
      </c>
      <c r="W1168" s="72" t="str">
        <f>IF(ISBLANK(Table1[[#This Row],[Connection Type]]),"",INDEX(LookupConnectionType[Description],MATCH(Table1[[#This Row],[Connection Type]],LookupConnectionType[Connection Abbreviation])))</f>
        <v>Sanitary Clamp Fitting</v>
      </c>
      <c r="X1168" s="76" t="s">
        <v>1316</v>
      </c>
      <c r="AA1168" s="62"/>
      <c r="AB1168" s="62"/>
      <c r="AC1168" s="62" t="s">
        <v>665</v>
      </c>
      <c r="AD1168" s="62" t="s">
        <v>1322</v>
      </c>
      <c r="AE1168" s="62"/>
      <c r="AF1168" s="77"/>
      <c r="AG1168" s="77"/>
      <c r="AH1168" s="78"/>
      <c r="AI116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6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68" s="79" t="str">
        <f>IF(OR(Table1[[#This Row],[Apparent Power (kVA)]]="",Table1[[#This Row],[Elec - Diversity]]=""),"",Table1[[#This Row],[Apparent Power (kVA)]]*Table1[[#This Row],[Elec - Diversity]])</f>
        <v/>
      </c>
      <c r="AL1168" s="62"/>
      <c r="AM1168" s="62"/>
      <c r="AN1168" s="62"/>
      <c r="AO1168" s="62"/>
      <c r="AP1168" s="62"/>
      <c r="AQ1168" s="62"/>
      <c r="AR1168" s="62"/>
      <c r="AS1168" s="62">
        <v>50</v>
      </c>
      <c r="AT1168" s="62" t="str" cm="1">
        <f t="array" ref="AT1168">IF(ISBLANK(Table1[[#This Row],[Service]]),"N/A",INDEX(LookupService[Consumption Unit],MATCH(Table1[[#This Row],[Service]],LookupService[Service],0),0))</f>
        <v>GPM</v>
      </c>
      <c r="AU1168" s="62">
        <v>120</v>
      </c>
      <c r="AV1168" s="62">
        <v>10</v>
      </c>
      <c r="AW1168" s="80" t="str" cm="1">
        <f t="array" ref="AW1168">IF(ISBLANK(Table1[[#This Row],[Service]]),"N/A",INDEX(LookupService[Pressure Unit],MATCH(Table1[[#This Row],[Service]],LookupService[Service],0),0))</f>
        <v>PSI</v>
      </c>
      <c r="AX1168" s="81">
        <v>0.02</v>
      </c>
      <c r="AY1168" s="72">
        <f>IF(OR(Table1[[#This Row],[Flow]]="",Table1[[#This Row],[Mech - Diversity]]=""),"",Table1[[#This Row],[Flow]]*Table1[[#This Row],[Mech - Diversity]])</f>
        <v>1</v>
      </c>
      <c r="AZ1168" s="72"/>
      <c r="BA1168" s="62"/>
      <c r="BB1168" s="62"/>
      <c r="BC1168" s="62" t="s">
        <v>1318</v>
      </c>
      <c r="BD1168" s="62"/>
      <c r="BE1168" s="62"/>
      <c r="BF1168" s="62"/>
      <c r="BG1168" s="62"/>
      <c r="BH1168" s="77"/>
      <c r="BI1168" s="77"/>
      <c r="BJ1168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168" s="72"/>
      <c r="BL1168" s="72" t="b">
        <f>IF(ISBLANK(Table1[[#This Row],[Power Source (Control Panel)]]),FALSE,TRUE)</f>
        <v>0</v>
      </c>
    </row>
    <row r="1169" spans="1:64" ht="30" customHeight="1" x14ac:dyDescent="0.3">
      <c r="A1169" s="62" t="s">
        <v>663</v>
      </c>
      <c r="B1169" s="62" t="s">
        <v>664</v>
      </c>
      <c r="C116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DRN-C007</v>
      </c>
      <c r="D1169" s="62" t="s">
        <v>516</v>
      </c>
      <c r="E1169" s="62" t="s">
        <v>882</v>
      </c>
      <c r="F1169" s="72" t="str">
        <f>IF(OR(Table1[[#This Row],[Equipment Level]] = "Equipment", Table1[[#This Row],[Equipment Level]] = "Control Panel"),"", INDEX(LookupService[Service Abbreviation],MATCH(Table1[[#This Row],[Service]],LookupService[Service],0),1))</f>
        <v>DRN</v>
      </c>
      <c r="G1169" s="72" t="str">
        <f>IF(OR(Table1[[#This Row],[Equipment Level]] = "Equipment", Table1[[#This Row],[Equipment Level]] = "Control Panel"),"",  INDEX(LookupService[Service Category],MATCH(Table1[[#This Row],[Service]],LookupService[Service],0),1))</f>
        <v>Drain</v>
      </c>
      <c r="H1169" s="74">
        <v>7</v>
      </c>
      <c r="I1169" s="75" t="str">
        <f>IF(Table1[[#This Row],[Connection ID]]&lt;&gt;"-",IF(COUNTIF(Table1[Connection ID],Table1[[#This Row],[Connection ID]])&gt;1,"Duplicate Tag",""),"")</f>
        <v/>
      </c>
      <c r="J116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69" s="62"/>
      <c r="M1169" s="62" t="s">
        <v>7</v>
      </c>
      <c r="N1169" s="72" t="str" cm="1">
        <f t="array" ref="N1169">_xlfn._xlws.FILTER(LookupCostCode[Cost Code],LookupCostCode[Description]=Table1[[#This Row],[Equipment Type]],"Not Assigned")</f>
        <v>Not Assigned</v>
      </c>
      <c r="O1169" s="72" t="s">
        <v>737</v>
      </c>
      <c r="P1169" s="72"/>
      <c r="Q1169" s="62" t="s">
        <v>9</v>
      </c>
      <c r="R1169" s="62"/>
      <c r="S1169" s="62" t="s">
        <v>6</v>
      </c>
      <c r="T1169" s="62"/>
      <c r="U1169" s="62"/>
      <c r="V1169" s="62" t="s">
        <v>1315</v>
      </c>
      <c r="W1169" s="72" t="str">
        <f>IF(ISBLANK(Table1[[#This Row],[Connection Type]]),"",INDEX(LookupConnectionType[Description],MATCH(Table1[[#This Row],[Connection Type]],LookupConnectionType[Connection Abbreviation])))</f>
        <v>Sanitary Clamp Fitting</v>
      </c>
      <c r="X1169" s="76" t="s">
        <v>1316</v>
      </c>
      <c r="AA1169" s="62"/>
      <c r="AB1169" s="62"/>
      <c r="AC1169" s="62" t="s">
        <v>665</v>
      </c>
      <c r="AD1169" s="62" t="s">
        <v>1323</v>
      </c>
      <c r="AE1169" s="62"/>
      <c r="AF1169" s="77"/>
      <c r="AG1169" s="77"/>
      <c r="AH1169" s="78"/>
      <c r="AI116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6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69" s="79" t="str">
        <f>IF(OR(Table1[[#This Row],[Apparent Power (kVA)]]="",Table1[[#This Row],[Elec - Diversity]]=""),"",Table1[[#This Row],[Apparent Power (kVA)]]*Table1[[#This Row],[Elec - Diversity]])</f>
        <v/>
      </c>
      <c r="AL1169" s="62"/>
      <c r="AM1169" s="62"/>
      <c r="AN1169" s="62"/>
      <c r="AO1169" s="62"/>
      <c r="AP1169" s="62"/>
      <c r="AQ1169" s="62"/>
      <c r="AR1169" s="62"/>
      <c r="AS1169" s="62">
        <v>50</v>
      </c>
      <c r="AT1169" s="62" t="str" cm="1">
        <f t="array" ref="AT1169">IF(ISBLANK(Table1[[#This Row],[Service]]),"N/A",INDEX(LookupService[Consumption Unit],MATCH(Table1[[#This Row],[Service]],LookupService[Service],0),0))</f>
        <v>GPM</v>
      </c>
      <c r="AU1169" s="62">
        <v>120</v>
      </c>
      <c r="AV1169" s="62">
        <v>10</v>
      </c>
      <c r="AW1169" s="80" t="str" cm="1">
        <f t="array" ref="AW1169">IF(ISBLANK(Table1[[#This Row],[Service]]),"N/A",INDEX(LookupService[Pressure Unit],MATCH(Table1[[#This Row],[Service]],LookupService[Service],0),0))</f>
        <v>PSI</v>
      </c>
      <c r="AX1169" s="81">
        <v>0.02</v>
      </c>
      <c r="AY1169" s="72">
        <f>IF(OR(Table1[[#This Row],[Flow]]="",Table1[[#This Row],[Mech - Diversity]]=""),"",Table1[[#This Row],[Flow]]*Table1[[#This Row],[Mech - Diversity]])</f>
        <v>1</v>
      </c>
      <c r="AZ1169" s="72"/>
      <c r="BA1169" s="62"/>
      <c r="BB1169" s="62"/>
      <c r="BC1169" s="62" t="s">
        <v>1318</v>
      </c>
      <c r="BD1169" s="62"/>
      <c r="BE1169" s="62"/>
      <c r="BF1169" s="62"/>
      <c r="BG1169" s="62"/>
      <c r="BH1169" s="77"/>
      <c r="BI1169" s="77"/>
      <c r="BJ1169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169" s="72"/>
      <c r="BL1169" s="72" t="b">
        <f>IF(ISBLANK(Table1[[#This Row],[Power Source (Control Panel)]]),FALSE,TRUE)</f>
        <v>0</v>
      </c>
    </row>
    <row r="1170" spans="1:64" ht="30" customHeight="1" x14ac:dyDescent="0.3">
      <c r="A1170" s="62" t="s">
        <v>663</v>
      </c>
      <c r="B1170" s="62" t="s">
        <v>664</v>
      </c>
      <c r="C117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DRN-C008</v>
      </c>
      <c r="D1170" s="62" t="s">
        <v>516</v>
      </c>
      <c r="E1170" s="62" t="s">
        <v>882</v>
      </c>
      <c r="F1170" s="72" t="str">
        <f>IF(OR(Table1[[#This Row],[Equipment Level]] = "Equipment", Table1[[#This Row],[Equipment Level]] = "Control Panel"),"", INDEX(LookupService[Service Abbreviation],MATCH(Table1[[#This Row],[Service]],LookupService[Service],0),1))</f>
        <v>DRN</v>
      </c>
      <c r="G1170" s="72" t="str">
        <f>IF(OR(Table1[[#This Row],[Equipment Level]] = "Equipment", Table1[[#This Row],[Equipment Level]] = "Control Panel"),"",  INDEX(LookupService[Service Category],MATCH(Table1[[#This Row],[Service]],LookupService[Service],0),1))</f>
        <v>Drain</v>
      </c>
      <c r="H1170" s="74">
        <v>8</v>
      </c>
      <c r="I1170" s="75" t="str">
        <f>IF(Table1[[#This Row],[Connection ID]]&lt;&gt;"-",IF(COUNTIF(Table1[Connection ID],Table1[[#This Row],[Connection ID]])&gt;1,"Duplicate Tag",""),"")</f>
        <v/>
      </c>
      <c r="J117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70" s="62"/>
      <c r="M1170" s="62" t="s">
        <v>7</v>
      </c>
      <c r="N1170" s="72" t="str" cm="1">
        <f t="array" ref="N1170">_xlfn._xlws.FILTER(LookupCostCode[Cost Code],LookupCostCode[Description]=Table1[[#This Row],[Equipment Type]],"Not Assigned")</f>
        <v>Not Assigned</v>
      </c>
      <c r="O1170" s="72" t="s">
        <v>737</v>
      </c>
      <c r="P1170" s="72"/>
      <c r="Q1170" s="62" t="s">
        <v>9</v>
      </c>
      <c r="R1170" s="62"/>
      <c r="S1170" s="62" t="s">
        <v>6</v>
      </c>
      <c r="T1170" s="62"/>
      <c r="U1170" s="62"/>
      <c r="V1170" s="62" t="s">
        <v>1319</v>
      </c>
      <c r="W1170" s="72" t="str">
        <f>IF(ISBLANK(Table1[[#This Row],[Connection Type]]),"",INDEX(LookupConnectionType[Description],MATCH(Table1[[#This Row],[Connection Type]],LookupConnectionType[Connection Abbreviation])))</f>
        <v>ANSI OD Sanitary Tube</v>
      </c>
      <c r="X1170" s="76" t="s">
        <v>1316</v>
      </c>
      <c r="AA1170" s="62"/>
      <c r="AB1170" s="62"/>
      <c r="AC1170" s="62" t="s">
        <v>665</v>
      </c>
      <c r="AD1170" s="62" t="s">
        <v>1324</v>
      </c>
      <c r="AE1170" s="62"/>
      <c r="AF1170" s="77"/>
      <c r="AG1170" s="77"/>
      <c r="AH1170" s="78"/>
      <c r="AI117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7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70" s="79" t="str">
        <f>IF(OR(Table1[[#This Row],[Apparent Power (kVA)]]="",Table1[[#This Row],[Elec - Diversity]]=""),"",Table1[[#This Row],[Apparent Power (kVA)]]*Table1[[#This Row],[Elec - Diversity]])</f>
        <v/>
      </c>
      <c r="AL1170" s="62"/>
      <c r="AM1170" s="62"/>
      <c r="AN1170" s="62"/>
      <c r="AO1170" s="62"/>
      <c r="AP1170" s="62"/>
      <c r="AQ1170" s="62"/>
      <c r="AR1170" s="62"/>
      <c r="AS1170" s="62">
        <v>50</v>
      </c>
      <c r="AT1170" s="62" t="str" cm="1">
        <f t="array" ref="AT1170">IF(ISBLANK(Table1[[#This Row],[Service]]),"N/A",INDEX(LookupService[Consumption Unit],MATCH(Table1[[#This Row],[Service]],LookupService[Service],0),0))</f>
        <v>GPM</v>
      </c>
      <c r="AU1170" s="62">
        <v>120</v>
      </c>
      <c r="AV1170" s="62">
        <v>10</v>
      </c>
      <c r="AW1170" s="80" t="str" cm="1">
        <f t="array" ref="AW1170">IF(ISBLANK(Table1[[#This Row],[Service]]),"N/A",INDEX(LookupService[Pressure Unit],MATCH(Table1[[#This Row],[Service]],LookupService[Service],0),0))</f>
        <v>PSI</v>
      </c>
      <c r="AX1170" s="81">
        <v>0.03</v>
      </c>
      <c r="AY1170" s="72">
        <f>IF(OR(Table1[[#This Row],[Flow]]="",Table1[[#This Row],[Mech - Diversity]]=""),"",Table1[[#This Row],[Flow]]*Table1[[#This Row],[Mech - Diversity]])</f>
        <v>1.5</v>
      </c>
      <c r="AZ1170" s="72"/>
      <c r="BA1170" s="62"/>
      <c r="BB1170" s="62"/>
      <c r="BC1170" s="62" t="s">
        <v>1321</v>
      </c>
      <c r="BD1170" s="62"/>
      <c r="BE1170" s="62"/>
      <c r="BF1170" s="62"/>
      <c r="BG1170" s="62"/>
      <c r="BH1170" s="77"/>
      <c r="BI1170" s="77"/>
      <c r="BJ1170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170" s="72"/>
      <c r="BL1170" s="72" t="b">
        <f>IF(ISBLANK(Table1[[#This Row],[Power Source (Control Panel)]]),FALSE,TRUE)</f>
        <v>0</v>
      </c>
    </row>
    <row r="1171" spans="1:64" ht="30" customHeight="1" x14ac:dyDescent="0.3">
      <c r="A1171" s="62" t="s">
        <v>663</v>
      </c>
      <c r="B1171" s="62" t="s">
        <v>664</v>
      </c>
      <c r="C117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DRN-C028</v>
      </c>
      <c r="D1171" s="62" t="s">
        <v>516</v>
      </c>
      <c r="E1171" s="62" t="s">
        <v>882</v>
      </c>
      <c r="F1171" s="72" t="str">
        <f>IF(OR(Table1[[#This Row],[Equipment Level]] = "Equipment", Table1[[#This Row],[Equipment Level]] = "Control Panel"),"", INDEX(LookupService[Service Abbreviation],MATCH(Table1[[#This Row],[Service]],LookupService[Service],0),1))</f>
        <v>DRN</v>
      </c>
      <c r="G1171" s="72" t="str">
        <f>IF(OR(Table1[[#This Row],[Equipment Level]] = "Equipment", Table1[[#This Row],[Equipment Level]] = "Control Panel"),"",  INDEX(LookupService[Service Category],MATCH(Table1[[#This Row],[Service]],LookupService[Service],0),1))</f>
        <v>Drain</v>
      </c>
      <c r="H1171" s="74">
        <v>28</v>
      </c>
      <c r="I1171" s="75" t="str">
        <f>IF(Table1[[#This Row],[Connection ID]]&lt;&gt;"-",IF(COUNTIF(Table1[Connection ID],Table1[[#This Row],[Connection ID]])&gt;1,"Duplicate Tag",""),"")</f>
        <v/>
      </c>
      <c r="J117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71" s="62"/>
      <c r="M1171" s="62" t="s">
        <v>7</v>
      </c>
      <c r="N1171" s="72" t="str" cm="1">
        <f t="array" ref="N1171">_xlfn._xlws.FILTER(LookupCostCode[Cost Code],LookupCostCode[Description]=Table1[[#This Row],[Equipment Type]],"Not Assigned")</f>
        <v>Not Assigned</v>
      </c>
      <c r="O1171" s="72" t="s">
        <v>737</v>
      </c>
      <c r="P1171" s="72"/>
      <c r="Q1171" s="62" t="s">
        <v>9</v>
      </c>
      <c r="R1171" s="62"/>
      <c r="S1171" s="62" t="s">
        <v>6</v>
      </c>
      <c r="T1171" s="62"/>
      <c r="U1171" s="62"/>
      <c r="V1171" s="62" t="s">
        <v>1319</v>
      </c>
      <c r="W1171" s="72" t="str">
        <f>IF(ISBLANK(Table1[[#This Row],[Connection Type]]),"",INDEX(LookupConnectionType[Description],MATCH(Table1[[#This Row],[Connection Type]],LookupConnectionType[Connection Abbreviation])))</f>
        <v>ANSI OD Sanitary Tube</v>
      </c>
      <c r="X1171" s="76" t="s">
        <v>1316</v>
      </c>
      <c r="AA1171" s="62"/>
      <c r="AB1171" s="62"/>
      <c r="AC1171" s="62" t="s">
        <v>665</v>
      </c>
      <c r="AD1171" s="62" t="s">
        <v>1325</v>
      </c>
      <c r="AE1171" s="62"/>
      <c r="AF1171" s="77"/>
      <c r="AG1171" s="77"/>
      <c r="AH1171" s="78"/>
      <c r="AI117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7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71" s="79" t="str">
        <f>IF(OR(Table1[[#This Row],[Apparent Power (kVA)]]="",Table1[[#This Row],[Elec - Diversity]]=""),"",Table1[[#This Row],[Apparent Power (kVA)]]*Table1[[#This Row],[Elec - Diversity]])</f>
        <v/>
      </c>
      <c r="AL1171" s="62"/>
      <c r="AM1171" s="62"/>
      <c r="AN1171" s="62"/>
      <c r="AO1171" s="62"/>
      <c r="AP1171" s="62"/>
      <c r="AQ1171" s="62"/>
      <c r="AR1171" s="62"/>
      <c r="AS1171" s="62">
        <v>50</v>
      </c>
      <c r="AT1171" s="62" t="str" cm="1">
        <f t="array" ref="AT1171">IF(ISBLANK(Table1[[#This Row],[Service]]),"N/A",INDEX(LookupService[Consumption Unit],MATCH(Table1[[#This Row],[Service]],LookupService[Service],0),0))</f>
        <v>GPM</v>
      </c>
      <c r="AU1171" s="62">
        <v>120</v>
      </c>
      <c r="AV1171" s="62">
        <v>10</v>
      </c>
      <c r="AW1171" s="80" t="str" cm="1">
        <f t="array" ref="AW1171">IF(ISBLANK(Table1[[#This Row],[Service]]),"N/A",INDEX(LookupService[Pressure Unit],MATCH(Table1[[#This Row],[Service]],LookupService[Service],0),0))</f>
        <v>PSI</v>
      </c>
      <c r="AX1171" s="81">
        <v>0.03</v>
      </c>
      <c r="AY1171" s="72">
        <f>IF(OR(Table1[[#This Row],[Flow]]="",Table1[[#This Row],[Mech - Diversity]]=""),"",Table1[[#This Row],[Flow]]*Table1[[#This Row],[Mech - Diversity]])</f>
        <v>1.5</v>
      </c>
      <c r="AZ1171" s="72"/>
      <c r="BA1171" s="62"/>
      <c r="BB1171" s="62"/>
      <c r="BC1171" s="62" t="s">
        <v>1321</v>
      </c>
      <c r="BD1171" s="62"/>
      <c r="BE1171" s="62"/>
      <c r="BF1171" s="62"/>
      <c r="BG1171" s="62"/>
      <c r="BH1171" s="77"/>
      <c r="BI1171" s="77"/>
      <c r="BJ1171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171" s="72"/>
      <c r="BL1171" s="72" t="b">
        <f>IF(ISBLANK(Table1[[#This Row],[Power Source (Control Panel)]]),FALSE,TRUE)</f>
        <v>0</v>
      </c>
    </row>
    <row r="1172" spans="1:64" ht="30" customHeight="1" x14ac:dyDescent="0.3">
      <c r="A1172" s="62" t="s">
        <v>663</v>
      </c>
      <c r="B1172" s="62" t="s">
        <v>664</v>
      </c>
      <c r="C117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DRN-C032</v>
      </c>
      <c r="D1172" s="62" t="s">
        <v>516</v>
      </c>
      <c r="E1172" s="62" t="s">
        <v>882</v>
      </c>
      <c r="F1172" s="72" t="str">
        <f>IF(OR(Table1[[#This Row],[Equipment Level]] = "Equipment", Table1[[#This Row],[Equipment Level]] = "Control Panel"),"", INDEX(LookupService[Service Abbreviation],MATCH(Table1[[#This Row],[Service]],LookupService[Service],0),1))</f>
        <v>DRN</v>
      </c>
      <c r="G1172" s="72" t="str">
        <f>IF(OR(Table1[[#This Row],[Equipment Level]] = "Equipment", Table1[[#This Row],[Equipment Level]] = "Control Panel"),"",  INDEX(LookupService[Service Category],MATCH(Table1[[#This Row],[Service]],LookupService[Service],0),1))</f>
        <v>Drain</v>
      </c>
      <c r="H1172" s="74">
        <v>32</v>
      </c>
      <c r="I1172" s="75" t="str">
        <f>IF(Table1[[#This Row],[Connection ID]]&lt;&gt;"-",IF(COUNTIF(Table1[Connection ID],Table1[[#This Row],[Connection ID]])&gt;1,"Duplicate Tag",""),"")</f>
        <v/>
      </c>
      <c r="J117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72" s="62"/>
      <c r="M1172" s="62" t="s">
        <v>7</v>
      </c>
      <c r="N1172" s="72" t="str" cm="1">
        <f t="array" ref="N1172">_xlfn._xlws.FILTER(LookupCostCode[Cost Code],LookupCostCode[Description]=Table1[[#This Row],[Equipment Type]],"Not Assigned")</f>
        <v>Not Assigned</v>
      </c>
      <c r="O1172" s="72" t="s">
        <v>737</v>
      </c>
      <c r="P1172" s="72"/>
      <c r="Q1172" s="62" t="s">
        <v>9</v>
      </c>
      <c r="R1172" s="62"/>
      <c r="S1172" s="62" t="s">
        <v>6</v>
      </c>
      <c r="T1172" s="62"/>
      <c r="U1172" s="62"/>
      <c r="V1172" s="62" t="s">
        <v>1319</v>
      </c>
      <c r="W1172" s="72" t="str">
        <f>IF(ISBLANK(Table1[[#This Row],[Connection Type]]),"",INDEX(LookupConnectionType[Description],MATCH(Table1[[#This Row],[Connection Type]],LookupConnectionType[Connection Abbreviation])))</f>
        <v>ANSI OD Sanitary Tube</v>
      </c>
      <c r="X1172" s="76" t="s">
        <v>1316</v>
      </c>
      <c r="AA1172" s="62"/>
      <c r="AB1172" s="62"/>
      <c r="AC1172" s="62" t="s">
        <v>665</v>
      </c>
      <c r="AD1172" s="62" t="s">
        <v>1326</v>
      </c>
      <c r="AE1172" s="62"/>
      <c r="AF1172" s="77"/>
      <c r="AG1172" s="77"/>
      <c r="AH1172" s="78"/>
      <c r="AI117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7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72" s="79" t="str">
        <f>IF(OR(Table1[[#This Row],[Apparent Power (kVA)]]="",Table1[[#This Row],[Elec - Diversity]]=""),"",Table1[[#This Row],[Apparent Power (kVA)]]*Table1[[#This Row],[Elec - Diversity]])</f>
        <v/>
      </c>
      <c r="AL1172" s="62"/>
      <c r="AM1172" s="62"/>
      <c r="AN1172" s="62"/>
      <c r="AO1172" s="62"/>
      <c r="AP1172" s="62"/>
      <c r="AQ1172" s="62"/>
      <c r="AR1172" s="62"/>
      <c r="AS1172" s="62">
        <v>5</v>
      </c>
      <c r="AT1172" s="62" t="str" cm="1">
        <f t="array" ref="AT1172">IF(ISBLANK(Table1[[#This Row],[Service]]),"N/A",INDEX(LookupService[Consumption Unit],MATCH(Table1[[#This Row],[Service]],LookupService[Service],0),0))</f>
        <v>GPM</v>
      </c>
      <c r="AU1172" s="62">
        <v>120</v>
      </c>
      <c r="AV1172" s="62">
        <v>10</v>
      </c>
      <c r="AW1172" s="80" t="str" cm="1">
        <f t="array" ref="AW1172">IF(ISBLANK(Table1[[#This Row],[Service]]),"N/A",INDEX(LookupService[Pressure Unit],MATCH(Table1[[#This Row],[Service]],LookupService[Service],0),0))</f>
        <v>PSI</v>
      </c>
      <c r="AX1172" s="81">
        <v>0.03</v>
      </c>
      <c r="AY1172" s="72">
        <f>IF(OR(Table1[[#This Row],[Flow]]="",Table1[[#This Row],[Mech - Diversity]]=""),"",Table1[[#This Row],[Flow]]*Table1[[#This Row],[Mech - Diversity]])</f>
        <v>0.15</v>
      </c>
      <c r="AZ1172" s="72"/>
      <c r="BA1172" s="62"/>
      <c r="BB1172" s="62"/>
      <c r="BC1172" s="62" t="s">
        <v>1327</v>
      </c>
      <c r="BD1172" s="62"/>
      <c r="BE1172" s="62"/>
      <c r="BF1172" s="62"/>
      <c r="BG1172" s="62"/>
      <c r="BH1172" s="77"/>
      <c r="BI1172" s="77"/>
      <c r="BJ1172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172" s="72"/>
      <c r="BL1172" s="72" t="b">
        <f>IF(ISBLANK(Table1[[#This Row],[Power Source (Control Panel)]]),FALSE,TRUE)</f>
        <v>0</v>
      </c>
    </row>
    <row r="1173" spans="1:64" ht="30" customHeight="1" x14ac:dyDescent="0.3">
      <c r="A1173" s="62" t="s">
        <v>663</v>
      </c>
      <c r="B1173" s="62" t="s">
        <v>664</v>
      </c>
      <c r="C117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DRN-C033</v>
      </c>
      <c r="D1173" s="62" t="s">
        <v>516</v>
      </c>
      <c r="E1173" s="62" t="s">
        <v>882</v>
      </c>
      <c r="F1173" s="72" t="str">
        <f>IF(OR(Table1[[#This Row],[Equipment Level]] = "Equipment", Table1[[#This Row],[Equipment Level]] = "Control Panel"),"", INDEX(LookupService[Service Abbreviation],MATCH(Table1[[#This Row],[Service]],LookupService[Service],0),1))</f>
        <v>DRN</v>
      </c>
      <c r="G1173" s="72" t="str">
        <f>IF(OR(Table1[[#This Row],[Equipment Level]] = "Equipment", Table1[[#This Row],[Equipment Level]] = "Control Panel"),"",  INDEX(LookupService[Service Category],MATCH(Table1[[#This Row],[Service]],LookupService[Service],0),1))</f>
        <v>Drain</v>
      </c>
      <c r="H1173" s="74">
        <v>33</v>
      </c>
      <c r="I1173" s="75" t="str">
        <f>IF(Table1[[#This Row],[Connection ID]]&lt;&gt;"-",IF(COUNTIF(Table1[Connection ID],Table1[[#This Row],[Connection ID]])&gt;1,"Duplicate Tag",""),"")</f>
        <v/>
      </c>
      <c r="J117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73" s="62"/>
      <c r="M1173" s="62" t="s">
        <v>7</v>
      </c>
      <c r="N1173" s="72" t="str" cm="1">
        <f t="array" ref="N1173">_xlfn._xlws.FILTER(LookupCostCode[Cost Code],LookupCostCode[Description]=Table1[[#This Row],[Equipment Type]],"Not Assigned")</f>
        <v>Not Assigned</v>
      </c>
      <c r="O1173" s="72" t="s">
        <v>737</v>
      </c>
      <c r="P1173" s="72"/>
      <c r="Q1173" s="62" t="s">
        <v>9</v>
      </c>
      <c r="R1173" s="62"/>
      <c r="S1173" s="62" t="s">
        <v>6</v>
      </c>
      <c r="T1173" s="62"/>
      <c r="U1173" s="62"/>
      <c r="V1173" s="62" t="s">
        <v>1319</v>
      </c>
      <c r="W1173" s="72" t="str">
        <f>IF(ISBLANK(Table1[[#This Row],[Connection Type]]),"",INDEX(LookupConnectionType[Description],MATCH(Table1[[#This Row],[Connection Type]],LookupConnectionType[Connection Abbreviation])))</f>
        <v>ANSI OD Sanitary Tube</v>
      </c>
      <c r="X1173" s="76" t="s">
        <v>1316</v>
      </c>
      <c r="AA1173" s="62"/>
      <c r="AB1173" s="62"/>
      <c r="AC1173" s="62" t="s">
        <v>665</v>
      </c>
      <c r="AD1173" s="62" t="s">
        <v>1328</v>
      </c>
      <c r="AE1173" s="62"/>
      <c r="AF1173" s="77"/>
      <c r="AG1173" s="77"/>
      <c r="AH1173" s="78"/>
      <c r="AI117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7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73" s="79" t="str">
        <f>IF(OR(Table1[[#This Row],[Apparent Power (kVA)]]="",Table1[[#This Row],[Elec - Diversity]]=""),"",Table1[[#This Row],[Apparent Power (kVA)]]*Table1[[#This Row],[Elec - Diversity]])</f>
        <v/>
      </c>
      <c r="AL1173" s="62"/>
      <c r="AM1173" s="62"/>
      <c r="AN1173" s="62"/>
      <c r="AO1173" s="62"/>
      <c r="AP1173" s="62"/>
      <c r="AQ1173" s="62"/>
      <c r="AR1173" s="62"/>
      <c r="AS1173" s="62">
        <v>5</v>
      </c>
      <c r="AT1173" s="62" t="str" cm="1">
        <f t="array" ref="AT1173">IF(ISBLANK(Table1[[#This Row],[Service]]),"N/A",INDEX(LookupService[Consumption Unit],MATCH(Table1[[#This Row],[Service]],LookupService[Service],0),0))</f>
        <v>GPM</v>
      </c>
      <c r="AU1173" s="62">
        <v>120</v>
      </c>
      <c r="AV1173" s="62">
        <v>10</v>
      </c>
      <c r="AW1173" s="80" t="str" cm="1">
        <f t="array" ref="AW1173">IF(ISBLANK(Table1[[#This Row],[Service]]),"N/A",INDEX(LookupService[Pressure Unit],MATCH(Table1[[#This Row],[Service]],LookupService[Service],0),0))</f>
        <v>PSI</v>
      </c>
      <c r="AX1173" s="81">
        <v>0.03</v>
      </c>
      <c r="AY1173" s="72">
        <f>IF(OR(Table1[[#This Row],[Flow]]="",Table1[[#This Row],[Mech - Diversity]]=""),"",Table1[[#This Row],[Flow]]*Table1[[#This Row],[Mech - Diversity]])</f>
        <v>0.15</v>
      </c>
      <c r="AZ1173" s="72"/>
      <c r="BA1173" s="62"/>
      <c r="BB1173" s="62"/>
      <c r="BC1173" s="62" t="s">
        <v>1327</v>
      </c>
      <c r="BD1173" s="62"/>
      <c r="BE1173" s="62"/>
      <c r="BF1173" s="62"/>
      <c r="BG1173" s="62"/>
      <c r="BH1173" s="77"/>
      <c r="BI1173" s="77"/>
      <c r="BJ1173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173" s="72"/>
      <c r="BL1173" s="72" t="b">
        <f>IF(ISBLANK(Table1[[#This Row],[Power Source (Control Panel)]]),FALSE,TRUE)</f>
        <v>0</v>
      </c>
    </row>
    <row r="1174" spans="1:64" ht="30" customHeight="1" x14ac:dyDescent="0.3">
      <c r="A1174" s="62" t="s">
        <v>663</v>
      </c>
      <c r="B1174" s="62" t="s">
        <v>664</v>
      </c>
      <c r="C117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DRN-C034</v>
      </c>
      <c r="D1174" s="62" t="s">
        <v>516</v>
      </c>
      <c r="E1174" s="62" t="s">
        <v>882</v>
      </c>
      <c r="F1174" s="72" t="str">
        <f>IF(OR(Table1[[#This Row],[Equipment Level]] = "Equipment", Table1[[#This Row],[Equipment Level]] = "Control Panel"),"", INDEX(LookupService[Service Abbreviation],MATCH(Table1[[#This Row],[Service]],LookupService[Service],0),1))</f>
        <v>DRN</v>
      </c>
      <c r="G1174" s="72" t="str">
        <f>IF(OR(Table1[[#This Row],[Equipment Level]] = "Equipment", Table1[[#This Row],[Equipment Level]] = "Control Panel"),"",  INDEX(LookupService[Service Category],MATCH(Table1[[#This Row],[Service]],LookupService[Service],0),1))</f>
        <v>Drain</v>
      </c>
      <c r="H1174" s="74">
        <v>34</v>
      </c>
      <c r="I1174" s="75" t="str">
        <f>IF(Table1[[#This Row],[Connection ID]]&lt;&gt;"-",IF(COUNTIF(Table1[Connection ID],Table1[[#This Row],[Connection ID]])&gt;1,"Duplicate Tag",""),"")</f>
        <v/>
      </c>
      <c r="J117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74" s="62"/>
      <c r="M1174" s="62" t="s">
        <v>7</v>
      </c>
      <c r="N1174" s="72" t="str" cm="1">
        <f t="array" ref="N1174">_xlfn._xlws.FILTER(LookupCostCode[Cost Code],LookupCostCode[Description]=Table1[[#This Row],[Equipment Type]],"Not Assigned")</f>
        <v>Not Assigned</v>
      </c>
      <c r="O1174" s="72" t="s">
        <v>737</v>
      </c>
      <c r="P1174" s="72"/>
      <c r="Q1174" s="62" t="s">
        <v>9</v>
      </c>
      <c r="R1174" s="62"/>
      <c r="S1174" s="62" t="s">
        <v>6</v>
      </c>
      <c r="T1174" s="62"/>
      <c r="U1174" s="62"/>
      <c r="V1174" s="62" t="s">
        <v>1319</v>
      </c>
      <c r="W1174" s="72" t="str">
        <f>IF(ISBLANK(Table1[[#This Row],[Connection Type]]),"",INDEX(LookupConnectionType[Description],MATCH(Table1[[#This Row],[Connection Type]],LookupConnectionType[Connection Abbreviation])))</f>
        <v>ANSI OD Sanitary Tube</v>
      </c>
      <c r="X1174" s="76" t="s">
        <v>1316</v>
      </c>
      <c r="AA1174" s="62"/>
      <c r="AB1174" s="62"/>
      <c r="AC1174" s="62" t="s">
        <v>665</v>
      </c>
      <c r="AD1174" s="62" t="s">
        <v>1329</v>
      </c>
      <c r="AE1174" s="62"/>
      <c r="AF1174" s="77"/>
      <c r="AG1174" s="77"/>
      <c r="AH1174" s="78"/>
      <c r="AI117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7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74" s="79" t="str">
        <f>IF(OR(Table1[[#This Row],[Apparent Power (kVA)]]="",Table1[[#This Row],[Elec - Diversity]]=""),"",Table1[[#This Row],[Apparent Power (kVA)]]*Table1[[#This Row],[Elec - Diversity]])</f>
        <v/>
      </c>
      <c r="AL1174" s="62"/>
      <c r="AM1174" s="62"/>
      <c r="AN1174" s="62"/>
      <c r="AO1174" s="62"/>
      <c r="AP1174" s="62"/>
      <c r="AQ1174" s="62"/>
      <c r="AR1174" s="62"/>
      <c r="AS1174" s="62">
        <v>5</v>
      </c>
      <c r="AT1174" s="62" t="str" cm="1">
        <f t="array" ref="AT1174">IF(ISBLANK(Table1[[#This Row],[Service]]),"N/A",INDEX(LookupService[Consumption Unit],MATCH(Table1[[#This Row],[Service]],LookupService[Service],0),0))</f>
        <v>GPM</v>
      </c>
      <c r="AU1174" s="62">
        <v>120</v>
      </c>
      <c r="AV1174" s="62">
        <v>10</v>
      </c>
      <c r="AW1174" s="80" t="str" cm="1">
        <f t="array" ref="AW1174">IF(ISBLANK(Table1[[#This Row],[Service]]),"N/A",INDEX(LookupService[Pressure Unit],MATCH(Table1[[#This Row],[Service]],LookupService[Service],0),0))</f>
        <v>PSI</v>
      </c>
      <c r="AX1174" s="81">
        <v>0.03</v>
      </c>
      <c r="AY1174" s="72">
        <f>IF(OR(Table1[[#This Row],[Flow]]="",Table1[[#This Row],[Mech - Diversity]]=""),"",Table1[[#This Row],[Flow]]*Table1[[#This Row],[Mech - Diversity]])</f>
        <v>0.15</v>
      </c>
      <c r="AZ1174" s="72"/>
      <c r="BA1174" s="62"/>
      <c r="BB1174" s="62"/>
      <c r="BC1174" s="62" t="s">
        <v>1327</v>
      </c>
      <c r="BD1174" s="62"/>
      <c r="BE1174" s="62"/>
      <c r="BF1174" s="62"/>
      <c r="BG1174" s="62"/>
      <c r="BH1174" s="77"/>
      <c r="BI1174" s="77"/>
      <c r="BJ1174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174" s="72"/>
      <c r="BL1174" s="72" t="b">
        <f>IF(ISBLANK(Table1[[#This Row],[Power Source (Control Panel)]]),FALSE,TRUE)</f>
        <v>0</v>
      </c>
    </row>
    <row r="1175" spans="1:64" ht="30" customHeight="1" x14ac:dyDescent="0.3">
      <c r="A1175" s="62" t="s">
        <v>663</v>
      </c>
      <c r="B1175" s="62" t="s">
        <v>664</v>
      </c>
      <c r="C117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EX-C001</v>
      </c>
      <c r="D1175" s="62" t="s">
        <v>516</v>
      </c>
      <c r="E1175" s="62" t="s">
        <v>1098</v>
      </c>
      <c r="F1175" s="72" t="str">
        <f>IF(OR(Table1[[#This Row],[Equipment Level]] = "Equipment", Table1[[#This Row],[Equipment Level]] = "Control Panel"),"", INDEX(LookupService[Service Abbreviation],MATCH(Table1[[#This Row],[Service]],LookupService[Service],0),1))</f>
        <v>EX</v>
      </c>
      <c r="G1175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1175" s="74">
        <v>1</v>
      </c>
      <c r="I1175" s="75" t="str">
        <f>IF(Table1[[#This Row],[Connection ID]]&lt;&gt;"-",IF(COUNTIF(Table1[Connection ID],Table1[[#This Row],[Connection ID]])&gt;1,"Duplicate Tag",""),"")</f>
        <v/>
      </c>
      <c r="J117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75" s="62"/>
      <c r="M1175" s="62" t="s">
        <v>7</v>
      </c>
      <c r="N1175" s="72" t="str" cm="1">
        <f t="array" ref="N1175">_xlfn._xlws.FILTER(LookupCostCode[Cost Code],LookupCostCode[Description]=Table1[[#This Row],[Equipment Type]],"Not Assigned")</f>
        <v>Not Assigned</v>
      </c>
      <c r="O1175" s="72" t="s">
        <v>737</v>
      </c>
      <c r="P1175" s="72"/>
      <c r="Q1175" s="62" t="s">
        <v>9</v>
      </c>
      <c r="R1175" s="62"/>
      <c r="S1175" s="62" t="s">
        <v>6</v>
      </c>
      <c r="T1175" s="62"/>
      <c r="U1175" s="62"/>
      <c r="V1175" s="62"/>
      <c r="W1175" s="72" t="str">
        <f>IF(ISBLANK(Table1[[#This Row],[Connection Type]]),"",INDEX(LookupConnectionType[Description],MATCH(Table1[[#This Row],[Connection Type]],LookupConnectionType[Connection Abbreviation])))</f>
        <v/>
      </c>
      <c r="X1175" s="76"/>
      <c r="AA1175" s="62"/>
      <c r="AB1175" s="62"/>
      <c r="AC1175" s="62" t="s">
        <v>665</v>
      </c>
      <c r="AD1175" s="62" t="s">
        <v>1312</v>
      </c>
      <c r="AE1175" s="62"/>
      <c r="AF1175" s="77"/>
      <c r="AG1175" s="77"/>
      <c r="AH1175" s="78"/>
      <c r="AI117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7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75" s="79" t="str">
        <f>IF(OR(Table1[[#This Row],[Apparent Power (kVA)]]="",Table1[[#This Row],[Elec - Diversity]]=""),"",Table1[[#This Row],[Apparent Power (kVA)]]*Table1[[#This Row],[Elec - Diversity]])</f>
        <v/>
      </c>
      <c r="AL1175" s="62"/>
      <c r="AM1175" s="62"/>
      <c r="AN1175" s="62"/>
      <c r="AO1175" s="62"/>
      <c r="AP1175" s="62"/>
      <c r="AQ1175" s="62"/>
      <c r="AR1175" s="62"/>
      <c r="AS1175" s="62">
        <v>1250</v>
      </c>
      <c r="AT1175" s="62" t="str" cm="1">
        <f t="array" ref="AT1175">IF(ISBLANK(Table1[[#This Row],[Service]]),"N/A",INDEX(LookupService[Consumption Unit],MATCH(Table1[[#This Row],[Service]],LookupService[Service],0),0))</f>
        <v>SCFM</v>
      </c>
      <c r="AU1175" s="62">
        <v>80</v>
      </c>
      <c r="AV1175" s="62">
        <v>0.2</v>
      </c>
      <c r="AW1175" s="80" t="str" cm="1">
        <f t="array" ref="AW1175">IF(ISBLANK(Table1[[#This Row],[Service]]),"N/A",INDEX(LookupService[Pressure Unit],MATCH(Table1[[#This Row],[Service]],LookupService[Service],0),0))</f>
        <v>PSI</v>
      </c>
      <c r="AX1175" s="81">
        <v>1</v>
      </c>
      <c r="AY1175" s="72">
        <f>IF(OR(Table1[[#This Row],[Flow]]="",Table1[[#This Row],[Mech - Diversity]]=""),"",Table1[[#This Row],[Flow]]*Table1[[#This Row],[Mech - Diversity]])</f>
        <v>1250</v>
      </c>
      <c r="AZ1175" s="72"/>
      <c r="BA1175" s="62"/>
      <c r="BB1175" s="62"/>
      <c r="BC1175" s="62"/>
      <c r="BD1175" s="62" t="s">
        <v>1108</v>
      </c>
      <c r="BE1175" s="62" t="s">
        <v>1102</v>
      </c>
      <c r="BF1175" s="62" t="s">
        <v>975</v>
      </c>
      <c r="BG1175" s="62"/>
      <c r="BH1175" s="77"/>
      <c r="BI1175" s="77"/>
      <c r="BJ1175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1175" s="72"/>
      <c r="BL1175" s="72" t="b">
        <f>IF(ISBLANK(Table1[[#This Row],[Power Source (Control Panel)]]),FALSE,TRUE)</f>
        <v>0</v>
      </c>
    </row>
    <row r="1176" spans="1:64" ht="30" customHeight="1" x14ac:dyDescent="0.3">
      <c r="A1176" s="62" t="s">
        <v>663</v>
      </c>
      <c r="B1176" s="62" t="s">
        <v>664</v>
      </c>
      <c r="C117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EX-C002</v>
      </c>
      <c r="D1176" s="62" t="s">
        <v>516</v>
      </c>
      <c r="E1176" s="62" t="s">
        <v>1098</v>
      </c>
      <c r="F1176" s="72" t="str">
        <f>IF(OR(Table1[[#This Row],[Equipment Level]] = "Equipment", Table1[[#This Row],[Equipment Level]] = "Control Panel"),"", INDEX(LookupService[Service Abbreviation],MATCH(Table1[[#This Row],[Service]],LookupService[Service],0),1))</f>
        <v>EX</v>
      </c>
      <c r="G1176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1176" s="74">
        <v>2</v>
      </c>
      <c r="I1176" s="75" t="str">
        <f>IF(Table1[[#This Row],[Connection ID]]&lt;&gt;"-",IF(COUNTIF(Table1[Connection ID],Table1[[#This Row],[Connection ID]])&gt;1,"Duplicate Tag",""),"")</f>
        <v/>
      </c>
      <c r="J117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76" s="62"/>
      <c r="M1176" s="62" t="s">
        <v>7</v>
      </c>
      <c r="N1176" s="72" t="str" cm="1">
        <f t="array" ref="N1176">_xlfn._xlws.FILTER(LookupCostCode[Cost Code],LookupCostCode[Description]=Table1[[#This Row],[Equipment Type]],"Not Assigned")</f>
        <v>Not Assigned</v>
      </c>
      <c r="O1176" s="72" t="s">
        <v>737</v>
      </c>
      <c r="P1176" s="72"/>
      <c r="Q1176" s="62" t="s">
        <v>9</v>
      </c>
      <c r="R1176" s="62"/>
      <c r="S1176" s="62" t="s">
        <v>6</v>
      </c>
      <c r="T1176" s="62"/>
      <c r="U1176" s="62"/>
      <c r="V1176" s="62"/>
      <c r="W1176" s="72" t="str">
        <f>IF(ISBLANK(Table1[[#This Row],[Connection Type]]),"",INDEX(LookupConnectionType[Description],MATCH(Table1[[#This Row],[Connection Type]],LookupConnectionType[Connection Abbreviation])))</f>
        <v/>
      </c>
      <c r="X1176" s="76"/>
      <c r="AA1176" s="62"/>
      <c r="AB1176" s="62"/>
      <c r="AC1176" s="62" t="s">
        <v>665</v>
      </c>
      <c r="AD1176" s="62" t="s">
        <v>1313</v>
      </c>
      <c r="AE1176" s="62"/>
      <c r="AF1176" s="77"/>
      <c r="AG1176" s="77"/>
      <c r="AH1176" s="78"/>
      <c r="AI117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7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76" s="79" t="str">
        <f>IF(OR(Table1[[#This Row],[Apparent Power (kVA)]]="",Table1[[#This Row],[Elec - Diversity]]=""),"",Table1[[#This Row],[Apparent Power (kVA)]]*Table1[[#This Row],[Elec - Diversity]])</f>
        <v/>
      </c>
      <c r="AL1176" s="62"/>
      <c r="AM1176" s="62"/>
      <c r="AN1176" s="62"/>
      <c r="AO1176" s="62"/>
      <c r="AP1176" s="62"/>
      <c r="AQ1176" s="62"/>
      <c r="AR1176" s="62"/>
      <c r="AS1176" s="62">
        <v>1250</v>
      </c>
      <c r="AT1176" s="62" t="str" cm="1">
        <f t="array" ref="AT1176">IF(ISBLANK(Table1[[#This Row],[Service]]),"N/A",INDEX(LookupService[Consumption Unit],MATCH(Table1[[#This Row],[Service]],LookupService[Service],0),0))</f>
        <v>SCFM</v>
      </c>
      <c r="AU1176" s="62">
        <v>80</v>
      </c>
      <c r="AV1176" s="62">
        <v>0.2</v>
      </c>
      <c r="AW1176" s="80" t="str" cm="1">
        <f t="array" ref="AW1176">IF(ISBLANK(Table1[[#This Row],[Service]]),"N/A",INDEX(LookupService[Pressure Unit],MATCH(Table1[[#This Row],[Service]],LookupService[Service],0),0))</f>
        <v>PSI</v>
      </c>
      <c r="AX1176" s="81">
        <v>1</v>
      </c>
      <c r="AY1176" s="72">
        <f>IF(OR(Table1[[#This Row],[Flow]]="",Table1[[#This Row],[Mech - Diversity]]=""),"",Table1[[#This Row],[Flow]]*Table1[[#This Row],[Mech - Diversity]])</f>
        <v>1250</v>
      </c>
      <c r="AZ1176" s="72"/>
      <c r="BA1176" s="62"/>
      <c r="BB1176" s="62"/>
      <c r="BC1176" s="62"/>
      <c r="BD1176" s="62" t="s">
        <v>1108</v>
      </c>
      <c r="BE1176" s="62" t="s">
        <v>1102</v>
      </c>
      <c r="BF1176" s="62" t="s">
        <v>975</v>
      </c>
      <c r="BG1176" s="62"/>
      <c r="BH1176" s="77"/>
      <c r="BI1176" s="77"/>
      <c r="BJ1176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1176" s="72"/>
      <c r="BL1176" s="72" t="b">
        <f>IF(ISBLANK(Table1[[#This Row],[Power Source (Control Panel)]]),FALSE,TRUE)</f>
        <v>0</v>
      </c>
    </row>
    <row r="1177" spans="1:64" ht="30" customHeight="1" x14ac:dyDescent="0.3">
      <c r="A1177" s="62" t="s">
        <v>663</v>
      </c>
      <c r="B1177" s="62" t="s">
        <v>664</v>
      </c>
      <c r="C117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EX-C003</v>
      </c>
      <c r="D1177" s="62" t="s">
        <v>516</v>
      </c>
      <c r="E1177" s="62" t="s">
        <v>1098</v>
      </c>
      <c r="F1177" s="72" t="str">
        <f>IF(OR(Table1[[#This Row],[Equipment Level]] = "Equipment", Table1[[#This Row],[Equipment Level]] = "Control Panel"),"", INDEX(LookupService[Service Abbreviation],MATCH(Table1[[#This Row],[Service]],LookupService[Service],0),1))</f>
        <v>EX</v>
      </c>
      <c r="G1177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1177" s="74">
        <v>3</v>
      </c>
      <c r="I1177" s="75" t="str">
        <f>IF(Table1[[#This Row],[Connection ID]]&lt;&gt;"-",IF(COUNTIF(Table1[Connection ID],Table1[[#This Row],[Connection ID]])&gt;1,"Duplicate Tag",""),"")</f>
        <v/>
      </c>
      <c r="J117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77" s="62"/>
      <c r="M1177" s="62" t="s">
        <v>7</v>
      </c>
      <c r="N1177" s="72" t="str" cm="1">
        <f t="array" ref="N1177">_xlfn._xlws.FILTER(LookupCostCode[Cost Code],LookupCostCode[Description]=Table1[[#This Row],[Equipment Type]],"Not Assigned")</f>
        <v>Not Assigned</v>
      </c>
      <c r="O1177" s="72" t="s">
        <v>737</v>
      </c>
      <c r="P1177" s="72"/>
      <c r="Q1177" s="62" t="s">
        <v>9</v>
      </c>
      <c r="R1177" s="62"/>
      <c r="S1177" s="62" t="s">
        <v>6</v>
      </c>
      <c r="T1177" s="62"/>
      <c r="U1177" s="62"/>
      <c r="V1177" s="62"/>
      <c r="W1177" s="72" t="str">
        <f>IF(ISBLANK(Table1[[#This Row],[Connection Type]]),"",INDEX(LookupConnectionType[Description],MATCH(Table1[[#This Row],[Connection Type]],LookupConnectionType[Connection Abbreviation])))</f>
        <v/>
      </c>
      <c r="X1177" s="76"/>
      <c r="AA1177" s="62"/>
      <c r="AB1177" s="62"/>
      <c r="AC1177" s="62" t="s">
        <v>665</v>
      </c>
      <c r="AD1177" s="62" t="s">
        <v>1314</v>
      </c>
      <c r="AE1177" s="62"/>
      <c r="AF1177" s="77"/>
      <c r="AG1177" s="77"/>
      <c r="AH1177" s="78"/>
      <c r="AI117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7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77" s="79" t="str">
        <f>IF(OR(Table1[[#This Row],[Apparent Power (kVA)]]="",Table1[[#This Row],[Elec - Diversity]]=""),"",Table1[[#This Row],[Apparent Power (kVA)]]*Table1[[#This Row],[Elec - Diversity]])</f>
        <v/>
      </c>
      <c r="AL1177" s="62"/>
      <c r="AM1177" s="62"/>
      <c r="AN1177" s="62"/>
      <c r="AO1177" s="62"/>
      <c r="AP1177" s="62"/>
      <c r="AQ1177" s="62"/>
      <c r="AR1177" s="62"/>
      <c r="AS1177" s="62">
        <v>1250</v>
      </c>
      <c r="AT1177" s="62" t="str" cm="1">
        <f t="array" ref="AT1177">IF(ISBLANK(Table1[[#This Row],[Service]]),"N/A",INDEX(LookupService[Consumption Unit],MATCH(Table1[[#This Row],[Service]],LookupService[Service],0),0))</f>
        <v>SCFM</v>
      </c>
      <c r="AU1177" s="62">
        <v>80</v>
      </c>
      <c r="AV1177" s="62">
        <v>0.2</v>
      </c>
      <c r="AW1177" s="80" t="str" cm="1">
        <f t="array" ref="AW1177">IF(ISBLANK(Table1[[#This Row],[Service]]),"N/A",INDEX(LookupService[Pressure Unit],MATCH(Table1[[#This Row],[Service]],LookupService[Service],0),0))</f>
        <v>PSI</v>
      </c>
      <c r="AX1177" s="81">
        <v>1</v>
      </c>
      <c r="AY1177" s="72">
        <f>IF(OR(Table1[[#This Row],[Flow]]="",Table1[[#This Row],[Mech - Diversity]]=""),"",Table1[[#This Row],[Flow]]*Table1[[#This Row],[Mech - Diversity]])</f>
        <v>1250</v>
      </c>
      <c r="AZ1177" s="72"/>
      <c r="BA1177" s="62"/>
      <c r="BB1177" s="62"/>
      <c r="BC1177" s="62"/>
      <c r="BD1177" s="62" t="s">
        <v>1108</v>
      </c>
      <c r="BE1177" s="62" t="s">
        <v>1102</v>
      </c>
      <c r="BF1177" s="62" t="s">
        <v>975</v>
      </c>
      <c r="BG1177" s="62"/>
      <c r="BH1177" s="77"/>
      <c r="BI1177" s="77"/>
      <c r="BJ1177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1177" s="72"/>
      <c r="BL1177" s="72" t="b">
        <f>IF(ISBLANK(Table1[[#This Row],[Power Source (Control Panel)]]),FALSE,TRUE)</f>
        <v>0</v>
      </c>
    </row>
    <row r="1178" spans="1:64" ht="30" customHeight="1" x14ac:dyDescent="0.3">
      <c r="A1178" s="62" t="s">
        <v>663</v>
      </c>
      <c r="B1178" s="62" t="s">
        <v>664</v>
      </c>
      <c r="C117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HHWR-C001</v>
      </c>
      <c r="D1178" s="62" t="s">
        <v>516</v>
      </c>
      <c r="E1178" s="62" t="s">
        <v>1330</v>
      </c>
      <c r="F1178" s="72" t="str">
        <f>IF(OR(Table1[[#This Row],[Equipment Level]] = "Equipment", Table1[[#This Row],[Equipment Level]] = "Control Panel"),"", INDEX(LookupService[Service Abbreviation],MATCH(Table1[[#This Row],[Service]],LookupService[Service],0),1))</f>
        <v>HHWR</v>
      </c>
      <c r="G1178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178" s="74">
        <v>1</v>
      </c>
      <c r="I1178" s="75" t="str">
        <f>IF(Table1[[#This Row],[Connection ID]]&lt;&gt;"-",IF(COUNTIF(Table1[Connection ID],Table1[[#This Row],[Connection ID]])&gt;1,"Duplicate Tag",""),"")</f>
        <v/>
      </c>
      <c r="J117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78" s="62"/>
      <c r="M1178" s="62" t="s">
        <v>7</v>
      </c>
      <c r="N1178" s="72" t="str" cm="1">
        <f t="array" ref="N1178">_xlfn._xlws.FILTER(LookupCostCode[Cost Code],LookupCostCode[Description]=Table1[[#This Row],[Equipment Type]],"Not Assigned")</f>
        <v>Not Assigned</v>
      </c>
      <c r="O1178" s="72" t="s">
        <v>737</v>
      </c>
      <c r="P1178" s="72"/>
      <c r="Q1178" s="62" t="s">
        <v>9</v>
      </c>
      <c r="R1178" s="62"/>
      <c r="S1178" s="62" t="s">
        <v>6</v>
      </c>
      <c r="T1178" s="62"/>
      <c r="U1178" s="62"/>
      <c r="V1178" s="62" t="s">
        <v>1131</v>
      </c>
      <c r="W1178" s="72" t="str">
        <f>IF(ISBLANK(Table1[[#This Row],[Connection Type]]),"",INDEX(LookupConnectionType[Description],MATCH(Table1[[#This Row],[Connection Type]],LookupConnectionType[Connection Abbreviation])))</f>
        <v>National Pipe Taper Thread (Meets Fuel/Gas Code)</v>
      </c>
      <c r="X1178" s="76" t="s">
        <v>1331</v>
      </c>
      <c r="AA1178" s="62"/>
      <c r="AB1178" s="62"/>
      <c r="AC1178" s="62" t="s">
        <v>665</v>
      </c>
      <c r="AD1178" s="62" t="s">
        <v>1332</v>
      </c>
      <c r="AE1178" s="62"/>
      <c r="AF1178" s="77"/>
      <c r="AG1178" s="77"/>
      <c r="AH1178" s="78"/>
      <c r="AI117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7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78" s="79" t="str">
        <f>IF(OR(Table1[[#This Row],[Apparent Power (kVA)]]="",Table1[[#This Row],[Elec - Diversity]]=""),"",Table1[[#This Row],[Apparent Power (kVA)]]*Table1[[#This Row],[Elec - Diversity]])</f>
        <v/>
      </c>
      <c r="AL1178" s="62"/>
      <c r="AM1178" s="62"/>
      <c r="AN1178" s="62"/>
      <c r="AO1178" s="62"/>
      <c r="AP1178" s="62"/>
      <c r="AQ1178" s="62"/>
      <c r="AR1178" s="62"/>
      <c r="AS1178" s="62">
        <v>90</v>
      </c>
      <c r="AT1178" s="62" t="str" cm="1">
        <f t="array" ref="AT1178">IF(ISBLANK(Table1[[#This Row],[Service]]),"N/A",INDEX(LookupService[Consumption Unit],MATCH(Table1[[#This Row],[Service]],LookupService[Service],0),0))</f>
        <v>GPM</v>
      </c>
      <c r="AU1178" s="62">
        <v>170</v>
      </c>
      <c r="AV1178" s="62">
        <v>10</v>
      </c>
      <c r="AW1178" s="80" t="str" cm="1">
        <f t="array" ref="AW1178">IF(ISBLANK(Table1[[#This Row],[Service]]),"N/A",INDEX(LookupService[Pressure Unit],MATCH(Table1[[#This Row],[Service]],LookupService[Service],0),0))</f>
        <v>PSI</v>
      </c>
      <c r="AX1178" s="81">
        <v>1</v>
      </c>
      <c r="AY1178" s="72">
        <f>IF(OR(Table1[[#This Row],[Flow]]="",Table1[[#This Row],[Mech - Diversity]]=""),"",Table1[[#This Row],[Flow]]*Table1[[#This Row],[Mech - Diversity]])</f>
        <v>90</v>
      </c>
      <c r="AZ1178" s="72"/>
      <c r="BA1178" s="62" t="s">
        <v>519</v>
      </c>
      <c r="BB1178" s="62"/>
      <c r="BC1178" s="62" t="s">
        <v>1333</v>
      </c>
      <c r="BD1178" s="62"/>
      <c r="BE1178" s="62"/>
      <c r="BF1178" s="62"/>
      <c r="BG1178" s="62"/>
      <c r="BH1178" s="77"/>
      <c r="BI1178" s="77"/>
      <c r="BJ1178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178" s="72"/>
      <c r="BL1178" s="72" t="b">
        <f>IF(ISBLANK(Table1[[#This Row],[Power Source (Control Panel)]]),FALSE,TRUE)</f>
        <v>0</v>
      </c>
    </row>
    <row r="1179" spans="1:64" ht="30" customHeight="1" x14ac:dyDescent="0.3">
      <c r="A1179" s="62" t="s">
        <v>663</v>
      </c>
      <c r="B1179" s="62" t="s">
        <v>664</v>
      </c>
      <c r="C117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HHWR-C002</v>
      </c>
      <c r="D1179" s="62" t="s">
        <v>516</v>
      </c>
      <c r="E1179" s="62" t="s">
        <v>1330</v>
      </c>
      <c r="F1179" s="72" t="str">
        <f>IF(OR(Table1[[#This Row],[Equipment Level]] = "Equipment", Table1[[#This Row],[Equipment Level]] = "Control Panel"),"", INDEX(LookupService[Service Abbreviation],MATCH(Table1[[#This Row],[Service]],LookupService[Service],0),1))</f>
        <v>HHWR</v>
      </c>
      <c r="G1179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179" s="74">
        <v>2</v>
      </c>
      <c r="I1179" s="75" t="str">
        <f>IF(Table1[[#This Row],[Connection ID]]&lt;&gt;"-",IF(COUNTIF(Table1[Connection ID],Table1[[#This Row],[Connection ID]])&gt;1,"Duplicate Tag",""),"")</f>
        <v/>
      </c>
      <c r="J117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79" s="62"/>
      <c r="M1179" s="62" t="s">
        <v>7</v>
      </c>
      <c r="N1179" s="72" t="str" cm="1">
        <f t="array" ref="N1179">_xlfn._xlws.FILTER(LookupCostCode[Cost Code],LookupCostCode[Description]=Table1[[#This Row],[Equipment Type]],"Not Assigned")</f>
        <v>Not Assigned</v>
      </c>
      <c r="O1179" s="72" t="s">
        <v>737</v>
      </c>
      <c r="P1179" s="72"/>
      <c r="Q1179" s="62" t="s">
        <v>9</v>
      </c>
      <c r="R1179" s="62"/>
      <c r="S1179" s="62" t="s">
        <v>6</v>
      </c>
      <c r="T1179" s="62"/>
      <c r="U1179" s="62"/>
      <c r="V1179" s="62" t="s">
        <v>1131</v>
      </c>
      <c r="W1179" s="72" t="str">
        <f>IF(ISBLANK(Table1[[#This Row],[Connection Type]]),"",INDEX(LookupConnectionType[Description],MATCH(Table1[[#This Row],[Connection Type]],LookupConnectionType[Connection Abbreviation])))</f>
        <v>National Pipe Taper Thread (Meets Fuel/Gas Code)</v>
      </c>
      <c r="X1179" s="76" t="s">
        <v>1331</v>
      </c>
      <c r="AA1179" s="62"/>
      <c r="AB1179" s="62"/>
      <c r="AC1179" s="62" t="s">
        <v>665</v>
      </c>
      <c r="AD1179" s="62" t="s">
        <v>1336</v>
      </c>
      <c r="AE1179" s="62"/>
      <c r="AF1179" s="77"/>
      <c r="AG1179" s="77"/>
      <c r="AH1179" s="78"/>
      <c r="AI117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7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79" s="79" t="str">
        <f>IF(OR(Table1[[#This Row],[Apparent Power (kVA)]]="",Table1[[#This Row],[Elec - Diversity]]=""),"",Table1[[#This Row],[Apparent Power (kVA)]]*Table1[[#This Row],[Elec - Diversity]])</f>
        <v/>
      </c>
      <c r="AL1179" s="62"/>
      <c r="AM1179" s="62"/>
      <c r="AN1179" s="62"/>
      <c r="AO1179" s="62"/>
      <c r="AP1179" s="62"/>
      <c r="AQ1179" s="62"/>
      <c r="AR1179" s="62"/>
      <c r="AS1179" s="62">
        <v>90</v>
      </c>
      <c r="AT1179" s="62" t="str" cm="1">
        <f t="array" ref="AT1179">IF(ISBLANK(Table1[[#This Row],[Service]]),"N/A",INDEX(LookupService[Consumption Unit],MATCH(Table1[[#This Row],[Service]],LookupService[Service],0),0))</f>
        <v>GPM</v>
      </c>
      <c r="AU1179" s="62">
        <v>170</v>
      </c>
      <c r="AV1179" s="62">
        <v>10</v>
      </c>
      <c r="AW1179" s="80" t="str" cm="1">
        <f t="array" ref="AW1179">IF(ISBLANK(Table1[[#This Row],[Service]]),"N/A",INDEX(LookupService[Pressure Unit],MATCH(Table1[[#This Row],[Service]],LookupService[Service],0),0))</f>
        <v>PSI</v>
      </c>
      <c r="AX1179" s="81">
        <v>1</v>
      </c>
      <c r="AY1179" s="72">
        <f>IF(OR(Table1[[#This Row],[Flow]]="",Table1[[#This Row],[Mech - Diversity]]=""),"",Table1[[#This Row],[Flow]]*Table1[[#This Row],[Mech - Diversity]])</f>
        <v>90</v>
      </c>
      <c r="AZ1179" s="72"/>
      <c r="BA1179" s="62" t="s">
        <v>519</v>
      </c>
      <c r="BB1179" s="62"/>
      <c r="BC1179" s="62" t="s">
        <v>1333</v>
      </c>
      <c r="BD1179" s="62"/>
      <c r="BE1179" s="62"/>
      <c r="BF1179" s="62"/>
      <c r="BG1179" s="62"/>
      <c r="BH1179" s="77"/>
      <c r="BI1179" s="77"/>
      <c r="BJ1179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179" s="72"/>
      <c r="BL1179" s="72" t="b">
        <f>IF(ISBLANK(Table1[[#This Row],[Power Source (Control Panel)]]),FALSE,TRUE)</f>
        <v>0</v>
      </c>
    </row>
    <row r="1180" spans="1:64" ht="30" customHeight="1" x14ac:dyDescent="0.3">
      <c r="A1180" s="62" t="s">
        <v>663</v>
      </c>
      <c r="B1180" s="62" t="s">
        <v>664</v>
      </c>
      <c r="C118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HHWR-C003</v>
      </c>
      <c r="D1180" s="62" t="s">
        <v>516</v>
      </c>
      <c r="E1180" s="62" t="s">
        <v>1330</v>
      </c>
      <c r="F1180" s="72" t="str">
        <f>IF(OR(Table1[[#This Row],[Equipment Level]] = "Equipment", Table1[[#This Row],[Equipment Level]] = "Control Panel"),"", INDEX(LookupService[Service Abbreviation],MATCH(Table1[[#This Row],[Service]],LookupService[Service],0),1))</f>
        <v>HHWR</v>
      </c>
      <c r="G1180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180" s="74">
        <v>3</v>
      </c>
      <c r="I1180" s="75" t="str">
        <f>IF(Table1[[#This Row],[Connection ID]]&lt;&gt;"-",IF(COUNTIF(Table1[Connection ID],Table1[[#This Row],[Connection ID]])&gt;1,"Duplicate Tag",""),"")</f>
        <v/>
      </c>
      <c r="J118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80" s="62"/>
      <c r="M1180" s="62" t="s">
        <v>7</v>
      </c>
      <c r="N1180" s="72" t="str" cm="1">
        <f t="array" ref="N1180">_xlfn._xlws.FILTER(LookupCostCode[Cost Code],LookupCostCode[Description]=Table1[[#This Row],[Equipment Type]],"Not Assigned")</f>
        <v>Not Assigned</v>
      </c>
      <c r="O1180" s="72" t="s">
        <v>737</v>
      </c>
      <c r="P1180" s="72"/>
      <c r="Q1180" s="62" t="s">
        <v>9</v>
      </c>
      <c r="R1180" s="62"/>
      <c r="S1180" s="62" t="s">
        <v>6</v>
      </c>
      <c r="T1180" s="62"/>
      <c r="U1180" s="62"/>
      <c r="V1180" s="62" t="s">
        <v>1131</v>
      </c>
      <c r="W1180" s="72" t="str">
        <f>IF(ISBLANK(Table1[[#This Row],[Connection Type]]),"",INDEX(LookupConnectionType[Description],MATCH(Table1[[#This Row],[Connection Type]],LookupConnectionType[Connection Abbreviation])))</f>
        <v>National Pipe Taper Thread (Meets Fuel/Gas Code)</v>
      </c>
      <c r="X1180" s="76" t="s">
        <v>1331</v>
      </c>
      <c r="AA1180" s="62"/>
      <c r="AB1180" s="62"/>
      <c r="AC1180" s="62" t="s">
        <v>665</v>
      </c>
      <c r="AD1180" s="62" t="s">
        <v>1338</v>
      </c>
      <c r="AE1180" s="62"/>
      <c r="AF1180" s="77"/>
      <c r="AG1180" s="77"/>
      <c r="AH1180" s="78"/>
      <c r="AI118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8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80" s="79" t="str">
        <f>IF(OR(Table1[[#This Row],[Apparent Power (kVA)]]="",Table1[[#This Row],[Elec - Diversity]]=""),"",Table1[[#This Row],[Apparent Power (kVA)]]*Table1[[#This Row],[Elec - Diversity]])</f>
        <v/>
      </c>
      <c r="AL1180" s="62"/>
      <c r="AM1180" s="62"/>
      <c r="AN1180" s="62"/>
      <c r="AO1180" s="62"/>
      <c r="AP1180" s="62"/>
      <c r="AQ1180" s="62"/>
      <c r="AR1180" s="62"/>
      <c r="AS1180" s="62">
        <v>90</v>
      </c>
      <c r="AT1180" s="62" t="str" cm="1">
        <f t="array" ref="AT1180">IF(ISBLANK(Table1[[#This Row],[Service]]),"N/A",INDEX(LookupService[Consumption Unit],MATCH(Table1[[#This Row],[Service]],LookupService[Service],0),0))</f>
        <v>GPM</v>
      </c>
      <c r="AU1180" s="62">
        <v>170</v>
      </c>
      <c r="AV1180" s="62">
        <v>10</v>
      </c>
      <c r="AW1180" s="80" t="str" cm="1">
        <f t="array" ref="AW1180">IF(ISBLANK(Table1[[#This Row],[Service]]),"N/A",INDEX(LookupService[Pressure Unit],MATCH(Table1[[#This Row],[Service]],LookupService[Service],0),0))</f>
        <v>PSI</v>
      </c>
      <c r="AX1180" s="81">
        <v>1</v>
      </c>
      <c r="AY1180" s="72">
        <f>IF(OR(Table1[[#This Row],[Flow]]="",Table1[[#This Row],[Mech - Diversity]]=""),"",Table1[[#This Row],[Flow]]*Table1[[#This Row],[Mech - Diversity]])</f>
        <v>90</v>
      </c>
      <c r="AZ1180" s="72"/>
      <c r="BA1180" s="62" t="s">
        <v>519</v>
      </c>
      <c r="BB1180" s="62"/>
      <c r="BC1180" s="62" t="s">
        <v>1333</v>
      </c>
      <c r="BD1180" s="62"/>
      <c r="BE1180" s="62"/>
      <c r="BF1180" s="62"/>
      <c r="BG1180" s="62"/>
      <c r="BH1180" s="77"/>
      <c r="BI1180" s="77"/>
      <c r="BJ1180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180" s="72"/>
      <c r="BL1180" s="72" t="b">
        <f>IF(ISBLANK(Table1[[#This Row],[Power Source (Control Panel)]]),FALSE,TRUE)</f>
        <v>0</v>
      </c>
    </row>
    <row r="1181" spans="1:64" ht="30" customHeight="1" x14ac:dyDescent="0.3">
      <c r="A1181" s="62" t="s">
        <v>663</v>
      </c>
      <c r="B1181" s="62" t="s">
        <v>664</v>
      </c>
      <c r="C118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HHWS-C001</v>
      </c>
      <c r="D1181" s="62" t="s">
        <v>516</v>
      </c>
      <c r="E1181" s="62" t="s">
        <v>1334</v>
      </c>
      <c r="F1181" s="72" t="str">
        <f>IF(OR(Table1[[#This Row],[Equipment Level]] = "Equipment", Table1[[#This Row],[Equipment Level]] = "Control Panel"),"", INDEX(LookupService[Service Abbreviation],MATCH(Table1[[#This Row],[Service]],LookupService[Service],0),1))</f>
        <v>HHWS</v>
      </c>
      <c r="G1181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181" s="74">
        <v>1</v>
      </c>
      <c r="I1181" s="75" t="str">
        <f>IF(Table1[[#This Row],[Connection ID]]&lt;&gt;"-",IF(COUNTIF(Table1[Connection ID],Table1[[#This Row],[Connection ID]])&gt;1,"Duplicate Tag",""),"")</f>
        <v/>
      </c>
      <c r="J118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81" s="62"/>
      <c r="M1181" s="62" t="s">
        <v>7</v>
      </c>
      <c r="N1181" s="72" t="str" cm="1">
        <f t="array" ref="N1181">_xlfn._xlws.FILTER(LookupCostCode[Cost Code],LookupCostCode[Description]=Table1[[#This Row],[Equipment Type]],"Not Assigned")</f>
        <v>Not Assigned</v>
      </c>
      <c r="O1181" s="72" t="s">
        <v>737</v>
      </c>
      <c r="P1181" s="72"/>
      <c r="Q1181" s="62" t="s">
        <v>9</v>
      </c>
      <c r="R1181" s="62"/>
      <c r="S1181" s="62" t="s">
        <v>6</v>
      </c>
      <c r="T1181" s="62"/>
      <c r="U1181" s="62"/>
      <c r="V1181" s="62" t="s">
        <v>1131</v>
      </c>
      <c r="W1181" s="72" t="str">
        <f>IF(ISBLANK(Table1[[#This Row],[Connection Type]]),"",INDEX(LookupConnectionType[Description],MATCH(Table1[[#This Row],[Connection Type]],LookupConnectionType[Connection Abbreviation])))</f>
        <v>National Pipe Taper Thread (Meets Fuel/Gas Code)</v>
      </c>
      <c r="X1181" s="76" t="s">
        <v>1331</v>
      </c>
      <c r="AA1181" s="62"/>
      <c r="AB1181" s="62"/>
      <c r="AC1181" s="62" t="s">
        <v>665</v>
      </c>
      <c r="AD1181" s="62" t="s">
        <v>1335</v>
      </c>
      <c r="AE1181" s="62"/>
      <c r="AF1181" s="77"/>
      <c r="AG1181" s="77"/>
      <c r="AH1181" s="78"/>
      <c r="AI118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8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81" s="79" t="str">
        <f>IF(OR(Table1[[#This Row],[Apparent Power (kVA)]]="",Table1[[#This Row],[Elec - Diversity]]=""),"",Table1[[#This Row],[Apparent Power (kVA)]]*Table1[[#This Row],[Elec - Diversity]])</f>
        <v/>
      </c>
      <c r="AL1181" s="62"/>
      <c r="AM1181" s="62"/>
      <c r="AN1181" s="62"/>
      <c r="AO1181" s="62"/>
      <c r="AP1181" s="62"/>
      <c r="AQ1181" s="62"/>
      <c r="AR1181" s="62"/>
      <c r="AS1181" s="62">
        <v>90</v>
      </c>
      <c r="AT1181" s="62" t="str" cm="1">
        <f t="array" ref="AT1181">IF(ISBLANK(Table1[[#This Row],[Service]]),"N/A",INDEX(LookupService[Consumption Unit],MATCH(Table1[[#This Row],[Service]],LookupService[Service],0),0))</f>
        <v>GPM</v>
      </c>
      <c r="AU1181" s="62">
        <v>190</v>
      </c>
      <c r="AV1181" s="62">
        <v>10</v>
      </c>
      <c r="AW1181" s="80" t="str" cm="1">
        <f t="array" ref="AW1181">IF(ISBLANK(Table1[[#This Row],[Service]]),"N/A",INDEX(LookupService[Pressure Unit],MATCH(Table1[[#This Row],[Service]],LookupService[Service],0),0))</f>
        <v>PSI</v>
      </c>
      <c r="AX1181" s="81">
        <v>1</v>
      </c>
      <c r="AY1181" s="72">
        <f>IF(OR(Table1[[#This Row],[Flow]]="",Table1[[#This Row],[Mech - Diversity]]=""),"",Table1[[#This Row],[Flow]]*Table1[[#This Row],[Mech - Diversity]])</f>
        <v>90</v>
      </c>
      <c r="AZ1181" s="72"/>
      <c r="BA1181" s="62" t="s">
        <v>519</v>
      </c>
      <c r="BB1181" s="62"/>
      <c r="BC1181" s="62" t="s">
        <v>2136</v>
      </c>
      <c r="BD1181" s="62"/>
      <c r="BE1181" s="62"/>
      <c r="BF1181" s="62"/>
      <c r="BG1181" s="62"/>
      <c r="BH1181" s="77"/>
      <c r="BI1181" s="77"/>
      <c r="BJ1181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181" s="72"/>
      <c r="BL1181" s="72" t="b">
        <f>IF(ISBLANK(Table1[[#This Row],[Power Source (Control Panel)]]),FALSE,TRUE)</f>
        <v>0</v>
      </c>
    </row>
    <row r="1182" spans="1:64" ht="30" customHeight="1" x14ac:dyDescent="0.3">
      <c r="A1182" s="62" t="s">
        <v>663</v>
      </c>
      <c r="B1182" s="62" t="s">
        <v>664</v>
      </c>
      <c r="C118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HHWS-C002</v>
      </c>
      <c r="D1182" s="62" t="s">
        <v>516</v>
      </c>
      <c r="E1182" s="62" t="s">
        <v>1334</v>
      </c>
      <c r="F1182" s="72" t="str">
        <f>IF(OR(Table1[[#This Row],[Equipment Level]] = "Equipment", Table1[[#This Row],[Equipment Level]] = "Control Panel"),"", INDEX(LookupService[Service Abbreviation],MATCH(Table1[[#This Row],[Service]],LookupService[Service],0),1))</f>
        <v>HHWS</v>
      </c>
      <c r="G1182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182" s="74">
        <v>2</v>
      </c>
      <c r="I1182" s="75" t="str">
        <f>IF(Table1[[#This Row],[Connection ID]]&lt;&gt;"-",IF(COUNTIF(Table1[Connection ID],Table1[[#This Row],[Connection ID]])&gt;1,"Duplicate Tag",""),"")</f>
        <v/>
      </c>
      <c r="J118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82" s="62"/>
      <c r="M1182" s="62" t="s">
        <v>7</v>
      </c>
      <c r="N1182" s="72" t="str" cm="1">
        <f t="array" ref="N1182">_xlfn._xlws.FILTER(LookupCostCode[Cost Code],LookupCostCode[Description]=Table1[[#This Row],[Equipment Type]],"Not Assigned")</f>
        <v>Not Assigned</v>
      </c>
      <c r="O1182" s="72" t="s">
        <v>737</v>
      </c>
      <c r="P1182" s="72"/>
      <c r="Q1182" s="62" t="s">
        <v>9</v>
      </c>
      <c r="R1182" s="62"/>
      <c r="S1182" s="62" t="s">
        <v>6</v>
      </c>
      <c r="T1182" s="62"/>
      <c r="U1182" s="62"/>
      <c r="V1182" s="62" t="s">
        <v>1131</v>
      </c>
      <c r="W1182" s="72" t="str">
        <f>IF(ISBLANK(Table1[[#This Row],[Connection Type]]),"",INDEX(LookupConnectionType[Description],MATCH(Table1[[#This Row],[Connection Type]],LookupConnectionType[Connection Abbreviation])))</f>
        <v>National Pipe Taper Thread (Meets Fuel/Gas Code)</v>
      </c>
      <c r="X1182" s="76" t="s">
        <v>1331</v>
      </c>
      <c r="AA1182" s="62"/>
      <c r="AB1182" s="62"/>
      <c r="AC1182" s="62" t="s">
        <v>665</v>
      </c>
      <c r="AD1182" s="62" t="s">
        <v>1337</v>
      </c>
      <c r="AE1182" s="62"/>
      <c r="AF1182" s="77"/>
      <c r="AG1182" s="77"/>
      <c r="AH1182" s="78"/>
      <c r="AI118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8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82" s="79" t="str">
        <f>IF(OR(Table1[[#This Row],[Apparent Power (kVA)]]="",Table1[[#This Row],[Elec - Diversity]]=""),"",Table1[[#This Row],[Apparent Power (kVA)]]*Table1[[#This Row],[Elec - Diversity]])</f>
        <v/>
      </c>
      <c r="AL1182" s="62"/>
      <c r="AM1182" s="62"/>
      <c r="AN1182" s="62"/>
      <c r="AO1182" s="62"/>
      <c r="AP1182" s="62"/>
      <c r="AQ1182" s="62"/>
      <c r="AR1182" s="62"/>
      <c r="AS1182" s="62">
        <v>90</v>
      </c>
      <c r="AT1182" s="62" t="str" cm="1">
        <f t="array" ref="AT1182">IF(ISBLANK(Table1[[#This Row],[Service]]),"N/A",INDEX(LookupService[Consumption Unit],MATCH(Table1[[#This Row],[Service]],LookupService[Service],0),0))</f>
        <v>GPM</v>
      </c>
      <c r="AU1182" s="62">
        <v>190</v>
      </c>
      <c r="AV1182" s="62">
        <v>10</v>
      </c>
      <c r="AW1182" s="80" t="str" cm="1">
        <f t="array" ref="AW1182">IF(ISBLANK(Table1[[#This Row],[Service]]),"N/A",INDEX(LookupService[Pressure Unit],MATCH(Table1[[#This Row],[Service]],LookupService[Service],0),0))</f>
        <v>PSI</v>
      </c>
      <c r="AX1182" s="81">
        <v>1</v>
      </c>
      <c r="AY1182" s="72">
        <f>IF(OR(Table1[[#This Row],[Flow]]="",Table1[[#This Row],[Mech - Diversity]]=""),"",Table1[[#This Row],[Flow]]*Table1[[#This Row],[Mech - Diversity]])</f>
        <v>90</v>
      </c>
      <c r="AZ1182" s="72"/>
      <c r="BA1182" s="62" t="s">
        <v>519</v>
      </c>
      <c r="BB1182" s="62"/>
      <c r="BC1182" s="62" t="s">
        <v>2136</v>
      </c>
      <c r="BD1182" s="62"/>
      <c r="BE1182" s="62"/>
      <c r="BF1182" s="62"/>
      <c r="BG1182" s="62"/>
      <c r="BH1182" s="77"/>
      <c r="BI1182" s="77"/>
      <c r="BJ1182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182" s="72"/>
      <c r="BL1182" s="72" t="b">
        <f>IF(ISBLANK(Table1[[#This Row],[Power Source (Control Panel)]]),FALSE,TRUE)</f>
        <v>0</v>
      </c>
    </row>
    <row r="1183" spans="1:64" ht="30" customHeight="1" x14ac:dyDescent="0.3">
      <c r="A1183" s="62" t="s">
        <v>663</v>
      </c>
      <c r="B1183" s="62" t="s">
        <v>664</v>
      </c>
      <c r="C118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HHWS-C003</v>
      </c>
      <c r="D1183" s="62" t="s">
        <v>516</v>
      </c>
      <c r="E1183" s="62" t="s">
        <v>1334</v>
      </c>
      <c r="F1183" s="72" t="str">
        <f>IF(OR(Table1[[#This Row],[Equipment Level]] = "Equipment", Table1[[#This Row],[Equipment Level]] = "Control Panel"),"", INDEX(LookupService[Service Abbreviation],MATCH(Table1[[#This Row],[Service]],LookupService[Service],0),1))</f>
        <v>HHWS</v>
      </c>
      <c r="G1183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183" s="74">
        <v>3</v>
      </c>
      <c r="I1183" s="75" t="str">
        <f>IF(Table1[[#This Row],[Connection ID]]&lt;&gt;"-",IF(COUNTIF(Table1[Connection ID],Table1[[#This Row],[Connection ID]])&gt;1,"Duplicate Tag",""),"")</f>
        <v/>
      </c>
      <c r="J118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83" s="62"/>
      <c r="M1183" s="62" t="s">
        <v>7</v>
      </c>
      <c r="N1183" s="72" t="str" cm="1">
        <f t="array" ref="N1183">_xlfn._xlws.FILTER(LookupCostCode[Cost Code],LookupCostCode[Description]=Table1[[#This Row],[Equipment Type]],"Not Assigned")</f>
        <v>Not Assigned</v>
      </c>
      <c r="O1183" s="72" t="s">
        <v>737</v>
      </c>
      <c r="P1183" s="72"/>
      <c r="Q1183" s="62" t="s">
        <v>9</v>
      </c>
      <c r="R1183" s="62"/>
      <c r="S1183" s="62" t="s">
        <v>6</v>
      </c>
      <c r="T1183" s="62"/>
      <c r="U1183" s="62"/>
      <c r="V1183" s="62" t="s">
        <v>1131</v>
      </c>
      <c r="W1183" s="72" t="str">
        <f>IF(ISBLANK(Table1[[#This Row],[Connection Type]]),"",INDEX(LookupConnectionType[Description],MATCH(Table1[[#This Row],[Connection Type]],LookupConnectionType[Connection Abbreviation])))</f>
        <v>National Pipe Taper Thread (Meets Fuel/Gas Code)</v>
      </c>
      <c r="X1183" s="76" t="s">
        <v>1331</v>
      </c>
      <c r="AA1183" s="62"/>
      <c r="AB1183" s="62"/>
      <c r="AC1183" s="62" t="s">
        <v>665</v>
      </c>
      <c r="AD1183" s="62" t="s">
        <v>1339</v>
      </c>
      <c r="AE1183" s="62"/>
      <c r="AF1183" s="77"/>
      <c r="AG1183" s="77"/>
      <c r="AH1183" s="78"/>
      <c r="AI118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8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83" s="79" t="str">
        <f>IF(OR(Table1[[#This Row],[Apparent Power (kVA)]]="",Table1[[#This Row],[Elec - Diversity]]=""),"",Table1[[#This Row],[Apparent Power (kVA)]]*Table1[[#This Row],[Elec - Diversity]])</f>
        <v/>
      </c>
      <c r="AL1183" s="62"/>
      <c r="AM1183" s="62"/>
      <c r="AN1183" s="62"/>
      <c r="AO1183" s="62"/>
      <c r="AP1183" s="62"/>
      <c r="AQ1183" s="62"/>
      <c r="AR1183" s="62"/>
      <c r="AS1183" s="62">
        <v>90</v>
      </c>
      <c r="AT1183" s="62" t="str" cm="1">
        <f t="array" ref="AT1183">IF(ISBLANK(Table1[[#This Row],[Service]]),"N/A",INDEX(LookupService[Consumption Unit],MATCH(Table1[[#This Row],[Service]],LookupService[Service],0),0))</f>
        <v>GPM</v>
      </c>
      <c r="AU1183" s="62">
        <v>190</v>
      </c>
      <c r="AV1183" s="62">
        <v>10</v>
      </c>
      <c r="AW1183" s="80" t="str" cm="1">
        <f t="array" ref="AW1183">IF(ISBLANK(Table1[[#This Row],[Service]]),"N/A",INDEX(LookupService[Pressure Unit],MATCH(Table1[[#This Row],[Service]],LookupService[Service],0),0))</f>
        <v>PSI</v>
      </c>
      <c r="AX1183" s="81">
        <v>1</v>
      </c>
      <c r="AY1183" s="72">
        <f>IF(OR(Table1[[#This Row],[Flow]]="",Table1[[#This Row],[Mech - Diversity]]=""),"",Table1[[#This Row],[Flow]]*Table1[[#This Row],[Mech - Diversity]])</f>
        <v>90</v>
      </c>
      <c r="AZ1183" s="72"/>
      <c r="BA1183" s="62" t="s">
        <v>519</v>
      </c>
      <c r="BB1183" s="62"/>
      <c r="BC1183" s="62" t="s">
        <v>2136</v>
      </c>
      <c r="BD1183" s="62"/>
      <c r="BE1183" s="62"/>
      <c r="BF1183" s="62"/>
      <c r="BG1183" s="62"/>
      <c r="BH1183" s="77"/>
      <c r="BI1183" s="77"/>
      <c r="BJ1183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183" s="72"/>
      <c r="BL1183" s="72" t="b">
        <f>IF(ISBLANK(Table1[[#This Row],[Power Source (Control Panel)]]),FALSE,TRUE)</f>
        <v>0</v>
      </c>
    </row>
    <row r="1184" spans="1:64" ht="30" customHeight="1" x14ac:dyDescent="0.3">
      <c r="A1184" s="62" t="s">
        <v>663</v>
      </c>
      <c r="B1184" s="62" t="s">
        <v>664</v>
      </c>
      <c r="C118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PCW-C008</v>
      </c>
      <c r="D1184" s="62" t="s">
        <v>516</v>
      </c>
      <c r="E1184" s="62" t="s">
        <v>812</v>
      </c>
      <c r="F1184" s="72" t="str">
        <f>IF(OR(Table1[[#This Row],[Equipment Level]] = "Equipment", Table1[[#This Row],[Equipment Level]] = "Control Panel"),"", INDEX(LookupService[Service Abbreviation],MATCH(Table1[[#This Row],[Service]],LookupService[Service],0),1))</f>
        <v>PCW</v>
      </c>
      <c r="G1184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184" s="74">
        <v>8</v>
      </c>
      <c r="I1184" s="75" t="str">
        <f>IF(Table1[[#This Row],[Connection ID]]&lt;&gt;"-",IF(COUNTIF(Table1[Connection ID],Table1[[#This Row],[Connection ID]])&gt;1,"Duplicate Tag",""),"")</f>
        <v/>
      </c>
      <c r="J118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84" s="62"/>
      <c r="M1184" s="62" t="s">
        <v>7</v>
      </c>
      <c r="N1184" s="72" t="str" cm="1">
        <f t="array" ref="N1184">_xlfn._xlws.FILTER(LookupCostCode[Cost Code],LookupCostCode[Description]=Table1[[#This Row],[Equipment Type]],"Not Assigned")</f>
        <v>Not Assigned</v>
      </c>
      <c r="O1184" s="72" t="s">
        <v>737</v>
      </c>
      <c r="P1184" s="72"/>
      <c r="Q1184" s="62" t="s">
        <v>9</v>
      </c>
      <c r="R1184" s="62"/>
      <c r="S1184" s="62" t="s">
        <v>6</v>
      </c>
      <c r="T1184" s="62"/>
      <c r="U1184" s="62"/>
      <c r="V1184" s="62"/>
      <c r="W1184" s="72" t="str">
        <f>IF(ISBLANK(Table1[[#This Row],[Connection Type]]),"",INDEX(LookupConnectionType[Description],MATCH(Table1[[#This Row],[Connection Type]],LookupConnectionType[Connection Abbreviation])))</f>
        <v/>
      </c>
      <c r="X1184" s="76"/>
      <c r="AA1184" s="62"/>
      <c r="AB1184" s="62"/>
      <c r="AC1184" s="62" t="s">
        <v>665</v>
      </c>
      <c r="AD1184" s="62" t="s">
        <v>1340</v>
      </c>
      <c r="AE1184" s="62"/>
      <c r="AF1184" s="77"/>
      <c r="AG1184" s="77"/>
      <c r="AH1184" s="78"/>
      <c r="AI118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8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84" s="79" t="str">
        <f>IF(OR(Table1[[#This Row],[Apparent Power (kVA)]]="",Table1[[#This Row],[Elec - Diversity]]=""),"",Table1[[#This Row],[Apparent Power (kVA)]]*Table1[[#This Row],[Elec - Diversity]])</f>
        <v/>
      </c>
      <c r="AL1184" s="62"/>
      <c r="AM1184" s="62"/>
      <c r="AN1184" s="62"/>
      <c r="AO1184" s="62"/>
      <c r="AP1184" s="62"/>
      <c r="AQ1184" s="62"/>
      <c r="AR1184" s="62"/>
      <c r="AS1184" s="62">
        <v>25</v>
      </c>
      <c r="AT1184" s="62" t="str" cm="1">
        <f t="array" ref="AT1184">IF(ISBLANK(Table1[[#This Row],[Service]]),"N/A",INDEX(LookupService[Consumption Unit],MATCH(Table1[[#This Row],[Service]],LookupService[Service],0),0))</f>
        <v>GPM</v>
      </c>
      <c r="AU1184" s="62">
        <v>55</v>
      </c>
      <c r="AV1184" s="62">
        <v>58</v>
      </c>
      <c r="AW1184" s="80" t="str" cm="1">
        <f t="array" ref="AW1184">IF(ISBLANK(Table1[[#This Row],[Service]]),"N/A",INDEX(LookupService[Pressure Unit],MATCH(Table1[[#This Row],[Service]],LookupService[Service],0),0))</f>
        <v>PSI</v>
      </c>
      <c r="AX1184" s="81">
        <v>0.05</v>
      </c>
      <c r="AY1184" s="72">
        <f>IF(OR(Table1[[#This Row],[Flow]]="",Table1[[#This Row],[Mech - Diversity]]=""),"",Table1[[#This Row],[Flow]]*Table1[[#This Row],[Mech - Diversity]])</f>
        <v>1.25</v>
      </c>
      <c r="AZ1184" s="72"/>
      <c r="BA1184" s="62" t="s">
        <v>519</v>
      </c>
      <c r="BB1184" s="62"/>
      <c r="BC1184" s="62" t="s">
        <v>1119</v>
      </c>
      <c r="BD1184" s="62"/>
      <c r="BE1184" s="62"/>
      <c r="BF1184" s="62"/>
      <c r="BG1184" s="62"/>
      <c r="BH1184" s="77"/>
      <c r="BI1184" s="77"/>
      <c r="BJ1184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184" s="72"/>
      <c r="BL1184" s="72" t="b">
        <f>IF(ISBLANK(Table1[[#This Row],[Power Source (Control Panel)]]),FALSE,TRUE)</f>
        <v>0</v>
      </c>
    </row>
    <row r="1185" spans="1:64" ht="30" customHeight="1" x14ac:dyDescent="0.3">
      <c r="A1185" s="62" t="s">
        <v>663</v>
      </c>
      <c r="B1185" s="62" t="s">
        <v>664</v>
      </c>
      <c r="C118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PCW-C009</v>
      </c>
      <c r="D1185" s="62" t="s">
        <v>516</v>
      </c>
      <c r="E1185" s="62" t="s">
        <v>812</v>
      </c>
      <c r="F1185" s="72" t="str">
        <f>IF(OR(Table1[[#This Row],[Equipment Level]] = "Equipment", Table1[[#This Row],[Equipment Level]] = "Control Panel"),"", INDEX(LookupService[Service Abbreviation],MATCH(Table1[[#This Row],[Service]],LookupService[Service],0),1))</f>
        <v>PCW</v>
      </c>
      <c r="G1185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185" s="74">
        <v>9</v>
      </c>
      <c r="I1185" s="75" t="str">
        <f>IF(Table1[[#This Row],[Connection ID]]&lt;&gt;"-",IF(COUNTIF(Table1[Connection ID],Table1[[#This Row],[Connection ID]])&gt;1,"Duplicate Tag",""),"")</f>
        <v/>
      </c>
      <c r="J118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85" s="62"/>
      <c r="M1185" s="62" t="s">
        <v>7</v>
      </c>
      <c r="N1185" s="72" t="str" cm="1">
        <f t="array" ref="N1185">_xlfn._xlws.FILTER(LookupCostCode[Cost Code],LookupCostCode[Description]=Table1[[#This Row],[Equipment Type]],"Not Assigned")</f>
        <v>Not Assigned</v>
      </c>
      <c r="O1185" s="72" t="s">
        <v>737</v>
      </c>
      <c r="P1185" s="72"/>
      <c r="Q1185" s="62" t="s">
        <v>9</v>
      </c>
      <c r="R1185" s="62"/>
      <c r="S1185" s="62" t="s">
        <v>6</v>
      </c>
      <c r="T1185" s="62"/>
      <c r="U1185" s="62"/>
      <c r="V1185" s="62"/>
      <c r="W1185" s="72" t="str">
        <f>IF(ISBLANK(Table1[[#This Row],[Connection Type]]),"",INDEX(LookupConnectionType[Description],MATCH(Table1[[#This Row],[Connection Type]],LookupConnectionType[Connection Abbreviation])))</f>
        <v/>
      </c>
      <c r="X1185" s="76"/>
      <c r="AA1185" s="62"/>
      <c r="AB1185" s="62"/>
      <c r="AC1185" s="62" t="s">
        <v>665</v>
      </c>
      <c r="AD1185" s="62" t="s">
        <v>1343</v>
      </c>
      <c r="AE1185" s="62"/>
      <c r="AF1185" s="77"/>
      <c r="AG1185" s="77"/>
      <c r="AH1185" s="78"/>
      <c r="AI118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8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85" s="79" t="str">
        <f>IF(OR(Table1[[#This Row],[Apparent Power (kVA)]]="",Table1[[#This Row],[Elec - Diversity]]=""),"",Table1[[#This Row],[Apparent Power (kVA)]]*Table1[[#This Row],[Elec - Diversity]])</f>
        <v/>
      </c>
      <c r="AL1185" s="62"/>
      <c r="AM1185" s="62"/>
      <c r="AN1185" s="62"/>
      <c r="AO1185" s="62"/>
      <c r="AP1185" s="62"/>
      <c r="AQ1185" s="62"/>
      <c r="AR1185" s="62"/>
      <c r="AS1185" s="62">
        <v>25</v>
      </c>
      <c r="AT1185" s="62" t="str" cm="1">
        <f t="array" ref="AT1185">IF(ISBLANK(Table1[[#This Row],[Service]]),"N/A",INDEX(LookupService[Consumption Unit],MATCH(Table1[[#This Row],[Service]],LookupService[Service],0),0))</f>
        <v>GPM</v>
      </c>
      <c r="AU1185" s="62">
        <v>55</v>
      </c>
      <c r="AV1185" s="62">
        <v>58</v>
      </c>
      <c r="AW1185" s="80" t="str" cm="1">
        <f t="array" ref="AW1185">IF(ISBLANK(Table1[[#This Row],[Service]]),"N/A",INDEX(LookupService[Pressure Unit],MATCH(Table1[[#This Row],[Service]],LookupService[Service],0),0))</f>
        <v>PSI</v>
      </c>
      <c r="AX1185" s="81">
        <v>0.05</v>
      </c>
      <c r="AY1185" s="72">
        <f>IF(OR(Table1[[#This Row],[Flow]]="",Table1[[#This Row],[Mech - Diversity]]=""),"",Table1[[#This Row],[Flow]]*Table1[[#This Row],[Mech - Diversity]])</f>
        <v>1.25</v>
      </c>
      <c r="AZ1185" s="72"/>
      <c r="BA1185" s="62" t="s">
        <v>519</v>
      </c>
      <c r="BB1185" s="62"/>
      <c r="BC1185" s="62" t="s">
        <v>1119</v>
      </c>
      <c r="BD1185" s="62"/>
      <c r="BE1185" s="62"/>
      <c r="BF1185" s="62"/>
      <c r="BG1185" s="62"/>
      <c r="BH1185" s="77"/>
      <c r="BI1185" s="77"/>
      <c r="BJ1185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185" s="72"/>
      <c r="BL1185" s="72" t="b">
        <f>IF(ISBLANK(Table1[[#This Row],[Power Source (Control Panel)]]),FALSE,TRUE)</f>
        <v>0</v>
      </c>
    </row>
    <row r="1186" spans="1:64" ht="30" customHeight="1" x14ac:dyDescent="0.3">
      <c r="A1186" s="62" t="s">
        <v>663</v>
      </c>
      <c r="B1186" s="62" t="s">
        <v>664</v>
      </c>
      <c r="C118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PCW-C010</v>
      </c>
      <c r="D1186" s="62" t="s">
        <v>516</v>
      </c>
      <c r="E1186" s="62" t="s">
        <v>812</v>
      </c>
      <c r="F1186" s="72" t="str">
        <f>IF(OR(Table1[[#This Row],[Equipment Level]] = "Equipment", Table1[[#This Row],[Equipment Level]] = "Control Panel"),"", INDEX(LookupService[Service Abbreviation],MATCH(Table1[[#This Row],[Service]],LookupService[Service],0),1))</f>
        <v>PCW</v>
      </c>
      <c r="G1186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186" s="74">
        <v>10</v>
      </c>
      <c r="I1186" s="75" t="str">
        <f>IF(Table1[[#This Row],[Connection ID]]&lt;&gt;"-",IF(COUNTIF(Table1[Connection ID],Table1[[#This Row],[Connection ID]])&gt;1,"Duplicate Tag",""),"")</f>
        <v/>
      </c>
      <c r="J118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86" s="62"/>
      <c r="M1186" s="62" t="s">
        <v>7</v>
      </c>
      <c r="N1186" s="72" t="str" cm="1">
        <f t="array" ref="N1186">_xlfn._xlws.FILTER(LookupCostCode[Cost Code],LookupCostCode[Description]=Table1[[#This Row],[Equipment Type]],"Not Assigned")</f>
        <v>Not Assigned</v>
      </c>
      <c r="O1186" s="72" t="s">
        <v>737</v>
      </c>
      <c r="P1186" s="72"/>
      <c r="Q1186" s="62" t="s">
        <v>9</v>
      </c>
      <c r="R1186" s="62"/>
      <c r="S1186" s="62" t="s">
        <v>6</v>
      </c>
      <c r="T1186" s="62"/>
      <c r="U1186" s="62"/>
      <c r="V1186" s="62"/>
      <c r="W1186" s="72" t="str">
        <f>IF(ISBLANK(Table1[[#This Row],[Connection Type]]),"",INDEX(LookupConnectionType[Description],MATCH(Table1[[#This Row],[Connection Type]],LookupConnectionType[Connection Abbreviation])))</f>
        <v/>
      </c>
      <c r="X1186" s="76"/>
      <c r="AA1186" s="62"/>
      <c r="AB1186" s="62"/>
      <c r="AC1186" s="62" t="s">
        <v>665</v>
      </c>
      <c r="AD1186" s="62" t="s">
        <v>1345</v>
      </c>
      <c r="AE1186" s="62"/>
      <c r="AF1186" s="77"/>
      <c r="AG1186" s="77"/>
      <c r="AH1186" s="78"/>
      <c r="AI118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8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86" s="79" t="str">
        <f>IF(OR(Table1[[#This Row],[Apparent Power (kVA)]]="",Table1[[#This Row],[Elec - Diversity]]=""),"",Table1[[#This Row],[Apparent Power (kVA)]]*Table1[[#This Row],[Elec - Diversity]])</f>
        <v/>
      </c>
      <c r="AL1186" s="62"/>
      <c r="AM1186" s="62"/>
      <c r="AN1186" s="62"/>
      <c r="AO1186" s="62"/>
      <c r="AP1186" s="62"/>
      <c r="AQ1186" s="62"/>
      <c r="AR1186" s="62"/>
      <c r="AS1186" s="62">
        <v>25</v>
      </c>
      <c r="AT1186" s="62" t="str" cm="1">
        <f t="array" ref="AT1186">IF(ISBLANK(Table1[[#This Row],[Service]]),"N/A",INDEX(LookupService[Consumption Unit],MATCH(Table1[[#This Row],[Service]],LookupService[Service],0),0))</f>
        <v>GPM</v>
      </c>
      <c r="AU1186" s="62">
        <v>55</v>
      </c>
      <c r="AV1186" s="62">
        <v>58</v>
      </c>
      <c r="AW1186" s="80" t="str" cm="1">
        <f t="array" ref="AW1186">IF(ISBLANK(Table1[[#This Row],[Service]]),"N/A",INDEX(LookupService[Pressure Unit],MATCH(Table1[[#This Row],[Service]],LookupService[Service],0),0))</f>
        <v>PSI</v>
      </c>
      <c r="AX1186" s="81">
        <v>0.05</v>
      </c>
      <c r="AY1186" s="72">
        <f>IF(OR(Table1[[#This Row],[Flow]]="",Table1[[#This Row],[Mech - Diversity]]=""),"",Table1[[#This Row],[Flow]]*Table1[[#This Row],[Mech - Diversity]])</f>
        <v>1.25</v>
      </c>
      <c r="AZ1186" s="72"/>
      <c r="BA1186" s="62" t="s">
        <v>519</v>
      </c>
      <c r="BB1186" s="62"/>
      <c r="BC1186" s="62" t="s">
        <v>1119</v>
      </c>
      <c r="BD1186" s="62"/>
      <c r="BE1186" s="62"/>
      <c r="BF1186" s="62"/>
      <c r="BG1186" s="62"/>
      <c r="BH1186" s="77"/>
      <c r="BI1186" s="77"/>
      <c r="BJ1186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186" s="72"/>
      <c r="BL1186" s="72" t="b">
        <f>IF(ISBLANK(Table1[[#This Row],[Power Source (Control Panel)]]),FALSE,TRUE)</f>
        <v>0</v>
      </c>
    </row>
    <row r="1187" spans="1:64" ht="30" customHeight="1" x14ac:dyDescent="0.3">
      <c r="A1187" s="62" t="s">
        <v>663</v>
      </c>
      <c r="B1187" s="62" t="s">
        <v>664</v>
      </c>
      <c r="C118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PCW-C013</v>
      </c>
      <c r="D1187" s="62" t="s">
        <v>516</v>
      </c>
      <c r="E1187" s="62" t="s">
        <v>812</v>
      </c>
      <c r="F1187" s="72" t="str">
        <f>IF(OR(Table1[[#This Row],[Equipment Level]] = "Equipment", Table1[[#This Row],[Equipment Level]] = "Control Panel"),"", INDEX(LookupService[Service Abbreviation],MATCH(Table1[[#This Row],[Service]],LookupService[Service],0),1))</f>
        <v>PCW</v>
      </c>
      <c r="G1187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187" s="74">
        <v>13</v>
      </c>
      <c r="I1187" s="75" t="str">
        <f>IF(Table1[[#This Row],[Connection ID]]&lt;&gt;"-",IF(COUNTIF(Table1[Connection ID],Table1[[#This Row],[Connection ID]])&gt;1,"Duplicate Tag",""),"")</f>
        <v/>
      </c>
      <c r="J118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87" s="62"/>
      <c r="M1187" s="62" t="s">
        <v>7</v>
      </c>
      <c r="N1187" s="72" t="str" cm="1">
        <f t="array" ref="N1187">_xlfn._xlws.FILTER(LookupCostCode[Cost Code],LookupCostCode[Description]=Table1[[#This Row],[Equipment Type]],"Not Assigned")</f>
        <v>Not Assigned</v>
      </c>
      <c r="O1187" s="72" t="s">
        <v>737</v>
      </c>
      <c r="P1187" s="72"/>
      <c r="Q1187" s="62" t="s">
        <v>9</v>
      </c>
      <c r="R1187" s="62"/>
      <c r="S1187" s="62" t="s">
        <v>6</v>
      </c>
      <c r="T1187" s="62"/>
      <c r="U1187" s="62"/>
      <c r="V1187" s="62"/>
      <c r="W1187" s="72" t="str">
        <f>IF(ISBLANK(Table1[[#This Row],[Connection Type]]),"",INDEX(LookupConnectionType[Description],MATCH(Table1[[#This Row],[Connection Type]],LookupConnectionType[Connection Abbreviation])))</f>
        <v/>
      </c>
      <c r="X1187" s="76"/>
      <c r="AA1187" s="62"/>
      <c r="AB1187" s="62"/>
      <c r="AC1187" s="62" t="s">
        <v>665</v>
      </c>
      <c r="AD1187" s="62" t="s">
        <v>1347</v>
      </c>
      <c r="AE1187" s="62"/>
      <c r="AF1187" s="77"/>
      <c r="AG1187" s="77"/>
      <c r="AH1187" s="78"/>
      <c r="AI118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8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87" s="79" t="str">
        <f>IF(OR(Table1[[#This Row],[Apparent Power (kVA)]]="",Table1[[#This Row],[Elec - Diversity]]=""),"",Table1[[#This Row],[Apparent Power (kVA)]]*Table1[[#This Row],[Elec - Diversity]])</f>
        <v/>
      </c>
      <c r="AL1187" s="62"/>
      <c r="AM1187" s="62"/>
      <c r="AN1187" s="62"/>
      <c r="AO1187" s="62"/>
      <c r="AP1187" s="62"/>
      <c r="AQ1187" s="62"/>
      <c r="AR1187" s="62"/>
      <c r="AS1187" s="62">
        <v>1</v>
      </c>
      <c r="AT1187" s="62" t="str" cm="1">
        <f t="array" ref="AT1187">IF(ISBLANK(Table1[[#This Row],[Service]]),"N/A",INDEX(LookupService[Consumption Unit],MATCH(Table1[[#This Row],[Service]],LookupService[Service],0),0))</f>
        <v>GPM</v>
      </c>
      <c r="AU1187" s="62">
        <v>55</v>
      </c>
      <c r="AV1187" s="62">
        <v>58</v>
      </c>
      <c r="AW1187" s="80" t="str" cm="1">
        <f t="array" ref="AW1187">IF(ISBLANK(Table1[[#This Row],[Service]]),"N/A",INDEX(LookupService[Pressure Unit],MATCH(Table1[[#This Row],[Service]],LookupService[Service],0),0))</f>
        <v>PSI</v>
      </c>
      <c r="AX1187" s="81">
        <v>0.8</v>
      </c>
      <c r="AY1187" s="72">
        <f>IF(OR(Table1[[#This Row],[Flow]]="",Table1[[#This Row],[Mech - Diversity]]=""),"",Table1[[#This Row],[Flow]]*Table1[[#This Row],[Mech - Diversity]])</f>
        <v>0.8</v>
      </c>
      <c r="AZ1187" s="72"/>
      <c r="BA1187" s="62" t="s">
        <v>519</v>
      </c>
      <c r="BB1187" s="62"/>
      <c r="BC1187" s="62" t="s">
        <v>1119</v>
      </c>
      <c r="BD1187" s="62"/>
      <c r="BE1187" s="62"/>
      <c r="BF1187" s="62"/>
      <c r="BG1187" s="62"/>
      <c r="BH1187" s="77"/>
      <c r="BI1187" s="77"/>
      <c r="BJ1187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187" s="72"/>
      <c r="BL1187" s="72" t="b">
        <f>IF(ISBLANK(Table1[[#This Row],[Power Source (Control Panel)]]),FALSE,TRUE)</f>
        <v>0</v>
      </c>
    </row>
    <row r="1188" spans="1:64" ht="30" customHeight="1" x14ac:dyDescent="0.3">
      <c r="A1188" s="62" t="s">
        <v>663</v>
      </c>
      <c r="B1188" s="62" t="s">
        <v>664</v>
      </c>
      <c r="C118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PHW-C008</v>
      </c>
      <c r="D1188" s="62" t="s">
        <v>516</v>
      </c>
      <c r="E1188" s="62" t="s">
        <v>814</v>
      </c>
      <c r="F1188" s="72" t="str">
        <f>IF(OR(Table1[[#This Row],[Equipment Level]] = "Equipment", Table1[[#This Row],[Equipment Level]] = "Control Panel"),"", INDEX(LookupService[Service Abbreviation],MATCH(Table1[[#This Row],[Service]],LookupService[Service],0),1))</f>
        <v>PHW</v>
      </c>
      <c r="G1188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188" s="74">
        <v>8</v>
      </c>
      <c r="I1188" s="75" t="str">
        <f>IF(Table1[[#This Row],[Connection ID]]&lt;&gt;"-",IF(COUNTIF(Table1[Connection ID],Table1[[#This Row],[Connection ID]])&gt;1,"Duplicate Tag",""),"")</f>
        <v/>
      </c>
      <c r="J118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88" s="62"/>
      <c r="M1188" s="62" t="s">
        <v>7</v>
      </c>
      <c r="N1188" s="72" t="str" cm="1">
        <f t="array" ref="N1188">_xlfn._xlws.FILTER(LookupCostCode[Cost Code],LookupCostCode[Description]=Table1[[#This Row],[Equipment Type]],"Not Assigned")</f>
        <v>Not Assigned</v>
      </c>
      <c r="O1188" s="72" t="s">
        <v>737</v>
      </c>
      <c r="P1188" s="72"/>
      <c r="Q1188" s="62" t="s">
        <v>9</v>
      </c>
      <c r="R1188" s="62"/>
      <c r="S1188" s="62" t="s">
        <v>6</v>
      </c>
      <c r="T1188" s="62"/>
      <c r="U1188" s="62"/>
      <c r="V1188" s="62" t="s">
        <v>1131</v>
      </c>
      <c r="W1188" s="72" t="str">
        <f>IF(ISBLANK(Table1[[#This Row],[Connection Type]]),"",INDEX(LookupConnectionType[Description],MATCH(Table1[[#This Row],[Connection Type]],LookupConnectionType[Connection Abbreviation])))</f>
        <v>National Pipe Taper Thread (Meets Fuel/Gas Code)</v>
      </c>
      <c r="X1188" s="76" t="s">
        <v>1341</v>
      </c>
      <c r="AA1188" s="62"/>
      <c r="AB1188" s="62"/>
      <c r="AC1188" s="62" t="s">
        <v>665</v>
      </c>
      <c r="AD1188" s="62" t="s">
        <v>1342</v>
      </c>
      <c r="AE1188" s="62"/>
      <c r="AF1188" s="77"/>
      <c r="AG1188" s="77"/>
      <c r="AH1188" s="78"/>
      <c r="AI118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8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88" s="79" t="str">
        <f>IF(OR(Table1[[#This Row],[Apparent Power (kVA)]]="",Table1[[#This Row],[Elec - Diversity]]=""),"",Table1[[#This Row],[Apparent Power (kVA)]]*Table1[[#This Row],[Elec - Diversity]])</f>
        <v/>
      </c>
      <c r="AL1188" s="62"/>
      <c r="AM1188" s="62"/>
      <c r="AN1188" s="62"/>
      <c r="AO1188" s="62"/>
      <c r="AP1188" s="62"/>
      <c r="AQ1188" s="62"/>
      <c r="AR1188" s="62"/>
      <c r="AS1188" s="62">
        <v>25</v>
      </c>
      <c r="AT1188" s="62" t="str" cm="1">
        <f t="array" ref="AT1188">IF(ISBLANK(Table1[[#This Row],[Service]]),"N/A",INDEX(LookupService[Consumption Unit],MATCH(Table1[[#This Row],[Service]],LookupService[Service],0),0))</f>
        <v>GPM</v>
      </c>
      <c r="AU1188" s="62">
        <v>180</v>
      </c>
      <c r="AV1188" s="62">
        <v>58</v>
      </c>
      <c r="AW1188" s="80" t="str" cm="1">
        <f t="array" ref="AW1188">IF(ISBLANK(Table1[[#This Row],[Service]]),"N/A",INDEX(LookupService[Pressure Unit],MATCH(Table1[[#This Row],[Service]],LookupService[Service],0),0))</f>
        <v>PSI</v>
      </c>
      <c r="AX1188" s="81">
        <v>0.05</v>
      </c>
      <c r="AY1188" s="72">
        <f>IF(OR(Table1[[#This Row],[Flow]]="",Table1[[#This Row],[Mech - Diversity]]=""),"",Table1[[#This Row],[Flow]]*Table1[[#This Row],[Mech - Diversity]])</f>
        <v>1.25</v>
      </c>
      <c r="AZ1188" s="72"/>
      <c r="BA1188" s="62" t="s">
        <v>519</v>
      </c>
      <c r="BB1188" s="62"/>
      <c r="BC1188" s="62" t="s">
        <v>1119</v>
      </c>
      <c r="BD1188" s="62"/>
      <c r="BE1188" s="62"/>
      <c r="BF1188" s="62"/>
      <c r="BG1188" s="62"/>
      <c r="BH1188" s="77"/>
      <c r="BI1188" s="77"/>
      <c r="BJ1188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188" s="72"/>
      <c r="BL1188" s="72" t="b">
        <f>IF(ISBLANK(Table1[[#This Row],[Power Source (Control Panel)]]),FALSE,TRUE)</f>
        <v>0</v>
      </c>
    </row>
    <row r="1189" spans="1:64" ht="30" customHeight="1" x14ac:dyDescent="0.3">
      <c r="A1189" s="62" t="s">
        <v>663</v>
      </c>
      <c r="B1189" s="62" t="s">
        <v>664</v>
      </c>
      <c r="C118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PHW-C009</v>
      </c>
      <c r="D1189" s="62" t="s">
        <v>516</v>
      </c>
      <c r="E1189" s="62" t="s">
        <v>814</v>
      </c>
      <c r="F1189" s="72" t="str">
        <f>IF(OR(Table1[[#This Row],[Equipment Level]] = "Equipment", Table1[[#This Row],[Equipment Level]] = "Control Panel"),"", INDEX(LookupService[Service Abbreviation],MATCH(Table1[[#This Row],[Service]],LookupService[Service],0),1))</f>
        <v>PHW</v>
      </c>
      <c r="G1189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189" s="74">
        <v>9</v>
      </c>
      <c r="I1189" s="75" t="str">
        <f>IF(Table1[[#This Row],[Connection ID]]&lt;&gt;"-",IF(COUNTIF(Table1[Connection ID],Table1[[#This Row],[Connection ID]])&gt;1,"Duplicate Tag",""),"")</f>
        <v/>
      </c>
      <c r="J118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89" s="62"/>
      <c r="M1189" s="62" t="s">
        <v>7</v>
      </c>
      <c r="N1189" s="72" t="str" cm="1">
        <f t="array" ref="N1189">_xlfn._xlws.FILTER(LookupCostCode[Cost Code],LookupCostCode[Description]=Table1[[#This Row],[Equipment Type]],"Not Assigned")</f>
        <v>Not Assigned</v>
      </c>
      <c r="O1189" s="72" t="s">
        <v>737</v>
      </c>
      <c r="P1189" s="72"/>
      <c r="Q1189" s="62" t="s">
        <v>9</v>
      </c>
      <c r="R1189" s="62"/>
      <c r="S1189" s="62" t="s">
        <v>6</v>
      </c>
      <c r="T1189" s="62"/>
      <c r="U1189" s="62"/>
      <c r="V1189" s="62" t="s">
        <v>1131</v>
      </c>
      <c r="W1189" s="72" t="str">
        <f>IF(ISBLANK(Table1[[#This Row],[Connection Type]]),"",INDEX(LookupConnectionType[Description],MATCH(Table1[[#This Row],[Connection Type]],LookupConnectionType[Connection Abbreviation])))</f>
        <v>National Pipe Taper Thread (Meets Fuel/Gas Code)</v>
      </c>
      <c r="X1189" s="76" t="s">
        <v>1341</v>
      </c>
      <c r="AA1189" s="62"/>
      <c r="AB1189" s="62"/>
      <c r="AC1189" s="62" t="s">
        <v>665</v>
      </c>
      <c r="AD1189" s="62" t="s">
        <v>1344</v>
      </c>
      <c r="AE1189" s="62"/>
      <c r="AF1189" s="77"/>
      <c r="AG1189" s="77"/>
      <c r="AH1189" s="78"/>
      <c r="AI118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8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89" s="79" t="str">
        <f>IF(OR(Table1[[#This Row],[Apparent Power (kVA)]]="",Table1[[#This Row],[Elec - Diversity]]=""),"",Table1[[#This Row],[Apparent Power (kVA)]]*Table1[[#This Row],[Elec - Diversity]])</f>
        <v/>
      </c>
      <c r="AL1189" s="62"/>
      <c r="AM1189" s="62"/>
      <c r="AN1189" s="62"/>
      <c r="AO1189" s="62"/>
      <c r="AP1189" s="62"/>
      <c r="AQ1189" s="62"/>
      <c r="AR1189" s="62"/>
      <c r="AS1189" s="62">
        <v>25</v>
      </c>
      <c r="AT1189" s="62" t="str" cm="1">
        <f t="array" ref="AT1189">IF(ISBLANK(Table1[[#This Row],[Service]]),"N/A",INDEX(LookupService[Consumption Unit],MATCH(Table1[[#This Row],[Service]],LookupService[Service],0),0))</f>
        <v>GPM</v>
      </c>
      <c r="AU1189" s="62">
        <v>180</v>
      </c>
      <c r="AV1189" s="62">
        <v>58</v>
      </c>
      <c r="AW1189" s="80" t="str" cm="1">
        <f t="array" ref="AW1189">IF(ISBLANK(Table1[[#This Row],[Service]]),"N/A",INDEX(LookupService[Pressure Unit],MATCH(Table1[[#This Row],[Service]],LookupService[Service],0),0))</f>
        <v>PSI</v>
      </c>
      <c r="AX1189" s="81">
        <v>0.05</v>
      </c>
      <c r="AY1189" s="72">
        <f>IF(OR(Table1[[#This Row],[Flow]]="",Table1[[#This Row],[Mech - Diversity]]=""),"",Table1[[#This Row],[Flow]]*Table1[[#This Row],[Mech - Diversity]])</f>
        <v>1.25</v>
      </c>
      <c r="AZ1189" s="72"/>
      <c r="BA1189" s="62" t="s">
        <v>519</v>
      </c>
      <c r="BB1189" s="62"/>
      <c r="BC1189" s="62" t="s">
        <v>1119</v>
      </c>
      <c r="BD1189" s="62"/>
      <c r="BE1189" s="62"/>
      <c r="BF1189" s="62"/>
      <c r="BG1189" s="62"/>
      <c r="BH1189" s="77"/>
      <c r="BI1189" s="77"/>
      <c r="BJ1189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189" s="72"/>
      <c r="BL1189" s="72" t="b">
        <f>IF(ISBLANK(Table1[[#This Row],[Power Source (Control Panel)]]),FALSE,TRUE)</f>
        <v>0</v>
      </c>
    </row>
    <row r="1190" spans="1:64" ht="30" customHeight="1" x14ac:dyDescent="0.3">
      <c r="A1190" s="62" t="s">
        <v>663</v>
      </c>
      <c r="B1190" s="62" t="s">
        <v>664</v>
      </c>
      <c r="C119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PHW-C010</v>
      </c>
      <c r="D1190" s="62" t="s">
        <v>516</v>
      </c>
      <c r="E1190" s="62" t="s">
        <v>814</v>
      </c>
      <c r="F1190" s="72" t="str">
        <f>IF(OR(Table1[[#This Row],[Equipment Level]] = "Equipment", Table1[[#This Row],[Equipment Level]] = "Control Panel"),"", INDEX(LookupService[Service Abbreviation],MATCH(Table1[[#This Row],[Service]],LookupService[Service],0),1))</f>
        <v>PHW</v>
      </c>
      <c r="G1190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190" s="74">
        <v>10</v>
      </c>
      <c r="I1190" s="75" t="str">
        <f>IF(Table1[[#This Row],[Connection ID]]&lt;&gt;"-",IF(COUNTIF(Table1[Connection ID],Table1[[#This Row],[Connection ID]])&gt;1,"Duplicate Tag",""),"")</f>
        <v/>
      </c>
      <c r="J119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90" s="62"/>
      <c r="M1190" s="62" t="s">
        <v>7</v>
      </c>
      <c r="N1190" s="72" t="str" cm="1">
        <f t="array" ref="N1190">_xlfn._xlws.FILTER(LookupCostCode[Cost Code],LookupCostCode[Description]=Table1[[#This Row],[Equipment Type]],"Not Assigned")</f>
        <v>Not Assigned</v>
      </c>
      <c r="O1190" s="72" t="s">
        <v>737</v>
      </c>
      <c r="P1190" s="72"/>
      <c r="Q1190" s="62" t="s">
        <v>9</v>
      </c>
      <c r="R1190" s="62"/>
      <c r="S1190" s="62" t="s">
        <v>6</v>
      </c>
      <c r="T1190" s="62"/>
      <c r="U1190" s="62"/>
      <c r="V1190" s="62" t="s">
        <v>1131</v>
      </c>
      <c r="W1190" s="72" t="str">
        <f>IF(ISBLANK(Table1[[#This Row],[Connection Type]]),"",INDEX(LookupConnectionType[Description],MATCH(Table1[[#This Row],[Connection Type]],LookupConnectionType[Connection Abbreviation])))</f>
        <v>National Pipe Taper Thread (Meets Fuel/Gas Code)</v>
      </c>
      <c r="X1190" s="76" t="s">
        <v>1341</v>
      </c>
      <c r="AA1190" s="62"/>
      <c r="AB1190" s="62"/>
      <c r="AC1190" s="62" t="s">
        <v>665</v>
      </c>
      <c r="AD1190" s="62" t="s">
        <v>1346</v>
      </c>
      <c r="AE1190" s="62"/>
      <c r="AF1190" s="77"/>
      <c r="AG1190" s="77"/>
      <c r="AH1190" s="78"/>
      <c r="AI119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9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90" s="79" t="str">
        <f>IF(OR(Table1[[#This Row],[Apparent Power (kVA)]]="",Table1[[#This Row],[Elec - Diversity]]=""),"",Table1[[#This Row],[Apparent Power (kVA)]]*Table1[[#This Row],[Elec - Diversity]])</f>
        <v/>
      </c>
      <c r="AL1190" s="62"/>
      <c r="AM1190" s="62"/>
      <c r="AN1190" s="62"/>
      <c r="AO1190" s="62"/>
      <c r="AP1190" s="62"/>
      <c r="AQ1190" s="62"/>
      <c r="AR1190" s="62"/>
      <c r="AS1190" s="62">
        <v>25</v>
      </c>
      <c r="AT1190" s="62" t="str" cm="1">
        <f t="array" ref="AT1190">IF(ISBLANK(Table1[[#This Row],[Service]]),"N/A",INDEX(LookupService[Consumption Unit],MATCH(Table1[[#This Row],[Service]],LookupService[Service],0),0))</f>
        <v>GPM</v>
      </c>
      <c r="AU1190" s="62">
        <v>180</v>
      </c>
      <c r="AV1190" s="62">
        <v>58</v>
      </c>
      <c r="AW1190" s="80" t="str" cm="1">
        <f t="array" ref="AW1190">IF(ISBLANK(Table1[[#This Row],[Service]]),"N/A",INDEX(LookupService[Pressure Unit],MATCH(Table1[[#This Row],[Service]],LookupService[Service],0),0))</f>
        <v>PSI</v>
      </c>
      <c r="AX1190" s="81">
        <v>0.05</v>
      </c>
      <c r="AY1190" s="72">
        <f>IF(OR(Table1[[#This Row],[Flow]]="",Table1[[#This Row],[Mech - Diversity]]=""),"",Table1[[#This Row],[Flow]]*Table1[[#This Row],[Mech - Diversity]])</f>
        <v>1.25</v>
      </c>
      <c r="AZ1190" s="72"/>
      <c r="BA1190" s="62" t="s">
        <v>519</v>
      </c>
      <c r="BB1190" s="62"/>
      <c r="BC1190" s="62" t="s">
        <v>1119</v>
      </c>
      <c r="BD1190" s="62"/>
      <c r="BE1190" s="62"/>
      <c r="BF1190" s="62"/>
      <c r="BG1190" s="62"/>
      <c r="BH1190" s="77"/>
      <c r="BI1190" s="77"/>
      <c r="BJ1190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190" s="72"/>
      <c r="BL1190" s="72" t="b">
        <f>IF(ISBLANK(Table1[[#This Row],[Power Source (Control Panel)]]),FALSE,TRUE)</f>
        <v>0</v>
      </c>
    </row>
    <row r="1191" spans="1:64" ht="30" customHeight="1" x14ac:dyDescent="0.3">
      <c r="A1191" s="62" t="s">
        <v>663</v>
      </c>
      <c r="B1191" s="62" t="s">
        <v>664</v>
      </c>
      <c r="C119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PHW-C013</v>
      </c>
      <c r="D1191" s="62" t="s">
        <v>516</v>
      </c>
      <c r="E1191" s="62" t="s">
        <v>814</v>
      </c>
      <c r="F1191" s="72" t="str">
        <f>IF(OR(Table1[[#This Row],[Equipment Level]] = "Equipment", Table1[[#This Row],[Equipment Level]] = "Control Panel"),"", INDEX(LookupService[Service Abbreviation],MATCH(Table1[[#This Row],[Service]],LookupService[Service],0),1))</f>
        <v>PHW</v>
      </c>
      <c r="G1191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191" s="74">
        <v>13</v>
      </c>
      <c r="I1191" s="75" t="str">
        <f>IF(Table1[[#This Row],[Connection ID]]&lt;&gt;"-",IF(COUNTIF(Table1[Connection ID],Table1[[#This Row],[Connection ID]])&gt;1,"Duplicate Tag",""),"")</f>
        <v/>
      </c>
      <c r="J119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91" s="62"/>
      <c r="M1191" s="62" t="s">
        <v>7</v>
      </c>
      <c r="N1191" s="72" t="str" cm="1">
        <f t="array" ref="N1191">_xlfn._xlws.FILTER(LookupCostCode[Cost Code],LookupCostCode[Description]=Table1[[#This Row],[Equipment Type]],"Not Assigned")</f>
        <v>Not Assigned</v>
      </c>
      <c r="O1191" s="72" t="s">
        <v>737</v>
      </c>
      <c r="P1191" s="62"/>
      <c r="Q1191" s="62" t="s">
        <v>9</v>
      </c>
      <c r="R1191" s="62"/>
      <c r="S1191" s="62" t="s">
        <v>6</v>
      </c>
      <c r="T1191" s="62"/>
      <c r="U1191" s="62"/>
      <c r="V1191" s="62" t="s">
        <v>1131</v>
      </c>
      <c r="W1191" s="72" t="str">
        <f>IF(ISBLANK(Table1[[#This Row],[Connection Type]]),"",INDEX(LookupConnectionType[Description],MATCH(Table1[[#This Row],[Connection Type]],LookupConnectionType[Connection Abbreviation])))</f>
        <v>National Pipe Taper Thread (Meets Fuel/Gas Code)</v>
      </c>
      <c r="X1191" s="76" t="s">
        <v>1132</v>
      </c>
      <c r="AA1191" s="62"/>
      <c r="AB1191" s="62"/>
      <c r="AC1191" s="62" t="s">
        <v>665</v>
      </c>
      <c r="AD1191" s="62" t="s">
        <v>1347</v>
      </c>
      <c r="AE1191" s="62"/>
      <c r="AF1191" s="77"/>
      <c r="AG1191" s="77"/>
      <c r="AH1191" s="78"/>
      <c r="AI119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9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91" s="79" t="str">
        <f>IF(OR(Table1[[#This Row],[Apparent Power (kVA)]]="",Table1[[#This Row],[Elec - Diversity]]=""),"",Table1[[#This Row],[Apparent Power (kVA)]]*Table1[[#This Row],[Elec - Diversity]])</f>
        <v/>
      </c>
      <c r="AL1191" s="62"/>
      <c r="AM1191" s="62"/>
      <c r="AN1191" s="62"/>
      <c r="AO1191" s="62"/>
      <c r="AP1191" s="62"/>
      <c r="AQ1191" s="62"/>
      <c r="AR1191" s="62"/>
      <c r="AS1191" s="62">
        <v>1</v>
      </c>
      <c r="AT1191" s="62" t="str" cm="1">
        <f t="array" ref="AT1191">IF(ISBLANK(Table1[[#This Row],[Service]]),"N/A",INDEX(LookupService[Consumption Unit],MATCH(Table1[[#This Row],[Service]],LookupService[Service],0),0))</f>
        <v>GPM</v>
      </c>
      <c r="AU1191" s="62">
        <v>180</v>
      </c>
      <c r="AV1191" s="62">
        <v>58</v>
      </c>
      <c r="AW1191" s="80" t="str" cm="1">
        <f t="array" ref="AW1191">IF(ISBLANK(Table1[[#This Row],[Service]]),"N/A",INDEX(LookupService[Pressure Unit],MATCH(Table1[[#This Row],[Service]],LookupService[Service],0),0))</f>
        <v>PSI</v>
      </c>
      <c r="AX1191" s="81">
        <v>0.8</v>
      </c>
      <c r="AY1191" s="72">
        <f>IF(OR(Table1[[#This Row],[Flow]]="",Table1[[#This Row],[Mech - Diversity]]=""),"",Table1[[#This Row],[Flow]]*Table1[[#This Row],[Mech - Diversity]])</f>
        <v>0.8</v>
      </c>
      <c r="AZ1191" s="72"/>
      <c r="BA1191" s="62" t="s">
        <v>519</v>
      </c>
      <c r="BB1191" s="62"/>
      <c r="BC1191" s="62" t="s">
        <v>1119</v>
      </c>
      <c r="BD1191" s="62"/>
      <c r="BE1191" s="62"/>
      <c r="BF1191" s="62"/>
      <c r="BG1191" s="62"/>
      <c r="BH1191" s="77"/>
      <c r="BI1191" s="77"/>
      <c r="BJ1191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191" s="72"/>
      <c r="BL1191" s="72" t="b">
        <f>IF(ISBLANK(Table1[[#This Row],[Power Source (Control Panel)]]),FALSE,TRUE)</f>
        <v>0</v>
      </c>
    </row>
    <row r="1192" spans="1:64" ht="30" customHeight="1" x14ac:dyDescent="0.3">
      <c r="A1192" s="80" t="s">
        <v>663</v>
      </c>
      <c r="B1192" s="62" t="s">
        <v>664</v>
      </c>
      <c r="C119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PCW-C011</v>
      </c>
      <c r="D1192" s="62" t="s">
        <v>516</v>
      </c>
      <c r="E1192" s="62" t="s">
        <v>812</v>
      </c>
      <c r="F1192" s="72" t="str">
        <f>IF(OR(Table1[[#This Row],[Equipment Level]] = "Equipment", Table1[[#This Row],[Equipment Level]] = "Control Panel"),"", INDEX(LookupService[Service Abbreviation],MATCH(Table1[[#This Row],[Service]],LookupService[Service],0),1))</f>
        <v>PCW</v>
      </c>
      <c r="G1192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192" s="74">
        <v>11</v>
      </c>
      <c r="I1192" s="75" t="str">
        <f>IF(Table1[[#This Row],[Connection ID]]&lt;&gt;"-",IF(COUNTIF(Table1[Connection ID],Table1[[#This Row],[Connection ID]])&gt;1,"Duplicate Tag",""),"")</f>
        <v/>
      </c>
      <c r="J119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92" s="62"/>
      <c r="M1192" s="62"/>
      <c r="N1192" s="72" t="str" cm="1">
        <f t="array" ref="N1192">_xlfn._xlws.FILTER(LookupCostCode[Cost Code],LookupCostCode[Description]=Table1[[#This Row],[Equipment Type]],"Not Assigned")</f>
        <v>Not Assigned</v>
      </c>
      <c r="O1192" s="72"/>
      <c r="P1192" s="72"/>
      <c r="Q1192" s="62" t="s">
        <v>9</v>
      </c>
      <c r="R1192" s="62"/>
      <c r="S1192" s="62" t="s">
        <v>6</v>
      </c>
      <c r="T1192" s="62"/>
      <c r="U1192" s="62"/>
      <c r="V1192" s="62"/>
      <c r="W1192" s="72" t="str">
        <f>IF(ISBLANK(Table1[[#This Row],[Connection Type]]),"",INDEX(LookupConnectionType[Description],MATCH(Table1[[#This Row],[Connection Type]],LookupConnectionType[Connection Abbreviation])))</f>
        <v/>
      </c>
      <c r="X1192" s="76"/>
      <c r="AA1192" s="62"/>
      <c r="AB1192" s="62"/>
      <c r="AC1192" s="62" t="s">
        <v>665</v>
      </c>
      <c r="AD1192" s="62" t="s">
        <v>1118</v>
      </c>
      <c r="AE1192" s="62"/>
      <c r="AF1192" s="77"/>
      <c r="AG1192" s="77"/>
      <c r="AH1192" s="78"/>
      <c r="AI119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9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92" s="79" t="str">
        <f>IF(OR(Table1[[#This Row],[Apparent Power (kVA)]]="",Table1[[#This Row],[Elec - Diversity]]=""),"",Table1[[#This Row],[Apparent Power (kVA)]]*Table1[[#This Row],[Elec - Diversity]])</f>
        <v/>
      </c>
      <c r="AL1192" s="62"/>
      <c r="AM1192" s="62"/>
      <c r="AN1192" s="62"/>
      <c r="AO1192" s="62"/>
      <c r="AP1192" s="62"/>
      <c r="AQ1192" s="62"/>
      <c r="AR1192" s="62"/>
      <c r="AS1192" s="62">
        <v>1</v>
      </c>
      <c r="AT1192" s="62" t="str" cm="1">
        <f t="array" ref="AT1192">IF(ISBLANK(Table1[[#This Row],[Service]]),"N/A",INDEX(LookupService[Consumption Unit],MATCH(Table1[[#This Row],[Service]],LookupService[Service],0),0))</f>
        <v>GPM</v>
      </c>
      <c r="AU1192" s="62">
        <v>55</v>
      </c>
      <c r="AV1192" s="62">
        <v>58</v>
      </c>
      <c r="AW1192" s="80" t="str" cm="1">
        <f t="array" ref="AW1192">IF(ISBLANK(Table1[[#This Row],[Service]]),"N/A",INDEX(LookupService[Pressure Unit],MATCH(Table1[[#This Row],[Service]],LookupService[Service],0),0))</f>
        <v>PSI</v>
      </c>
      <c r="AX1192" s="81">
        <v>0.8</v>
      </c>
      <c r="AY1192" s="72">
        <f>IF(OR(Table1[[#This Row],[Flow]]="",Table1[[#This Row],[Mech - Diversity]]=""),"",Table1[[#This Row],[Flow]]*Table1[[#This Row],[Mech - Diversity]])</f>
        <v>0.8</v>
      </c>
      <c r="AZ1192" s="72"/>
      <c r="BA1192" s="62" t="s">
        <v>519</v>
      </c>
      <c r="BB1192" s="62"/>
      <c r="BC1192" s="62" t="s">
        <v>1119</v>
      </c>
      <c r="BD1192" s="62"/>
      <c r="BE1192" s="62"/>
      <c r="BF1192" s="62"/>
      <c r="BG1192" s="62"/>
      <c r="BH1192" s="77"/>
      <c r="BI1192" s="77"/>
      <c r="BJ1192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192" s="72" t="s">
        <v>512</v>
      </c>
      <c r="BL1192" s="72" t="b">
        <f>IF(ISBLANK(Table1[[#This Row],[Power Source (Control Panel)]]),FALSE,TRUE)</f>
        <v>0</v>
      </c>
    </row>
    <row r="1193" spans="1:64" ht="30" customHeight="1" x14ac:dyDescent="0.3">
      <c r="A1193" s="80" t="s">
        <v>663</v>
      </c>
      <c r="B1193" s="62" t="s">
        <v>664</v>
      </c>
      <c r="C119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PCW-C012</v>
      </c>
      <c r="D1193" s="62" t="s">
        <v>516</v>
      </c>
      <c r="E1193" s="62" t="s">
        <v>812</v>
      </c>
      <c r="F1193" s="72" t="str">
        <f>IF(OR(Table1[[#This Row],[Equipment Level]] = "Equipment", Table1[[#This Row],[Equipment Level]] = "Control Panel"),"", INDEX(LookupService[Service Abbreviation],MATCH(Table1[[#This Row],[Service]],LookupService[Service],0),1))</f>
        <v>PCW</v>
      </c>
      <c r="G1193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193" s="74">
        <v>12</v>
      </c>
      <c r="I1193" s="75" t="str">
        <f>IF(Table1[[#This Row],[Connection ID]]&lt;&gt;"-",IF(COUNTIF(Table1[Connection ID],Table1[[#This Row],[Connection ID]])&gt;1,"Duplicate Tag",""),"")</f>
        <v/>
      </c>
      <c r="J119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93" s="62"/>
      <c r="M1193" s="62"/>
      <c r="N1193" s="72" t="str" cm="1">
        <f t="array" ref="N1193">_xlfn._xlws.FILTER(LookupCostCode[Cost Code],LookupCostCode[Description]=Table1[[#This Row],[Equipment Type]],"Not Assigned")</f>
        <v>Not Assigned</v>
      </c>
      <c r="O1193" s="72"/>
      <c r="P1193" s="72"/>
      <c r="Q1193" s="62" t="s">
        <v>9</v>
      </c>
      <c r="R1193" s="62"/>
      <c r="S1193" s="62" t="s">
        <v>6</v>
      </c>
      <c r="T1193" s="62"/>
      <c r="U1193" s="62"/>
      <c r="V1193" s="62"/>
      <c r="W1193" s="72" t="str">
        <f>IF(ISBLANK(Table1[[#This Row],[Connection Type]]),"",INDEX(LookupConnectionType[Description],MATCH(Table1[[#This Row],[Connection Type]],LookupConnectionType[Connection Abbreviation])))</f>
        <v/>
      </c>
      <c r="X1193" s="76"/>
      <c r="AA1193" s="62"/>
      <c r="AB1193" s="62"/>
      <c r="AC1193" s="62" t="s">
        <v>665</v>
      </c>
      <c r="AD1193" s="62" t="s">
        <v>1124</v>
      </c>
      <c r="AE1193" s="62"/>
      <c r="AF1193" s="77"/>
      <c r="AG1193" s="77"/>
      <c r="AH1193" s="78"/>
      <c r="AI119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9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93" s="79" t="str">
        <f>IF(OR(Table1[[#This Row],[Apparent Power (kVA)]]="",Table1[[#This Row],[Elec - Diversity]]=""),"",Table1[[#This Row],[Apparent Power (kVA)]]*Table1[[#This Row],[Elec - Diversity]])</f>
        <v/>
      </c>
      <c r="AL1193" s="62"/>
      <c r="AM1193" s="62"/>
      <c r="AN1193" s="62"/>
      <c r="AO1193" s="62"/>
      <c r="AP1193" s="62"/>
      <c r="AQ1193" s="62"/>
      <c r="AR1193" s="62"/>
      <c r="AS1193" s="62">
        <v>1</v>
      </c>
      <c r="AT1193" s="62" t="str" cm="1">
        <f t="array" ref="AT1193">IF(ISBLANK(Table1[[#This Row],[Service]]),"N/A",INDEX(LookupService[Consumption Unit],MATCH(Table1[[#This Row],[Service]],LookupService[Service],0),0))</f>
        <v>GPM</v>
      </c>
      <c r="AU1193" s="62">
        <v>55</v>
      </c>
      <c r="AV1193" s="62">
        <v>58</v>
      </c>
      <c r="AW1193" s="80" t="str" cm="1">
        <f t="array" ref="AW1193">IF(ISBLANK(Table1[[#This Row],[Service]]),"N/A",INDEX(LookupService[Pressure Unit],MATCH(Table1[[#This Row],[Service]],LookupService[Service],0),0))</f>
        <v>PSI</v>
      </c>
      <c r="AX1193" s="81">
        <v>0.8</v>
      </c>
      <c r="AY1193" s="72">
        <f>IF(OR(Table1[[#This Row],[Flow]]="",Table1[[#This Row],[Mech - Diversity]]=""),"",Table1[[#This Row],[Flow]]*Table1[[#This Row],[Mech - Diversity]])</f>
        <v>0.8</v>
      </c>
      <c r="AZ1193" s="72"/>
      <c r="BA1193" s="62" t="s">
        <v>519</v>
      </c>
      <c r="BB1193" s="62"/>
      <c r="BC1193" s="62" t="s">
        <v>1119</v>
      </c>
      <c r="BD1193" s="62"/>
      <c r="BE1193" s="62"/>
      <c r="BF1193" s="62"/>
      <c r="BG1193" s="62"/>
      <c r="BH1193" s="77"/>
      <c r="BI1193" s="77"/>
      <c r="BJ1193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193" s="72" t="s">
        <v>512</v>
      </c>
      <c r="BL1193" s="72" t="b">
        <f>IF(ISBLANK(Table1[[#This Row],[Power Source (Control Panel)]]),FALSE,TRUE)</f>
        <v>0</v>
      </c>
    </row>
    <row r="1194" spans="1:64" ht="30" customHeight="1" x14ac:dyDescent="0.3">
      <c r="A1194" s="80" t="s">
        <v>663</v>
      </c>
      <c r="B1194" s="62" t="s">
        <v>664</v>
      </c>
      <c r="C119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PHW-C011</v>
      </c>
      <c r="D1194" s="62" t="s">
        <v>516</v>
      </c>
      <c r="E1194" s="62" t="s">
        <v>814</v>
      </c>
      <c r="F1194" s="72" t="str">
        <f>IF(OR(Table1[[#This Row],[Equipment Level]] = "Equipment", Table1[[#This Row],[Equipment Level]] = "Control Panel"),"", INDEX(LookupService[Service Abbreviation],MATCH(Table1[[#This Row],[Service]],LookupService[Service],0),1))</f>
        <v>PHW</v>
      </c>
      <c r="G1194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194" s="74">
        <v>11</v>
      </c>
      <c r="I1194" s="75" t="str">
        <f>IF(Table1[[#This Row],[Connection ID]]&lt;&gt;"-",IF(COUNTIF(Table1[Connection ID],Table1[[#This Row],[Connection ID]])&gt;1,"Duplicate Tag",""),"")</f>
        <v/>
      </c>
      <c r="J119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94" s="62"/>
      <c r="M1194" s="62"/>
      <c r="N1194" s="72" t="str" cm="1">
        <f t="array" ref="N1194">_xlfn._xlws.FILTER(LookupCostCode[Cost Code],LookupCostCode[Description]=Table1[[#This Row],[Equipment Type]],"Not Assigned")</f>
        <v>Not Assigned</v>
      </c>
      <c r="O1194" s="72"/>
      <c r="P1194" s="72"/>
      <c r="Q1194" s="62" t="s">
        <v>9</v>
      </c>
      <c r="R1194" s="62"/>
      <c r="S1194" s="62" t="s">
        <v>6</v>
      </c>
      <c r="T1194" s="62"/>
      <c r="U1194" s="62"/>
      <c r="V1194" s="62" t="s">
        <v>1131</v>
      </c>
      <c r="W1194" s="72" t="str">
        <f>IF(ISBLANK(Table1[[#This Row],[Connection Type]]),"",INDEX(LookupConnectionType[Description],MATCH(Table1[[#This Row],[Connection Type]],LookupConnectionType[Connection Abbreviation])))</f>
        <v>National Pipe Taper Thread (Meets Fuel/Gas Code)</v>
      </c>
      <c r="X1194" s="76" t="s">
        <v>1132</v>
      </c>
      <c r="AA1194" s="62"/>
      <c r="AB1194" s="62"/>
      <c r="AC1194" s="62" t="s">
        <v>665</v>
      </c>
      <c r="AD1194" s="62" t="s">
        <v>1118</v>
      </c>
      <c r="AE1194" s="62"/>
      <c r="AF1194" s="77"/>
      <c r="AG1194" s="77"/>
      <c r="AH1194" s="78"/>
      <c r="AI119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9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94" s="79" t="str">
        <f>IF(OR(Table1[[#This Row],[Apparent Power (kVA)]]="",Table1[[#This Row],[Elec - Diversity]]=""),"",Table1[[#This Row],[Apparent Power (kVA)]]*Table1[[#This Row],[Elec - Diversity]])</f>
        <v/>
      </c>
      <c r="AL1194" s="62"/>
      <c r="AM1194" s="62"/>
      <c r="AN1194" s="62"/>
      <c r="AO1194" s="62"/>
      <c r="AP1194" s="62"/>
      <c r="AQ1194" s="62"/>
      <c r="AR1194" s="62"/>
      <c r="AS1194" s="62">
        <v>1</v>
      </c>
      <c r="AT1194" s="62" t="str" cm="1">
        <f t="array" ref="AT1194">IF(ISBLANK(Table1[[#This Row],[Service]]),"N/A",INDEX(LookupService[Consumption Unit],MATCH(Table1[[#This Row],[Service]],LookupService[Service],0),0))</f>
        <v>GPM</v>
      </c>
      <c r="AU1194" s="62">
        <v>180</v>
      </c>
      <c r="AV1194" s="62">
        <v>58</v>
      </c>
      <c r="AW1194" s="80" t="str" cm="1">
        <f t="array" ref="AW1194">IF(ISBLANK(Table1[[#This Row],[Service]]),"N/A",INDEX(LookupService[Pressure Unit],MATCH(Table1[[#This Row],[Service]],LookupService[Service],0),0))</f>
        <v>PSI</v>
      </c>
      <c r="AX1194" s="81">
        <v>0.8</v>
      </c>
      <c r="AY1194" s="72">
        <f>IF(OR(Table1[[#This Row],[Flow]]="",Table1[[#This Row],[Mech - Diversity]]=""),"",Table1[[#This Row],[Flow]]*Table1[[#This Row],[Mech - Diversity]])</f>
        <v>0.8</v>
      </c>
      <c r="AZ1194" s="72"/>
      <c r="BA1194" s="62" t="s">
        <v>519</v>
      </c>
      <c r="BB1194" s="62"/>
      <c r="BC1194" s="62" t="s">
        <v>1119</v>
      </c>
      <c r="BD1194" s="62"/>
      <c r="BE1194" s="62"/>
      <c r="BF1194" s="62"/>
      <c r="BG1194" s="62"/>
      <c r="BH1194" s="77"/>
      <c r="BI1194" s="77"/>
      <c r="BJ1194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194" s="72" t="s">
        <v>512</v>
      </c>
      <c r="BL1194" s="72" t="b">
        <f>IF(ISBLANK(Table1[[#This Row],[Power Source (Control Panel)]]),FALSE,TRUE)</f>
        <v>0</v>
      </c>
    </row>
    <row r="1195" spans="1:64" ht="30" customHeight="1" x14ac:dyDescent="0.3">
      <c r="A1195" s="80" t="s">
        <v>663</v>
      </c>
      <c r="B1195" s="62" t="s">
        <v>664</v>
      </c>
      <c r="C119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PHW-C012</v>
      </c>
      <c r="D1195" s="62" t="s">
        <v>516</v>
      </c>
      <c r="E1195" s="62" t="s">
        <v>814</v>
      </c>
      <c r="F1195" s="72" t="str">
        <f>IF(OR(Table1[[#This Row],[Equipment Level]] = "Equipment", Table1[[#This Row],[Equipment Level]] = "Control Panel"),"", INDEX(LookupService[Service Abbreviation],MATCH(Table1[[#This Row],[Service]],LookupService[Service],0),1))</f>
        <v>PHW</v>
      </c>
      <c r="G1195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195" s="74">
        <v>12</v>
      </c>
      <c r="I1195" s="75" t="str">
        <f>IF(Table1[[#This Row],[Connection ID]]&lt;&gt;"-",IF(COUNTIF(Table1[Connection ID],Table1[[#This Row],[Connection ID]])&gt;1,"Duplicate Tag",""),"")</f>
        <v/>
      </c>
      <c r="J119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95" s="62"/>
      <c r="M1195" s="62"/>
      <c r="N1195" s="72" t="str" cm="1">
        <f t="array" ref="N1195">_xlfn._xlws.FILTER(LookupCostCode[Cost Code],LookupCostCode[Description]=Table1[[#This Row],[Equipment Type]],"Not Assigned")</f>
        <v>Not Assigned</v>
      </c>
      <c r="O1195" s="72"/>
      <c r="P1195" s="72"/>
      <c r="Q1195" s="62" t="s">
        <v>9</v>
      </c>
      <c r="R1195" s="62"/>
      <c r="S1195" s="62" t="s">
        <v>6</v>
      </c>
      <c r="T1195" s="62"/>
      <c r="U1195" s="62"/>
      <c r="V1195" s="62" t="s">
        <v>1131</v>
      </c>
      <c r="W1195" s="72" t="str">
        <f>IF(ISBLANK(Table1[[#This Row],[Connection Type]]),"",INDEX(LookupConnectionType[Description],MATCH(Table1[[#This Row],[Connection Type]],LookupConnectionType[Connection Abbreviation])))</f>
        <v>National Pipe Taper Thread (Meets Fuel/Gas Code)</v>
      </c>
      <c r="X1195" s="76" t="s">
        <v>1132</v>
      </c>
      <c r="AA1195" s="62"/>
      <c r="AB1195" s="62"/>
      <c r="AC1195" s="62" t="s">
        <v>665</v>
      </c>
      <c r="AD1195" s="62" t="s">
        <v>1124</v>
      </c>
      <c r="AE1195" s="62"/>
      <c r="AF1195" s="77"/>
      <c r="AG1195" s="77"/>
      <c r="AH1195" s="78"/>
      <c r="AI119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9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95" s="79" t="str">
        <f>IF(OR(Table1[[#This Row],[Apparent Power (kVA)]]="",Table1[[#This Row],[Elec - Diversity]]=""),"",Table1[[#This Row],[Apparent Power (kVA)]]*Table1[[#This Row],[Elec - Diversity]])</f>
        <v/>
      </c>
      <c r="AL1195" s="62"/>
      <c r="AM1195" s="62"/>
      <c r="AN1195" s="62"/>
      <c r="AO1195" s="62"/>
      <c r="AP1195" s="62"/>
      <c r="AQ1195" s="62"/>
      <c r="AR1195" s="62"/>
      <c r="AS1195" s="62">
        <v>1</v>
      </c>
      <c r="AT1195" s="62" t="str" cm="1">
        <f t="array" ref="AT1195">IF(ISBLANK(Table1[[#This Row],[Service]]),"N/A",INDEX(LookupService[Consumption Unit],MATCH(Table1[[#This Row],[Service]],LookupService[Service],0),0))</f>
        <v>GPM</v>
      </c>
      <c r="AU1195" s="62">
        <v>180</v>
      </c>
      <c r="AV1195" s="62">
        <v>58</v>
      </c>
      <c r="AW1195" s="80" t="str" cm="1">
        <f t="array" ref="AW1195">IF(ISBLANK(Table1[[#This Row],[Service]]),"N/A",INDEX(LookupService[Pressure Unit],MATCH(Table1[[#This Row],[Service]],LookupService[Service],0),0))</f>
        <v>PSI</v>
      </c>
      <c r="AX1195" s="81">
        <v>0.8</v>
      </c>
      <c r="AY1195" s="72">
        <f>IF(OR(Table1[[#This Row],[Flow]]="",Table1[[#This Row],[Mech - Diversity]]=""),"",Table1[[#This Row],[Flow]]*Table1[[#This Row],[Mech - Diversity]])</f>
        <v>0.8</v>
      </c>
      <c r="AZ1195" s="72"/>
      <c r="BA1195" s="62" t="s">
        <v>519</v>
      </c>
      <c r="BB1195" s="62"/>
      <c r="BC1195" s="62" t="s">
        <v>1119</v>
      </c>
      <c r="BD1195" s="62"/>
      <c r="BE1195" s="62"/>
      <c r="BF1195" s="62"/>
      <c r="BG1195" s="62"/>
      <c r="BH1195" s="77"/>
      <c r="BI1195" s="77"/>
      <c r="BJ1195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195" s="72" t="s">
        <v>512</v>
      </c>
      <c r="BL1195" s="72" t="b">
        <f>IF(ISBLANK(Table1[[#This Row],[Power Source (Control Panel)]]),FALSE,TRUE)</f>
        <v>0</v>
      </c>
    </row>
    <row r="1196" spans="1:64" ht="30" customHeight="1" x14ac:dyDescent="0.3">
      <c r="A1196" s="62" t="s">
        <v>663</v>
      </c>
      <c r="B1196" s="62" t="s">
        <v>664</v>
      </c>
      <c r="C119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196" s="62" t="s">
        <v>509</v>
      </c>
      <c r="E1196" s="62"/>
      <c r="F119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19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196" s="74"/>
      <c r="I1196" s="75" t="str">
        <f>IF(Table1[[#This Row],[Connection ID]]&lt;&gt;"-",IF(COUNTIF(Table1[Connection ID],Table1[[#This Row],[Connection ID]])&gt;1,"Duplicate Tag",""),"")</f>
        <v/>
      </c>
      <c r="J119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96" s="62" t="s">
        <v>1311</v>
      </c>
      <c r="M1196" s="62" t="s">
        <v>7</v>
      </c>
      <c r="N1196" s="72" cm="1">
        <f t="array" ref="N1196">_xlfn._xlws.FILTER(LookupCostCode[Cost Code],LookupCostCode[Description]=Table1[[#This Row],[Equipment Type]],"Not Assigned")</f>
        <v>4224</v>
      </c>
      <c r="O1196" s="72" t="s">
        <v>737</v>
      </c>
      <c r="P1196" s="72"/>
      <c r="Q1196" s="62" t="s">
        <v>9</v>
      </c>
      <c r="R1196" s="62"/>
      <c r="S1196" s="62" t="s">
        <v>6</v>
      </c>
      <c r="T1196" s="62"/>
      <c r="U1196" s="62"/>
      <c r="V1196" s="62"/>
      <c r="W1196" s="72" t="str">
        <f>IF(ISBLANK(Table1[[#This Row],[Connection Type]]),"",INDEX(LookupConnectionType[Description],MATCH(Table1[[#This Row],[Connection Type]],LookupConnectionType[Connection Abbreviation])))</f>
        <v/>
      </c>
      <c r="X1196" s="76"/>
      <c r="AA1196" s="62"/>
      <c r="AB1196" s="62"/>
      <c r="AC1196" s="62"/>
      <c r="AD1196" s="62"/>
      <c r="AE1196" s="62"/>
      <c r="AF1196" s="77"/>
      <c r="AG1196" s="77"/>
      <c r="AH1196" s="78"/>
      <c r="AI119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9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96" s="79" t="str">
        <f>IF(OR(Table1[[#This Row],[Apparent Power (kVA)]]="",Table1[[#This Row],[Elec - Diversity]]=""),"",Table1[[#This Row],[Apparent Power (kVA)]]*Table1[[#This Row],[Elec - Diversity]])</f>
        <v/>
      </c>
      <c r="AL1196" s="62" t="s">
        <v>989</v>
      </c>
      <c r="AM1196" s="62"/>
      <c r="AN1196" s="62"/>
      <c r="AO1196" s="62"/>
      <c r="AP1196" s="62"/>
      <c r="AQ1196" s="62"/>
      <c r="AR1196" s="62"/>
      <c r="AS1196" s="62"/>
      <c r="AT1196" s="62" t="str" cm="1">
        <f t="array" ref="AT1196">IF(ISBLANK(Table1[[#This Row],[Service]]),"N/A",INDEX(LookupService[Consumption Unit],MATCH(Table1[[#This Row],[Service]],LookupService[Service],0),0))</f>
        <v>N/A</v>
      </c>
      <c r="AU1196" s="62"/>
      <c r="AV1196" s="62"/>
      <c r="AW1196" s="80" t="str" cm="1">
        <f t="array" ref="AW1196">IF(ISBLANK(Table1[[#This Row],[Service]]),"N/A",INDEX(LookupService[Pressure Unit],MATCH(Table1[[#This Row],[Service]],LookupService[Service],0),0))</f>
        <v>N/A</v>
      </c>
      <c r="AX1196" s="81"/>
      <c r="AY1196" s="72" t="str">
        <f>IF(OR(Table1[[#This Row],[Flow]]="",Table1[[#This Row],[Mech - Diversity]]=""),"",Table1[[#This Row],[Flow]]*Table1[[#This Row],[Mech - Diversity]])</f>
        <v/>
      </c>
      <c r="AZ1196" s="72"/>
      <c r="BA1196" s="62"/>
      <c r="BB1196" s="62"/>
      <c r="BC1196" s="62"/>
      <c r="BD1196" s="62"/>
      <c r="BE1196" s="62"/>
      <c r="BF1196" s="62"/>
      <c r="BG1196" s="62"/>
      <c r="BH1196" s="77"/>
      <c r="BI1196" s="77"/>
      <c r="BJ119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196" s="72"/>
      <c r="BL1196" s="72" t="b">
        <f>IF(ISBLANK(Table1[[#This Row],[Power Source (Control Panel)]]),FALSE,TRUE)</f>
        <v>1</v>
      </c>
    </row>
    <row r="1197" spans="1:64" ht="30" customHeight="1" x14ac:dyDescent="0.3">
      <c r="A1197" s="62" t="s">
        <v>1348</v>
      </c>
      <c r="B1197" s="62" t="s">
        <v>1349</v>
      </c>
      <c r="C119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DRN-C009</v>
      </c>
      <c r="D1197" s="62" t="s">
        <v>516</v>
      </c>
      <c r="E1197" s="62" t="s">
        <v>882</v>
      </c>
      <c r="F1197" s="72" t="str">
        <f>IF(OR(Table1[[#This Row],[Equipment Level]] = "Equipment", Table1[[#This Row],[Equipment Level]] = "Control Panel"),"", INDEX(LookupService[Service Abbreviation],MATCH(Table1[[#This Row],[Service]],LookupService[Service],0),1))</f>
        <v>DRN</v>
      </c>
      <c r="G1197" s="72" t="str">
        <f>IF(OR(Table1[[#This Row],[Equipment Level]] = "Equipment", Table1[[#This Row],[Equipment Level]] = "Control Panel"),"",  INDEX(LookupService[Service Category],MATCH(Table1[[#This Row],[Service]],LookupService[Service],0),1))</f>
        <v>Drain</v>
      </c>
      <c r="H1197" s="74">
        <v>9</v>
      </c>
      <c r="I1197" s="75" t="str">
        <f>IF(Table1[[#This Row],[Connection ID]]&lt;&gt;"-",IF(COUNTIF(Table1[Connection ID],Table1[[#This Row],[Connection ID]])&gt;1,"Duplicate Tag",""),"")</f>
        <v/>
      </c>
      <c r="J119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97" s="62"/>
      <c r="M1197" s="62" t="s">
        <v>7</v>
      </c>
      <c r="N1197" s="72" t="str" cm="1">
        <f t="array" ref="N1197">_xlfn._xlws.FILTER(LookupCostCode[Cost Code],LookupCostCode[Description]=Table1[[#This Row],[Equipment Type]],"Not Assigned")</f>
        <v>Not Assigned</v>
      </c>
      <c r="O1197" s="72" t="s">
        <v>594</v>
      </c>
      <c r="P1197" s="72"/>
      <c r="Q1197" s="62" t="s">
        <v>9</v>
      </c>
      <c r="R1197" s="62"/>
      <c r="S1197" s="62" t="s">
        <v>6</v>
      </c>
      <c r="T1197" s="62"/>
      <c r="U1197" s="62"/>
      <c r="V1197" s="62"/>
      <c r="W1197" s="72" t="str">
        <f>IF(ISBLANK(Table1[[#This Row],[Connection Type]]),"",INDEX(LookupConnectionType[Description],MATCH(Table1[[#This Row],[Connection Type]],LookupConnectionType[Connection Abbreviation])))</f>
        <v/>
      </c>
      <c r="X1197" s="76"/>
      <c r="AA1197" s="62"/>
      <c r="AB1197" s="62"/>
      <c r="AC1197" s="62" t="s">
        <v>665</v>
      </c>
      <c r="AD1197" s="62"/>
      <c r="AE1197" s="62"/>
      <c r="AF1197" s="77"/>
      <c r="AG1197" s="77"/>
      <c r="AH1197" s="78"/>
      <c r="AI119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9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97" s="79" t="str">
        <f>IF(OR(Table1[[#This Row],[Apparent Power (kVA)]]="",Table1[[#This Row],[Elec - Diversity]]=""),"",Table1[[#This Row],[Apparent Power (kVA)]]*Table1[[#This Row],[Elec - Diversity]])</f>
        <v/>
      </c>
      <c r="AL1197" s="62"/>
      <c r="AM1197" s="62"/>
      <c r="AN1197" s="62"/>
      <c r="AO1197" s="62"/>
      <c r="AP1197" s="62"/>
      <c r="AQ1197" s="62"/>
      <c r="AR1197" s="62"/>
      <c r="AS1197" s="62">
        <v>15</v>
      </c>
      <c r="AT1197" s="62" t="str" cm="1">
        <f t="array" ref="AT1197">IF(ISBLANK(Table1[[#This Row],[Service]]),"N/A",INDEX(LookupService[Consumption Unit],MATCH(Table1[[#This Row],[Service]],LookupService[Service],0),0))</f>
        <v>GPM</v>
      </c>
      <c r="AU1197" s="62">
        <v>85</v>
      </c>
      <c r="AV1197" s="62">
        <v>10</v>
      </c>
      <c r="AW1197" s="80" t="str" cm="1">
        <f t="array" ref="AW1197">IF(ISBLANK(Table1[[#This Row],[Service]]),"N/A",INDEX(LookupService[Pressure Unit],MATCH(Table1[[#This Row],[Service]],LookupService[Service],0),0))</f>
        <v>PSI</v>
      </c>
      <c r="AX1197" s="81">
        <v>0.02</v>
      </c>
      <c r="AY1197" s="72">
        <f>IF(OR(Table1[[#This Row],[Flow]]="",Table1[[#This Row],[Mech - Diversity]]=""),"",Table1[[#This Row],[Flow]]*Table1[[#This Row],[Mech - Diversity]])</f>
        <v>0.3</v>
      </c>
      <c r="AZ1197" s="72"/>
      <c r="BA1197" s="62"/>
      <c r="BB1197" s="62"/>
      <c r="BC1197" s="62"/>
      <c r="BD1197" s="62"/>
      <c r="BE1197" s="62"/>
      <c r="BF1197" s="62"/>
      <c r="BG1197" s="62"/>
      <c r="BH1197" s="77"/>
      <c r="BI1197" s="77"/>
      <c r="BJ1197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197" s="72"/>
      <c r="BL1197" s="72" t="b">
        <f>IF(ISBLANK(Table1[[#This Row],[Power Source (Control Panel)]]),FALSE,TRUE)</f>
        <v>0</v>
      </c>
    </row>
    <row r="1198" spans="1:64" ht="30" customHeight="1" x14ac:dyDescent="0.3">
      <c r="A1198" s="62" t="s">
        <v>1348</v>
      </c>
      <c r="B1198" s="62" t="s">
        <v>1349</v>
      </c>
      <c r="C119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EL-C192</v>
      </c>
      <c r="D1198" s="62" t="s">
        <v>516</v>
      </c>
      <c r="E1198" s="62" t="s">
        <v>528</v>
      </c>
      <c r="F1198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198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198" s="74">
        <v>192</v>
      </c>
      <c r="I1198" s="75" t="str">
        <f>IF(Table1[[#This Row],[Connection ID]]&lt;&gt;"-",IF(COUNTIF(Table1[Connection ID],Table1[[#This Row],[Connection ID]])&gt;1,"Duplicate Tag",""),"")</f>
        <v/>
      </c>
      <c r="J119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98" s="62"/>
      <c r="M1198" s="62" t="s">
        <v>7</v>
      </c>
      <c r="N1198" s="72" t="str" cm="1">
        <f t="array" ref="N1198">_xlfn._xlws.FILTER(LookupCostCode[Cost Code],LookupCostCode[Description]=Table1[[#This Row],[Equipment Type]],"Not Assigned")</f>
        <v>Not Assigned</v>
      </c>
      <c r="O1198" s="72" t="s">
        <v>594</v>
      </c>
      <c r="P1198" s="72"/>
      <c r="Q1198" s="62" t="s">
        <v>9</v>
      </c>
      <c r="R1198" s="62"/>
      <c r="S1198" s="62" t="s">
        <v>6</v>
      </c>
      <c r="T1198" s="62"/>
      <c r="U1198" s="62"/>
      <c r="V1198" s="62"/>
      <c r="W1198" s="72" t="str">
        <f>IF(ISBLANK(Table1[[#This Row],[Connection Type]]),"",INDEX(LookupConnectionType[Description],MATCH(Table1[[#This Row],[Connection Type]],LookupConnectionType[Connection Abbreviation])))</f>
        <v/>
      </c>
      <c r="X1198" s="76"/>
      <c r="AA1198" s="62"/>
      <c r="AB1198" s="62"/>
      <c r="AC1198" s="62" t="s">
        <v>665</v>
      </c>
      <c r="AD1198" s="62"/>
      <c r="AE1198" s="62" t="s">
        <v>657</v>
      </c>
      <c r="AF1198" s="77"/>
      <c r="AG1198" s="77">
        <v>50</v>
      </c>
      <c r="AH1198" s="78">
        <v>0.8</v>
      </c>
      <c r="AI1198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18.013328398716322</v>
      </c>
      <c r="AJ1198" s="79">
        <f>IF(OR(Table1[[#This Row],[Apparent Load (FLA)]]="",Table1[[#This Row],[Apparent Load (FLA)]]=0,Table1[[#This Row],[Elec - Diversity]]=""),"",Table1[[#This Row],[Apparent Load (FLA)]]*Table1[[#This Row],[Elec - Diversity]])</f>
        <v>40</v>
      </c>
      <c r="AK1198" s="79">
        <f>IF(OR(Table1[[#This Row],[Apparent Power (kVA)]]="",Table1[[#This Row],[Elec - Diversity]]=""),"",Table1[[#This Row],[Apparent Power (kVA)]]*Table1[[#This Row],[Elec - Diversity]])</f>
        <v>14.410662718973057</v>
      </c>
      <c r="AL1198" s="62"/>
      <c r="AM1198" s="62"/>
      <c r="AN1198" s="62"/>
      <c r="AO1198" s="62"/>
      <c r="AP1198" s="62"/>
      <c r="AQ1198" s="62"/>
      <c r="AR1198" s="62"/>
      <c r="AS1198" s="62"/>
      <c r="AT1198" s="62" t="str" cm="1">
        <f t="array" ref="AT1198">IF(ISBLANK(Table1[[#This Row],[Service]]),"N/A",INDEX(LookupService[Consumption Unit],MATCH(Table1[[#This Row],[Service]],LookupService[Service],0),0))</f>
        <v>N/A</v>
      </c>
      <c r="AU1198" s="62"/>
      <c r="AV1198" s="62"/>
      <c r="AW1198" s="80" t="str" cm="1">
        <f t="array" ref="AW1198">IF(ISBLANK(Table1[[#This Row],[Service]]),"N/A",INDEX(LookupService[Pressure Unit],MATCH(Table1[[#This Row],[Service]],LookupService[Service],0),0))</f>
        <v>N/A</v>
      </c>
      <c r="AX1198" s="81"/>
      <c r="AY1198" s="72" t="str">
        <f>IF(OR(Table1[[#This Row],[Flow]]="",Table1[[#This Row],[Mech - Diversity]]=""),"",Table1[[#This Row],[Flow]]*Table1[[#This Row],[Mech - Diversity]])</f>
        <v/>
      </c>
      <c r="AZ1198" s="72"/>
      <c r="BA1198" s="62"/>
      <c r="BB1198" s="62"/>
      <c r="BC1198" s="62"/>
      <c r="BD1198" s="62"/>
      <c r="BE1198" s="62"/>
      <c r="BF1198" s="62"/>
      <c r="BG1198" s="62"/>
      <c r="BH1198" s="77"/>
      <c r="BI1198" s="77"/>
      <c r="BJ1198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198" s="72"/>
      <c r="BL1198" s="72" t="b">
        <f>IF(ISBLANK(Table1[[#This Row],[Power Source (Control Panel)]]),FALSE,TRUE)</f>
        <v>0</v>
      </c>
    </row>
    <row r="1199" spans="1:64" ht="30" customHeight="1" x14ac:dyDescent="0.3">
      <c r="A1199" s="62" t="s">
        <v>1348</v>
      </c>
      <c r="B1199" s="62" t="s">
        <v>1349</v>
      </c>
      <c r="C119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TD-C178</v>
      </c>
      <c r="D1199" s="62" t="s">
        <v>516</v>
      </c>
      <c r="E1199" s="62" t="s">
        <v>794</v>
      </c>
      <c r="F1199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199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199" s="74">
        <v>178</v>
      </c>
      <c r="I1199" s="75" t="str">
        <f>IF(Table1[[#This Row],[Connection ID]]&lt;&gt;"-",IF(COUNTIF(Table1[Connection ID],Table1[[#This Row],[Connection ID]])&gt;1,"Duplicate Tag",""),"")</f>
        <v/>
      </c>
      <c r="J119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199" s="62"/>
      <c r="M1199" s="62" t="s">
        <v>7</v>
      </c>
      <c r="N1199" s="72" t="str" cm="1">
        <f t="array" ref="N1199">_xlfn._xlws.FILTER(LookupCostCode[Cost Code],LookupCostCode[Description]=Table1[[#This Row],[Equipment Type]],"Not Assigned")</f>
        <v>Not Assigned</v>
      </c>
      <c r="O1199" s="72" t="s">
        <v>594</v>
      </c>
      <c r="P1199" s="62"/>
      <c r="Q1199" s="62" t="s">
        <v>9</v>
      </c>
      <c r="R1199" s="62"/>
      <c r="S1199" s="62" t="s">
        <v>6</v>
      </c>
      <c r="T1199" s="62"/>
      <c r="U1199" s="62"/>
      <c r="V1199" s="62"/>
      <c r="W1199" s="72" t="str">
        <f>IF(ISBLANK(Table1[[#This Row],[Connection Type]]),"",INDEX(LookupConnectionType[Description],MATCH(Table1[[#This Row],[Connection Type]],LookupConnectionType[Connection Abbreviation])))</f>
        <v/>
      </c>
      <c r="X1199" s="76"/>
      <c r="AA1199" s="62"/>
      <c r="AB1199" s="62"/>
      <c r="AC1199" s="62"/>
      <c r="AD1199" s="62"/>
      <c r="AE1199" s="62"/>
      <c r="AF1199" s="77"/>
      <c r="AG1199" s="77"/>
      <c r="AH1199" s="78"/>
      <c r="AI119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19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199" s="79" t="str">
        <f>IF(OR(Table1[[#This Row],[Apparent Power (kVA)]]="",Table1[[#This Row],[Elec - Diversity]]=""),"",Table1[[#This Row],[Apparent Power (kVA)]]*Table1[[#This Row],[Elec - Diversity]])</f>
        <v/>
      </c>
      <c r="AL1199" s="62"/>
      <c r="AM1199" s="62"/>
      <c r="AN1199" s="62"/>
      <c r="AO1199" s="62"/>
      <c r="AP1199" s="62"/>
      <c r="AQ1199" s="62"/>
      <c r="AR1199" s="62"/>
      <c r="AS1199" s="62"/>
      <c r="AT1199" s="62" t="str" cm="1">
        <f t="array" ref="AT1199">IF(ISBLANK(Table1[[#This Row],[Service]]),"N/A",INDEX(LookupService[Consumption Unit],MATCH(Table1[[#This Row],[Service]],LookupService[Service],0),0))</f>
        <v>N/A</v>
      </c>
      <c r="AU1199" s="62"/>
      <c r="AV1199" s="62"/>
      <c r="AW1199" s="80" t="str" cm="1">
        <f t="array" ref="AW1199">IF(ISBLANK(Table1[[#This Row],[Service]]),"N/A",INDEX(LookupService[Pressure Unit],MATCH(Table1[[#This Row],[Service]],LookupService[Service],0),0))</f>
        <v>N/A</v>
      </c>
      <c r="AX1199" s="81"/>
      <c r="AY1199" s="72" t="str">
        <f>IF(OR(Table1[[#This Row],[Flow]]="",Table1[[#This Row],[Mech - Diversity]]=""),"",Table1[[#This Row],[Flow]]*Table1[[#This Row],[Mech - Diversity]])</f>
        <v/>
      </c>
      <c r="AZ1199" s="72"/>
      <c r="BA1199" s="62"/>
      <c r="BB1199" s="62"/>
      <c r="BC1199" s="62"/>
      <c r="BD1199" s="62"/>
      <c r="BE1199" s="62"/>
      <c r="BF1199" s="62"/>
      <c r="BG1199" s="62"/>
      <c r="BH1199" s="77"/>
      <c r="BI1199" s="77"/>
      <c r="BJ1199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199" s="72"/>
      <c r="BL1199" s="72" t="b">
        <f>IF(ISBLANK(Table1[[#This Row],[Power Source (Control Panel)]]),FALSE,TRUE)</f>
        <v>0</v>
      </c>
    </row>
    <row r="1200" spans="1:64" ht="30" customHeight="1" x14ac:dyDescent="0.3">
      <c r="A1200" s="62" t="s">
        <v>1348</v>
      </c>
      <c r="B1200" s="62" t="s">
        <v>1349</v>
      </c>
      <c r="C120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PCW-C014</v>
      </c>
      <c r="D1200" s="62" t="s">
        <v>516</v>
      </c>
      <c r="E1200" s="62" t="s">
        <v>812</v>
      </c>
      <c r="F1200" s="72" t="str">
        <f>IF(OR(Table1[[#This Row],[Equipment Level]] = "Equipment", Table1[[#This Row],[Equipment Level]] = "Control Panel"),"", INDEX(LookupService[Service Abbreviation],MATCH(Table1[[#This Row],[Service]],LookupService[Service],0),1))</f>
        <v>PCW</v>
      </c>
      <c r="G1200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00" s="74">
        <v>14</v>
      </c>
      <c r="I1200" s="75" t="str">
        <f>IF(Table1[[#This Row],[Connection ID]]&lt;&gt;"-",IF(COUNTIF(Table1[Connection ID],Table1[[#This Row],[Connection ID]])&gt;1,"Duplicate Tag",""),"")</f>
        <v/>
      </c>
      <c r="J120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00" s="62"/>
      <c r="M1200" s="62" t="s">
        <v>7</v>
      </c>
      <c r="N1200" s="72" t="str" cm="1">
        <f t="array" ref="N1200">_xlfn._xlws.FILTER(LookupCostCode[Cost Code],LookupCostCode[Description]=Table1[[#This Row],[Equipment Type]],"Not Assigned")</f>
        <v>Not Assigned</v>
      </c>
      <c r="O1200" s="72" t="s">
        <v>594</v>
      </c>
      <c r="P1200" s="72"/>
      <c r="Q1200" s="62" t="s">
        <v>9</v>
      </c>
      <c r="R1200" s="62"/>
      <c r="S1200" s="62" t="s">
        <v>6</v>
      </c>
      <c r="T1200" s="62"/>
      <c r="U1200" s="62"/>
      <c r="V1200" s="62"/>
      <c r="W1200" s="72" t="str">
        <f>IF(ISBLANK(Table1[[#This Row],[Connection Type]]),"",INDEX(LookupConnectionType[Description],MATCH(Table1[[#This Row],[Connection Type]],LookupConnectionType[Connection Abbreviation])))</f>
        <v/>
      </c>
      <c r="X1200" s="76"/>
      <c r="AA1200" s="62"/>
      <c r="AB1200" s="62"/>
      <c r="AC1200" s="62" t="s">
        <v>665</v>
      </c>
      <c r="AD1200" s="62" t="s">
        <v>1350</v>
      </c>
      <c r="AE1200" s="62"/>
      <c r="AF1200" s="77"/>
      <c r="AG1200" s="77"/>
      <c r="AH1200" s="78"/>
      <c r="AI120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0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00" s="79" t="str">
        <f>IF(OR(Table1[[#This Row],[Apparent Power (kVA)]]="",Table1[[#This Row],[Elec - Diversity]]=""),"",Table1[[#This Row],[Apparent Power (kVA)]]*Table1[[#This Row],[Elec - Diversity]])</f>
        <v/>
      </c>
      <c r="AL1200" s="62"/>
      <c r="AM1200" s="62"/>
      <c r="AN1200" s="62"/>
      <c r="AO1200" s="62"/>
      <c r="AP1200" s="62"/>
      <c r="AQ1200" s="62"/>
      <c r="AR1200" s="62"/>
      <c r="AS1200" s="62">
        <v>2.6</v>
      </c>
      <c r="AT1200" s="62" t="str" cm="1">
        <f t="array" ref="AT1200">IF(ISBLANK(Table1[[#This Row],[Service]]),"N/A",INDEX(LookupService[Consumption Unit],MATCH(Table1[[#This Row],[Service]],LookupService[Service],0),0))</f>
        <v>GPM</v>
      </c>
      <c r="AU1200" s="62">
        <v>55</v>
      </c>
      <c r="AV1200" s="62">
        <v>43.5</v>
      </c>
      <c r="AW1200" s="80" t="str" cm="1">
        <f t="array" ref="AW1200">IF(ISBLANK(Table1[[#This Row],[Service]]),"N/A",INDEX(LookupService[Pressure Unit],MATCH(Table1[[#This Row],[Service]],LookupService[Service],0),0))</f>
        <v>PSI</v>
      </c>
      <c r="AX1200" s="81">
        <v>0.05</v>
      </c>
      <c r="AY1200" s="72">
        <f>IF(OR(Table1[[#This Row],[Flow]]="",Table1[[#This Row],[Mech - Diversity]]=""),"",Table1[[#This Row],[Flow]]*Table1[[#This Row],[Mech - Diversity]])</f>
        <v>0.13</v>
      </c>
      <c r="AZ1200" s="72"/>
      <c r="BA1200" s="62" t="s">
        <v>519</v>
      </c>
      <c r="BB1200" s="62"/>
      <c r="BC1200" s="62" t="s">
        <v>884</v>
      </c>
      <c r="BD1200" s="62"/>
      <c r="BE1200" s="62"/>
      <c r="BF1200" s="62"/>
      <c r="BG1200" s="62"/>
      <c r="BH1200" s="77"/>
      <c r="BI1200" s="77"/>
      <c r="BJ1200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00" s="72"/>
      <c r="BL1200" s="72" t="b">
        <f>IF(ISBLANK(Table1[[#This Row],[Power Source (Control Panel)]]),FALSE,TRUE)</f>
        <v>0</v>
      </c>
    </row>
    <row r="1201" spans="1:64" ht="30" customHeight="1" x14ac:dyDescent="0.3">
      <c r="A1201" s="62" t="s">
        <v>1348</v>
      </c>
      <c r="B1201" s="62" t="s">
        <v>1349</v>
      </c>
      <c r="C120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PHW-C014</v>
      </c>
      <c r="D1201" s="62" t="s">
        <v>516</v>
      </c>
      <c r="E1201" s="62" t="s">
        <v>814</v>
      </c>
      <c r="F1201" s="72" t="str">
        <f>IF(OR(Table1[[#This Row],[Equipment Level]] = "Equipment", Table1[[#This Row],[Equipment Level]] = "Control Panel"),"", INDEX(LookupService[Service Abbreviation],MATCH(Table1[[#This Row],[Service]],LookupService[Service],0),1))</f>
        <v>PHW</v>
      </c>
      <c r="G1201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01" s="74">
        <v>14</v>
      </c>
      <c r="I1201" s="75" t="str">
        <f>IF(Table1[[#This Row],[Connection ID]]&lt;&gt;"-",IF(COUNTIF(Table1[Connection ID],Table1[[#This Row],[Connection ID]])&gt;1,"Duplicate Tag",""),"")</f>
        <v/>
      </c>
      <c r="J120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01" s="62"/>
      <c r="M1201" s="62" t="s">
        <v>7</v>
      </c>
      <c r="N1201" s="72" t="str" cm="1">
        <f t="array" ref="N1201">_xlfn._xlws.FILTER(LookupCostCode[Cost Code],LookupCostCode[Description]=Table1[[#This Row],[Equipment Type]],"Not Assigned")</f>
        <v>Not Assigned</v>
      </c>
      <c r="O1201" s="72" t="s">
        <v>594</v>
      </c>
      <c r="P1201" s="72"/>
      <c r="Q1201" s="62" t="s">
        <v>9</v>
      </c>
      <c r="R1201" s="62"/>
      <c r="S1201" s="62" t="s">
        <v>6</v>
      </c>
      <c r="T1201" s="62"/>
      <c r="U1201" s="62"/>
      <c r="V1201" s="62"/>
      <c r="W1201" s="72" t="str">
        <f>IF(ISBLANK(Table1[[#This Row],[Connection Type]]),"",INDEX(LookupConnectionType[Description],MATCH(Table1[[#This Row],[Connection Type]],LookupConnectionType[Connection Abbreviation])))</f>
        <v/>
      </c>
      <c r="X1201" s="76"/>
      <c r="AA1201" s="62"/>
      <c r="AB1201" s="62"/>
      <c r="AC1201" s="62" t="s">
        <v>665</v>
      </c>
      <c r="AD1201" s="62" t="s">
        <v>1350</v>
      </c>
      <c r="AE1201" s="62"/>
      <c r="AF1201" s="77"/>
      <c r="AG1201" s="77"/>
      <c r="AH1201" s="78"/>
      <c r="AI120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0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01" s="79" t="str">
        <f>IF(OR(Table1[[#This Row],[Apparent Power (kVA)]]="",Table1[[#This Row],[Elec - Diversity]]=""),"",Table1[[#This Row],[Apparent Power (kVA)]]*Table1[[#This Row],[Elec - Diversity]])</f>
        <v/>
      </c>
      <c r="AL1201" s="62"/>
      <c r="AM1201" s="62"/>
      <c r="AN1201" s="62"/>
      <c r="AO1201" s="62"/>
      <c r="AP1201" s="62"/>
      <c r="AQ1201" s="62"/>
      <c r="AR1201" s="62"/>
      <c r="AS1201" s="62">
        <v>1</v>
      </c>
      <c r="AT1201" s="62" t="str" cm="1">
        <f t="array" ref="AT1201">IF(ISBLANK(Table1[[#This Row],[Service]]),"N/A",INDEX(LookupService[Consumption Unit],MATCH(Table1[[#This Row],[Service]],LookupService[Service],0),0))</f>
        <v>GPM</v>
      </c>
      <c r="AU1201" s="62">
        <v>180</v>
      </c>
      <c r="AV1201" s="62">
        <v>43.5</v>
      </c>
      <c r="AW1201" s="80" t="str" cm="1">
        <f t="array" ref="AW1201">IF(ISBLANK(Table1[[#This Row],[Service]]),"N/A",INDEX(LookupService[Pressure Unit],MATCH(Table1[[#This Row],[Service]],LookupService[Service],0),0))</f>
        <v>PSI</v>
      </c>
      <c r="AX1201" s="81">
        <v>0.05</v>
      </c>
      <c r="AY1201" s="72">
        <f>IF(OR(Table1[[#This Row],[Flow]]="",Table1[[#This Row],[Mech - Diversity]]=""),"",Table1[[#This Row],[Flow]]*Table1[[#This Row],[Mech - Diversity]])</f>
        <v>0.05</v>
      </c>
      <c r="AZ1201" s="72"/>
      <c r="BA1201" s="62" t="s">
        <v>519</v>
      </c>
      <c r="BB1201" s="62"/>
      <c r="BC1201" s="62" t="s">
        <v>884</v>
      </c>
      <c r="BD1201" s="62"/>
      <c r="BE1201" s="62"/>
      <c r="BF1201" s="62"/>
      <c r="BG1201" s="62"/>
      <c r="BH1201" s="77"/>
      <c r="BI1201" s="77"/>
      <c r="BJ1201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01" s="72"/>
      <c r="BL1201" s="72" t="b">
        <f>IF(ISBLANK(Table1[[#This Row],[Power Source (Control Panel)]]),FALSE,TRUE)</f>
        <v>0</v>
      </c>
    </row>
    <row r="1202" spans="1:64" ht="30" customHeight="1" x14ac:dyDescent="0.3">
      <c r="A1202" s="62" t="s">
        <v>1348</v>
      </c>
      <c r="B1202" s="62" t="s">
        <v>1349</v>
      </c>
      <c r="C120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202" s="62" t="s">
        <v>509</v>
      </c>
      <c r="E1202" s="62"/>
      <c r="F120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20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202" s="74"/>
      <c r="I1202" s="75" t="str">
        <f>IF(Table1[[#This Row],[Connection ID]]&lt;&gt;"-",IF(COUNTIF(Table1[Connection ID],Table1[[#This Row],[Connection ID]])&gt;1,"Duplicate Tag",""),"")</f>
        <v/>
      </c>
      <c r="J120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02" s="62"/>
      <c r="M1202" s="62" t="s">
        <v>7</v>
      </c>
      <c r="N1202" s="72" t="str" cm="1">
        <f t="array" ref="N1202">_xlfn._xlws.FILTER(LookupCostCode[Cost Code],LookupCostCode[Description]=Table1[[#This Row],[Equipment Type]],"Not Assigned")</f>
        <v>Not Assigned</v>
      </c>
      <c r="O1202" s="72" t="s">
        <v>594</v>
      </c>
      <c r="P1202" s="62"/>
      <c r="Q1202" s="62" t="s">
        <v>9</v>
      </c>
      <c r="R1202" s="62"/>
      <c r="S1202" s="62" t="s">
        <v>6</v>
      </c>
      <c r="T1202" s="62"/>
      <c r="U1202" s="62"/>
      <c r="V1202" s="62"/>
      <c r="W1202" s="72" t="str">
        <f>IF(ISBLANK(Table1[[#This Row],[Connection Type]]),"",INDEX(LookupConnectionType[Description],MATCH(Table1[[#This Row],[Connection Type]],LookupConnectionType[Connection Abbreviation])))</f>
        <v/>
      </c>
      <c r="X1202" s="76"/>
      <c r="AA1202" s="62"/>
      <c r="AB1202" s="62"/>
      <c r="AC1202" s="62"/>
      <c r="AD1202" s="62"/>
      <c r="AE1202" s="62"/>
      <c r="AF1202" s="77"/>
      <c r="AG1202" s="77"/>
      <c r="AH1202" s="78"/>
      <c r="AI120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0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02" s="79" t="str">
        <f>IF(OR(Table1[[#This Row],[Apparent Power (kVA)]]="",Table1[[#This Row],[Elec - Diversity]]=""),"",Table1[[#This Row],[Apparent Power (kVA)]]*Table1[[#This Row],[Elec - Diversity]])</f>
        <v/>
      </c>
      <c r="AL1202" s="62"/>
      <c r="AM1202" s="62"/>
      <c r="AN1202" s="62"/>
      <c r="AO1202" s="62"/>
      <c r="AP1202" s="62"/>
      <c r="AQ1202" s="62"/>
      <c r="AR1202" s="62"/>
      <c r="AS1202" s="62"/>
      <c r="AT1202" s="62" t="str" cm="1">
        <f t="array" ref="AT1202">IF(ISBLANK(Table1[[#This Row],[Service]]),"N/A",INDEX(LookupService[Consumption Unit],MATCH(Table1[[#This Row],[Service]],LookupService[Service],0),0))</f>
        <v>N/A</v>
      </c>
      <c r="AU1202" s="62"/>
      <c r="AV1202" s="62"/>
      <c r="AW1202" s="80" t="str" cm="1">
        <f t="array" ref="AW1202">IF(ISBLANK(Table1[[#This Row],[Service]]),"N/A",INDEX(LookupService[Pressure Unit],MATCH(Table1[[#This Row],[Service]],LookupService[Service],0),0))</f>
        <v>N/A</v>
      </c>
      <c r="AX1202" s="81"/>
      <c r="AY1202" s="72" t="str">
        <f>IF(OR(Table1[[#This Row],[Flow]]="",Table1[[#This Row],[Mech - Diversity]]=""),"",Table1[[#This Row],[Flow]]*Table1[[#This Row],[Mech - Diversity]])</f>
        <v/>
      </c>
      <c r="AZ1202" s="72"/>
      <c r="BA1202" s="62"/>
      <c r="BB1202" s="62"/>
      <c r="BC1202" s="62"/>
      <c r="BD1202" s="62"/>
      <c r="BE1202" s="62"/>
      <c r="BF1202" s="62"/>
      <c r="BG1202" s="62"/>
      <c r="BH1202" s="77"/>
      <c r="BI1202" s="77"/>
      <c r="BJ120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202" s="72"/>
      <c r="BL1202" s="72" t="b">
        <f>IF(ISBLANK(Table1[[#This Row],[Power Source (Control Panel)]]),FALSE,TRUE)</f>
        <v>0</v>
      </c>
    </row>
    <row r="1203" spans="1:64" ht="30" customHeight="1" x14ac:dyDescent="0.3">
      <c r="A1203" s="80" t="s">
        <v>667</v>
      </c>
      <c r="B1203" s="62" t="s">
        <v>664</v>
      </c>
      <c r="C120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CA-C071</v>
      </c>
      <c r="D1203" s="62" t="s">
        <v>516</v>
      </c>
      <c r="E1203" s="62" t="s">
        <v>517</v>
      </c>
      <c r="F1203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203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203" s="74">
        <v>71</v>
      </c>
      <c r="I1203" s="75" t="str">
        <f>IF(Table1[[#This Row],[Connection ID]]&lt;&gt;"-",IF(COUNTIF(Table1[Connection ID],Table1[[#This Row],[Connection ID]])&gt;1,"Duplicate Tag",""),"")</f>
        <v/>
      </c>
      <c r="J120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03" s="62"/>
      <c r="M1203" s="62"/>
      <c r="N1203" s="72" t="str" cm="1">
        <f t="array" ref="N1203">_xlfn._xlws.FILTER(LookupCostCode[Cost Code],LookupCostCode[Description]=Table1[[#This Row],[Equipment Type]],"Not Assigned")</f>
        <v>Not Assigned</v>
      </c>
      <c r="O1203" s="72"/>
      <c r="P1203" s="72"/>
      <c r="Q1203" s="62" t="s">
        <v>9</v>
      </c>
      <c r="R1203" s="62"/>
      <c r="S1203" s="62" t="s">
        <v>10</v>
      </c>
      <c r="T1203" s="62"/>
      <c r="U1203" s="62"/>
      <c r="V1203" s="62"/>
      <c r="W1203" s="72" t="str">
        <f>IF(ISBLANK(Table1[[#This Row],[Connection Type]]),"",INDEX(LookupConnectionType[Description],MATCH(Table1[[#This Row],[Connection Type]],LookupConnectionType[Connection Abbreviation])))</f>
        <v/>
      </c>
      <c r="X1203" s="76"/>
      <c r="AA1203" s="62"/>
      <c r="AB1203" s="62"/>
      <c r="AC1203" s="62" t="s">
        <v>665</v>
      </c>
      <c r="AD1203" s="62" t="s">
        <v>666</v>
      </c>
      <c r="AE1203" s="62"/>
      <c r="AF1203" s="77"/>
      <c r="AG1203" s="77"/>
      <c r="AH1203" s="78"/>
      <c r="AI120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0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03" s="79" t="str">
        <f>IF(OR(Table1[[#This Row],[Apparent Power (kVA)]]="",Table1[[#This Row],[Elec - Diversity]]=""),"",Table1[[#This Row],[Apparent Power (kVA)]]*Table1[[#This Row],[Elec - Diversity]])</f>
        <v/>
      </c>
      <c r="AL1203" s="62"/>
      <c r="AM1203" s="62"/>
      <c r="AN1203" s="62"/>
      <c r="AO1203" s="62"/>
      <c r="AP1203" s="62"/>
      <c r="AQ1203" s="62"/>
      <c r="AR1203" s="62"/>
      <c r="AS1203" s="62">
        <v>1</v>
      </c>
      <c r="AT1203" s="62" t="str" cm="1">
        <f t="array" ref="AT1203">IF(ISBLANK(Table1[[#This Row],[Service]]),"N/A",INDEX(LookupService[Consumption Unit],MATCH(Table1[[#This Row],[Service]],LookupService[Service],0),0))</f>
        <v>SCFM</v>
      </c>
      <c r="AU1203" s="62"/>
      <c r="AV1203" s="62">
        <v>60</v>
      </c>
      <c r="AW1203" s="80" t="str" cm="1">
        <f t="array" ref="AW1203">IF(ISBLANK(Table1[[#This Row],[Service]]),"N/A",INDEX(LookupService[Pressure Unit],MATCH(Table1[[#This Row],[Service]],LookupService[Service],0),0))</f>
        <v>PSI</v>
      </c>
      <c r="AX1203" s="81">
        <v>0.02</v>
      </c>
      <c r="AY1203" s="72">
        <f>IF(OR(Table1[[#This Row],[Flow]]="",Table1[[#This Row],[Mech - Diversity]]=""),"",Table1[[#This Row],[Flow]]*Table1[[#This Row],[Mech - Diversity]])</f>
        <v>0.02</v>
      </c>
      <c r="AZ1203" s="72"/>
      <c r="BA1203" s="62"/>
      <c r="BB1203" s="62"/>
      <c r="BC1203" s="62"/>
      <c r="BD1203" s="62"/>
      <c r="BE1203" s="62"/>
      <c r="BF1203" s="62"/>
      <c r="BG1203" s="62"/>
      <c r="BH1203" s="77"/>
      <c r="BI1203" s="77"/>
      <c r="BJ1203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03" s="72" t="s">
        <v>512</v>
      </c>
      <c r="BL1203" s="72" t="b">
        <f>IF(ISBLANK(Table1[[#This Row],[Power Source (Control Panel)]]),FALSE,TRUE)</f>
        <v>0</v>
      </c>
    </row>
    <row r="1204" spans="1:64" ht="30" customHeight="1" x14ac:dyDescent="0.3">
      <c r="A1204" s="62" t="s">
        <v>667</v>
      </c>
      <c r="B1204" s="62" t="s">
        <v>664</v>
      </c>
      <c r="C120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CA-C070</v>
      </c>
      <c r="D1204" s="62" t="s">
        <v>516</v>
      </c>
      <c r="E1204" s="62" t="s">
        <v>517</v>
      </c>
      <c r="F1204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204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204" s="74">
        <v>70</v>
      </c>
      <c r="I1204" s="75" t="str">
        <f>IF(Table1[[#This Row],[Connection ID]]&lt;&gt;"-",IF(COUNTIF(Table1[Connection ID],Table1[[#This Row],[Connection ID]])&gt;1,"Duplicate Tag",""),"")</f>
        <v/>
      </c>
      <c r="J120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04" s="62"/>
      <c r="M1204" s="62" t="s">
        <v>751</v>
      </c>
      <c r="N1204" s="72" t="str" cm="1">
        <f t="array" ref="N1204">_xlfn._xlws.FILTER(LookupCostCode[Cost Code],LookupCostCode[Description]=Table1[[#This Row],[Equipment Type]],"Not Assigned")</f>
        <v>Not Assigned</v>
      </c>
      <c r="O1204" s="72" t="s">
        <v>737</v>
      </c>
      <c r="P1204" s="72"/>
      <c r="Q1204" s="62" t="s">
        <v>9</v>
      </c>
      <c r="R1204" s="62"/>
      <c r="S1204" s="62" t="s">
        <v>10</v>
      </c>
      <c r="T1204" s="62"/>
      <c r="U1204" s="62"/>
      <c r="V1204" s="62"/>
      <c r="W1204" s="72" t="str">
        <f>IF(ISBLANK(Table1[[#This Row],[Connection Type]]),"",INDEX(LookupConnectionType[Description],MATCH(Table1[[#This Row],[Connection Type]],LookupConnectionType[Connection Abbreviation])))</f>
        <v/>
      </c>
      <c r="X1204" s="76"/>
      <c r="AA1204" s="62"/>
      <c r="AB1204" s="62"/>
      <c r="AC1204" s="62" t="s">
        <v>665</v>
      </c>
      <c r="AD1204" s="62" t="s">
        <v>666</v>
      </c>
      <c r="AE1204" s="62"/>
      <c r="AF1204" s="77"/>
      <c r="AG1204" s="77"/>
      <c r="AH1204" s="78"/>
      <c r="AI120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0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04" s="79" t="str">
        <f>IF(OR(Table1[[#This Row],[Apparent Power (kVA)]]="",Table1[[#This Row],[Elec - Diversity]]=""),"",Table1[[#This Row],[Apparent Power (kVA)]]*Table1[[#This Row],[Elec - Diversity]])</f>
        <v/>
      </c>
      <c r="AL1204" s="62"/>
      <c r="AM1204" s="62"/>
      <c r="AN1204" s="62"/>
      <c r="AO1204" s="62"/>
      <c r="AP1204" s="62"/>
      <c r="AQ1204" s="62"/>
      <c r="AR1204" s="62"/>
      <c r="AS1204" s="62">
        <v>1</v>
      </c>
      <c r="AT1204" s="62" t="str" cm="1">
        <f t="array" ref="AT1204">IF(ISBLANK(Table1[[#This Row],[Service]]),"N/A",INDEX(LookupService[Consumption Unit],MATCH(Table1[[#This Row],[Service]],LookupService[Service],0),0))</f>
        <v>SCFM</v>
      </c>
      <c r="AU1204" s="62"/>
      <c r="AV1204" s="62">
        <v>90</v>
      </c>
      <c r="AW1204" s="80" t="str" cm="1">
        <f t="array" ref="AW1204">IF(ISBLANK(Table1[[#This Row],[Service]]),"N/A",INDEX(LookupService[Pressure Unit],MATCH(Table1[[#This Row],[Service]],LookupService[Service],0),0))</f>
        <v>PSI</v>
      </c>
      <c r="AX1204" s="81">
        <v>0.02</v>
      </c>
      <c r="AY1204" s="72">
        <f>IF(OR(Table1[[#This Row],[Flow]]="",Table1[[#This Row],[Mech - Diversity]]=""),"",Table1[[#This Row],[Flow]]*Table1[[#This Row],[Mech - Diversity]])</f>
        <v>0.02</v>
      </c>
      <c r="AZ1204" s="72"/>
      <c r="BA1204" s="62" t="s">
        <v>519</v>
      </c>
      <c r="BB1204" s="62" t="s">
        <v>796</v>
      </c>
      <c r="BC1204" s="62"/>
      <c r="BD1204" s="62"/>
      <c r="BE1204" s="62"/>
      <c r="BF1204" s="62"/>
      <c r="BG1204" s="62"/>
      <c r="BH1204" s="77"/>
      <c r="BI1204" s="77"/>
      <c r="BJ1204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04" s="72"/>
      <c r="BL1204" s="72" t="b">
        <f>IF(ISBLANK(Table1[[#This Row],[Power Source (Control Panel)]]),FALSE,TRUE)</f>
        <v>0</v>
      </c>
    </row>
    <row r="1205" spans="1:64" ht="30" customHeight="1" x14ac:dyDescent="0.3">
      <c r="A1205" s="62" t="s">
        <v>667</v>
      </c>
      <c r="B1205" s="62" t="s">
        <v>664</v>
      </c>
      <c r="C120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DRN-C010</v>
      </c>
      <c r="D1205" s="62" t="s">
        <v>516</v>
      </c>
      <c r="E1205" s="62" t="s">
        <v>882</v>
      </c>
      <c r="F1205" s="72" t="str">
        <f>IF(OR(Table1[[#This Row],[Equipment Level]] = "Equipment", Table1[[#This Row],[Equipment Level]] = "Control Panel"),"", INDEX(LookupService[Service Abbreviation],MATCH(Table1[[#This Row],[Service]],LookupService[Service],0),1))</f>
        <v>DRN</v>
      </c>
      <c r="G1205" s="72" t="str">
        <f>IF(OR(Table1[[#This Row],[Equipment Level]] = "Equipment", Table1[[#This Row],[Equipment Level]] = "Control Panel"),"",  INDEX(LookupService[Service Category],MATCH(Table1[[#This Row],[Service]],LookupService[Service],0),1))</f>
        <v>Drain</v>
      </c>
      <c r="H1205" s="74">
        <v>10</v>
      </c>
      <c r="I1205" s="75" t="str">
        <f>IF(Table1[[#This Row],[Connection ID]]&lt;&gt;"-",IF(COUNTIF(Table1[Connection ID],Table1[[#This Row],[Connection ID]])&gt;1,"Duplicate Tag",""),"")</f>
        <v/>
      </c>
      <c r="J120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05" s="62"/>
      <c r="M1205" s="62" t="s">
        <v>751</v>
      </c>
      <c r="N1205" s="72" t="str" cm="1">
        <f t="array" ref="N1205">_xlfn._xlws.FILTER(LookupCostCode[Cost Code],LookupCostCode[Description]=Table1[[#This Row],[Equipment Type]],"Not Assigned")</f>
        <v>Not Assigned</v>
      </c>
      <c r="O1205" s="72" t="s">
        <v>737</v>
      </c>
      <c r="P1205" s="72"/>
      <c r="Q1205" s="62" t="s">
        <v>9</v>
      </c>
      <c r="R1205" s="62"/>
      <c r="S1205" s="62" t="s">
        <v>10</v>
      </c>
      <c r="T1205" s="62"/>
      <c r="U1205" s="62"/>
      <c r="V1205" s="62" t="s">
        <v>1315</v>
      </c>
      <c r="W1205" s="72" t="str">
        <f>IF(ISBLANK(Table1[[#This Row],[Connection Type]]),"",INDEX(LookupConnectionType[Description],MATCH(Table1[[#This Row],[Connection Type]],LookupConnectionType[Connection Abbreviation])))</f>
        <v>Sanitary Clamp Fitting</v>
      </c>
      <c r="X1205" s="76" t="s">
        <v>1316</v>
      </c>
      <c r="AA1205" s="62"/>
      <c r="AB1205" s="62"/>
      <c r="AC1205" s="62" t="s">
        <v>665</v>
      </c>
      <c r="AD1205" s="62" t="s">
        <v>1317</v>
      </c>
      <c r="AE1205" s="62"/>
      <c r="AF1205" s="77"/>
      <c r="AG1205" s="77"/>
      <c r="AH1205" s="78"/>
      <c r="AI120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0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05" s="79" t="str">
        <f>IF(OR(Table1[[#This Row],[Apparent Power (kVA)]]="",Table1[[#This Row],[Elec - Diversity]]=""),"",Table1[[#This Row],[Apparent Power (kVA)]]*Table1[[#This Row],[Elec - Diversity]])</f>
        <v/>
      </c>
      <c r="AL1205" s="62"/>
      <c r="AM1205" s="62"/>
      <c r="AN1205" s="62"/>
      <c r="AO1205" s="62"/>
      <c r="AP1205" s="62"/>
      <c r="AQ1205" s="62"/>
      <c r="AR1205" s="62"/>
      <c r="AS1205" s="62">
        <v>50</v>
      </c>
      <c r="AT1205" s="62" t="str" cm="1">
        <f t="array" ref="AT1205">IF(ISBLANK(Table1[[#This Row],[Service]]),"N/A",INDEX(LookupService[Consumption Unit],MATCH(Table1[[#This Row],[Service]],LookupService[Service],0),0))</f>
        <v>GPM</v>
      </c>
      <c r="AU1205" s="62">
        <v>120</v>
      </c>
      <c r="AV1205" s="62">
        <v>10</v>
      </c>
      <c r="AW1205" s="80" t="str" cm="1">
        <f t="array" ref="AW1205">IF(ISBLANK(Table1[[#This Row],[Service]]),"N/A",INDEX(LookupService[Pressure Unit],MATCH(Table1[[#This Row],[Service]],LookupService[Service],0),0))</f>
        <v>PSI</v>
      </c>
      <c r="AX1205" s="81">
        <v>0.02</v>
      </c>
      <c r="AY1205" s="72">
        <f>IF(OR(Table1[[#This Row],[Flow]]="",Table1[[#This Row],[Mech - Diversity]]=""),"",Table1[[#This Row],[Flow]]*Table1[[#This Row],[Mech - Diversity]])</f>
        <v>1</v>
      </c>
      <c r="AZ1205" s="72"/>
      <c r="BA1205" s="62"/>
      <c r="BB1205" s="62"/>
      <c r="BC1205" s="62" t="s">
        <v>1318</v>
      </c>
      <c r="BD1205" s="62"/>
      <c r="BE1205" s="62"/>
      <c r="BF1205" s="62"/>
      <c r="BG1205" s="62"/>
      <c r="BH1205" s="77"/>
      <c r="BI1205" s="77"/>
      <c r="BJ1205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05" s="72"/>
      <c r="BL1205" s="72" t="b">
        <f>IF(ISBLANK(Table1[[#This Row],[Power Source (Control Panel)]]),FALSE,TRUE)</f>
        <v>0</v>
      </c>
    </row>
    <row r="1206" spans="1:64" ht="30" customHeight="1" x14ac:dyDescent="0.3">
      <c r="A1206" s="62" t="s">
        <v>667</v>
      </c>
      <c r="B1206" s="62" t="s">
        <v>664</v>
      </c>
      <c r="C120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DRN-C014</v>
      </c>
      <c r="D1206" s="62" t="s">
        <v>516</v>
      </c>
      <c r="E1206" s="62" t="s">
        <v>882</v>
      </c>
      <c r="F1206" s="72" t="str">
        <f>IF(OR(Table1[[#This Row],[Equipment Level]] = "Equipment", Table1[[#This Row],[Equipment Level]] = "Control Panel"),"", INDEX(LookupService[Service Abbreviation],MATCH(Table1[[#This Row],[Service]],LookupService[Service],0),1))</f>
        <v>DRN</v>
      </c>
      <c r="G1206" s="72" t="str">
        <f>IF(OR(Table1[[#This Row],[Equipment Level]] = "Equipment", Table1[[#This Row],[Equipment Level]] = "Control Panel"),"",  INDEX(LookupService[Service Category],MATCH(Table1[[#This Row],[Service]],LookupService[Service],0),1))</f>
        <v>Drain</v>
      </c>
      <c r="H1206" s="74">
        <v>14</v>
      </c>
      <c r="I1206" s="75" t="str">
        <f>IF(Table1[[#This Row],[Connection ID]]&lt;&gt;"-",IF(COUNTIF(Table1[Connection ID],Table1[[#This Row],[Connection ID]])&gt;1,"Duplicate Tag",""),"")</f>
        <v/>
      </c>
      <c r="J120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06" s="62"/>
      <c r="M1206" s="62" t="s">
        <v>751</v>
      </c>
      <c r="N1206" s="72" t="str" cm="1">
        <f t="array" ref="N1206">_xlfn._xlws.FILTER(LookupCostCode[Cost Code],LookupCostCode[Description]=Table1[[#This Row],[Equipment Type]],"Not Assigned")</f>
        <v>Not Assigned</v>
      </c>
      <c r="O1206" s="72" t="s">
        <v>737</v>
      </c>
      <c r="P1206" s="72"/>
      <c r="Q1206" s="62" t="s">
        <v>9</v>
      </c>
      <c r="R1206" s="62"/>
      <c r="S1206" s="62" t="s">
        <v>10</v>
      </c>
      <c r="T1206" s="62"/>
      <c r="U1206" s="62"/>
      <c r="V1206" s="62" t="s">
        <v>1315</v>
      </c>
      <c r="W1206" s="72" t="str">
        <f>IF(ISBLANK(Table1[[#This Row],[Connection Type]]),"",INDEX(LookupConnectionType[Description],MATCH(Table1[[#This Row],[Connection Type]],LookupConnectionType[Connection Abbreviation])))</f>
        <v>Sanitary Clamp Fitting</v>
      </c>
      <c r="X1206" s="76" t="s">
        <v>1316</v>
      </c>
      <c r="AA1206" s="62"/>
      <c r="AB1206" s="62"/>
      <c r="AC1206" s="62" t="s">
        <v>665</v>
      </c>
      <c r="AD1206" s="62" t="s">
        <v>1323</v>
      </c>
      <c r="AE1206" s="62"/>
      <c r="AF1206" s="77"/>
      <c r="AG1206" s="77"/>
      <c r="AH1206" s="78"/>
      <c r="AI120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0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06" s="79" t="str">
        <f>IF(OR(Table1[[#This Row],[Apparent Power (kVA)]]="",Table1[[#This Row],[Elec - Diversity]]=""),"",Table1[[#This Row],[Apparent Power (kVA)]]*Table1[[#This Row],[Elec - Diversity]])</f>
        <v/>
      </c>
      <c r="AL1206" s="62"/>
      <c r="AM1206" s="62"/>
      <c r="AN1206" s="62"/>
      <c r="AO1206" s="62"/>
      <c r="AP1206" s="62"/>
      <c r="AQ1206" s="62"/>
      <c r="AR1206" s="62"/>
      <c r="AS1206" s="62">
        <v>50</v>
      </c>
      <c r="AT1206" s="62" t="str" cm="1">
        <f t="array" ref="AT1206">IF(ISBLANK(Table1[[#This Row],[Service]]),"N/A",INDEX(LookupService[Consumption Unit],MATCH(Table1[[#This Row],[Service]],LookupService[Service],0),0))</f>
        <v>GPM</v>
      </c>
      <c r="AU1206" s="62">
        <v>120</v>
      </c>
      <c r="AV1206" s="62">
        <v>10</v>
      </c>
      <c r="AW1206" s="80" t="str" cm="1">
        <f t="array" ref="AW1206">IF(ISBLANK(Table1[[#This Row],[Service]]),"N/A",INDEX(LookupService[Pressure Unit],MATCH(Table1[[#This Row],[Service]],LookupService[Service],0),0))</f>
        <v>PSI</v>
      </c>
      <c r="AX1206" s="81">
        <v>0.02</v>
      </c>
      <c r="AY1206" s="72">
        <f>IF(OR(Table1[[#This Row],[Flow]]="",Table1[[#This Row],[Mech - Diversity]]=""),"",Table1[[#This Row],[Flow]]*Table1[[#This Row],[Mech - Diversity]])</f>
        <v>1</v>
      </c>
      <c r="AZ1206" s="72"/>
      <c r="BA1206" s="62"/>
      <c r="BB1206" s="62"/>
      <c r="BC1206" s="62" t="s">
        <v>1318</v>
      </c>
      <c r="BD1206" s="62"/>
      <c r="BE1206" s="62"/>
      <c r="BF1206" s="62"/>
      <c r="BG1206" s="62"/>
      <c r="BH1206" s="77"/>
      <c r="BI1206" s="77"/>
      <c r="BJ1206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06" s="72"/>
      <c r="BL1206" s="72" t="b">
        <f>IF(ISBLANK(Table1[[#This Row],[Power Source (Control Panel)]]),FALSE,TRUE)</f>
        <v>0</v>
      </c>
    </row>
    <row r="1207" spans="1:64" ht="30" customHeight="1" x14ac:dyDescent="0.3">
      <c r="A1207" s="62" t="s">
        <v>667</v>
      </c>
      <c r="B1207" s="62" t="s">
        <v>664</v>
      </c>
      <c r="C120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DRN-C015</v>
      </c>
      <c r="D1207" s="62" t="s">
        <v>516</v>
      </c>
      <c r="E1207" s="62" t="s">
        <v>882</v>
      </c>
      <c r="F1207" s="72" t="str">
        <f>IF(OR(Table1[[#This Row],[Equipment Level]] = "Equipment", Table1[[#This Row],[Equipment Level]] = "Control Panel"),"", INDEX(LookupService[Service Abbreviation],MATCH(Table1[[#This Row],[Service]],LookupService[Service],0),1))</f>
        <v>DRN</v>
      </c>
      <c r="G1207" s="72" t="str">
        <f>IF(OR(Table1[[#This Row],[Equipment Level]] = "Equipment", Table1[[#This Row],[Equipment Level]] = "Control Panel"),"",  INDEX(LookupService[Service Category],MATCH(Table1[[#This Row],[Service]],LookupService[Service],0),1))</f>
        <v>Drain</v>
      </c>
      <c r="H1207" s="74">
        <v>15</v>
      </c>
      <c r="I1207" s="75" t="str">
        <f>IF(Table1[[#This Row],[Connection ID]]&lt;&gt;"-",IF(COUNTIF(Table1[Connection ID],Table1[[#This Row],[Connection ID]])&gt;1,"Duplicate Tag",""),"")</f>
        <v/>
      </c>
      <c r="J120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07" s="62"/>
      <c r="M1207" s="62" t="s">
        <v>751</v>
      </c>
      <c r="N1207" s="72" t="str" cm="1">
        <f t="array" ref="N1207">_xlfn._xlws.FILTER(LookupCostCode[Cost Code],LookupCostCode[Description]=Table1[[#This Row],[Equipment Type]],"Not Assigned")</f>
        <v>Not Assigned</v>
      </c>
      <c r="O1207" s="72" t="s">
        <v>737</v>
      </c>
      <c r="P1207" s="72"/>
      <c r="Q1207" s="62" t="s">
        <v>9</v>
      </c>
      <c r="R1207" s="62"/>
      <c r="S1207" s="62" t="s">
        <v>10</v>
      </c>
      <c r="T1207" s="62"/>
      <c r="U1207" s="62"/>
      <c r="V1207" s="62" t="s">
        <v>1319</v>
      </c>
      <c r="W1207" s="72" t="str">
        <f>IF(ISBLANK(Table1[[#This Row],[Connection Type]]),"",INDEX(LookupConnectionType[Description],MATCH(Table1[[#This Row],[Connection Type]],LookupConnectionType[Connection Abbreviation])))</f>
        <v>ANSI OD Sanitary Tube</v>
      </c>
      <c r="X1207" s="76" t="s">
        <v>1316</v>
      </c>
      <c r="AA1207" s="62"/>
      <c r="AB1207" s="62"/>
      <c r="AC1207" s="62" t="s">
        <v>665</v>
      </c>
      <c r="AD1207" s="62" t="s">
        <v>1324</v>
      </c>
      <c r="AE1207" s="62"/>
      <c r="AF1207" s="77"/>
      <c r="AG1207" s="77"/>
      <c r="AH1207" s="78"/>
      <c r="AI120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0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07" s="79" t="str">
        <f>IF(OR(Table1[[#This Row],[Apparent Power (kVA)]]="",Table1[[#This Row],[Elec - Diversity]]=""),"",Table1[[#This Row],[Apparent Power (kVA)]]*Table1[[#This Row],[Elec - Diversity]])</f>
        <v/>
      </c>
      <c r="AL1207" s="62"/>
      <c r="AM1207" s="62"/>
      <c r="AN1207" s="62"/>
      <c r="AO1207" s="62"/>
      <c r="AP1207" s="62"/>
      <c r="AQ1207" s="62"/>
      <c r="AR1207" s="62"/>
      <c r="AS1207" s="62">
        <v>50</v>
      </c>
      <c r="AT1207" s="62" t="str" cm="1">
        <f t="array" ref="AT1207">IF(ISBLANK(Table1[[#This Row],[Service]]),"N/A",INDEX(LookupService[Consumption Unit],MATCH(Table1[[#This Row],[Service]],LookupService[Service],0),0))</f>
        <v>GPM</v>
      </c>
      <c r="AU1207" s="62">
        <v>120</v>
      </c>
      <c r="AV1207" s="62">
        <v>10</v>
      </c>
      <c r="AW1207" s="80" t="str" cm="1">
        <f t="array" ref="AW1207">IF(ISBLANK(Table1[[#This Row],[Service]]),"N/A",INDEX(LookupService[Pressure Unit],MATCH(Table1[[#This Row],[Service]],LookupService[Service],0),0))</f>
        <v>PSI</v>
      </c>
      <c r="AX1207" s="81">
        <v>0.03</v>
      </c>
      <c r="AY1207" s="72">
        <f>IF(OR(Table1[[#This Row],[Flow]]="",Table1[[#This Row],[Mech - Diversity]]=""),"",Table1[[#This Row],[Flow]]*Table1[[#This Row],[Mech - Diversity]])</f>
        <v>1.5</v>
      </c>
      <c r="AZ1207" s="72"/>
      <c r="BA1207" s="62"/>
      <c r="BB1207" s="62"/>
      <c r="BC1207" s="62" t="s">
        <v>1321</v>
      </c>
      <c r="BD1207" s="62"/>
      <c r="BE1207" s="62"/>
      <c r="BF1207" s="62"/>
      <c r="BG1207" s="62"/>
      <c r="BH1207" s="77"/>
      <c r="BI1207" s="77"/>
      <c r="BJ1207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07" s="72"/>
      <c r="BL1207" s="72" t="b">
        <f>IF(ISBLANK(Table1[[#This Row],[Power Source (Control Panel)]]),FALSE,TRUE)</f>
        <v>0</v>
      </c>
    </row>
    <row r="1208" spans="1:64" ht="30" customHeight="1" x14ac:dyDescent="0.3">
      <c r="A1208" s="62" t="s">
        <v>667</v>
      </c>
      <c r="B1208" s="62" t="s">
        <v>664</v>
      </c>
      <c r="C120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DRN-C029</v>
      </c>
      <c r="D1208" s="62" t="s">
        <v>516</v>
      </c>
      <c r="E1208" s="62" t="s">
        <v>882</v>
      </c>
      <c r="F1208" s="72" t="str">
        <f>IF(OR(Table1[[#This Row],[Equipment Level]] = "Equipment", Table1[[#This Row],[Equipment Level]] = "Control Panel"),"", INDEX(LookupService[Service Abbreviation],MATCH(Table1[[#This Row],[Service]],LookupService[Service],0),1))</f>
        <v>DRN</v>
      </c>
      <c r="G1208" s="72" t="str">
        <f>IF(OR(Table1[[#This Row],[Equipment Level]] = "Equipment", Table1[[#This Row],[Equipment Level]] = "Control Panel"),"",  INDEX(LookupService[Service Category],MATCH(Table1[[#This Row],[Service]],LookupService[Service],0),1))</f>
        <v>Drain</v>
      </c>
      <c r="H1208" s="74">
        <v>29</v>
      </c>
      <c r="I1208" s="75" t="str">
        <f>IF(Table1[[#This Row],[Connection ID]]&lt;&gt;"-",IF(COUNTIF(Table1[Connection ID],Table1[[#This Row],[Connection ID]])&gt;1,"Duplicate Tag",""),"")</f>
        <v/>
      </c>
      <c r="J120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08" s="62"/>
      <c r="M1208" s="62" t="s">
        <v>751</v>
      </c>
      <c r="N1208" s="72" t="str" cm="1">
        <f t="array" ref="N1208">_xlfn._xlws.FILTER(LookupCostCode[Cost Code],LookupCostCode[Description]=Table1[[#This Row],[Equipment Type]],"Not Assigned")</f>
        <v>Not Assigned</v>
      </c>
      <c r="O1208" s="72" t="s">
        <v>737</v>
      </c>
      <c r="P1208" s="72"/>
      <c r="Q1208" s="62" t="s">
        <v>9</v>
      </c>
      <c r="R1208" s="62"/>
      <c r="S1208" s="62" t="s">
        <v>10</v>
      </c>
      <c r="T1208" s="62"/>
      <c r="U1208" s="62"/>
      <c r="V1208" s="62" t="s">
        <v>1319</v>
      </c>
      <c r="W1208" s="72" t="str">
        <f>IF(ISBLANK(Table1[[#This Row],[Connection Type]]),"",INDEX(LookupConnectionType[Description],MATCH(Table1[[#This Row],[Connection Type]],LookupConnectionType[Connection Abbreviation])))</f>
        <v>ANSI OD Sanitary Tube</v>
      </c>
      <c r="X1208" s="76" t="s">
        <v>1316</v>
      </c>
      <c r="AA1208" s="62"/>
      <c r="AB1208" s="62"/>
      <c r="AC1208" s="62" t="s">
        <v>665</v>
      </c>
      <c r="AD1208" s="62" t="s">
        <v>1320</v>
      </c>
      <c r="AE1208" s="62"/>
      <c r="AF1208" s="77"/>
      <c r="AG1208" s="77"/>
      <c r="AH1208" s="78"/>
      <c r="AI120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0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08" s="79" t="str">
        <f>IF(OR(Table1[[#This Row],[Apparent Power (kVA)]]="",Table1[[#This Row],[Elec - Diversity]]=""),"",Table1[[#This Row],[Apparent Power (kVA)]]*Table1[[#This Row],[Elec - Diversity]])</f>
        <v/>
      </c>
      <c r="AL1208" s="62"/>
      <c r="AM1208" s="62"/>
      <c r="AN1208" s="62"/>
      <c r="AO1208" s="62"/>
      <c r="AP1208" s="62"/>
      <c r="AQ1208" s="62"/>
      <c r="AR1208" s="62"/>
      <c r="AS1208" s="62">
        <v>50</v>
      </c>
      <c r="AT1208" s="62" t="str" cm="1">
        <f t="array" ref="AT1208">IF(ISBLANK(Table1[[#This Row],[Service]]),"N/A",INDEX(LookupService[Consumption Unit],MATCH(Table1[[#This Row],[Service]],LookupService[Service],0),0))</f>
        <v>GPM</v>
      </c>
      <c r="AU1208" s="62">
        <v>120</v>
      </c>
      <c r="AV1208" s="62">
        <v>10</v>
      </c>
      <c r="AW1208" s="80" t="str" cm="1">
        <f t="array" ref="AW1208">IF(ISBLANK(Table1[[#This Row],[Service]]),"N/A",INDEX(LookupService[Pressure Unit],MATCH(Table1[[#This Row],[Service]],LookupService[Service],0),0))</f>
        <v>PSI</v>
      </c>
      <c r="AX1208" s="81">
        <v>0.03</v>
      </c>
      <c r="AY1208" s="72">
        <f>IF(OR(Table1[[#This Row],[Flow]]="",Table1[[#This Row],[Mech - Diversity]]=""),"",Table1[[#This Row],[Flow]]*Table1[[#This Row],[Mech - Diversity]])</f>
        <v>1.5</v>
      </c>
      <c r="AZ1208" s="72"/>
      <c r="BA1208" s="62"/>
      <c r="BB1208" s="62"/>
      <c r="BC1208" s="62" t="s">
        <v>1321</v>
      </c>
      <c r="BD1208" s="62"/>
      <c r="BE1208" s="62"/>
      <c r="BF1208" s="62"/>
      <c r="BG1208" s="62"/>
      <c r="BH1208" s="77"/>
      <c r="BI1208" s="77"/>
      <c r="BJ1208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08" s="72"/>
      <c r="BL1208" s="72" t="b">
        <f>IF(ISBLANK(Table1[[#This Row],[Power Source (Control Panel)]]),FALSE,TRUE)</f>
        <v>0</v>
      </c>
    </row>
    <row r="1209" spans="1:64" ht="30" customHeight="1" x14ac:dyDescent="0.3">
      <c r="A1209" s="62" t="s">
        <v>667</v>
      </c>
      <c r="B1209" s="62" t="s">
        <v>664</v>
      </c>
      <c r="C120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DRN-C030</v>
      </c>
      <c r="D1209" s="62" t="s">
        <v>516</v>
      </c>
      <c r="E1209" s="62" t="s">
        <v>882</v>
      </c>
      <c r="F1209" s="72" t="str">
        <f>IF(OR(Table1[[#This Row],[Equipment Level]] = "Equipment", Table1[[#This Row],[Equipment Level]] = "Control Panel"),"", INDEX(LookupService[Service Abbreviation],MATCH(Table1[[#This Row],[Service]],LookupService[Service],0),1))</f>
        <v>DRN</v>
      </c>
      <c r="G1209" s="72" t="str">
        <f>IF(OR(Table1[[#This Row],[Equipment Level]] = "Equipment", Table1[[#This Row],[Equipment Level]] = "Control Panel"),"",  INDEX(LookupService[Service Category],MATCH(Table1[[#This Row],[Service]],LookupService[Service],0),1))</f>
        <v>Drain</v>
      </c>
      <c r="H1209" s="74">
        <v>30</v>
      </c>
      <c r="I1209" s="75" t="str">
        <f>IF(Table1[[#This Row],[Connection ID]]&lt;&gt;"-",IF(COUNTIF(Table1[Connection ID],Table1[[#This Row],[Connection ID]])&gt;1,"Duplicate Tag",""),"")</f>
        <v/>
      </c>
      <c r="J120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09" s="62"/>
      <c r="M1209" s="62" t="s">
        <v>751</v>
      </c>
      <c r="N1209" s="72" t="str" cm="1">
        <f t="array" ref="N1209">_xlfn._xlws.FILTER(LookupCostCode[Cost Code],LookupCostCode[Description]=Table1[[#This Row],[Equipment Type]],"Not Assigned")</f>
        <v>Not Assigned</v>
      </c>
      <c r="O1209" s="72" t="s">
        <v>737</v>
      </c>
      <c r="P1209" s="72"/>
      <c r="Q1209" s="62" t="s">
        <v>9</v>
      </c>
      <c r="R1209" s="62"/>
      <c r="S1209" s="62" t="s">
        <v>10</v>
      </c>
      <c r="T1209" s="62"/>
      <c r="U1209" s="62"/>
      <c r="V1209" s="62" t="s">
        <v>1315</v>
      </c>
      <c r="W1209" s="72" t="str">
        <f>IF(ISBLANK(Table1[[#This Row],[Connection Type]]),"",INDEX(LookupConnectionType[Description],MATCH(Table1[[#This Row],[Connection Type]],LookupConnectionType[Connection Abbreviation])))</f>
        <v>Sanitary Clamp Fitting</v>
      </c>
      <c r="X1209" s="76" t="s">
        <v>1316</v>
      </c>
      <c r="AA1209" s="62"/>
      <c r="AB1209" s="62"/>
      <c r="AC1209" s="62" t="s">
        <v>665</v>
      </c>
      <c r="AD1209" s="62" t="s">
        <v>1322</v>
      </c>
      <c r="AE1209" s="62"/>
      <c r="AF1209" s="77"/>
      <c r="AG1209" s="77"/>
      <c r="AH1209" s="78"/>
      <c r="AI120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0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09" s="79" t="str">
        <f>IF(OR(Table1[[#This Row],[Apparent Power (kVA)]]="",Table1[[#This Row],[Elec - Diversity]]=""),"",Table1[[#This Row],[Apparent Power (kVA)]]*Table1[[#This Row],[Elec - Diversity]])</f>
        <v/>
      </c>
      <c r="AL1209" s="62"/>
      <c r="AM1209" s="62"/>
      <c r="AN1209" s="62"/>
      <c r="AO1209" s="62"/>
      <c r="AP1209" s="62"/>
      <c r="AQ1209" s="62"/>
      <c r="AR1209" s="62"/>
      <c r="AS1209" s="62">
        <v>50</v>
      </c>
      <c r="AT1209" s="62" t="str" cm="1">
        <f t="array" ref="AT1209">IF(ISBLANK(Table1[[#This Row],[Service]]),"N/A",INDEX(LookupService[Consumption Unit],MATCH(Table1[[#This Row],[Service]],LookupService[Service],0),0))</f>
        <v>GPM</v>
      </c>
      <c r="AU1209" s="62">
        <v>120</v>
      </c>
      <c r="AV1209" s="62">
        <v>10</v>
      </c>
      <c r="AW1209" s="80" t="str" cm="1">
        <f t="array" ref="AW1209">IF(ISBLANK(Table1[[#This Row],[Service]]),"N/A",INDEX(LookupService[Pressure Unit],MATCH(Table1[[#This Row],[Service]],LookupService[Service],0),0))</f>
        <v>PSI</v>
      </c>
      <c r="AX1209" s="81">
        <v>0.02</v>
      </c>
      <c r="AY1209" s="72">
        <f>IF(OR(Table1[[#This Row],[Flow]]="",Table1[[#This Row],[Mech - Diversity]]=""),"",Table1[[#This Row],[Flow]]*Table1[[#This Row],[Mech - Diversity]])</f>
        <v>1</v>
      </c>
      <c r="AZ1209" s="72"/>
      <c r="BA1209" s="62"/>
      <c r="BB1209" s="62"/>
      <c r="BC1209" s="62" t="s">
        <v>1318</v>
      </c>
      <c r="BD1209" s="62"/>
      <c r="BE1209" s="62"/>
      <c r="BF1209" s="62"/>
      <c r="BG1209" s="62"/>
      <c r="BH1209" s="77"/>
      <c r="BI1209" s="77"/>
      <c r="BJ1209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09" s="72"/>
      <c r="BL1209" s="72" t="b">
        <f>IF(ISBLANK(Table1[[#This Row],[Power Source (Control Panel)]]),FALSE,TRUE)</f>
        <v>0</v>
      </c>
    </row>
    <row r="1210" spans="1:64" ht="30" customHeight="1" x14ac:dyDescent="0.3">
      <c r="A1210" s="62" t="s">
        <v>667</v>
      </c>
      <c r="B1210" s="62" t="s">
        <v>664</v>
      </c>
      <c r="C121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DRN-C031</v>
      </c>
      <c r="D1210" s="62" t="s">
        <v>516</v>
      </c>
      <c r="E1210" s="62" t="s">
        <v>882</v>
      </c>
      <c r="F1210" s="72" t="str">
        <f>IF(OR(Table1[[#This Row],[Equipment Level]] = "Equipment", Table1[[#This Row],[Equipment Level]] = "Control Panel"),"", INDEX(LookupService[Service Abbreviation],MATCH(Table1[[#This Row],[Service]],LookupService[Service],0),1))</f>
        <v>DRN</v>
      </c>
      <c r="G1210" s="72" t="str">
        <f>IF(OR(Table1[[#This Row],[Equipment Level]] = "Equipment", Table1[[#This Row],[Equipment Level]] = "Control Panel"),"",  INDEX(LookupService[Service Category],MATCH(Table1[[#This Row],[Service]],LookupService[Service],0),1))</f>
        <v>Drain</v>
      </c>
      <c r="H1210" s="74">
        <v>31</v>
      </c>
      <c r="I1210" s="75" t="str">
        <f>IF(Table1[[#This Row],[Connection ID]]&lt;&gt;"-",IF(COUNTIF(Table1[Connection ID],Table1[[#This Row],[Connection ID]])&gt;1,"Duplicate Tag",""),"")</f>
        <v/>
      </c>
      <c r="J121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10" s="62"/>
      <c r="M1210" s="62" t="s">
        <v>751</v>
      </c>
      <c r="N1210" s="72" t="str" cm="1">
        <f t="array" ref="N1210">_xlfn._xlws.FILTER(LookupCostCode[Cost Code],LookupCostCode[Description]=Table1[[#This Row],[Equipment Type]],"Not Assigned")</f>
        <v>Not Assigned</v>
      </c>
      <c r="O1210" s="72" t="s">
        <v>737</v>
      </c>
      <c r="P1210" s="72"/>
      <c r="Q1210" s="62" t="s">
        <v>9</v>
      </c>
      <c r="R1210" s="62"/>
      <c r="S1210" s="62" t="s">
        <v>10</v>
      </c>
      <c r="T1210" s="62"/>
      <c r="U1210" s="62"/>
      <c r="V1210" s="62" t="s">
        <v>1319</v>
      </c>
      <c r="W1210" s="72" t="str">
        <f>IF(ISBLANK(Table1[[#This Row],[Connection Type]]),"",INDEX(LookupConnectionType[Description],MATCH(Table1[[#This Row],[Connection Type]],LookupConnectionType[Connection Abbreviation])))</f>
        <v>ANSI OD Sanitary Tube</v>
      </c>
      <c r="X1210" s="76" t="s">
        <v>1316</v>
      </c>
      <c r="AA1210" s="62"/>
      <c r="AB1210" s="62"/>
      <c r="AC1210" s="62" t="s">
        <v>665</v>
      </c>
      <c r="AD1210" s="62" t="s">
        <v>1325</v>
      </c>
      <c r="AE1210" s="62"/>
      <c r="AF1210" s="77"/>
      <c r="AG1210" s="77"/>
      <c r="AH1210" s="78"/>
      <c r="AI121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1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10" s="79" t="str">
        <f>IF(OR(Table1[[#This Row],[Apparent Power (kVA)]]="",Table1[[#This Row],[Elec - Diversity]]=""),"",Table1[[#This Row],[Apparent Power (kVA)]]*Table1[[#This Row],[Elec - Diversity]])</f>
        <v/>
      </c>
      <c r="AL1210" s="62"/>
      <c r="AM1210" s="62"/>
      <c r="AN1210" s="62"/>
      <c r="AO1210" s="62"/>
      <c r="AP1210" s="62"/>
      <c r="AQ1210" s="62"/>
      <c r="AR1210" s="62"/>
      <c r="AS1210" s="62">
        <v>50</v>
      </c>
      <c r="AT1210" s="62" t="str" cm="1">
        <f t="array" ref="AT1210">IF(ISBLANK(Table1[[#This Row],[Service]]),"N/A",INDEX(LookupService[Consumption Unit],MATCH(Table1[[#This Row],[Service]],LookupService[Service],0),0))</f>
        <v>GPM</v>
      </c>
      <c r="AU1210" s="62">
        <v>120</v>
      </c>
      <c r="AV1210" s="62">
        <v>10</v>
      </c>
      <c r="AW1210" s="80" t="str" cm="1">
        <f t="array" ref="AW1210">IF(ISBLANK(Table1[[#This Row],[Service]]),"N/A",INDEX(LookupService[Pressure Unit],MATCH(Table1[[#This Row],[Service]],LookupService[Service],0),0))</f>
        <v>PSI</v>
      </c>
      <c r="AX1210" s="81">
        <v>0.03</v>
      </c>
      <c r="AY1210" s="72">
        <f>IF(OR(Table1[[#This Row],[Flow]]="",Table1[[#This Row],[Mech - Diversity]]=""),"",Table1[[#This Row],[Flow]]*Table1[[#This Row],[Mech - Diversity]])</f>
        <v>1.5</v>
      </c>
      <c r="AZ1210" s="72"/>
      <c r="BA1210" s="62"/>
      <c r="BB1210" s="62"/>
      <c r="BC1210" s="62" t="s">
        <v>1321</v>
      </c>
      <c r="BD1210" s="62"/>
      <c r="BE1210" s="62"/>
      <c r="BF1210" s="62"/>
      <c r="BG1210" s="62"/>
      <c r="BH1210" s="77"/>
      <c r="BI1210" s="77"/>
      <c r="BJ1210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10" s="72"/>
      <c r="BL1210" s="72" t="b">
        <f>IF(ISBLANK(Table1[[#This Row],[Power Source (Control Panel)]]),FALSE,TRUE)</f>
        <v>0</v>
      </c>
    </row>
    <row r="1211" spans="1:64" ht="30" customHeight="1" x14ac:dyDescent="0.3">
      <c r="A1211" s="62" t="s">
        <v>667</v>
      </c>
      <c r="B1211" s="62" t="s">
        <v>664</v>
      </c>
      <c r="C121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DRN-C035</v>
      </c>
      <c r="D1211" s="62" t="s">
        <v>516</v>
      </c>
      <c r="E1211" s="62" t="s">
        <v>882</v>
      </c>
      <c r="F1211" s="72" t="str">
        <f>IF(OR(Table1[[#This Row],[Equipment Level]] = "Equipment", Table1[[#This Row],[Equipment Level]] = "Control Panel"),"", INDEX(LookupService[Service Abbreviation],MATCH(Table1[[#This Row],[Service]],LookupService[Service],0),1))</f>
        <v>DRN</v>
      </c>
      <c r="G1211" s="72" t="str">
        <f>IF(OR(Table1[[#This Row],[Equipment Level]] = "Equipment", Table1[[#This Row],[Equipment Level]] = "Control Panel"),"",  INDEX(LookupService[Service Category],MATCH(Table1[[#This Row],[Service]],LookupService[Service],0),1))</f>
        <v>Drain</v>
      </c>
      <c r="H1211" s="74">
        <v>35</v>
      </c>
      <c r="I1211" s="75" t="str">
        <f>IF(Table1[[#This Row],[Connection ID]]&lt;&gt;"-",IF(COUNTIF(Table1[Connection ID],Table1[[#This Row],[Connection ID]])&gt;1,"Duplicate Tag",""),"")</f>
        <v/>
      </c>
      <c r="J121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11" s="62"/>
      <c r="M1211" s="62" t="s">
        <v>751</v>
      </c>
      <c r="N1211" s="72" t="str" cm="1">
        <f t="array" ref="N1211">_xlfn._xlws.FILTER(LookupCostCode[Cost Code],LookupCostCode[Description]=Table1[[#This Row],[Equipment Type]],"Not Assigned")</f>
        <v>Not Assigned</v>
      </c>
      <c r="O1211" s="72" t="s">
        <v>737</v>
      </c>
      <c r="P1211" s="72"/>
      <c r="Q1211" s="62" t="s">
        <v>9</v>
      </c>
      <c r="R1211" s="62"/>
      <c r="S1211" s="62" t="s">
        <v>10</v>
      </c>
      <c r="T1211" s="62"/>
      <c r="U1211" s="62"/>
      <c r="V1211" s="62" t="s">
        <v>1319</v>
      </c>
      <c r="W1211" s="72" t="str">
        <f>IF(ISBLANK(Table1[[#This Row],[Connection Type]]),"",INDEX(LookupConnectionType[Description],MATCH(Table1[[#This Row],[Connection Type]],LookupConnectionType[Connection Abbreviation])))</f>
        <v>ANSI OD Sanitary Tube</v>
      </c>
      <c r="X1211" s="76" t="s">
        <v>1316</v>
      </c>
      <c r="AA1211" s="62"/>
      <c r="AB1211" s="62"/>
      <c r="AC1211" s="62" t="s">
        <v>665</v>
      </c>
      <c r="AD1211" s="62" t="s">
        <v>1326</v>
      </c>
      <c r="AE1211" s="62"/>
      <c r="AF1211" s="77"/>
      <c r="AG1211" s="77"/>
      <c r="AH1211" s="78"/>
      <c r="AI121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1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11" s="79" t="str">
        <f>IF(OR(Table1[[#This Row],[Apparent Power (kVA)]]="",Table1[[#This Row],[Elec - Diversity]]=""),"",Table1[[#This Row],[Apparent Power (kVA)]]*Table1[[#This Row],[Elec - Diversity]])</f>
        <v/>
      </c>
      <c r="AL1211" s="62"/>
      <c r="AM1211" s="62"/>
      <c r="AN1211" s="62"/>
      <c r="AO1211" s="62"/>
      <c r="AP1211" s="62"/>
      <c r="AQ1211" s="62"/>
      <c r="AR1211" s="62"/>
      <c r="AS1211" s="62">
        <v>5</v>
      </c>
      <c r="AT1211" s="62" t="str" cm="1">
        <f t="array" ref="AT1211">IF(ISBLANK(Table1[[#This Row],[Service]]),"N/A",INDEX(LookupService[Consumption Unit],MATCH(Table1[[#This Row],[Service]],LookupService[Service],0),0))</f>
        <v>GPM</v>
      </c>
      <c r="AU1211" s="62">
        <v>120</v>
      </c>
      <c r="AV1211" s="62">
        <v>10</v>
      </c>
      <c r="AW1211" s="80" t="str" cm="1">
        <f t="array" ref="AW1211">IF(ISBLANK(Table1[[#This Row],[Service]]),"N/A",INDEX(LookupService[Pressure Unit],MATCH(Table1[[#This Row],[Service]],LookupService[Service],0),0))</f>
        <v>PSI</v>
      </c>
      <c r="AX1211" s="81">
        <v>0.03</v>
      </c>
      <c r="AY1211" s="72">
        <f>IF(OR(Table1[[#This Row],[Flow]]="",Table1[[#This Row],[Mech - Diversity]]=""),"",Table1[[#This Row],[Flow]]*Table1[[#This Row],[Mech - Diversity]])</f>
        <v>0.15</v>
      </c>
      <c r="AZ1211" s="72"/>
      <c r="BA1211" s="62"/>
      <c r="BB1211" s="62"/>
      <c r="BC1211" s="62" t="s">
        <v>1327</v>
      </c>
      <c r="BD1211" s="62"/>
      <c r="BE1211" s="62"/>
      <c r="BF1211" s="62"/>
      <c r="BG1211" s="62"/>
      <c r="BH1211" s="77"/>
      <c r="BI1211" s="77"/>
      <c r="BJ1211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11" s="72"/>
      <c r="BL1211" s="72" t="b">
        <f>IF(ISBLANK(Table1[[#This Row],[Power Source (Control Panel)]]),FALSE,TRUE)</f>
        <v>0</v>
      </c>
    </row>
    <row r="1212" spans="1:64" ht="30" customHeight="1" x14ac:dyDescent="0.3">
      <c r="A1212" s="62" t="s">
        <v>667</v>
      </c>
      <c r="B1212" s="62" t="s">
        <v>664</v>
      </c>
      <c r="C121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DRN-C036</v>
      </c>
      <c r="D1212" s="62" t="s">
        <v>516</v>
      </c>
      <c r="E1212" s="62" t="s">
        <v>882</v>
      </c>
      <c r="F1212" s="72" t="str">
        <f>IF(OR(Table1[[#This Row],[Equipment Level]] = "Equipment", Table1[[#This Row],[Equipment Level]] = "Control Panel"),"", INDEX(LookupService[Service Abbreviation],MATCH(Table1[[#This Row],[Service]],LookupService[Service],0),1))</f>
        <v>DRN</v>
      </c>
      <c r="G1212" s="72" t="str">
        <f>IF(OR(Table1[[#This Row],[Equipment Level]] = "Equipment", Table1[[#This Row],[Equipment Level]] = "Control Panel"),"",  INDEX(LookupService[Service Category],MATCH(Table1[[#This Row],[Service]],LookupService[Service],0),1))</f>
        <v>Drain</v>
      </c>
      <c r="H1212" s="74">
        <v>36</v>
      </c>
      <c r="I1212" s="75" t="str">
        <f>IF(Table1[[#This Row],[Connection ID]]&lt;&gt;"-",IF(COUNTIF(Table1[Connection ID],Table1[[#This Row],[Connection ID]])&gt;1,"Duplicate Tag",""),"")</f>
        <v/>
      </c>
      <c r="J121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12" s="62"/>
      <c r="M1212" s="62" t="s">
        <v>751</v>
      </c>
      <c r="N1212" s="72" t="str" cm="1">
        <f t="array" ref="N1212">_xlfn._xlws.FILTER(LookupCostCode[Cost Code],LookupCostCode[Description]=Table1[[#This Row],[Equipment Type]],"Not Assigned")</f>
        <v>Not Assigned</v>
      </c>
      <c r="O1212" s="72" t="s">
        <v>737</v>
      </c>
      <c r="P1212" s="72"/>
      <c r="Q1212" s="62" t="s">
        <v>9</v>
      </c>
      <c r="R1212" s="62"/>
      <c r="S1212" s="62" t="s">
        <v>10</v>
      </c>
      <c r="T1212" s="62"/>
      <c r="U1212" s="62"/>
      <c r="V1212" s="62" t="s">
        <v>1315</v>
      </c>
      <c r="W1212" s="72" t="str">
        <f>IF(ISBLANK(Table1[[#This Row],[Connection Type]]),"",INDEX(LookupConnectionType[Description],MATCH(Table1[[#This Row],[Connection Type]],LookupConnectionType[Connection Abbreviation])))</f>
        <v>Sanitary Clamp Fitting</v>
      </c>
      <c r="X1212" s="76" t="s">
        <v>1316</v>
      </c>
      <c r="AA1212" s="62"/>
      <c r="AB1212" s="62"/>
      <c r="AC1212" s="62" t="s">
        <v>665</v>
      </c>
      <c r="AD1212" s="62" t="s">
        <v>1328</v>
      </c>
      <c r="AE1212" s="62"/>
      <c r="AF1212" s="77"/>
      <c r="AG1212" s="77"/>
      <c r="AH1212" s="78"/>
      <c r="AI121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1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12" s="79" t="str">
        <f>IF(OR(Table1[[#This Row],[Apparent Power (kVA)]]="",Table1[[#This Row],[Elec - Diversity]]=""),"",Table1[[#This Row],[Apparent Power (kVA)]]*Table1[[#This Row],[Elec - Diversity]])</f>
        <v/>
      </c>
      <c r="AL1212" s="62"/>
      <c r="AM1212" s="62"/>
      <c r="AN1212" s="62"/>
      <c r="AO1212" s="62"/>
      <c r="AP1212" s="62"/>
      <c r="AQ1212" s="62"/>
      <c r="AR1212" s="62"/>
      <c r="AS1212" s="62">
        <v>5</v>
      </c>
      <c r="AT1212" s="62" t="str" cm="1">
        <f t="array" ref="AT1212">IF(ISBLANK(Table1[[#This Row],[Service]]),"N/A",INDEX(LookupService[Consumption Unit],MATCH(Table1[[#This Row],[Service]],LookupService[Service],0),0))</f>
        <v>GPM</v>
      </c>
      <c r="AU1212" s="62">
        <v>120</v>
      </c>
      <c r="AV1212" s="62">
        <v>10</v>
      </c>
      <c r="AW1212" s="80" t="str" cm="1">
        <f t="array" ref="AW1212">IF(ISBLANK(Table1[[#This Row],[Service]]),"N/A",INDEX(LookupService[Pressure Unit],MATCH(Table1[[#This Row],[Service]],LookupService[Service],0),0))</f>
        <v>PSI</v>
      </c>
      <c r="AX1212" s="81">
        <v>0.02</v>
      </c>
      <c r="AY1212" s="72">
        <f>IF(OR(Table1[[#This Row],[Flow]]="",Table1[[#This Row],[Mech - Diversity]]=""),"",Table1[[#This Row],[Flow]]*Table1[[#This Row],[Mech - Diversity]])</f>
        <v>0.1</v>
      </c>
      <c r="AZ1212" s="72"/>
      <c r="BA1212" s="62"/>
      <c r="BB1212" s="62"/>
      <c r="BC1212" s="62" t="s">
        <v>1327</v>
      </c>
      <c r="BD1212" s="62"/>
      <c r="BE1212" s="62"/>
      <c r="BF1212" s="62"/>
      <c r="BG1212" s="62"/>
      <c r="BH1212" s="77"/>
      <c r="BI1212" s="77"/>
      <c r="BJ1212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12" s="72"/>
      <c r="BL1212" s="72" t="b">
        <f>IF(ISBLANK(Table1[[#This Row],[Power Source (Control Panel)]]),FALSE,TRUE)</f>
        <v>0</v>
      </c>
    </row>
    <row r="1213" spans="1:64" ht="30" customHeight="1" x14ac:dyDescent="0.3">
      <c r="A1213" s="62" t="s">
        <v>667</v>
      </c>
      <c r="B1213" s="62" t="s">
        <v>664</v>
      </c>
      <c r="C121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DRN-C037</v>
      </c>
      <c r="D1213" s="62" t="s">
        <v>516</v>
      </c>
      <c r="E1213" s="62" t="s">
        <v>882</v>
      </c>
      <c r="F1213" s="72" t="str">
        <f>IF(OR(Table1[[#This Row],[Equipment Level]] = "Equipment", Table1[[#This Row],[Equipment Level]] = "Control Panel"),"", INDEX(LookupService[Service Abbreviation],MATCH(Table1[[#This Row],[Service]],LookupService[Service],0),1))</f>
        <v>DRN</v>
      </c>
      <c r="G1213" s="72" t="str">
        <f>IF(OR(Table1[[#This Row],[Equipment Level]] = "Equipment", Table1[[#This Row],[Equipment Level]] = "Control Panel"),"",  INDEX(LookupService[Service Category],MATCH(Table1[[#This Row],[Service]],LookupService[Service],0),1))</f>
        <v>Drain</v>
      </c>
      <c r="H1213" s="74">
        <v>37</v>
      </c>
      <c r="I1213" s="75" t="str">
        <f>IF(Table1[[#This Row],[Connection ID]]&lt;&gt;"-",IF(COUNTIF(Table1[Connection ID],Table1[[#This Row],[Connection ID]])&gt;1,"Duplicate Tag",""),"")</f>
        <v/>
      </c>
      <c r="J121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13" s="62"/>
      <c r="M1213" s="62" t="s">
        <v>751</v>
      </c>
      <c r="N1213" s="72" t="str" cm="1">
        <f t="array" ref="N1213">_xlfn._xlws.FILTER(LookupCostCode[Cost Code],LookupCostCode[Description]=Table1[[#This Row],[Equipment Type]],"Not Assigned")</f>
        <v>Not Assigned</v>
      </c>
      <c r="O1213" s="72" t="s">
        <v>737</v>
      </c>
      <c r="P1213" s="72"/>
      <c r="Q1213" s="62" t="s">
        <v>9</v>
      </c>
      <c r="R1213" s="62"/>
      <c r="S1213" s="62" t="s">
        <v>10</v>
      </c>
      <c r="T1213" s="62"/>
      <c r="U1213" s="62"/>
      <c r="V1213" s="62" t="s">
        <v>1319</v>
      </c>
      <c r="W1213" s="72" t="str">
        <f>IF(ISBLANK(Table1[[#This Row],[Connection Type]]),"",INDEX(LookupConnectionType[Description],MATCH(Table1[[#This Row],[Connection Type]],LookupConnectionType[Connection Abbreviation])))</f>
        <v>ANSI OD Sanitary Tube</v>
      </c>
      <c r="X1213" s="76" t="s">
        <v>1316</v>
      </c>
      <c r="AA1213" s="62"/>
      <c r="AB1213" s="62"/>
      <c r="AC1213" s="62" t="s">
        <v>665</v>
      </c>
      <c r="AD1213" s="62" t="s">
        <v>1352</v>
      </c>
      <c r="AE1213" s="62"/>
      <c r="AF1213" s="77"/>
      <c r="AG1213" s="77"/>
      <c r="AH1213" s="78"/>
      <c r="AI121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1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13" s="79" t="str">
        <f>IF(OR(Table1[[#This Row],[Apparent Power (kVA)]]="",Table1[[#This Row],[Elec - Diversity]]=""),"",Table1[[#This Row],[Apparent Power (kVA)]]*Table1[[#This Row],[Elec - Diversity]])</f>
        <v/>
      </c>
      <c r="AL1213" s="62"/>
      <c r="AM1213" s="62"/>
      <c r="AN1213" s="62"/>
      <c r="AO1213" s="62"/>
      <c r="AP1213" s="62"/>
      <c r="AQ1213" s="62"/>
      <c r="AR1213" s="62"/>
      <c r="AS1213" s="62">
        <v>5</v>
      </c>
      <c r="AT1213" s="62" t="str" cm="1">
        <f t="array" ref="AT1213">IF(ISBLANK(Table1[[#This Row],[Service]]),"N/A",INDEX(LookupService[Consumption Unit],MATCH(Table1[[#This Row],[Service]],LookupService[Service],0),0))</f>
        <v>GPM</v>
      </c>
      <c r="AU1213" s="62">
        <v>120</v>
      </c>
      <c r="AV1213" s="62">
        <v>10</v>
      </c>
      <c r="AW1213" s="80" t="str" cm="1">
        <f t="array" ref="AW1213">IF(ISBLANK(Table1[[#This Row],[Service]]),"N/A",INDEX(LookupService[Pressure Unit],MATCH(Table1[[#This Row],[Service]],LookupService[Service],0),0))</f>
        <v>PSI</v>
      </c>
      <c r="AX1213" s="81">
        <v>0.03</v>
      </c>
      <c r="AY1213" s="72">
        <f>IF(OR(Table1[[#This Row],[Flow]]="",Table1[[#This Row],[Mech - Diversity]]=""),"",Table1[[#This Row],[Flow]]*Table1[[#This Row],[Mech - Diversity]])</f>
        <v>0.15</v>
      </c>
      <c r="AZ1213" s="72"/>
      <c r="BA1213" s="62"/>
      <c r="BB1213" s="62"/>
      <c r="BC1213" s="62" t="s">
        <v>1327</v>
      </c>
      <c r="BD1213" s="62"/>
      <c r="BE1213" s="62"/>
      <c r="BF1213" s="62"/>
      <c r="BG1213" s="62"/>
      <c r="BH1213" s="77"/>
      <c r="BI1213" s="77"/>
      <c r="BJ1213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13" s="72"/>
      <c r="BL1213" s="72" t="b">
        <f>IF(ISBLANK(Table1[[#This Row],[Power Source (Control Panel)]]),FALSE,TRUE)</f>
        <v>0</v>
      </c>
    </row>
    <row r="1214" spans="1:64" ht="30" customHeight="1" x14ac:dyDescent="0.3">
      <c r="A1214" s="62" t="s">
        <v>667</v>
      </c>
      <c r="B1214" s="62" t="s">
        <v>664</v>
      </c>
      <c r="C121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EX-C004</v>
      </c>
      <c r="D1214" s="62" t="s">
        <v>516</v>
      </c>
      <c r="E1214" s="62" t="s">
        <v>1098</v>
      </c>
      <c r="F1214" s="72" t="str">
        <f>IF(OR(Table1[[#This Row],[Equipment Level]] = "Equipment", Table1[[#This Row],[Equipment Level]] = "Control Panel"),"", INDEX(LookupService[Service Abbreviation],MATCH(Table1[[#This Row],[Service]],LookupService[Service],0),1))</f>
        <v>EX</v>
      </c>
      <c r="G1214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1214" s="74">
        <v>4</v>
      </c>
      <c r="I1214" s="75" t="str">
        <f>IF(Table1[[#This Row],[Connection ID]]&lt;&gt;"-",IF(COUNTIF(Table1[Connection ID],Table1[[#This Row],[Connection ID]])&gt;1,"Duplicate Tag",""),"")</f>
        <v/>
      </c>
      <c r="J121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14" s="62"/>
      <c r="M1214" s="62" t="s">
        <v>751</v>
      </c>
      <c r="N1214" s="72" t="str" cm="1">
        <f t="array" ref="N1214">_xlfn._xlws.FILTER(LookupCostCode[Cost Code],LookupCostCode[Description]=Table1[[#This Row],[Equipment Type]],"Not Assigned")</f>
        <v>Not Assigned</v>
      </c>
      <c r="O1214" s="72" t="s">
        <v>737</v>
      </c>
      <c r="P1214" s="72"/>
      <c r="Q1214" s="62" t="s">
        <v>9</v>
      </c>
      <c r="R1214" s="62"/>
      <c r="S1214" s="62" t="s">
        <v>10</v>
      </c>
      <c r="T1214" s="62"/>
      <c r="U1214" s="62"/>
      <c r="V1214" s="62"/>
      <c r="W1214" s="72" t="str">
        <f>IF(ISBLANK(Table1[[#This Row],[Connection Type]]),"",INDEX(LookupConnectionType[Description],MATCH(Table1[[#This Row],[Connection Type]],LookupConnectionType[Connection Abbreviation])))</f>
        <v/>
      </c>
      <c r="X1214" s="76"/>
      <c r="Z1214" s="41" t="s">
        <v>1351</v>
      </c>
      <c r="AA1214" s="62"/>
      <c r="AB1214" s="62"/>
      <c r="AC1214" s="62" t="s">
        <v>665</v>
      </c>
      <c r="AD1214" s="62" t="s">
        <v>1312</v>
      </c>
      <c r="AE1214" s="62"/>
      <c r="AF1214" s="77"/>
      <c r="AG1214" s="77"/>
      <c r="AH1214" s="78"/>
      <c r="AI121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1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14" s="79" t="str">
        <f>IF(OR(Table1[[#This Row],[Apparent Power (kVA)]]="",Table1[[#This Row],[Elec - Diversity]]=""),"",Table1[[#This Row],[Apparent Power (kVA)]]*Table1[[#This Row],[Elec - Diversity]])</f>
        <v/>
      </c>
      <c r="AL1214" s="62"/>
      <c r="AM1214" s="62"/>
      <c r="AN1214" s="62"/>
      <c r="AO1214" s="62"/>
      <c r="AP1214" s="62"/>
      <c r="AQ1214" s="62"/>
      <c r="AR1214" s="62"/>
      <c r="AS1214" s="62">
        <v>1250</v>
      </c>
      <c r="AT1214" s="62" t="str" cm="1">
        <f t="array" ref="AT1214">IF(ISBLANK(Table1[[#This Row],[Service]]),"N/A",INDEX(LookupService[Consumption Unit],MATCH(Table1[[#This Row],[Service]],LookupService[Service],0),0))</f>
        <v>SCFM</v>
      </c>
      <c r="AU1214" s="62">
        <v>80</v>
      </c>
      <c r="AV1214" s="62">
        <v>0.2</v>
      </c>
      <c r="AW1214" s="80" t="str" cm="1">
        <f t="array" ref="AW1214">IF(ISBLANK(Table1[[#This Row],[Service]]),"N/A",INDEX(LookupService[Pressure Unit],MATCH(Table1[[#This Row],[Service]],LookupService[Service],0),0))</f>
        <v>PSI</v>
      </c>
      <c r="AX1214" s="81">
        <v>1</v>
      </c>
      <c r="AY1214" s="72">
        <f>IF(OR(Table1[[#This Row],[Flow]]="",Table1[[#This Row],[Mech - Diversity]]=""),"",Table1[[#This Row],[Flow]]*Table1[[#This Row],[Mech - Diversity]])</f>
        <v>1250</v>
      </c>
      <c r="AZ1214" s="72"/>
      <c r="BA1214" s="62"/>
      <c r="BB1214" s="62"/>
      <c r="BC1214" s="62"/>
      <c r="BD1214" s="62" t="s">
        <v>1114</v>
      </c>
      <c r="BE1214" s="62" t="s">
        <v>1102</v>
      </c>
      <c r="BF1214" s="62" t="s">
        <v>975</v>
      </c>
      <c r="BG1214" s="62"/>
      <c r="BH1214" s="77"/>
      <c r="BI1214" s="77"/>
      <c r="BJ1214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1214" s="72"/>
      <c r="BL1214" s="72" t="b">
        <f>IF(ISBLANK(Table1[[#This Row],[Power Source (Control Panel)]]),FALSE,TRUE)</f>
        <v>0</v>
      </c>
    </row>
    <row r="1215" spans="1:64" ht="30" customHeight="1" x14ac:dyDescent="0.3">
      <c r="A1215" s="62" t="s">
        <v>667</v>
      </c>
      <c r="B1215" s="62" t="s">
        <v>664</v>
      </c>
      <c r="C121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EX-C005</v>
      </c>
      <c r="D1215" s="62" t="s">
        <v>516</v>
      </c>
      <c r="E1215" s="62" t="s">
        <v>1098</v>
      </c>
      <c r="F1215" s="72" t="str">
        <f>IF(OR(Table1[[#This Row],[Equipment Level]] = "Equipment", Table1[[#This Row],[Equipment Level]] = "Control Panel"),"", INDEX(LookupService[Service Abbreviation],MATCH(Table1[[#This Row],[Service]],LookupService[Service],0),1))</f>
        <v>EX</v>
      </c>
      <c r="G1215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1215" s="74">
        <v>5</v>
      </c>
      <c r="I1215" s="75" t="str">
        <f>IF(Table1[[#This Row],[Connection ID]]&lt;&gt;"-",IF(COUNTIF(Table1[Connection ID],Table1[[#This Row],[Connection ID]])&gt;1,"Duplicate Tag",""),"")</f>
        <v/>
      </c>
      <c r="J121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15" s="62"/>
      <c r="M1215" s="62" t="s">
        <v>751</v>
      </c>
      <c r="N1215" s="72" t="str" cm="1">
        <f t="array" ref="N1215">_xlfn._xlws.FILTER(LookupCostCode[Cost Code],LookupCostCode[Description]=Table1[[#This Row],[Equipment Type]],"Not Assigned")</f>
        <v>Not Assigned</v>
      </c>
      <c r="O1215" s="72" t="s">
        <v>737</v>
      </c>
      <c r="P1215" s="72"/>
      <c r="Q1215" s="62" t="s">
        <v>9</v>
      </c>
      <c r="R1215" s="62"/>
      <c r="S1215" s="62" t="s">
        <v>10</v>
      </c>
      <c r="T1215" s="62"/>
      <c r="U1215" s="62"/>
      <c r="V1215" s="62"/>
      <c r="W1215" s="72" t="str">
        <f>IF(ISBLANK(Table1[[#This Row],[Connection Type]]),"",INDEX(LookupConnectionType[Description],MATCH(Table1[[#This Row],[Connection Type]],LookupConnectionType[Connection Abbreviation])))</f>
        <v/>
      </c>
      <c r="X1215" s="76"/>
      <c r="Z1215" s="41" t="s">
        <v>1351</v>
      </c>
      <c r="AA1215" s="62"/>
      <c r="AB1215" s="62"/>
      <c r="AC1215" s="62" t="s">
        <v>665</v>
      </c>
      <c r="AD1215" s="62" t="s">
        <v>1313</v>
      </c>
      <c r="AE1215" s="62"/>
      <c r="AF1215" s="77"/>
      <c r="AG1215" s="77"/>
      <c r="AH1215" s="78"/>
      <c r="AI121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1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15" s="79" t="str">
        <f>IF(OR(Table1[[#This Row],[Apparent Power (kVA)]]="",Table1[[#This Row],[Elec - Diversity]]=""),"",Table1[[#This Row],[Apparent Power (kVA)]]*Table1[[#This Row],[Elec - Diversity]])</f>
        <v/>
      </c>
      <c r="AL1215" s="62"/>
      <c r="AM1215" s="62"/>
      <c r="AN1215" s="62"/>
      <c r="AO1215" s="62"/>
      <c r="AP1215" s="62"/>
      <c r="AQ1215" s="62"/>
      <c r="AR1215" s="62"/>
      <c r="AS1215" s="62">
        <v>1250</v>
      </c>
      <c r="AT1215" s="62" t="str" cm="1">
        <f t="array" ref="AT1215">IF(ISBLANK(Table1[[#This Row],[Service]]),"N/A",INDEX(LookupService[Consumption Unit],MATCH(Table1[[#This Row],[Service]],LookupService[Service],0),0))</f>
        <v>SCFM</v>
      </c>
      <c r="AU1215" s="62">
        <v>80</v>
      </c>
      <c r="AV1215" s="62">
        <v>0.2</v>
      </c>
      <c r="AW1215" s="80" t="str" cm="1">
        <f t="array" ref="AW1215">IF(ISBLANK(Table1[[#This Row],[Service]]),"N/A",INDEX(LookupService[Pressure Unit],MATCH(Table1[[#This Row],[Service]],LookupService[Service],0),0))</f>
        <v>PSI</v>
      </c>
      <c r="AX1215" s="81">
        <v>1</v>
      </c>
      <c r="AY1215" s="72">
        <f>IF(OR(Table1[[#This Row],[Flow]]="",Table1[[#This Row],[Mech - Diversity]]=""),"",Table1[[#This Row],[Flow]]*Table1[[#This Row],[Mech - Diversity]])</f>
        <v>1250</v>
      </c>
      <c r="AZ1215" s="72"/>
      <c r="BA1215" s="62"/>
      <c r="BB1215" s="62"/>
      <c r="BC1215" s="62"/>
      <c r="BD1215" s="62" t="s">
        <v>1114</v>
      </c>
      <c r="BE1215" s="62" t="s">
        <v>1102</v>
      </c>
      <c r="BF1215" s="62" t="s">
        <v>975</v>
      </c>
      <c r="BG1215" s="62"/>
      <c r="BH1215" s="77"/>
      <c r="BI1215" s="77"/>
      <c r="BJ1215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1215" s="72"/>
      <c r="BL1215" s="72" t="b">
        <f>IF(ISBLANK(Table1[[#This Row],[Power Source (Control Panel)]]),FALSE,TRUE)</f>
        <v>0</v>
      </c>
    </row>
    <row r="1216" spans="1:64" ht="30" customHeight="1" x14ac:dyDescent="0.3">
      <c r="A1216" s="62" t="s">
        <v>667</v>
      </c>
      <c r="B1216" s="62" t="s">
        <v>664</v>
      </c>
      <c r="C121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EX-C006</v>
      </c>
      <c r="D1216" s="62" t="s">
        <v>516</v>
      </c>
      <c r="E1216" s="62" t="s">
        <v>1098</v>
      </c>
      <c r="F1216" s="72" t="str">
        <f>IF(OR(Table1[[#This Row],[Equipment Level]] = "Equipment", Table1[[#This Row],[Equipment Level]] = "Control Panel"),"", INDEX(LookupService[Service Abbreviation],MATCH(Table1[[#This Row],[Service]],LookupService[Service],0),1))</f>
        <v>EX</v>
      </c>
      <c r="G1216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1216" s="74">
        <v>6</v>
      </c>
      <c r="I1216" s="75" t="str">
        <f>IF(Table1[[#This Row],[Connection ID]]&lt;&gt;"-",IF(COUNTIF(Table1[Connection ID],Table1[[#This Row],[Connection ID]])&gt;1,"Duplicate Tag",""),"")</f>
        <v/>
      </c>
      <c r="J121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16" s="62"/>
      <c r="M1216" s="62" t="s">
        <v>751</v>
      </c>
      <c r="N1216" s="72" t="str" cm="1">
        <f t="array" ref="N1216">_xlfn._xlws.FILTER(LookupCostCode[Cost Code],LookupCostCode[Description]=Table1[[#This Row],[Equipment Type]],"Not Assigned")</f>
        <v>Not Assigned</v>
      </c>
      <c r="O1216" s="72" t="s">
        <v>737</v>
      </c>
      <c r="P1216" s="72"/>
      <c r="Q1216" s="62" t="s">
        <v>9</v>
      </c>
      <c r="R1216" s="62"/>
      <c r="S1216" s="62" t="s">
        <v>10</v>
      </c>
      <c r="T1216" s="62"/>
      <c r="U1216" s="62"/>
      <c r="V1216" s="62"/>
      <c r="W1216" s="72" t="str">
        <f>IF(ISBLANK(Table1[[#This Row],[Connection Type]]),"",INDEX(LookupConnectionType[Description],MATCH(Table1[[#This Row],[Connection Type]],LookupConnectionType[Connection Abbreviation])))</f>
        <v/>
      </c>
      <c r="X1216" s="76"/>
      <c r="Z1216" s="41" t="s">
        <v>1351</v>
      </c>
      <c r="AA1216" s="62"/>
      <c r="AB1216" s="62"/>
      <c r="AC1216" s="62" t="s">
        <v>665</v>
      </c>
      <c r="AD1216" s="62" t="s">
        <v>1314</v>
      </c>
      <c r="AE1216" s="62"/>
      <c r="AF1216" s="77"/>
      <c r="AG1216" s="77"/>
      <c r="AH1216" s="78"/>
      <c r="AI121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1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16" s="79" t="str">
        <f>IF(OR(Table1[[#This Row],[Apparent Power (kVA)]]="",Table1[[#This Row],[Elec - Diversity]]=""),"",Table1[[#This Row],[Apparent Power (kVA)]]*Table1[[#This Row],[Elec - Diversity]])</f>
        <v/>
      </c>
      <c r="AL1216" s="62"/>
      <c r="AM1216" s="62"/>
      <c r="AN1216" s="62"/>
      <c r="AO1216" s="62"/>
      <c r="AP1216" s="62"/>
      <c r="AQ1216" s="62"/>
      <c r="AR1216" s="62"/>
      <c r="AS1216" s="62">
        <v>1250</v>
      </c>
      <c r="AT1216" s="62" t="str" cm="1">
        <f t="array" ref="AT1216">IF(ISBLANK(Table1[[#This Row],[Service]]),"N/A",INDEX(LookupService[Consumption Unit],MATCH(Table1[[#This Row],[Service]],LookupService[Service],0),0))</f>
        <v>SCFM</v>
      </c>
      <c r="AU1216" s="62">
        <v>80</v>
      </c>
      <c r="AV1216" s="62">
        <v>0.2</v>
      </c>
      <c r="AW1216" s="80" t="str" cm="1">
        <f t="array" ref="AW1216">IF(ISBLANK(Table1[[#This Row],[Service]]),"N/A",INDEX(LookupService[Pressure Unit],MATCH(Table1[[#This Row],[Service]],LookupService[Service],0),0))</f>
        <v>PSI</v>
      </c>
      <c r="AX1216" s="81">
        <v>1</v>
      </c>
      <c r="AY1216" s="72">
        <f>IF(OR(Table1[[#This Row],[Flow]]="",Table1[[#This Row],[Mech - Diversity]]=""),"",Table1[[#This Row],[Flow]]*Table1[[#This Row],[Mech - Diversity]])</f>
        <v>1250</v>
      </c>
      <c r="AZ1216" s="72"/>
      <c r="BA1216" s="62"/>
      <c r="BB1216" s="62"/>
      <c r="BC1216" s="62"/>
      <c r="BD1216" s="62" t="s">
        <v>1114</v>
      </c>
      <c r="BE1216" s="62" t="s">
        <v>1102</v>
      </c>
      <c r="BF1216" s="62" t="s">
        <v>975</v>
      </c>
      <c r="BG1216" s="62"/>
      <c r="BH1216" s="77"/>
      <c r="BI1216" s="77"/>
      <c r="BJ1216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1216" s="72"/>
      <c r="BL1216" s="72" t="b">
        <f>IF(ISBLANK(Table1[[#This Row],[Power Source (Control Panel)]]),FALSE,TRUE)</f>
        <v>0</v>
      </c>
    </row>
    <row r="1217" spans="1:64" ht="30" customHeight="1" x14ac:dyDescent="0.3">
      <c r="A1217" s="62" t="s">
        <v>667</v>
      </c>
      <c r="B1217" s="62" t="s">
        <v>664</v>
      </c>
      <c r="C121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HHWR-C004</v>
      </c>
      <c r="D1217" s="62" t="s">
        <v>516</v>
      </c>
      <c r="E1217" s="62" t="s">
        <v>1330</v>
      </c>
      <c r="F1217" s="72" t="str">
        <f>IF(OR(Table1[[#This Row],[Equipment Level]] = "Equipment", Table1[[#This Row],[Equipment Level]] = "Control Panel"),"", INDEX(LookupService[Service Abbreviation],MATCH(Table1[[#This Row],[Service]],LookupService[Service],0),1))</f>
        <v>HHWR</v>
      </c>
      <c r="G1217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17" s="74">
        <v>4</v>
      </c>
      <c r="I1217" s="75" t="str">
        <f>IF(Table1[[#This Row],[Connection ID]]&lt;&gt;"-",IF(COUNTIF(Table1[Connection ID],Table1[[#This Row],[Connection ID]])&gt;1,"Duplicate Tag",""),"")</f>
        <v/>
      </c>
      <c r="J121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17" s="62"/>
      <c r="M1217" s="62" t="s">
        <v>751</v>
      </c>
      <c r="N1217" s="72" t="str" cm="1">
        <f t="array" ref="N1217">_xlfn._xlws.FILTER(LookupCostCode[Cost Code],LookupCostCode[Description]=Table1[[#This Row],[Equipment Type]],"Not Assigned")</f>
        <v>Not Assigned</v>
      </c>
      <c r="O1217" s="72" t="s">
        <v>737</v>
      </c>
      <c r="P1217" s="72"/>
      <c r="Q1217" s="62" t="s">
        <v>9</v>
      </c>
      <c r="R1217" s="62"/>
      <c r="S1217" s="62" t="s">
        <v>10</v>
      </c>
      <c r="T1217" s="62"/>
      <c r="U1217" s="62"/>
      <c r="V1217" s="62" t="s">
        <v>1131</v>
      </c>
      <c r="W1217" s="72" t="str">
        <f>IF(ISBLANK(Table1[[#This Row],[Connection Type]]),"",INDEX(LookupConnectionType[Description],MATCH(Table1[[#This Row],[Connection Type]],LookupConnectionType[Connection Abbreviation])))</f>
        <v>National Pipe Taper Thread (Meets Fuel/Gas Code)</v>
      </c>
      <c r="X1217" s="76" t="s">
        <v>1331</v>
      </c>
      <c r="AA1217" s="62"/>
      <c r="AB1217" s="62"/>
      <c r="AC1217" s="62" t="s">
        <v>518</v>
      </c>
      <c r="AD1217" s="62" t="s">
        <v>1332</v>
      </c>
      <c r="AE1217" s="62"/>
      <c r="AF1217" s="77"/>
      <c r="AG1217" s="77"/>
      <c r="AH1217" s="78"/>
      <c r="AI121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1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17" s="79" t="str">
        <f>IF(OR(Table1[[#This Row],[Apparent Power (kVA)]]="",Table1[[#This Row],[Elec - Diversity]]=""),"",Table1[[#This Row],[Apparent Power (kVA)]]*Table1[[#This Row],[Elec - Diversity]])</f>
        <v/>
      </c>
      <c r="AL1217" s="62"/>
      <c r="AM1217" s="62"/>
      <c r="AN1217" s="62"/>
      <c r="AO1217" s="62"/>
      <c r="AP1217" s="62"/>
      <c r="AQ1217" s="62"/>
      <c r="AR1217" s="62"/>
      <c r="AS1217" s="62">
        <v>90</v>
      </c>
      <c r="AT1217" s="62" t="str" cm="1">
        <f t="array" ref="AT1217">IF(ISBLANK(Table1[[#This Row],[Service]]),"N/A",INDEX(LookupService[Consumption Unit],MATCH(Table1[[#This Row],[Service]],LookupService[Service],0),0))</f>
        <v>GPM</v>
      </c>
      <c r="AU1217" s="62">
        <v>170</v>
      </c>
      <c r="AV1217" s="62">
        <v>10</v>
      </c>
      <c r="AW1217" s="80" t="str" cm="1">
        <f t="array" ref="AW1217">IF(ISBLANK(Table1[[#This Row],[Service]]),"N/A",INDEX(LookupService[Pressure Unit],MATCH(Table1[[#This Row],[Service]],LookupService[Service],0),0))</f>
        <v>PSI</v>
      </c>
      <c r="AX1217" s="81">
        <v>1</v>
      </c>
      <c r="AY1217" s="72">
        <f>IF(OR(Table1[[#This Row],[Flow]]="",Table1[[#This Row],[Mech - Diversity]]=""),"",Table1[[#This Row],[Flow]]*Table1[[#This Row],[Mech - Diversity]])</f>
        <v>90</v>
      </c>
      <c r="AZ1217" s="72"/>
      <c r="BA1217" s="62" t="s">
        <v>519</v>
      </c>
      <c r="BB1217" s="62"/>
      <c r="BC1217" s="62" t="s">
        <v>1333</v>
      </c>
      <c r="BD1217" s="62"/>
      <c r="BE1217" s="62"/>
      <c r="BF1217" s="62"/>
      <c r="BG1217" s="62"/>
      <c r="BH1217" s="77"/>
      <c r="BI1217" s="77"/>
      <c r="BJ1217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17" s="72"/>
      <c r="BL1217" s="72" t="b">
        <f>IF(ISBLANK(Table1[[#This Row],[Power Source (Control Panel)]]),FALSE,TRUE)</f>
        <v>0</v>
      </c>
    </row>
    <row r="1218" spans="1:64" ht="30" customHeight="1" x14ac:dyDescent="0.3">
      <c r="A1218" s="62" t="s">
        <v>667</v>
      </c>
      <c r="B1218" s="62" t="s">
        <v>664</v>
      </c>
      <c r="C121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HHWR-C005</v>
      </c>
      <c r="D1218" s="62" t="s">
        <v>516</v>
      </c>
      <c r="E1218" s="62" t="s">
        <v>1330</v>
      </c>
      <c r="F1218" s="72" t="str">
        <f>IF(OR(Table1[[#This Row],[Equipment Level]] = "Equipment", Table1[[#This Row],[Equipment Level]] = "Control Panel"),"", INDEX(LookupService[Service Abbreviation],MATCH(Table1[[#This Row],[Service]],LookupService[Service],0),1))</f>
        <v>HHWR</v>
      </c>
      <c r="G1218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18" s="74">
        <v>5</v>
      </c>
      <c r="I1218" s="75" t="str">
        <f>IF(Table1[[#This Row],[Connection ID]]&lt;&gt;"-",IF(COUNTIF(Table1[Connection ID],Table1[[#This Row],[Connection ID]])&gt;1,"Duplicate Tag",""),"")</f>
        <v/>
      </c>
      <c r="J121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18" s="62"/>
      <c r="M1218" s="62" t="s">
        <v>751</v>
      </c>
      <c r="N1218" s="72" t="str" cm="1">
        <f t="array" ref="N1218">_xlfn._xlws.FILTER(LookupCostCode[Cost Code],LookupCostCode[Description]=Table1[[#This Row],[Equipment Type]],"Not Assigned")</f>
        <v>Not Assigned</v>
      </c>
      <c r="O1218" s="72" t="s">
        <v>737</v>
      </c>
      <c r="P1218" s="72"/>
      <c r="Q1218" s="62" t="s">
        <v>9</v>
      </c>
      <c r="R1218" s="62"/>
      <c r="S1218" s="62" t="s">
        <v>10</v>
      </c>
      <c r="T1218" s="62"/>
      <c r="U1218" s="62"/>
      <c r="V1218" s="62" t="s">
        <v>1131</v>
      </c>
      <c r="W1218" s="72" t="str">
        <f>IF(ISBLANK(Table1[[#This Row],[Connection Type]]),"",INDEX(LookupConnectionType[Description],MATCH(Table1[[#This Row],[Connection Type]],LookupConnectionType[Connection Abbreviation])))</f>
        <v>National Pipe Taper Thread (Meets Fuel/Gas Code)</v>
      </c>
      <c r="X1218" s="76" t="s">
        <v>1331</v>
      </c>
      <c r="AA1218" s="62"/>
      <c r="AB1218" s="62"/>
      <c r="AC1218" s="62" t="s">
        <v>518</v>
      </c>
      <c r="AD1218" s="62" t="s">
        <v>1336</v>
      </c>
      <c r="AE1218" s="62"/>
      <c r="AF1218" s="77"/>
      <c r="AG1218" s="77"/>
      <c r="AH1218" s="78"/>
      <c r="AI121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1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18" s="79" t="str">
        <f>IF(OR(Table1[[#This Row],[Apparent Power (kVA)]]="",Table1[[#This Row],[Elec - Diversity]]=""),"",Table1[[#This Row],[Apparent Power (kVA)]]*Table1[[#This Row],[Elec - Diversity]])</f>
        <v/>
      </c>
      <c r="AL1218" s="62"/>
      <c r="AM1218" s="62"/>
      <c r="AN1218" s="62"/>
      <c r="AO1218" s="62"/>
      <c r="AP1218" s="62"/>
      <c r="AQ1218" s="62"/>
      <c r="AR1218" s="62"/>
      <c r="AS1218" s="62">
        <v>90</v>
      </c>
      <c r="AT1218" s="62" t="str" cm="1">
        <f t="array" ref="AT1218">IF(ISBLANK(Table1[[#This Row],[Service]]),"N/A",INDEX(LookupService[Consumption Unit],MATCH(Table1[[#This Row],[Service]],LookupService[Service],0),0))</f>
        <v>GPM</v>
      </c>
      <c r="AU1218" s="62">
        <v>170</v>
      </c>
      <c r="AV1218" s="62">
        <v>10</v>
      </c>
      <c r="AW1218" s="80" t="str" cm="1">
        <f t="array" ref="AW1218">IF(ISBLANK(Table1[[#This Row],[Service]]),"N/A",INDEX(LookupService[Pressure Unit],MATCH(Table1[[#This Row],[Service]],LookupService[Service],0),0))</f>
        <v>PSI</v>
      </c>
      <c r="AX1218" s="81">
        <v>1</v>
      </c>
      <c r="AY1218" s="72">
        <f>IF(OR(Table1[[#This Row],[Flow]]="",Table1[[#This Row],[Mech - Diversity]]=""),"",Table1[[#This Row],[Flow]]*Table1[[#This Row],[Mech - Diversity]])</f>
        <v>90</v>
      </c>
      <c r="AZ1218" s="72"/>
      <c r="BA1218" s="62" t="s">
        <v>519</v>
      </c>
      <c r="BB1218" s="62"/>
      <c r="BC1218" s="62" t="s">
        <v>1333</v>
      </c>
      <c r="BD1218" s="62"/>
      <c r="BE1218" s="62"/>
      <c r="BF1218" s="62"/>
      <c r="BG1218" s="62"/>
      <c r="BH1218" s="77"/>
      <c r="BI1218" s="77"/>
      <c r="BJ1218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18" s="72"/>
      <c r="BL1218" s="72" t="b">
        <f>IF(ISBLANK(Table1[[#This Row],[Power Source (Control Panel)]]),FALSE,TRUE)</f>
        <v>0</v>
      </c>
    </row>
    <row r="1219" spans="1:64" ht="30" customHeight="1" x14ac:dyDescent="0.3">
      <c r="A1219" s="62" t="s">
        <v>667</v>
      </c>
      <c r="B1219" s="62" t="s">
        <v>664</v>
      </c>
      <c r="C121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HHWR-C006</v>
      </c>
      <c r="D1219" s="62" t="s">
        <v>516</v>
      </c>
      <c r="E1219" s="62" t="s">
        <v>1330</v>
      </c>
      <c r="F1219" s="72" t="str">
        <f>IF(OR(Table1[[#This Row],[Equipment Level]] = "Equipment", Table1[[#This Row],[Equipment Level]] = "Control Panel"),"", INDEX(LookupService[Service Abbreviation],MATCH(Table1[[#This Row],[Service]],LookupService[Service],0),1))</f>
        <v>HHWR</v>
      </c>
      <c r="G1219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19" s="74">
        <v>6</v>
      </c>
      <c r="I1219" s="75" t="str">
        <f>IF(Table1[[#This Row],[Connection ID]]&lt;&gt;"-",IF(COUNTIF(Table1[Connection ID],Table1[[#This Row],[Connection ID]])&gt;1,"Duplicate Tag",""),"")</f>
        <v/>
      </c>
      <c r="J121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19" s="62"/>
      <c r="M1219" s="62" t="s">
        <v>751</v>
      </c>
      <c r="N1219" s="72" t="str" cm="1">
        <f t="array" ref="N1219">_xlfn._xlws.FILTER(LookupCostCode[Cost Code],LookupCostCode[Description]=Table1[[#This Row],[Equipment Type]],"Not Assigned")</f>
        <v>Not Assigned</v>
      </c>
      <c r="O1219" s="72" t="s">
        <v>737</v>
      </c>
      <c r="P1219" s="72"/>
      <c r="Q1219" s="62" t="s">
        <v>9</v>
      </c>
      <c r="R1219" s="62"/>
      <c r="S1219" s="62" t="s">
        <v>10</v>
      </c>
      <c r="T1219" s="62"/>
      <c r="U1219" s="62"/>
      <c r="V1219" s="62" t="s">
        <v>1131</v>
      </c>
      <c r="W1219" s="72" t="str">
        <f>IF(ISBLANK(Table1[[#This Row],[Connection Type]]),"",INDEX(LookupConnectionType[Description],MATCH(Table1[[#This Row],[Connection Type]],LookupConnectionType[Connection Abbreviation])))</f>
        <v>National Pipe Taper Thread (Meets Fuel/Gas Code)</v>
      </c>
      <c r="X1219" s="76" t="s">
        <v>1331</v>
      </c>
      <c r="AA1219" s="62"/>
      <c r="AB1219" s="62"/>
      <c r="AC1219" s="62" t="s">
        <v>518</v>
      </c>
      <c r="AD1219" s="62" t="s">
        <v>1338</v>
      </c>
      <c r="AE1219" s="62"/>
      <c r="AF1219" s="77"/>
      <c r="AG1219" s="77"/>
      <c r="AH1219" s="78"/>
      <c r="AI121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1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19" s="79" t="str">
        <f>IF(OR(Table1[[#This Row],[Apparent Power (kVA)]]="",Table1[[#This Row],[Elec - Diversity]]=""),"",Table1[[#This Row],[Apparent Power (kVA)]]*Table1[[#This Row],[Elec - Diversity]])</f>
        <v/>
      </c>
      <c r="AL1219" s="62"/>
      <c r="AM1219" s="62"/>
      <c r="AN1219" s="62"/>
      <c r="AO1219" s="62"/>
      <c r="AP1219" s="62"/>
      <c r="AQ1219" s="62"/>
      <c r="AR1219" s="62"/>
      <c r="AS1219" s="62">
        <v>90</v>
      </c>
      <c r="AT1219" s="62" t="str" cm="1">
        <f t="array" ref="AT1219">IF(ISBLANK(Table1[[#This Row],[Service]]),"N/A",INDEX(LookupService[Consumption Unit],MATCH(Table1[[#This Row],[Service]],LookupService[Service],0),0))</f>
        <v>GPM</v>
      </c>
      <c r="AU1219" s="62">
        <v>170</v>
      </c>
      <c r="AV1219" s="62">
        <v>10</v>
      </c>
      <c r="AW1219" s="80" t="str" cm="1">
        <f t="array" ref="AW1219">IF(ISBLANK(Table1[[#This Row],[Service]]),"N/A",INDEX(LookupService[Pressure Unit],MATCH(Table1[[#This Row],[Service]],LookupService[Service],0),0))</f>
        <v>PSI</v>
      </c>
      <c r="AX1219" s="81">
        <v>1</v>
      </c>
      <c r="AY1219" s="72">
        <f>IF(OR(Table1[[#This Row],[Flow]]="",Table1[[#This Row],[Mech - Diversity]]=""),"",Table1[[#This Row],[Flow]]*Table1[[#This Row],[Mech - Diversity]])</f>
        <v>90</v>
      </c>
      <c r="AZ1219" s="72"/>
      <c r="BA1219" s="62" t="s">
        <v>519</v>
      </c>
      <c r="BB1219" s="62"/>
      <c r="BC1219" s="62" t="s">
        <v>1333</v>
      </c>
      <c r="BD1219" s="62"/>
      <c r="BE1219" s="62"/>
      <c r="BF1219" s="62"/>
      <c r="BG1219" s="62"/>
      <c r="BH1219" s="77"/>
      <c r="BI1219" s="77"/>
      <c r="BJ1219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19" s="72"/>
      <c r="BL1219" s="72" t="b">
        <f>IF(ISBLANK(Table1[[#This Row],[Power Source (Control Panel)]]),FALSE,TRUE)</f>
        <v>0</v>
      </c>
    </row>
    <row r="1220" spans="1:64" ht="30" customHeight="1" x14ac:dyDescent="0.3">
      <c r="A1220" s="62" t="s">
        <v>667</v>
      </c>
      <c r="B1220" s="62" t="s">
        <v>664</v>
      </c>
      <c r="C122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HHWS-C004</v>
      </c>
      <c r="D1220" s="62" t="s">
        <v>516</v>
      </c>
      <c r="E1220" s="62" t="s">
        <v>1334</v>
      </c>
      <c r="F1220" s="72" t="str">
        <f>IF(OR(Table1[[#This Row],[Equipment Level]] = "Equipment", Table1[[#This Row],[Equipment Level]] = "Control Panel"),"", INDEX(LookupService[Service Abbreviation],MATCH(Table1[[#This Row],[Service]],LookupService[Service],0),1))</f>
        <v>HHWS</v>
      </c>
      <c r="G1220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20" s="74">
        <v>4</v>
      </c>
      <c r="I1220" s="75" t="str">
        <f>IF(Table1[[#This Row],[Connection ID]]&lt;&gt;"-",IF(COUNTIF(Table1[Connection ID],Table1[[#This Row],[Connection ID]])&gt;1,"Duplicate Tag",""),"")</f>
        <v/>
      </c>
      <c r="J122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20" s="62"/>
      <c r="M1220" s="62" t="s">
        <v>751</v>
      </c>
      <c r="N1220" s="72" t="str" cm="1">
        <f t="array" ref="N1220">_xlfn._xlws.FILTER(LookupCostCode[Cost Code],LookupCostCode[Description]=Table1[[#This Row],[Equipment Type]],"Not Assigned")</f>
        <v>Not Assigned</v>
      </c>
      <c r="O1220" s="72" t="s">
        <v>737</v>
      </c>
      <c r="P1220" s="72"/>
      <c r="Q1220" s="62" t="s">
        <v>9</v>
      </c>
      <c r="R1220" s="62"/>
      <c r="S1220" s="62" t="s">
        <v>10</v>
      </c>
      <c r="T1220" s="62"/>
      <c r="U1220" s="62"/>
      <c r="V1220" s="62" t="s">
        <v>1131</v>
      </c>
      <c r="W1220" s="72" t="str">
        <f>IF(ISBLANK(Table1[[#This Row],[Connection Type]]),"",INDEX(LookupConnectionType[Description],MATCH(Table1[[#This Row],[Connection Type]],LookupConnectionType[Connection Abbreviation])))</f>
        <v>National Pipe Taper Thread (Meets Fuel/Gas Code)</v>
      </c>
      <c r="X1220" s="76" t="s">
        <v>1331</v>
      </c>
      <c r="AA1220" s="62"/>
      <c r="AB1220" s="62"/>
      <c r="AC1220" s="62" t="s">
        <v>518</v>
      </c>
      <c r="AD1220" s="62" t="s">
        <v>1335</v>
      </c>
      <c r="AE1220" s="62"/>
      <c r="AF1220" s="77"/>
      <c r="AG1220" s="77"/>
      <c r="AH1220" s="78"/>
      <c r="AI122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2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20" s="79" t="str">
        <f>IF(OR(Table1[[#This Row],[Apparent Power (kVA)]]="",Table1[[#This Row],[Elec - Diversity]]=""),"",Table1[[#This Row],[Apparent Power (kVA)]]*Table1[[#This Row],[Elec - Diversity]])</f>
        <v/>
      </c>
      <c r="AL1220" s="62"/>
      <c r="AM1220" s="62"/>
      <c r="AN1220" s="62"/>
      <c r="AO1220" s="62"/>
      <c r="AP1220" s="62"/>
      <c r="AQ1220" s="62"/>
      <c r="AR1220" s="62"/>
      <c r="AS1220" s="62">
        <v>90</v>
      </c>
      <c r="AT1220" s="62" t="str" cm="1">
        <f t="array" ref="AT1220">IF(ISBLANK(Table1[[#This Row],[Service]]),"N/A",INDEX(LookupService[Consumption Unit],MATCH(Table1[[#This Row],[Service]],LookupService[Service],0),0))</f>
        <v>GPM</v>
      </c>
      <c r="AU1220" s="62">
        <v>190</v>
      </c>
      <c r="AV1220" s="62">
        <v>10</v>
      </c>
      <c r="AW1220" s="80" t="str" cm="1">
        <f t="array" ref="AW1220">IF(ISBLANK(Table1[[#This Row],[Service]]),"N/A",INDEX(LookupService[Pressure Unit],MATCH(Table1[[#This Row],[Service]],LookupService[Service],0),0))</f>
        <v>PSI</v>
      </c>
      <c r="AX1220" s="81">
        <v>1</v>
      </c>
      <c r="AY1220" s="72">
        <f>IF(OR(Table1[[#This Row],[Flow]]="",Table1[[#This Row],[Mech - Diversity]]=""),"",Table1[[#This Row],[Flow]]*Table1[[#This Row],[Mech - Diversity]])</f>
        <v>90</v>
      </c>
      <c r="AZ1220" s="72"/>
      <c r="BA1220" s="62" t="s">
        <v>519</v>
      </c>
      <c r="BB1220" s="62"/>
      <c r="BC1220" s="62" t="s">
        <v>2136</v>
      </c>
      <c r="BD1220" s="62"/>
      <c r="BE1220" s="62"/>
      <c r="BF1220" s="62"/>
      <c r="BG1220" s="62"/>
      <c r="BH1220" s="77"/>
      <c r="BI1220" s="77"/>
      <c r="BJ1220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20" s="72"/>
      <c r="BL1220" s="72" t="b">
        <f>IF(ISBLANK(Table1[[#This Row],[Power Source (Control Panel)]]),FALSE,TRUE)</f>
        <v>0</v>
      </c>
    </row>
    <row r="1221" spans="1:64" ht="30" customHeight="1" x14ac:dyDescent="0.3">
      <c r="A1221" s="62" t="s">
        <v>667</v>
      </c>
      <c r="B1221" s="62" t="s">
        <v>664</v>
      </c>
      <c r="C122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HHWS-C005</v>
      </c>
      <c r="D1221" s="62" t="s">
        <v>516</v>
      </c>
      <c r="E1221" s="62" t="s">
        <v>1334</v>
      </c>
      <c r="F1221" s="72" t="str">
        <f>IF(OR(Table1[[#This Row],[Equipment Level]] = "Equipment", Table1[[#This Row],[Equipment Level]] = "Control Panel"),"", INDEX(LookupService[Service Abbreviation],MATCH(Table1[[#This Row],[Service]],LookupService[Service],0),1))</f>
        <v>HHWS</v>
      </c>
      <c r="G1221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21" s="74">
        <v>5</v>
      </c>
      <c r="I1221" s="75" t="str">
        <f>IF(Table1[[#This Row],[Connection ID]]&lt;&gt;"-",IF(COUNTIF(Table1[Connection ID],Table1[[#This Row],[Connection ID]])&gt;1,"Duplicate Tag",""),"")</f>
        <v/>
      </c>
      <c r="J122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21" s="62"/>
      <c r="M1221" s="62" t="s">
        <v>751</v>
      </c>
      <c r="N1221" s="72" t="str" cm="1">
        <f t="array" ref="N1221">_xlfn._xlws.FILTER(LookupCostCode[Cost Code],LookupCostCode[Description]=Table1[[#This Row],[Equipment Type]],"Not Assigned")</f>
        <v>Not Assigned</v>
      </c>
      <c r="O1221" s="72" t="s">
        <v>737</v>
      </c>
      <c r="P1221" s="72"/>
      <c r="Q1221" s="62" t="s">
        <v>9</v>
      </c>
      <c r="R1221" s="62"/>
      <c r="S1221" s="62" t="s">
        <v>10</v>
      </c>
      <c r="T1221" s="62"/>
      <c r="U1221" s="62"/>
      <c r="V1221" s="62" t="s">
        <v>1131</v>
      </c>
      <c r="W1221" s="72" t="str">
        <f>IF(ISBLANK(Table1[[#This Row],[Connection Type]]),"",INDEX(LookupConnectionType[Description],MATCH(Table1[[#This Row],[Connection Type]],LookupConnectionType[Connection Abbreviation])))</f>
        <v>National Pipe Taper Thread (Meets Fuel/Gas Code)</v>
      </c>
      <c r="X1221" s="76" t="s">
        <v>1331</v>
      </c>
      <c r="AA1221" s="62"/>
      <c r="AB1221" s="62"/>
      <c r="AC1221" s="62" t="s">
        <v>518</v>
      </c>
      <c r="AD1221" s="62" t="s">
        <v>1337</v>
      </c>
      <c r="AE1221" s="62"/>
      <c r="AF1221" s="77"/>
      <c r="AG1221" s="77"/>
      <c r="AH1221" s="78"/>
      <c r="AI122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2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21" s="79" t="str">
        <f>IF(OR(Table1[[#This Row],[Apparent Power (kVA)]]="",Table1[[#This Row],[Elec - Diversity]]=""),"",Table1[[#This Row],[Apparent Power (kVA)]]*Table1[[#This Row],[Elec - Diversity]])</f>
        <v/>
      </c>
      <c r="AL1221" s="62"/>
      <c r="AM1221" s="62"/>
      <c r="AN1221" s="62"/>
      <c r="AO1221" s="62"/>
      <c r="AP1221" s="62"/>
      <c r="AQ1221" s="62"/>
      <c r="AR1221" s="62"/>
      <c r="AS1221" s="62">
        <v>90</v>
      </c>
      <c r="AT1221" s="62" t="str" cm="1">
        <f t="array" ref="AT1221">IF(ISBLANK(Table1[[#This Row],[Service]]),"N/A",INDEX(LookupService[Consumption Unit],MATCH(Table1[[#This Row],[Service]],LookupService[Service],0),0))</f>
        <v>GPM</v>
      </c>
      <c r="AU1221" s="62">
        <v>190</v>
      </c>
      <c r="AV1221" s="62">
        <v>10</v>
      </c>
      <c r="AW1221" s="80" t="str" cm="1">
        <f t="array" ref="AW1221">IF(ISBLANK(Table1[[#This Row],[Service]]),"N/A",INDEX(LookupService[Pressure Unit],MATCH(Table1[[#This Row],[Service]],LookupService[Service],0),0))</f>
        <v>PSI</v>
      </c>
      <c r="AX1221" s="81">
        <v>1</v>
      </c>
      <c r="AY1221" s="72">
        <f>IF(OR(Table1[[#This Row],[Flow]]="",Table1[[#This Row],[Mech - Diversity]]=""),"",Table1[[#This Row],[Flow]]*Table1[[#This Row],[Mech - Diversity]])</f>
        <v>90</v>
      </c>
      <c r="AZ1221" s="72"/>
      <c r="BA1221" s="62" t="s">
        <v>519</v>
      </c>
      <c r="BB1221" s="62"/>
      <c r="BC1221" s="62" t="s">
        <v>2136</v>
      </c>
      <c r="BD1221" s="62"/>
      <c r="BE1221" s="62"/>
      <c r="BF1221" s="62"/>
      <c r="BG1221" s="62"/>
      <c r="BH1221" s="77"/>
      <c r="BI1221" s="77"/>
      <c r="BJ1221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21" s="72"/>
      <c r="BL1221" s="72" t="b">
        <f>IF(ISBLANK(Table1[[#This Row],[Power Source (Control Panel)]]),FALSE,TRUE)</f>
        <v>0</v>
      </c>
    </row>
    <row r="1222" spans="1:64" ht="30" customHeight="1" x14ac:dyDescent="0.3">
      <c r="A1222" s="62" t="s">
        <v>667</v>
      </c>
      <c r="B1222" s="62" t="s">
        <v>664</v>
      </c>
      <c r="C122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HHWS-C006</v>
      </c>
      <c r="D1222" s="62" t="s">
        <v>516</v>
      </c>
      <c r="E1222" s="62" t="s">
        <v>1334</v>
      </c>
      <c r="F1222" s="72" t="str">
        <f>IF(OR(Table1[[#This Row],[Equipment Level]] = "Equipment", Table1[[#This Row],[Equipment Level]] = "Control Panel"),"", INDEX(LookupService[Service Abbreviation],MATCH(Table1[[#This Row],[Service]],LookupService[Service],0),1))</f>
        <v>HHWS</v>
      </c>
      <c r="G1222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22" s="74">
        <v>6</v>
      </c>
      <c r="I1222" s="75" t="str">
        <f>IF(Table1[[#This Row],[Connection ID]]&lt;&gt;"-",IF(COUNTIF(Table1[Connection ID],Table1[[#This Row],[Connection ID]])&gt;1,"Duplicate Tag",""),"")</f>
        <v/>
      </c>
      <c r="J122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22" s="62"/>
      <c r="M1222" s="62" t="s">
        <v>751</v>
      </c>
      <c r="N1222" s="72" t="str" cm="1">
        <f t="array" ref="N1222">_xlfn._xlws.FILTER(LookupCostCode[Cost Code],LookupCostCode[Description]=Table1[[#This Row],[Equipment Type]],"Not Assigned")</f>
        <v>Not Assigned</v>
      </c>
      <c r="O1222" s="72" t="s">
        <v>737</v>
      </c>
      <c r="P1222" s="72"/>
      <c r="Q1222" s="62" t="s">
        <v>9</v>
      </c>
      <c r="R1222" s="62"/>
      <c r="S1222" s="62" t="s">
        <v>10</v>
      </c>
      <c r="T1222" s="62"/>
      <c r="U1222" s="62"/>
      <c r="V1222" s="62" t="s">
        <v>1131</v>
      </c>
      <c r="W1222" s="72" t="str">
        <f>IF(ISBLANK(Table1[[#This Row],[Connection Type]]),"",INDEX(LookupConnectionType[Description],MATCH(Table1[[#This Row],[Connection Type]],LookupConnectionType[Connection Abbreviation])))</f>
        <v>National Pipe Taper Thread (Meets Fuel/Gas Code)</v>
      </c>
      <c r="X1222" s="76" t="s">
        <v>1331</v>
      </c>
      <c r="AA1222" s="62"/>
      <c r="AB1222" s="62"/>
      <c r="AC1222" s="62" t="s">
        <v>518</v>
      </c>
      <c r="AD1222" s="62" t="s">
        <v>1339</v>
      </c>
      <c r="AE1222" s="62"/>
      <c r="AF1222" s="77"/>
      <c r="AG1222" s="77"/>
      <c r="AH1222" s="78"/>
      <c r="AI122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2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22" s="79" t="str">
        <f>IF(OR(Table1[[#This Row],[Apparent Power (kVA)]]="",Table1[[#This Row],[Elec - Diversity]]=""),"",Table1[[#This Row],[Apparent Power (kVA)]]*Table1[[#This Row],[Elec - Diversity]])</f>
        <v/>
      </c>
      <c r="AL1222" s="62"/>
      <c r="AM1222" s="62"/>
      <c r="AN1222" s="62"/>
      <c r="AO1222" s="62"/>
      <c r="AP1222" s="62"/>
      <c r="AQ1222" s="62"/>
      <c r="AR1222" s="62"/>
      <c r="AS1222" s="62">
        <v>90</v>
      </c>
      <c r="AT1222" s="62" t="str" cm="1">
        <f t="array" ref="AT1222">IF(ISBLANK(Table1[[#This Row],[Service]]),"N/A",INDEX(LookupService[Consumption Unit],MATCH(Table1[[#This Row],[Service]],LookupService[Service],0),0))</f>
        <v>GPM</v>
      </c>
      <c r="AU1222" s="62">
        <v>190</v>
      </c>
      <c r="AV1222" s="62">
        <v>10</v>
      </c>
      <c r="AW1222" s="80" t="str" cm="1">
        <f t="array" ref="AW1222">IF(ISBLANK(Table1[[#This Row],[Service]]),"N/A",INDEX(LookupService[Pressure Unit],MATCH(Table1[[#This Row],[Service]],LookupService[Service],0),0))</f>
        <v>PSI</v>
      </c>
      <c r="AX1222" s="81">
        <v>1</v>
      </c>
      <c r="AY1222" s="72">
        <f>IF(OR(Table1[[#This Row],[Flow]]="",Table1[[#This Row],[Mech - Diversity]]=""),"",Table1[[#This Row],[Flow]]*Table1[[#This Row],[Mech - Diversity]])</f>
        <v>90</v>
      </c>
      <c r="AZ1222" s="72"/>
      <c r="BA1222" s="62" t="s">
        <v>519</v>
      </c>
      <c r="BB1222" s="62"/>
      <c r="BC1222" s="62" t="s">
        <v>2136</v>
      </c>
      <c r="BD1222" s="62"/>
      <c r="BE1222" s="62"/>
      <c r="BF1222" s="62"/>
      <c r="BG1222" s="62"/>
      <c r="BH1222" s="77"/>
      <c r="BI1222" s="77"/>
      <c r="BJ1222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22" s="72"/>
      <c r="BL1222" s="72" t="b">
        <f>IF(ISBLANK(Table1[[#This Row],[Power Source (Control Panel)]]),FALSE,TRUE)</f>
        <v>0</v>
      </c>
    </row>
    <row r="1223" spans="1:64" ht="30" customHeight="1" x14ac:dyDescent="0.3">
      <c r="A1223" s="62" t="s">
        <v>667</v>
      </c>
      <c r="B1223" s="62" t="s">
        <v>664</v>
      </c>
      <c r="C122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PCW-C015</v>
      </c>
      <c r="D1223" s="62" t="s">
        <v>516</v>
      </c>
      <c r="E1223" s="62" t="s">
        <v>812</v>
      </c>
      <c r="F1223" s="72" t="str">
        <f>IF(OR(Table1[[#This Row],[Equipment Level]] = "Equipment", Table1[[#This Row],[Equipment Level]] = "Control Panel"),"", INDEX(LookupService[Service Abbreviation],MATCH(Table1[[#This Row],[Service]],LookupService[Service],0),1))</f>
        <v>PCW</v>
      </c>
      <c r="G1223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23" s="74">
        <v>15</v>
      </c>
      <c r="I1223" s="75" t="str">
        <f>IF(Table1[[#This Row],[Connection ID]]&lt;&gt;"-",IF(COUNTIF(Table1[Connection ID],Table1[[#This Row],[Connection ID]])&gt;1,"Duplicate Tag",""),"")</f>
        <v/>
      </c>
      <c r="J122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23" s="62"/>
      <c r="M1223" s="62" t="s">
        <v>751</v>
      </c>
      <c r="N1223" s="72" t="str" cm="1">
        <f t="array" ref="N1223">_xlfn._xlws.FILTER(LookupCostCode[Cost Code],LookupCostCode[Description]=Table1[[#This Row],[Equipment Type]],"Not Assigned")</f>
        <v>Not Assigned</v>
      </c>
      <c r="O1223" s="72" t="s">
        <v>737</v>
      </c>
      <c r="P1223" s="72"/>
      <c r="Q1223" s="62" t="s">
        <v>9</v>
      </c>
      <c r="R1223" s="62"/>
      <c r="S1223" s="62" t="s">
        <v>10</v>
      </c>
      <c r="T1223" s="62"/>
      <c r="U1223" s="62"/>
      <c r="V1223" s="62"/>
      <c r="W1223" s="72" t="str">
        <f>IF(ISBLANK(Table1[[#This Row],[Connection Type]]),"",INDEX(LookupConnectionType[Description],MATCH(Table1[[#This Row],[Connection Type]],LookupConnectionType[Connection Abbreviation])))</f>
        <v/>
      </c>
      <c r="X1223" s="76"/>
      <c r="AA1223" s="62"/>
      <c r="AB1223" s="62"/>
      <c r="AC1223" s="62" t="s">
        <v>665</v>
      </c>
      <c r="AD1223" s="62" t="s">
        <v>1340</v>
      </c>
      <c r="AE1223" s="62"/>
      <c r="AF1223" s="77"/>
      <c r="AG1223" s="77"/>
      <c r="AH1223" s="78"/>
      <c r="AI122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2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23" s="79" t="str">
        <f>IF(OR(Table1[[#This Row],[Apparent Power (kVA)]]="",Table1[[#This Row],[Elec - Diversity]]=""),"",Table1[[#This Row],[Apparent Power (kVA)]]*Table1[[#This Row],[Elec - Diversity]])</f>
        <v/>
      </c>
      <c r="AL1223" s="62"/>
      <c r="AM1223" s="62"/>
      <c r="AN1223" s="62"/>
      <c r="AO1223" s="62"/>
      <c r="AP1223" s="62"/>
      <c r="AQ1223" s="62"/>
      <c r="AR1223" s="62"/>
      <c r="AS1223" s="62">
        <v>25</v>
      </c>
      <c r="AT1223" s="62" t="str" cm="1">
        <f t="array" ref="AT1223">IF(ISBLANK(Table1[[#This Row],[Service]]),"N/A",INDEX(LookupService[Consumption Unit],MATCH(Table1[[#This Row],[Service]],LookupService[Service],0),0))</f>
        <v>GPM</v>
      </c>
      <c r="AU1223" s="62">
        <v>55</v>
      </c>
      <c r="AV1223" s="62">
        <v>58</v>
      </c>
      <c r="AW1223" s="80" t="str" cm="1">
        <f t="array" ref="AW1223">IF(ISBLANK(Table1[[#This Row],[Service]]),"N/A",INDEX(LookupService[Pressure Unit],MATCH(Table1[[#This Row],[Service]],LookupService[Service],0),0))</f>
        <v>PSI</v>
      </c>
      <c r="AX1223" s="81">
        <v>0.05</v>
      </c>
      <c r="AY1223" s="72">
        <f>IF(OR(Table1[[#This Row],[Flow]]="",Table1[[#This Row],[Mech - Diversity]]=""),"",Table1[[#This Row],[Flow]]*Table1[[#This Row],[Mech - Diversity]])</f>
        <v>1.25</v>
      </c>
      <c r="AZ1223" s="72"/>
      <c r="BA1223" s="62" t="s">
        <v>519</v>
      </c>
      <c r="BB1223" s="62"/>
      <c r="BC1223" s="62" t="s">
        <v>1119</v>
      </c>
      <c r="BD1223" s="62"/>
      <c r="BE1223" s="62"/>
      <c r="BF1223" s="62"/>
      <c r="BG1223" s="62"/>
      <c r="BH1223" s="77"/>
      <c r="BI1223" s="77"/>
      <c r="BJ1223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23" s="72"/>
      <c r="BL1223" s="72" t="b">
        <f>IF(ISBLANK(Table1[[#This Row],[Power Source (Control Panel)]]),FALSE,TRUE)</f>
        <v>0</v>
      </c>
    </row>
    <row r="1224" spans="1:64" ht="30" customHeight="1" x14ac:dyDescent="0.3">
      <c r="A1224" s="62" t="s">
        <v>667</v>
      </c>
      <c r="B1224" s="62" t="s">
        <v>664</v>
      </c>
      <c r="C122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PCW-C016</v>
      </c>
      <c r="D1224" s="62" t="s">
        <v>516</v>
      </c>
      <c r="E1224" s="62" t="s">
        <v>812</v>
      </c>
      <c r="F1224" s="72" t="str">
        <f>IF(OR(Table1[[#This Row],[Equipment Level]] = "Equipment", Table1[[#This Row],[Equipment Level]] = "Control Panel"),"", INDEX(LookupService[Service Abbreviation],MATCH(Table1[[#This Row],[Service]],LookupService[Service],0),1))</f>
        <v>PCW</v>
      </c>
      <c r="G1224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24" s="74">
        <v>16</v>
      </c>
      <c r="I1224" s="75" t="str">
        <f>IF(Table1[[#This Row],[Connection ID]]&lt;&gt;"-",IF(COUNTIF(Table1[Connection ID],Table1[[#This Row],[Connection ID]])&gt;1,"Duplicate Tag",""),"")</f>
        <v/>
      </c>
      <c r="J122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24" s="62"/>
      <c r="M1224" s="62" t="s">
        <v>751</v>
      </c>
      <c r="N1224" s="72" t="str" cm="1">
        <f t="array" ref="N1224">_xlfn._xlws.FILTER(LookupCostCode[Cost Code],LookupCostCode[Description]=Table1[[#This Row],[Equipment Type]],"Not Assigned")</f>
        <v>Not Assigned</v>
      </c>
      <c r="O1224" s="72" t="s">
        <v>737</v>
      </c>
      <c r="P1224" s="72"/>
      <c r="Q1224" s="62" t="s">
        <v>9</v>
      </c>
      <c r="R1224" s="62"/>
      <c r="S1224" s="62" t="s">
        <v>10</v>
      </c>
      <c r="T1224" s="62"/>
      <c r="U1224" s="62"/>
      <c r="V1224" s="62"/>
      <c r="W1224" s="72" t="str">
        <f>IF(ISBLANK(Table1[[#This Row],[Connection Type]]),"",INDEX(LookupConnectionType[Description],MATCH(Table1[[#This Row],[Connection Type]],LookupConnectionType[Connection Abbreviation])))</f>
        <v/>
      </c>
      <c r="X1224" s="76"/>
      <c r="AA1224" s="62"/>
      <c r="AB1224" s="62"/>
      <c r="AC1224" s="62" t="s">
        <v>665</v>
      </c>
      <c r="AD1224" s="62" t="s">
        <v>1343</v>
      </c>
      <c r="AE1224" s="62"/>
      <c r="AF1224" s="77"/>
      <c r="AG1224" s="77"/>
      <c r="AH1224" s="78"/>
      <c r="AI122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2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24" s="79" t="str">
        <f>IF(OR(Table1[[#This Row],[Apparent Power (kVA)]]="",Table1[[#This Row],[Elec - Diversity]]=""),"",Table1[[#This Row],[Apparent Power (kVA)]]*Table1[[#This Row],[Elec - Diversity]])</f>
        <v/>
      </c>
      <c r="AL1224" s="62"/>
      <c r="AM1224" s="62"/>
      <c r="AN1224" s="62"/>
      <c r="AO1224" s="62"/>
      <c r="AP1224" s="62"/>
      <c r="AQ1224" s="62"/>
      <c r="AR1224" s="62"/>
      <c r="AS1224" s="62">
        <v>25</v>
      </c>
      <c r="AT1224" s="62" t="str" cm="1">
        <f t="array" ref="AT1224">IF(ISBLANK(Table1[[#This Row],[Service]]),"N/A",INDEX(LookupService[Consumption Unit],MATCH(Table1[[#This Row],[Service]],LookupService[Service],0),0))</f>
        <v>GPM</v>
      </c>
      <c r="AU1224" s="62">
        <v>55</v>
      </c>
      <c r="AV1224" s="62">
        <v>58</v>
      </c>
      <c r="AW1224" s="80" t="str" cm="1">
        <f t="array" ref="AW1224">IF(ISBLANK(Table1[[#This Row],[Service]]),"N/A",INDEX(LookupService[Pressure Unit],MATCH(Table1[[#This Row],[Service]],LookupService[Service],0),0))</f>
        <v>PSI</v>
      </c>
      <c r="AX1224" s="81">
        <v>0.05</v>
      </c>
      <c r="AY1224" s="72">
        <f>IF(OR(Table1[[#This Row],[Flow]]="",Table1[[#This Row],[Mech - Diversity]]=""),"",Table1[[#This Row],[Flow]]*Table1[[#This Row],[Mech - Diversity]])</f>
        <v>1.25</v>
      </c>
      <c r="AZ1224" s="72"/>
      <c r="BA1224" s="62" t="s">
        <v>519</v>
      </c>
      <c r="BB1224" s="62"/>
      <c r="BC1224" s="62" t="s">
        <v>1119</v>
      </c>
      <c r="BD1224" s="62"/>
      <c r="BE1224" s="62"/>
      <c r="BF1224" s="62"/>
      <c r="BG1224" s="62"/>
      <c r="BH1224" s="77"/>
      <c r="BI1224" s="77"/>
      <c r="BJ1224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24" s="72"/>
      <c r="BL1224" s="72" t="b">
        <f>IF(ISBLANK(Table1[[#This Row],[Power Source (Control Panel)]]),FALSE,TRUE)</f>
        <v>0</v>
      </c>
    </row>
    <row r="1225" spans="1:64" ht="30" customHeight="1" x14ac:dyDescent="0.3">
      <c r="A1225" s="62" t="s">
        <v>667</v>
      </c>
      <c r="B1225" s="62" t="s">
        <v>664</v>
      </c>
      <c r="C122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PCW-C017</v>
      </c>
      <c r="D1225" s="62" t="s">
        <v>516</v>
      </c>
      <c r="E1225" s="62" t="s">
        <v>812</v>
      </c>
      <c r="F1225" s="72" t="str">
        <f>IF(OR(Table1[[#This Row],[Equipment Level]] = "Equipment", Table1[[#This Row],[Equipment Level]] = "Control Panel"),"", INDEX(LookupService[Service Abbreviation],MATCH(Table1[[#This Row],[Service]],LookupService[Service],0),1))</f>
        <v>PCW</v>
      </c>
      <c r="G1225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25" s="74">
        <v>17</v>
      </c>
      <c r="I1225" s="75" t="str">
        <f>IF(Table1[[#This Row],[Connection ID]]&lt;&gt;"-",IF(COUNTIF(Table1[Connection ID],Table1[[#This Row],[Connection ID]])&gt;1,"Duplicate Tag",""),"")</f>
        <v/>
      </c>
      <c r="J122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25" s="62"/>
      <c r="M1225" s="62" t="s">
        <v>751</v>
      </c>
      <c r="N1225" s="72" t="str" cm="1">
        <f t="array" ref="N1225">_xlfn._xlws.FILTER(LookupCostCode[Cost Code],LookupCostCode[Description]=Table1[[#This Row],[Equipment Type]],"Not Assigned")</f>
        <v>Not Assigned</v>
      </c>
      <c r="O1225" s="72" t="s">
        <v>737</v>
      </c>
      <c r="P1225" s="72"/>
      <c r="Q1225" s="62" t="s">
        <v>9</v>
      </c>
      <c r="R1225" s="62"/>
      <c r="S1225" s="62" t="s">
        <v>10</v>
      </c>
      <c r="T1225" s="62"/>
      <c r="U1225" s="62"/>
      <c r="V1225" s="62"/>
      <c r="W1225" s="72" t="str">
        <f>IF(ISBLANK(Table1[[#This Row],[Connection Type]]),"",INDEX(LookupConnectionType[Description],MATCH(Table1[[#This Row],[Connection Type]],LookupConnectionType[Connection Abbreviation])))</f>
        <v/>
      </c>
      <c r="X1225" s="76"/>
      <c r="AA1225" s="62"/>
      <c r="AB1225" s="62"/>
      <c r="AC1225" s="62" t="s">
        <v>665</v>
      </c>
      <c r="AD1225" s="62" t="s">
        <v>1345</v>
      </c>
      <c r="AE1225" s="62"/>
      <c r="AF1225" s="77"/>
      <c r="AG1225" s="77"/>
      <c r="AH1225" s="78"/>
      <c r="AI122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2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25" s="79" t="str">
        <f>IF(OR(Table1[[#This Row],[Apparent Power (kVA)]]="",Table1[[#This Row],[Elec - Diversity]]=""),"",Table1[[#This Row],[Apparent Power (kVA)]]*Table1[[#This Row],[Elec - Diversity]])</f>
        <v/>
      </c>
      <c r="AL1225" s="62"/>
      <c r="AM1225" s="62"/>
      <c r="AN1225" s="62"/>
      <c r="AO1225" s="62"/>
      <c r="AP1225" s="62"/>
      <c r="AQ1225" s="62"/>
      <c r="AR1225" s="62"/>
      <c r="AS1225" s="62">
        <v>25</v>
      </c>
      <c r="AT1225" s="62" t="str" cm="1">
        <f t="array" ref="AT1225">IF(ISBLANK(Table1[[#This Row],[Service]]),"N/A",INDEX(LookupService[Consumption Unit],MATCH(Table1[[#This Row],[Service]],LookupService[Service],0),0))</f>
        <v>GPM</v>
      </c>
      <c r="AU1225" s="62">
        <v>55</v>
      </c>
      <c r="AV1225" s="62">
        <v>58</v>
      </c>
      <c r="AW1225" s="80" t="str" cm="1">
        <f t="array" ref="AW1225">IF(ISBLANK(Table1[[#This Row],[Service]]),"N/A",INDEX(LookupService[Pressure Unit],MATCH(Table1[[#This Row],[Service]],LookupService[Service],0),0))</f>
        <v>PSI</v>
      </c>
      <c r="AX1225" s="81">
        <v>0.05</v>
      </c>
      <c r="AY1225" s="72">
        <f>IF(OR(Table1[[#This Row],[Flow]]="",Table1[[#This Row],[Mech - Diversity]]=""),"",Table1[[#This Row],[Flow]]*Table1[[#This Row],[Mech - Diversity]])</f>
        <v>1.25</v>
      </c>
      <c r="AZ1225" s="72"/>
      <c r="BA1225" s="62" t="s">
        <v>519</v>
      </c>
      <c r="BB1225" s="62"/>
      <c r="BC1225" s="62" t="s">
        <v>1119</v>
      </c>
      <c r="BD1225" s="62"/>
      <c r="BE1225" s="62"/>
      <c r="BF1225" s="62"/>
      <c r="BG1225" s="62"/>
      <c r="BH1225" s="77"/>
      <c r="BI1225" s="77"/>
      <c r="BJ1225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25" s="72"/>
      <c r="BL1225" s="72" t="b">
        <f>IF(ISBLANK(Table1[[#This Row],[Power Source (Control Panel)]]),FALSE,TRUE)</f>
        <v>0</v>
      </c>
    </row>
    <row r="1226" spans="1:64" ht="30" customHeight="1" x14ac:dyDescent="0.3">
      <c r="A1226" s="62" t="s">
        <v>667</v>
      </c>
      <c r="B1226" s="62" t="s">
        <v>664</v>
      </c>
      <c r="C122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PCW-C020</v>
      </c>
      <c r="D1226" s="62" t="s">
        <v>516</v>
      </c>
      <c r="E1226" s="62" t="s">
        <v>812</v>
      </c>
      <c r="F1226" s="72" t="str">
        <f>IF(OR(Table1[[#This Row],[Equipment Level]] = "Equipment", Table1[[#This Row],[Equipment Level]] = "Control Panel"),"", INDEX(LookupService[Service Abbreviation],MATCH(Table1[[#This Row],[Service]],LookupService[Service],0),1))</f>
        <v>PCW</v>
      </c>
      <c r="G1226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26" s="74">
        <v>20</v>
      </c>
      <c r="I1226" s="75" t="str">
        <f>IF(Table1[[#This Row],[Connection ID]]&lt;&gt;"-",IF(COUNTIF(Table1[Connection ID],Table1[[#This Row],[Connection ID]])&gt;1,"Duplicate Tag",""),"")</f>
        <v/>
      </c>
      <c r="J122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26" s="62"/>
      <c r="M1226" s="62" t="s">
        <v>751</v>
      </c>
      <c r="N1226" s="72" t="str" cm="1">
        <f t="array" ref="N1226">_xlfn._xlws.FILTER(LookupCostCode[Cost Code],LookupCostCode[Description]=Table1[[#This Row],[Equipment Type]],"Not Assigned")</f>
        <v>Not Assigned</v>
      </c>
      <c r="O1226" s="72" t="s">
        <v>737</v>
      </c>
      <c r="P1226" s="72"/>
      <c r="Q1226" s="62" t="s">
        <v>9</v>
      </c>
      <c r="R1226" s="62"/>
      <c r="S1226" s="62" t="s">
        <v>10</v>
      </c>
      <c r="T1226" s="62"/>
      <c r="U1226" s="62"/>
      <c r="V1226" s="62"/>
      <c r="W1226" s="72" t="str">
        <f>IF(ISBLANK(Table1[[#This Row],[Connection Type]]),"",INDEX(LookupConnectionType[Description],MATCH(Table1[[#This Row],[Connection Type]],LookupConnectionType[Connection Abbreviation])))</f>
        <v/>
      </c>
      <c r="X1226" s="76"/>
      <c r="AA1226" s="62"/>
      <c r="AB1226" s="62"/>
      <c r="AC1226" s="62" t="s">
        <v>665</v>
      </c>
      <c r="AD1226" s="62" t="s">
        <v>1347</v>
      </c>
      <c r="AE1226" s="62"/>
      <c r="AF1226" s="77"/>
      <c r="AG1226" s="77"/>
      <c r="AH1226" s="78"/>
      <c r="AI122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2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26" s="79" t="str">
        <f>IF(OR(Table1[[#This Row],[Apparent Power (kVA)]]="",Table1[[#This Row],[Elec - Diversity]]=""),"",Table1[[#This Row],[Apparent Power (kVA)]]*Table1[[#This Row],[Elec - Diversity]])</f>
        <v/>
      </c>
      <c r="AL1226" s="62"/>
      <c r="AM1226" s="62"/>
      <c r="AN1226" s="62"/>
      <c r="AO1226" s="62"/>
      <c r="AP1226" s="62"/>
      <c r="AQ1226" s="62"/>
      <c r="AR1226" s="62"/>
      <c r="AS1226" s="62">
        <v>1</v>
      </c>
      <c r="AT1226" s="62" t="str" cm="1">
        <f t="array" ref="AT1226">IF(ISBLANK(Table1[[#This Row],[Service]]),"N/A",INDEX(LookupService[Consumption Unit],MATCH(Table1[[#This Row],[Service]],LookupService[Service],0),0))</f>
        <v>GPM</v>
      </c>
      <c r="AU1226" s="62">
        <v>55</v>
      </c>
      <c r="AV1226" s="62">
        <v>58</v>
      </c>
      <c r="AW1226" s="80" t="str" cm="1">
        <f t="array" ref="AW1226">IF(ISBLANK(Table1[[#This Row],[Service]]),"N/A",INDEX(LookupService[Pressure Unit],MATCH(Table1[[#This Row],[Service]],LookupService[Service],0),0))</f>
        <v>PSI</v>
      </c>
      <c r="AX1226" s="81">
        <v>0.8</v>
      </c>
      <c r="AY1226" s="72">
        <f>IF(OR(Table1[[#This Row],[Flow]]="",Table1[[#This Row],[Mech - Diversity]]=""),"",Table1[[#This Row],[Flow]]*Table1[[#This Row],[Mech - Diversity]])</f>
        <v>0.8</v>
      </c>
      <c r="AZ1226" s="72"/>
      <c r="BA1226" s="62" t="s">
        <v>519</v>
      </c>
      <c r="BB1226" s="62"/>
      <c r="BC1226" s="62" t="s">
        <v>1119</v>
      </c>
      <c r="BD1226" s="62"/>
      <c r="BE1226" s="62"/>
      <c r="BF1226" s="62"/>
      <c r="BG1226" s="62"/>
      <c r="BH1226" s="77"/>
      <c r="BI1226" s="77"/>
      <c r="BJ1226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26" s="72"/>
      <c r="BL1226" s="72" t="b">
        <f>IF(ISBLANK(Table1[[#This Row],[Power Source (Control Panel)]]),FALSE,TRUE)</f>
        <v>0</v>
      </c>
    </row>
    <row r="1227" spans="1:64" ht="30" customHeight="1" x14ac:dyDescent="0.3">
      <c r="A1227" s="62" t="s">
        <v>667</v>
      </c>
      <c r="B1227" s="62" t="s">
        <v>664</v>
      </c>
      <c r="C122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PHW-C015</v>
      </c>
      <c r="D1227" s="62" t="s">
        <v>516</v>
      </c>
      <c r="E1227" s="62" t="s">
        <v>814</v>
      </c>
      <c r="F1227" s="72" t="str">
        <f>IF(OR(Table1[[#This Row],[Equipment Level]] = "Equipment", Table1[[#This Row],[Equipment Level]] = "Control Panel"),"", INDEX(LookupService[Service Abbreviation],MATCH(Table1[[#This Row],[Service]],LookupService[Service],0),1))</f>
        <v>PHW</v>
      </c>
      <c r="G1227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27" s="74">
        <v>15</v>
      </c>
      <c r="I1227" s="75" t="str">
        <f>IF(Table1[[#This Row],[Connection ID]]&lt;&gt;"-",IF(COUNTIF(Table1[Connection ID],Table1[[#This Row],[Connection ID]])&gt;1,"Duplicate Tag",""),"")</f>
        <v/>
      </c>
      <c r="J122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27" s="62"/>
      <c r="M1227" s="62" t="s">
        <v>751</v>
      </c>
      <c r="N1227" s="72" t="str" cm="1">
        <f t="array" ref="N1227">_xlfn._xlws.FILTER(LookupCostCode[Cost Code],LookupCostCode[Description]=Table1[[#This Row],[Equipment Type]],"Not Assigned")</f>
        <v>Not Assigned</v>
      </c>
      <c r="O1227" s="72" t="s">
        <v>737</v>
      </c>
      <c r="P1227" s="72"/>
      <c r="Q1227" s="62" t="s">
        <v>9</v>
      </c>
      <c r="R1227" s="62"/>
      <c r="S1227" s="62" t="s">
        <v>10</v>
      </c>
      <c r="T1227" s="62"/>
      <c r="U1227" s="62"/>
      <c r="V1227" s="62" t="s">
        <v>1131</v>
      </c>
      <c r="W1227" s="72" t="str">
        <f>IF(ISBLANK(Table1[[#This Row],[Connection Type]]),"",INDEX(LookupConnectionType[Description],MATCH(Table1[[#This Row],[Connection Type]],LookupConnectionType[Connection Abbreviation])))</f>
        <v>National Pipe Taper Thread (Meets Fuel/Gas Code)</v>
      </c>
      <c r="X1227" s="76" t="s">
        <v>1341</v>
      </c>
      <c r="AA1227" s="62"/>
      <c r="AB1227" s="62"/>
      <c r="AC1227" s="62" t="s">
        <v>665</v>
      </c>
      <c r="AD1227" s="62" t="s">
        <v>1342</v>
      </c>
      <c r="AE1227" s="62"/>
      <c r="AF1227" s="77"/>
      <c r="AG1227" s="77"/>
      <c r="AH1227" s="78"/>
      <c r="AI122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2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27" s="79" t="str">
        <f>IF(OR(Table1[[#This Row],[Apparent Power (kVA)]]="",Table1[[#This Row],[Elec - Diversity]]=""),"",Table1[[#This Row],[Apparent Power (kVA)]]*Table1[[#This Row],[Elec - Diversity]])</f>
        <v/>
      </c>
      <c r="AL1227" s="62"/>
      <c r="AM1227" s="62"/>
      <c r="AN1227" s="62"/>
      <c r="AO1227" s="62"/>
      <c r="AP1227" s="62"/>
      <c r="AQ1227" s="62"/>
      <c r="AR1227" s="62"/>
      <c r="AS1227" s="62">
        <v>25</v>
      </c>
      <c r="AT1227" s="62" t="str" cm="1">
        <f t="array" ref="AT1227">IF(ISBLANK(Table1[[#This Row],[Service]]),"N/A",INDEX(LookupService[Consumption Unit],MATCH(Table1[[#This Row],[Service]],LookupService[Service],0),0))</f>
        <v>GPM</v>
      </c>
      <c r="AU1227" s="62">
        <v>180</v>
      </c>
      <c r="AV1227" s="62">
        <v>58</v>
      </c>
      <c r="AW1227" s="80" t="str" cm="1">
        <f t="array" ref="AW1227">IF(ISBLANK(Table1[[#This Row],[Service]]),"N/A",INDEX(LookupService[Pressure Unit],MATCH(Table1[[#This Row],[Service]],LookupService[Service],0),0))</f>
        <v>PSI</v>
      </c>
      <c r="AX1227" s="81">
        <v>0.05</v>
      </c>
      <c r="AY1227" s="72">
        <f>IF(OR(Table1[[#This Row],[Flow]]="",Table1[[#This Row],[Mech - Diversity]]=""),"",Table1[[#This Row],[Flow]]*Table1[[#This Row],[Mech - Diversity]])</f>
        <v>1.25</v>
      </c>
      <c r="AZ1227" s="72"/>
      <c r="BA1227" s="62" t="s">
        <v>519</v>
      </c>
      <c r="BB1227" s="62"/>
      <c r="BC1227" s="62" t="s">
        <v>1119</v>
      </c>
      <c r="BD1227" s="62"/>
      <c r="BE1227" s="62"/>
      <c r="BF1227" s="62"/>
      <c r="BG1227" s="62"/>
      <c r="BH1227" s="77"/>
      <c r="BI1227" s="77"/>
      <c r="BJ1227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27" s="72"/>
      <c r="BL1227" s="72" t="b">
        <f>IF(ISBLANK(Table1[[#This Row],[Power Source (Control Panel)]]),FALSE,TRUE)</f>
        <v>0</v>
      </c>
    </row>
    <row r="1228" spans="1:64" ht="30" customHeight="1" x14ac:dyDescent="0.3">
      <c r="A1228" s="62" t="s">
        <v>667</v>
      </c>
      <c r="B1228" s="62" t="s">
        <v>664</v>
      </c>
      <c r="C122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PHW-C016</v>
      </c>
      <c r="D1228" s="62" t="s">
        <v>516</v>
      </c>
      <c r="E1228" s="62" t="s">
        <v>814</v>
      </c>
      <c r="F1228" s="72" t="str">
        <f>IF(OR(Table1[[#This Row],[Equipment Level]] = "Equipment", Table1[[#This Row],[Equipment Level]] = "Control Panel"),"", INDEX(LookupService[Service Abbreviation],MATCH(Table1[[#This Row],[Service]],LookupService[Service],0),1))</f>
        <v>PHW</v>
      </c>
      <c r="G1228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28" s="74">
        <v>16</v>
      </c>
      <c r="I1228" s="75" t="str">
        <f>IF(Table1[[#This Row],[Connection ID]]&lt;&gt;"-",IF(COUNTIF(Table1[Connection ID],Table1[[#This Row],[Connection ID]])&gt;1,"Duplicate Tag",""),"")</f>
        <v/>
      </c>
      <c r="J122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28" s="62"/>
      <c r="M1228" s="62" t="s">
        <v>751</v>
      </c>
      <c r="N1228" s="72" t="str" cm="1">
        <f t="array" ref="N1228">_xlfn._xlws.FILTER(LookupCostCode[Cost Code],LookupCostCode[Description]=Table1[[#This Row],[Equipment Type]],"Not Assigned")</f>
        <v>Not Assigned</v>
      </c>
      <c r="O1228" s="72" t="s">
        <v>737</v>
      </c>
      <c r="P1228" s="72"/>
      <c r="Q1228" s="62" t="s">
        <v>9</v>
      </c>
      <c r="R1228" s="62"/>
      <c r="S1228" s="62" t="s">
        <v>10</v>
      </c>
      <c r="T1228" s="62"/>
      <c r="U1228" s="62"/>
      <c r="V1228" s="62" t="s">
        <v>1131</v>
      </c>
      <c r="W1228" s="72" t="str">
        <f>IF(ISBLANK(Table1[[#This Row],[Connection Type]]),"",INDEX(LookupConnectionType[Description],MATCH(Table1[[#This Row],[Connection Type]],LookupConnectionType[Connection Abbreviation])))</f>
        <v>National Pipe Taper Thread (Meets Fuel/Gas Code)</v>
      </c>
      <c r="X1228" s="76" t="s">
        <v>1341</v>
      </c>
      <c r="AA1228" s="62"/>
      <c r="AB1228" s="62"/>
      <c r="AC1228" s="62" t="s">
        <v>665</v>
      </c>
      <c r="AD1228" s="62" t="s">
        <v>1344</v>
      </c>
      <c r="AE1228" s="62"/>
      <c r="AF1228" s="77"/>
      <c r="AG1228" s="77"/>
      <c r="AH1228" s="78"/>
      <c r="AI122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2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28" s="79" t="str">
        <f>IF(OR(Table1[[#This Row],[Apparent Power (kVA)]]="",Table1[[#This Row],[Elec - Diversity]]=""),"",Table1[[#This Row],[Apparent Power (kVA)]]*Table1[[#This Row],[Elec - Diversity]])</f>
        <v/>
      </c>
      <c r="AL1228" s="62"/>
      <c r="AM1228" s="62"/>
      <c r="AN1228" s="62"/>
      <c r="AO1228" s="62"/>
      <c r="AP1228" s="62"/>
      <c r="AQ1228" s="62"/>
      <c r="AR1228" s="62"/>
      <c r="AS1228" s="62">
        <v>25</v>
      </c>
      <c r="AT1228" s="62" t="str" cm="1">
        <f t="array" ref="AT1228">IF(ISBLANK(Table1[[#This Row],[Service]]),"N/A",INDEX(LookupService[Consumption Unit],MATCH(Table1[[#This Row],[Service]],LookupService[Service],0),0))</f>
        <v>GPM</v>
      </c>
      <c r="AU1228" s="62">
        <v>180</v>
      </c>
      <c r="AV1228" s="62">
        <v>58</v>
      </c>
      <c r="AW1228" s="80" t="str" cm="1">
        <f t="array" ref="AW1228">IF(ISBLANK(Table1[[#This Row],[Service]]),"N/A",INDEX(LookupService[Pressure Unit],MATCH(Table1[[#This Row],[Service]],LookupService[Service],0),0))</f>
        <v>PSI</v>
      </c>
      <c r="AX1228" s="81">
        <v>0.05</v>
      </c>
      <c r="AY1228" s="72">
        <f>IF(OR(Table1[[#This Row],[Flow]]="",Table1[[#This Row],[Mech - Diversity]]=""),"",Table1[[#This Row],[Flow]]*Table1[[#This Row],[Mech - Diversity]])</f>
        <v>1.25</v>
      </c>
      <c r="AZ1228" s="72"/>
      <c r="BA1228" s="62" t="s">
        <v>519</v>
      </c>
      <c r="BB1228" s="62"/>
      <c r="BC1228" s="62" t="s">
        <v>1119</v>
      </c>
      <c r="BD1228" s="62"/>
      <c r="BE1228" s="62"/>
      <c r="BF1228" s="62"/>
      <c r="BG1228" s="62"/>
      <c r="BH1228" s="77"/>
      <c r="BI1228" s="77"/>
      <c r="BJ1228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28" s="72"/>
      <c r="BL1228" s="72" t="b">
        <f>IF(ISBLANK(Table1[[#This Row],[Power Source (Control Panel)]]),FALSE,TRUE)</f>
        <v>0</v>
      </c>
    </row>
    <row r="1229" spans="1:64" ht="30" customHeight="1" x14ac:dyDescent="0.3">
      <c r="A1229" s="62" t="s">
        <v>667</v>
      </c>
      <c r="B1229" s="62" t="s">
        <v>664</v>
      </c>
      <c r="C122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PHW-C017</v>
      </c>
      <c r="D1229" s="62" t="s">
        <v>516</v>
      </c>
      <c r="E1229" s="62" t="s">
        <v>814</v>
      </c>
      <c r="F1229" s="72" t="str">
        <f>IF(OR(Table1[[#This Row],[Equipment Level]] = "Equipment", Table1[[#This Row],[Equipment Level]] = "Control Panel"),"", INDEX(LookupService[Service Abbreviation],MATCH(Table1[[#This Row],[Service]],LookupService[Service],0),1))</f>
        <v>PHW</v>
      </c>
      <c r="G1229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29" s="74">
        <v>17</v>
      </c>
      <c r="I1229" s="75" t="str">
        <f>IF(Table1[[#This Row],[Connection ID]]&lt;&gt;"-",IF(COUNTIF(Table1[Connection ID],Table1[[#This Row],[Connection ID]])&gt;1,"Duplicate Tag",""),"")</f>
        <v/>
      </c>
      <c r="J122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29" s="62"/>
      <c r="M1229" s="62" t="s">
        <v>751</v>
      </c>
      <c r="N1229" s="72" t="str" cm="1">
        <f t="array" ref="N1229">_xlfn._xlws.FILTER(LookupCostCode[Cost Code],LookupCostCode[Description]=Table1[[#This Row],[Equipment Type]],"Not Assigned")</f>
        <v>Not Assigned</v>
      </c>
      <c r="O1229" s="72" t="s">
        <v>737</v>
      </c>
      <c r="P1229" s="72"/>
      <c r="Q1229" s="62" t="s">
        <v>9</v>
      </c>
      <c r="R1229" s="62"/>
      <c r="S1229" s="62" t="s">
        <v>10</v>
      </c>
      <c r="T1229" s="62"/>
      <c r="U1229" s="62"/>
      <c r="V1229" s="62" t="s">
        <v>1131</v>
      </c>
      <c r="W1229" s="72" t="str">
        <f>IF(ISBLANK(Table1[[#This Row],[Connection Type]]),"",INDEX(LookupConnectionType[Description],MATCH(Table1[[#This Row],[Connection Type]],LookupConnectionType[Connection Abbreviation])))</f>
        <v>National Pipe Taper Thread (Meets Fuel/Gas Code)</v>
      </c>
      <c r="X1229" s="76" t="s">
        <v>1341</v>
      </c>
      <c r="AA1229" s="62"/>
      <c r="AB1229" s="62"/>
      <c r="AC1229" s="62" t="s">
        <v>665</v>
      </c>
      <c r="AD1229" s="62" t="s">
        <v>1346</v>
      </c>
      <c r="AE1229" s="62"/>
      <c r="AF1229" s="77"/>
      <c r="AG1229" s="77"/>
      <c r="AH1229" s="78"/>
      <c r="AI122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2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29" s="79" t="str">
        <f>IF(OR(Table1[[#This Row],[Apparent Power (kVA)]]="",Table1[[#This Row],[Elec - Diversity]]=""),"",Table1[[#This Row],[Apparent Power (kVA)]]*Table1[[#This Row],[Elec - Diversity]])</f>
        <v/>
      </c>
      <c r="AL1229" s="62"/>
      <c r="AM1229" s="62"/>
      <c r="AN1229" s="62"/>
      <c r="AO1229" s="62"/>
      <c r="AP1229" s="62"/>
      <c r="AQ1229" s="62"/>
      <c r="AR1229" s="62"/>
      <c r="AS1229" s="62">
        <v>25</v>
      </c>
      <c r="AT1229" s="62" t="str" cm="1">
        <f t="array" ref="AT1229">IF(ISBLANK(Table1[[#This Row],[Service]]),"N/A",INDEX(LookupService[Consumption Unit],MATCH(Table1[[#This Row],[Service]],LookupService[Service],0),0))</f>
        <v>GPM</v>
      </c>
      <c r="AU1229" s="62">
        <v>180</v>
      </c>
      <c r="AV1229" s="62">
        <v>58</v>
      </c>
      <c r="AW1229" s="80" t="str" cm="1">
        <f t="array" ref="AW1229">IF(ISBLANK(Table1[[#This Row],[Service]]),"N/A",INDEX(LookupService[Pressure Unit],MATCH(Table1[[#This Row],[Service]],LookupService[Service],0),0))</f>
        <v>PSI</v>
      </c>
      <c r="AX1229" s="81">
        <v>0.05</v>
      </c>
      <c r="AY1229" s="72">
        <f>IF(OR(Table1[[#This Row],[Flow]]="",Table1[[#This Row],[Mech - Diversity]]=""),"",Table1[[#This Row],[Flow]]*Table1[[#This Row],[Mech - Diversity]])</f>
        <v>1.25</v>
      </c>
      <c r="AZ1229" s="72"/>
      <c r="BA1229" s="62" t="s">
        <v>519</v>
      </c>
      <c r="BB1229" s="62"/>
      <c r="BC1229" s="62" t="s">
        <v>1119</v>
      </c>
      <c r="BD1229" s="62"/>
      <c r="BE1229" s="62"/>
      <c r="BF1229" s="62"/>
      <c r="BG1229" s="62"/>
      <c r="BH1229" s="77"/>
      <c r="BI1229" s="77"/>
      <c r="BJ1229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29" s="72"/>
      <c r="BL1229" s="72" t="b">
        <f>IF(ISBLANK(Table1[[#This Row],[Power Source (Control Panel)]]),FALSE,TRUE)</f>
        <v>0</v>
      </c>
    </row>
    <row r="1230" spans="1:64" ht="30" customHeight="1" x14ac:dyDescent="0.3">
      <c r="A1230" s="62" t="s">
        <v>667</v>
      </c>
      <c r="B1230" s="62" t="s">
        <v>664</v>
      </c>
      <c r="C123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PHW-C020</v>
      </c>
      <c r="D1230" s="62" t="s">
        <v>516</v>
      </c>
      <c r="E1230" s="62" t="s">
        <v>814</v>
      </c>
      <c r="F1230" s="72" t="str">
        <f>IF(OR(Table1[[#This Row],[Equipment Level]] = "Equipment", Table1[[#This Row],[Equipment Level]] = "Control Panel"),"", INDEX(LookupService[Service Abbreviation],MATCH(Table1[[#This Row],[Service]],LookupService[Service],0),1))</f>
        <v>PHW</v>
      </c>
      <c r="G1230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30" s="74">
        <v>20</v>
      </c>
      <c r="I1230" s="75" t="str">
        <f>IF(Table1[[#This Row],[Connection ID]]&lt;&gt;"-",IF(COUNTIF(Table1[Connection ID],Table1[[#This Row],[Connection ID]])&gt;1,"Duplicate Tag",""),"")</f>
        <v/>
      </c>
      <c r="J123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30" s="62"/>
      <c r="M1230" s="62" t="s">
        <v>751</v>
      </c>
      <c r="N1230" s="72" t="str" cm="1">
        <f t="array" ref="N1230">_xlfn._xlws.FILTER(LookupCostCode[Cost Code],LookupCostCode[Description]=Table1[[#This Row],[Equipment Type]],"Not Assigned")</f>
        <v>Not Assigned</v>
      </c>
      <c r="O1230" s="72" t="s">
        <v>737</v>
      </c>
      <c r="P1230" s="72"/>
      <c r="Q1230" s="62" t="s">
        <v>9</v>
      </c>
      <c r="R1230" s="62"/>
      <c r="S1230" s="62" t="s">
        <v>10</v>
      </c>
      <c r="T1230" s="62"/>
      <c r="U1230" s="62"/>
      <c r="V1230" s="62" t="s">
        <v>1131</v>
      </c>
      <c r="W1230" s="72" t="str">
        <f>IF(ISBLANK(Table1[[#This Row],[Connection Type]]),"",INDEX(LookupConnectionType[Description],MATCH(Table1[[#This Row],[Connection Type]],LookupConnectionType[Connection Abbreviation])))</f>
        <v>National Pipe Taper Thread (Meets Fuel/Gas Code)</v>
      </c>
      <c r="X1230" s="76" t="s">
        <v>1132</v>
      </c>
      <c r="AA1230" s="62"/>
      <c r="AB1230" s="62"/>
      <c r="AC1230" s="62" t="s">
        <v>665</v>
      </c>
      <c r="AD1230" s="62" t="s">
        <v>1347</v>
      </c>
      <c r="AE1230" s="62"/>
      <c r="AF1230" s="77"/>
      <c r="AG1230" s="77"/>
      <c r="AH1230" s="78"/>
      <c r="AI123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3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30" s="79" t="str">
        <f>IF(OR(Table1[[#This Row],[Apparent Power (kVA)]]="",Table1[[#This Row],[Elec - Diversity]]=""),"",Table1[[#This Row],[Apparent Power (kVA)]]*Table1[[#This Row],[Elec - Diversity]])</f>
        <v/>
      </c>
      <c r="AL1230" s="62"/>
      <c r="AM1230" s="62"/>
      <c r="AN1230" s="62"/>
      <c r="AO1230" s="62"/>
      <c r="AP1230" s="62"/>
      <c r="AQ1230" s="62"/>
      <c r="AR1230" s="62"/>
      <c r="AS1230" s="62">
        <v>1</v>
      </c>
      <c r="AT1230" s="62" t="str" cm="1">
        <f t="array" ref="AT1230">IF(ISBLANK(Table1[[#This Row],[Service]]),"N/A",INDEX(LookupService[Consumption Unit],MATCH(Table1[[#This Row],[Service]],LookupService[Service],0),0))</f>
        <v>GPM</v>
      </c>
      <c r="AU1230" s="62">
        <v>180</v>
      </c>
      <c r="AV1230" s="62">
        <v>58</v>
      </c>
      <c r="AW1230" s="80" t="str" cm="1">
        <f t="array" ref="AW1230">IF(ISBLANK(Table1[[#This Row],[Service]]),"N/A",INDEX(LookupService[Pressure Unit],MATCH(Table1[[#This Row],[Service]],LookupService[Service],0),0))</f>
        <v>PSI</v>
      </c>
      <c r="AX1230" s="81">
        <v>0.8</v>
      </c>
      <c r="AY1230" s="72">
        <f>IF(OR(Table1[[#This Row],[Flow]]="",Table1[[#This Row],[Mech - Diversity]]=""),"",Table1[[#This Row],[Flow]]*Table1[[#This Row],[Mech - Diversity]])</f>
        <v>0.8</v>
      </c>
      <c r="AZ1230" s="72"/>
      <c r="BA1230" s="62" t="s">
        <v>519</v>
      </c>
      <c r="BB1230" s="62"/>
      <c r="BC1230" s="62" t="s">
        <v>1119</v>
      </c>
      <c r="BD1230" s="62"/>
      <c r="BE1230" s="62"/>
      <c r="BF1230" s="62"/>
      <c r="BG1230" s="62"/>
      <c r="BH1230" s="77"/>
      <c r="BI1230" s="77"/>
      <c r="BJ1230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30" s="72"/>
      <c r="BL1230" s="72" t="b">
        <f>IF(ISBLANK(Table1[[#This Row],[Power Source (Control Panel)]]),FALSE,TRUE)</f>
        <v>0</v>
      </c>
    </row>
    <row r="1231" spans="1:64" ht="30" customHeight="1" x14ac:dyDescent="0.3">
      <c r="A1231" s="80" t="s">
        <v>667</v>
      </c>
      <c r="B1231" s="62" t="s">
        <v>664</v>
      </c>
      <c r="C123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PCW-C018</v>
      </c>
      <c r="D1231" s="62" t="s">
        <v>516</v>
      </c>
      <c r="E1231" s="62" t="s">
        <v>812</v>
      </c>
      <c r="F1231" s="72" t="str">
        <f>IF(OR(Table1[[#This Row],[Equipment Level]] = "Equipment", Table1[[#This Row],[Equipment Level]] = "Control Panel"),"", INDEX(LookupService[Service Abbreviation],MATCH(Table1[[#This Row],[Service]],LookupService[Service],0),1))</f>
        <v>PCW</v>
      </c>
      <c r="G1231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31" s="74">
        <v>18</v>
      </c>
      <c r="I1231" s="75" t="str">
        <f>IF(Table1[[#This Row],[Connection ID]]&lt;&gt;"-",IF(COUNTIF(Table1[Connection ID],Table1[[#This Row],[Connection ID]])&gt;1,"Duplicate Tag",""),"")</f>
        <v/>
      </c>
      <c r="J123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31" s="62"/>
      <c r="M1231" s="62"/>
      <c r="N1231" s="72" t="str" cm="1">
        <f t="array" ref="N1231">_xlfn._xlws.FILTER(LookupCostCode[Cost Code],LookupCostCode[Description]=Table1[[#This Row],[Equipment Type]],"Not Assigned")</f>
        <v>Not Assigned</v>
      </c>
      <c r="O1231" s="72"/>
      <c r="P1231" s="72"/>
      <c r="Q1231" s="62" t="s">
        <v>9</v>
      </c>
      <c r="R1231" s="62"/>
      <c r="S1231" s="62" t="s">
        <v>10</v>
      </c>
      <c r="T1231" s="62"/>
      <c r="U1231" s="62"/>
      <c r="V1231" s="62"/>
      <c r="W1231" s="72" t="str">
        <f>IF(ISBLANK(Table1[[#This Row],[Connection Type]]),"",INDEX(LookupConnectionType[Description],MATCH(Table1[[#This Row],[Connection Type]],LookupConnectionType[Connection Abbreviation])))</f>
        <v/>
      </c>
      <c r="X1231" s="76"/>
      <c r="AA1231" s="62"/>
      <c r="AB1231" s="62"/>
      <c r="AC1231" s="62" t="s">
        <v>665</v>
      </c>
      <c r="AD1231" s="62" t="s">
        <v>1118</v>
      </c>
      <c r="AE1231" s="62"/>
      <c r="AF1231" s="77"/>
      <c r="AG1231" s="77"/>
      <c r="AH1231" s="78"/>
      <c r="AI123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3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31" s="79" t="str">
        <f>IF(OR(Table1[[#This Row],[Apparent Power (kVA)]]="",Table1[[#This Row],[Elec - Diversity]]=""),"",Table1[[#This Row],[Apparent Power (kVA)]]*Table1[[#This Row],[Elec - Diversity]])</f>
        <v/>
      </c>
      <c r="AL1231" s="62"/>
      <c r="AM1231" s="62"/>
      <c r="AN1231" s="62"/>
      <c r="AO1231" s="62"/>
      <c r="AP1231" s="62"/>
      <c r="AQ1231" s="62"/>
      <c r="AR1231" s="62"/>
      <c r="AS1231" s="62">
        <v>1</v>
      </c>
      <c r="AT1231" s="62" t="str" cm="1">
        <f t="array" ref="AT1231">IF(ISBLANK(Table1[[#This Row],[Service]]),"N/A",INDEX(LookupService[Consumption Unit],MATCH(Table1[[#This Row],[Service]],LookupService[Service],0),0))</f>
        <v>GPM</v>
      </c>
      <c r="AU1231" s="62">
        <v>55</v>
      </c>
      <c r="AV1231" s="62">
        <v>58</v>
      </c>
      <c r="AW1231" s="80" t="str" cm="1">
        <f t="array" ref="AW1231">IF(ISBLANK(Table1[[#This Row],[Service]]),"N/A",INDEX(LookupService[Pressure Unit],MATCH(Table1[[#This Row],[Service]],LookupService[Service],0),0))</f>
        <v>PSI</v>
      </c>
      <c r="AX1231" s="81">
        <v>0.8</v>
      </c>
      <c r="AY1231" s="72">
        <f>IF(OR(Table1[[#This Row],[Flow]]="",Table1[[#This Row],[Mech - Diversity]]=""),"",Table1[[#This Row],[Flow]]*Table1[[#This Row],[Mech - Diversity]])</f>
        <v>0.8</v>
      </c>
      <c r="AZ1231" s="72"/>
      <c r="BA1231" s="62" t="s">
        <v>519</v>
      </c>
      <c r="BB1231" s="62"/>
      <c r="BC1231" s="62" t="s">
        <v>1119</v>
      </c>
      <c r="BD1231" s="62"/>
      <c r="BE1231" s="62"/>
      <c r="BF1231" s="62"/>
      <c r="BG1231" s="62"/>
      <c r="BH1231" s="77"/>
      <c r="BI1231" s="77"/>
      <c r="BJ1231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31" s="72" t="s">
        <v>512</v>
      </c>
      <c r="BL1231" s="72" t="b">
        <f>IF(ISBLANK(Table1[[#This Row],[Power Source (Control Panel)]]),FALSE,TRUE)</f>
        <v>0</v>
      </c>
    </row>
    <row r="1232" spans="1:64" ht="30" customHeight="1" x14ac:dyDescent="0.3">
      <c r="A1232" s="80" t="s">
        <v>667</v>
      </c>
      <c r="B1232" s="62" t="s">
        <v>664</v>
      </c>
      <c r="C123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PCW-C019</v>
      </c>
      <c r="D1232" s="62" t="s">
        <v>516</v>
      </c>
      <c r="E1232" s="62" t="s">
        <v>812</v>
      </c>
      <c r="F1232" s="72" t="str">
        <f>IF(OR(Table1[[#This Row],[Equipment Level]] = "Equipment", Table1[[#This Row],[Equipment Level]] = "Control Panel"),"", INDEX(LookupService[Service Abbreviation],MATCH(Table1[[#This Row],[Service]],LookupService[Service],0),1))</f>
        <v>PCW</v>
      </c>
      <c r="G1232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32" s="74">
        <v>19</v>
      </c>
      <c r="I1232" s="75" t="str">
        <f>IF(Table1[[#This Row],[Connection ID]]&lt;&gt;"-",IF(COUNTIF(Table1[Connection ID],Table1[[#This Row],[Connection ID]])&gt;1,"Duplicate Tag",""),"")</f>
        <v/>
      </c>
      <c r="J123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32" s="62"/>
      <c r="M1232" s="62"/>
      <c r="N1232" s="72" t="str" cm="1">
        <f t="array" ref="N1232">_xlfn._xlws.FILTER(LookupCostCode[Cost Code],LookupCostCode[Description]=Table1[[#This Row],[Equipment Type]],"Not Assigned")</f>
        <v>Not Assigned</v>
      </c>
      <c r="O1232" s="72"/>
      <c r="P1232" s="72"/>
      <c r="Q1232" s="62" t="s">
        <v>9</v>
      </c>
      <c r="R1232" s="62"/>
      <c r="S1232" s="62" t="s">
        <v>10</v>
      </c>
      <c r="T1232" s="62"/>
      <c r="U1232" s="62"/>
      <c r="V1232" s="62"/>
      <c r="W1232" s="72" t="str">
        <f>IF(ISBLANK(Table1[[#This Row],[Connection Type]]),"",INDEX(LookupConnectionType[Description],MATCH(Table1[[#This Row],[Connection Type]],LookupConnectionType[Connection Abbreviation])))</f>
        <v/>
      </c>
      <c r="X1232" s="76"/>
      <c r="AA1232" s="62"/>
      <c r="AB1232" s="62"/>
      <c r="AC1232" s="62" t="s">
        <v>665</v>
      </c>
      <c r="AD1232" s="62" t="s">
        <v>1124</v>
      </c>
      <c r="AE1232" s="62"/>
      <c r="AF1232" s="77"/>
      <c r="AG1232" s="77"/>
      <c r="AH1232" s="78"/>
      <c r="AI123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3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32" s="79" t="str">
        <f>IF(OR(Table1[[#This Row],[Apparent Power (kVA)]]="",Table1[[#This Row],[Elec - Diversity]]=""),"",Table1[[#This Row],[Apparent Power (kVA)]]*Table1[[#This Row],[Elec - Diversity]])</f>
        <v/>
      </c>
      <c r="AL1232" s="62"/>
      <c r="AM1232" s="62"/>
      <c r="AN1232" s="62"/>
      <c r="AO1232" s="62"/>
      <c r="AP1232" s="62"/>
      <c r="AQ1232" s="62"/>
      <c r="AR1232" s="62"/>
      <c r="AS1232" s="62">
        <v>1</v>
      </c>
      <c r="AT1232" s="62" t="str" cm="1">
        <f t="array" ref="AT1232">IF(ISBLANK(Table1[[#This Row],[Service]]),"N/A",INDEX(LookupService[Consumption Unit],MATCH(Table1[[#This Row],[Service]],LookupService[Service],0),0))</f>
        <v>GPM</v>
      </c>
      <c r="AU1232" s="62">
        <v>55</v>
      </c>
      <c r="AV1232" s="62">
        <v>58</v>
      </c>
      <c r="AW1232" s="80" t="str" cm="1">
        <f t="array" ref="AW1232">IF(ISBLANK(Table1[[#This Row],[Service]]),"N/A",INDEX(LookupService[Pressure Unit],MATCH(Table1[[#This Row],[Service]],LookupService[Service],0),0))</f>
        <v>PSI</v>
      </c>
      <c r="AX1232" s="81">
        <v>0.8</v>
      </c>
      <c r="AY1232" s="72">
        <f>IF(OR(Table1[[#This Row],[Flow]]="",Table1[[#This Row],[Mech - Diversity]]=""),"",Table1[[#This Row],[Flow]]*Table1[[#This Row],[Mech - Diversity]])</f>
        <v>0.8</v>
      </c>
      <c r="AZ1232" s="72"/>
      <c r="BA1232" s="62" t="s">
        <v>519</v>
      </c>
      <c r="BB1232" s="62"/>
      <c r="BC1232" s="62" t="s">
        <v>1119</v>
      </c>
      <c r="BD1232" s="62"/>
      <c r="BE1232" s="62"/>
      <c r="BF1232" s="62"/>
      <c r="BG1232" s="62"/>
      <c r="BH1232" s="77"/>
      <c r="BI1232" s="77"/>
      <c r="BJ1232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32" s="72" t="s">
        <v>512</v>
      </c>
      <c r="BL1232" s="72" t="b">
        <f>IF(ISBLANK(Table1[[#This Row],[Power Source (Control Panel)]]),FALSE,TRUE)</f>
        <v>0</v>
      </c>
    </row>
    <row r="1233" spans="1:64" ht="30" customHeight="1" x14ac:dyDescent="0.3">
      <c r="A1233" s="80" t="s">
        <v>667</v>
      </c>
      <c r="B1233" s="62" t="s">
        <v>664</v>
      </c>
      <c r="C123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PHW-C018</v>
      </c>
      <c r="D1233" s="62" t="s">
        <v>516</v>
      </c>
      <c r="E1233" s="62" t="s">
        <v>814</v>
      </c>
      <c r="F1233" s="72" t="str">
        <f>IF(OR(Table1[[#This Row],[Equipment Level]] = "Equipment", Table1[[#This Row],[Equipment Level]] = "Control Panel"),"", INDEX(LookupService[Service Abbreviation],MATCH(Table1[[#This Row],[Service]],LookupService[Service],0),1))</f>
        <v>PHW</v>
      </c>
      <c r="G1233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33" s="74">
        <v>18</v>
      </c>
      <c r="I1233" s="75" t="str">
        <f>IF(Table1[[#This Row],[Connection ID]]&lt;&gt;"-",IF(COUNTIF(Table1[Connection ID],Table1[[#This Row],[Connection ID]])&gt;1,"Duplicate Tag",""),"")</f>
        <v/>
      </c>
      <c r="J123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33" s="62"/>
      <c r="M1233" s="62"/>
      <c r="N1233" s="72" t="str" cm="1">
        <f t="array" ref="N1233">_xlfn._xlws.FILTER(LookupCostCode[Cost Code],LookupCostCode[Description]=Table1[[#This Row],[Equipment Type]],"Not Assigned")</f>
        <v>Not Assigned</v>
      </c>
      <c r="O1233" s="72"/>
      <c r="P1233" s="72"/>
      <c r="Q1233" s="62" t="s">
        <v>9</v>
      </c>
      <c r="R1233" s="62"/>
      <c r="S1233" s="62" t="s">
        <v>10</v>
      </c>
      <c r="T1233" s="62"/>
      <c r="U1233" s="62"/>
      <c r="V1233" s="62" t="s">
        <v>1131</v>
      </c>
      <c r="W1233" s="72" t="str">
        <f>IF(ISBLANK(Table1[[#This Row],[Connection Type]]),"",INDEX(LookupConnectionType[Description],MATCH(Table1[[#This Row],[Connection Type]],LookupConnectionType[Connection Abbreviation])))</f>
        <v>National Pipe Taper Thread (Meets Fuel/Gas Code)</v>
      </c>
      <c r="X1233" s="76" t="s">
        <v>1132</v>
      </c>
      <c r="AA1233" s="62"/>
      <c r="AB1233" s="62"/>
      <c r="AC1233" s="62" t="s">
        <v>665</v>
      </c>
      <c r="AD1233" s="62" t="s">
        <v>1118</v>
      </c>
      <c r="AE1233" s="62"/>
      <c r="AF1233" s="77"/>
      <c r="AG1233" s="77"/>
      <c r="AH1233" s="78"/>
      <c r="AI123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3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33" s="79" t="str">
        <f>IF(OR(Table1[[#This Row],[Apparent Power (kVA)]]="",Table1[[#This Row],[Elec - Diversity]]=""),"",Table1[[#This Row],[Apparent Power (kVA)]]*Table1[[#This Row],[Elec - Diversity]])</f>
        <v/>
      </c>
      <c r="AL1233" s="62"/>
      <c r="AM1233" s="62"/>
      <c r="AN1233" s="62"/>
      <c r="AO1233" s="62"/>
      <c r="AP1233" s="62"/>
      <c r="AQ1233" s="62"/>
      <c r="AR1233" s="62"/>
      <c r="AS1233" s="62">
        <v>1</v>
      </c>
      <c r="AT1233" s="62" t="str" cm="1">
        <f t="array" ref="AT1233">IF(ISBLANK(Table1[[#This Row],[Service]]),"N/A",INDEX(LookupService[Consumption Unit],MATCH(Table1[[#This Row],[Service]],LookupService[Service],0),0))</f>
        <v>GPM</v>
      </c>
      <c r="AU1233" s="62">
        <v>180</v>
      </c>
      <c r="AV1233" s="62">
        <v>58</v>
      </c>
      <c r="AW1233" s="80" t="str" cm="1">
        <f t="array" ref="AW1233">IF(ISBLANK(Table1[[#This Row],[Service]]),"N/A",INDEX(LookupService[Pressure Unit],MATCH(Table1[[#This Row],[Service]],LookupService[Service],0),0))</f>
        <v>PSI</v>
      </c>
      <c r="AX1233" s="81">
        <v>0.8</v>
      </c>
      <c r="AY1233" s="72">
        <f>IF(OR(Table1[[#This Row],[Flow]]="",Table1[[#This Row],[Mech - Diversity]]=""),"",Table1[[#This Row],[Flow]]*Table1[[#This Row],[Mech - Diversity]])</f>
        <v>0.8</v>
      </c>
      <c r="AZ1233" s="72"/>
      <c r="BA1233" s="62" t="s">
        <v>519</v>
      </c>
      <c r="BB1233" s="62"/>
      <c r="BC1233" s="62" t="s">
        <v>1119</v>
      </c>
      <c r="BD1233" s="62"/>
      <c r="BE1233" s="62"/>
      <c r="BF1233" s="62"/>
      <c r="BG1233" s="62"/>
      <c r="BH1233" s="77"/>
      <c r="BI1233" s="77"/>
      <c r="BJ1233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33" s="72" t="s">
        <v>512</v>
      </c>
      <c r="BL1233" s="72" t="b">
        <f>IF(ISBLANK(Table1[[#This Row],[Power Source (Control Panel)]]),FALSE,TRUE)</f>
        <v>0</v>
      </c>
    </row>
    <row r="1234" spans="1:64" ht="30" customHeight="1" x14ac:dyDescent="0.3">
      <c r="A1234" s="80" t="s">
        <v>667</v>
      </c>
      <c r="B1234" s="62" t="s">
        <v>664</v>
      </c>
      <c r="C123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PHW-C019</v>
      </c>
      <c r="D1234" s="62" t="s">
        <v>516</v>
      </c>
      <c r="E1234" s="62" t="s">
        <v>814</v>
      </c>
      <c r="F1234" s="72" t="str">
        <f>IF(OR(Table1[[#This Row],[Equipment Level]] = "Equipment", Table1[[#This Row],[Equipment Level]] = "Control Panel"),"", INDEX(LookupService[Service Abbreviation],MATCH(Table1[[#This Row],[Service]],LookupService[Service],0),1))</f>
        <v>PHW</v>
      </c>
      <c r="G1234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34" s="74">
        <v>19</v>
      </c>
      <c r="I1234" s="75" t="str">
        <f>IF(Table1[[#This Row],[Connection ID]]&lt;&gt;"-",IF(COUNTIF(Table1[Connection ID],Table1[[#This Row],[Connection ID]])&gt;1,"Duplicate Tag",""),"")</f>
        <v/>
      </c>
      <c r="J123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34" s="62"/>
      <c r="M1234" s="62"/>
      <c r="N1234" s="72" t="str" cm="1">
        <f t="array" ref="N1234">_xlfn._xlws.FILTER(LookupCostCode[Cost Code],LookupCostCode[Description]=Table1[[#This Row],[Equipment Type]],"Not Assigned")</f>
        <v>Not Assigned</v>
      </c>
      <c r="O1234" s="72"/>
      <c r="P1234" s="72"/>
      <c r="Q1234" s="62" t="s">
        <v>9</v>
      </c>
      <c r="R1234" s="62"/>
      <c r="S1234" s="62" t="s">
        <v>10</v>
      </c>
      <c r="T1234" s="62"/>
      <c r="U1234" s="62"/>
      <c r="V1234" s="62" t="s">
        <v>1131</v>
      </c>
      <c r="W1234" s="72" t="str">
        <f>IF(ISBLANK(Table1[[#This Row],[Connection Type]]),"",INDEX(LookupConnectionType[Description],MATCH(Table1[[#This Row],[Connection Type]],LookupConnectionType[Connection Abbreviation])))</f>
        <v>National Pipe Taper Thread (Meets Fuel/Gas Code)</v>
      </c>
      <c r="X1234" s="76" t="s">
        <v>1132</v>
      </c>
      <c r="AA1234" s="62"/>
      <c r="AB1234" s="62"/>
      <c r="AC1234" s="62" t="s">
        <v>665</v>
      </c>
      <c r="AD1234" s="62" t="s">
        <v>1124</v>
      </c>
      <c r="AE1234" s="62"/>
      <c r="AF1234" s="77"/>
      <c r="AG1234" s="77"/>
      <c r="AH1234" s="78"/>
      <c r="AI123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3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34" s="79" t="str">
        <f>IF(OR(Table1[[#This Row],[Apparent Power (kVA)]]="",Table1[[#This Row],[Elec - Diversity]]=""),"",Table1[[#This Row],[Apparent Power (kVA)]]*Table1[[#This Row],[Elec - Diversity]])</f>
        <v/>
      </c>
      <c r="AL1234" s="62"/>
      <c r="AM1234" s="62"/>
      <c r="AN1234" s="62"/>
      <c r="AO1234" s="62"/>
      <c r="AP1234" s="62"/>
      <c r="AQ1234" s="62"/>
      <c r="AR1234" s="62"/>
      <c r="AS1234" s="62">
        <v>1</v>
      </c>
      <c r="AT1234" s="62" t="str" cm="1">
        <f t="array" ref="AT1234">IF(ISBLANK(Table1[[#This Row],[Service]]),"N/A",INDEX(LookupService[Consumption Unit],MATCH(Table1[[#This Row],[Service]],LookupService[Service],0),0))</f>
        <v>GPM</v>
      </c>
      <c r="AU1234" s="62">
        <v>180</v>
      </c>
      <c r="AV1234" s="62">
        <v>58</v>
      </c>
      <c r="AW1234" s="80" t="str" cm="1">
        <f t="array" ref="AW1234">IF(ISBLANK(Table1[[#This Row],[Service]]),"N/A",INDEX(LookupService[Pressure Unit],MATCH(Table1[[#This Row],[Service]],LookupService[Service],0),0))</f>
        <v>PSI</v>
      </c>
      <c r="AX1234" s="81">
        <v>0.8</v>
      </c>
      <c r="AY1234" s="72">
        <f>IF(OR(Table1[[#This Row],[Flow]]="",Table1[[#This Row],[Mech - Diversity]]=""),"",Table1[[#This Row],[Flow]]*Table1[[#This Row],[Mech - Diversity]])</f>
        <v>0.8</v>
      </c>
      <c r="AZ1234" s="72"/>
      <c r="BA1234" s="62" t="s">
        <v>519</v>
      </c>
      <c r="BB1234" s="62"/>
      <c r="BC1234" s="62" t="s">
        <v>1119</v>
      </c>
      <c r="BD1234" s="62"/>
      <c r="BE1234" s="62"/>
      <c r="BF1234" s="62"/>
      <c r="BG1234" s="62"/>
      <c r="BH1234" s="77"/>
      <c r="BI1234" s="77"/>
      <c r="BJ1234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34" s="72" t="s">
        <v>512</v>
      </c>
      <c r="BL1234" s="72" t="b">
        <f>IF(ISBLANK(Table1[[#This Row],[Power Source (Control Panel)]]),FALSE,TRUE)</f>
        <v>0</v>
      </c>
    </row>
    <row r="1235" spans="1:64" ht="30" customHeight="1" x14ac:dyDescent="0.3">
      <c r="A1235" s="62" t="s">
        <v>667</v>
      </c>
      <c r="B1235" s="62" t="s">
        <v>664</v>
      </c>
      <c r="C123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235" s="62" t="s">
        <v>509</v>
      </c>
      <c r="E1235" s="62"/>
      <c r="F123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23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235" s="74"/>
      <c r="I1235" s="75" t="str">
        <f>IF(Table1[[#This Row],[Connection ID]]&lt;&gt;"-",IF(COUNTIF(Table1[Connection ID],Table1[[#This Row],[Connection ID]])&gt;1,"Duplicate Tag",""),"")</f>
        <v/>
      </c>
      <c r="J123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35" s="62" t="s">
        <v>1311</v>
      </c>
      <c r="M1235" s="62" t="s">
        <v>751</v>
      </c>
      <c r="N1235" s="72" cm="1">
        <f t="array" ref="N1235">_xlfn._xlws.FILTER(LookupCostCode[Cost Code],LookupCostCode[Description]=Table1[[#This Row],[Equipment Type]],"Not Assigned")</f>
        <v>4224</v>
      </c>
      <c r="O1235" s="72" t="s">
        <v>737</v>
      </c>
      <c r="P1235" s="72"/>
      <c r="Q1235" s="62" t="s">
        <v>9</v>
      </c>
      <c r="R1235" s="62"/>
      <c r="S1235" s="62" t="s">
        <v>10</v>
      </c>
      <c r="T1235" s="62"/>
      <c r="U1235" s="62"/>
      <c r="V1235" s="62"/>
      <c r="W1235" s="72" t="str">
        <f>IF(ISBLANK(Table1[[#This Row],[Connection Type]]),"",INDEX(LookupConnectionType[Description],MATCH(Table1[[#This Row],[Connection Type]],LookupConnectionType[Connection Abbreviation])))</f>
        <v/>
      </c>
      <c r="X1235" s="76"/>
      <c r="AA1235" s="62"/>
      <c r="AB1235" s="62"/>
      <c r="AC1235" s="62"/>
      <c r="AD1235" s="62"/>
      <c r="AE1235" s="62"/>
      <c r="AF1235" s="77"/>
      <c r="AG1235" s="77"/>
      <c r="AH1235" s="78"/>
      <c r="AI123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3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35" s="79" t="str">
        <f>IF(OR(Table1[[#This Row],[Apparent Power (kVA)]]="",Table1[[#This Row],[Elec - Diversity]]=""),"",Table1[[#This Row],[Apparent Power (kVA)]]*Table1[[#This Row],[Elec - Diversity]])</f>
        <v/>
      </c>
      <c r="AL1235" s="62" t="s">
        <v>994</v>
      </c>
      <c r="AM1235" s="62"/>
      <c r="AN1235" s="62"/>
      <c r="AO1235" s="62"/>
      <c r="AP1235" s="62"/>
      <c r="AQ1235" s="62"/>
      <c r="AR1235" s="62"/>
      <c r="AS1235" s="62"/>
      <c r="AT1235" s="62" t="str" cm="1">
        <f t="array" ref="AT1235">IF(ISBLANK(Table1[[#This Row],[Service]]),"N/A",INDEX(LookupService[Consumption Unit],MATCH(Table1[[#This Row],[Service]],LookupService[Service],0),0))</f>
        <v>N/A</v>
      </c>
      <c r="AU1235" s="62"/>
      <c r="AV1235" s="62"/>
      <c r="AW1235" s="80" t="str" cm="1">
        <f t="array" ref="AW1235">IF(ISBLANK(Table1[[#This Row],[Service]]),"N/A",INDEX(LookupService[Pressure Unit],MATCH(Table1[[#This Row],[Service]],LookupService[Service],0),0))</f>
        <v>N/A</v>
      </c>
      <c r="AX1235" s="81"/>
      <c r="AY1235" s="72" t="str">
        <f>IF(OR(Table1[[#This Row],[Flow]]="",Table1[[#This Row],[Mech - Diversity]]=""),"",Table1[[#This Row],[Flow]]*Table1[[#This Row],[Mech - Diversity]])</f>
        <v/>
      </c>
      <c r="AZ1235" s="72"/>
      <c r="BA1235" s="62"/>
      <c r="BB1235" s="62"/>
      <c r="BC1235" s="62"/>
      <c r="BD1235" s="62"/>
      <c r="BE1235" s="62"/>
      <c r="BF1235" s="62"/>
      <c r="BG1235" s="62"/>
      <c r="BH1235" s="77"/>
      <c r="BI1235" s="77"/>
      <c r="BJ123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235" s="72"/>
      <c r="BL1235" s="72" t="b">
        <f>IF(ISBLANK(Table1[[#This Row],[Power Source (Control Panel)]]),FALSE,TRUE)</f>
        <v>1</v>
      </c>
    </row>
    <row r="1236" spans="1:64" ht="30" customHeight="1" x14ac:dyDescent="0.3">
      <c r="A1236" s="62" t="s">
        <v>1353</v>
      </c>
      <c r="B1236" s="62" t="s">
        <v>1349</v>
      </c>
      <c r="C123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DRN-C016</v>
      </c>
      <c r="D1236" s="62" t="s">
        <v>516</v>
      </c>
      <c r="E1236" s="62" t="s">
        <v>882</v>
      </c>
      <c r="F1236" s="72" t="str">
        <f>IF(OR(Table1[[#This Row],[Equipment Level]] = "Equipment", Table1[[#This Row],[Equipment Level]] = "Control Panel"),"", INDEX(LookupService[Service Abbreviation],MATCH(Table1[[#This Row],[Service]],LookupService[Service],0),1))</f>
        <v>DRN</v>
      </c>
      <c r="G1236" s="72" t="str">
        <f>IF(OR(Table1[[#This Row],[Equipment Level]] = "Equipment", Table1[[#This Row],[Equipment Level]] = "Control Panel"),"",  INDEX(LookupService[Service Category],MATCH(Table1[[#This Row],[Service]],LookupService[Service],0),1))</f>
        <v>Drain</v>
      </c>
      <c r="H1236" s="74">
        <v>16</v>
      </c>
      <c r="I1236" s="75" t="str">
        <f>IF(Table1[[#This Row],[Connection ID]]&lt;&gt;"-",IF(COUNTIF(Table1[Connection ID],Table1[[#This Row],[Connection ID]])&gt;1,"Duplicate Tag",""),"")</f>
        <v/>
      </c>
      <c r="J123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36" s="62"/>
      <c r="M1236" s="62" t="s">
        <v>751</v>
      </c>
      <c r="N1236" s="72" t="str" cm="1">
        <f t="array" ref="N1236">_xlfn._xlws.FILTER(LookupCostCode[Cost Code],LookupCostCode[Description]=Table1[[#This Row],[Equipment Type]],"Not Assigned")</f>
        <v>Not Assigned</v>
      </c>
      <c r="O1236" s="72" t="s">
        <v>594</v>
      </c>
      <c r="P1236" s="72"/>
      <c r="Q1236" s="62" t="s">
        <v>9</v>
      </c>
      <c r="R1236" s="62"/>
      <c r="S1236" s="62" t="s">
        <v>10</v>
      </c>
      <c r="T1236" s="62"/>
      <c r="U1236" s="62"/>
      <c r="V1236" s="62"/>
      <c r="W1236" s="72" t="str">
        <f>IF(ISBLANK(Table1[[#This Row],[Connection Type]]),"",INDEX(LookupConnectionType[Description],MATCH(Table1[[#This Row],[Connection Type]],LookupConnectionType[Connection Abbreviation])))</f>
        <v/>
      </c>
      <c r="X1236" s="76"/>
      <c r="AA1236" s="62"/>
      <c r="AB1236" s="62"/>
      <c r="AC1236" s="62" t="s">
        <v>665</v>
      </c>
      <c r="AD1236" s="62"/>
      <c r="AE1236" s="62"/>
      <c r="AF1236" s="77"/>
      <c r="AG1236" s="77"/>
      <c r="AH1236" s="78"/>
      <c r="AI123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3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36" s="79" t="str">
        <f>IF(OR(Table1[[#This Row],[Apparent Power (kVA)]]="",Table1[[#This Row],[Elec - Diversity]]=""),"",Table1[[#This Row],[Apparent Power (kVA)]]*Table1[[#This Row],[Elec - Diversity]])</f>
        <v/>
      </c>
      <c r="AL1236" s="62"/>
      <c r="AM1236" s="62"/>
      <c r="AN1236" s="62"/>
      <c r="AO1236" s="62"/>
      <c r="AP1236" s="62"/>
      <c r="AQ1236" s="62"/>
      <c r="AR1236" s="62"/>
      <c r="AS1236" s="62">
        <v>15</v>
      </c>
      <c r="AT1236" s="62" t="str" cm="1">
        <f t="array" ref="AT1236">IF(ISBLANK(Table1[[#This Row],[Service]]),"N/A",INDEX(LookupService[Consumption Unit],MATCH(Table1[[#This Row],[Service]],LookupService[Service],0),0))</f>
        <v>GPM</v>
      </c>
      <c r="AU1236" s="62">
        <v>85</v>
      </c>
      <c r="AV1236" s="62">
        <v>10</v>
      </c>
      <c r="AW1236" s="80" t="str" cm="1">
        <f t="array" ref="AW1236">IF(ISBLANK(Table1[[#This Row],[Service]]),"N/A",INDEX(LookupService[Pressure Unit],MATCH(Table1[[#This Row],[Service]],LookupService[Service],0),0))</f>
        <v>PSI</v>
      </c>
      <c r="AX1236" s="81">
        <v>0.02</v>
      </c>
      <c r="AY1236" s="72">
        <f>IF(OR(Table1[[#This Row],[Flow]]="",Table1[[#This Row],[Mech - Diversity]]=""),"",Table1[[#This Row],[Flow]]*Table1[[#This Row],[Mech - Diversity]])</f>
        <v>0.3</v>
      </c>
      <c r="AZ1236" s="72"/>
      <c r="BA1236" s="62"/>
      <c r="BB1236" s="62"/>
      <c r="BC1236" s="62"/>
      <c r="BD1236" s="62"/>
      <c r="BE1236" s="62"/>
      <c r="BF1236" s="62"/>
      <c r="BG1236" s="62"/>
      <c r="BH1236" s="77"/>
      <c r="BI1236" s="77"/>
      <c r="BJ1236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36" s="72"/>
      <c r="BL1236" s="72" t="b">
        <f>IF(ISBLANK(Table1[[#This Row],[Power Source (Control Panel)]]),FALSE,TRUE)</f>
        <v>0</v>
      </c>
    </row>
    <row r="1237" spans="1:64" ht="30" customHeight="1" x14ac:dyDescent="0.3">
      <c r="A1237" s="62" t="s">
        <v>1353</v>
      </c>
      <c r="B1237" s="62" t="s">
        <v>1349</v>
      </c>
      <c r="C123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EL-C193</v>
      </c>
      <c r="D1237" s="62" t="s">
        <v>516</v>
      </c>
      <c r="E1237" s="62" t="s">
        <v>528</v>
      </c>
      <c r="F1237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237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237" s="74">
        <v>193</v>
      </c>
      <c r="I1237" s="75" t="str">
        <f>IF(Table1[[#This Row],[Connection ID]]&lt;&gt;"-",IF(COUNTIF(Table1[Connection ID],Table1[[#This Row],[Connection ID]])&gt;1,"Duplicate Tag",""),"")</f>
        <v/>
      </c>
      <c r="J123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37" s="62"/>
      <c r="M1237" s="62" t="s">
        <v>751</v>
      </c>
      <c r="N1237" s="72" t="str" cm="1">
        <f t="array" ref="N1237">_xlfn._xlws.FILTER(LookupCostCode[Cost Code],LookupCostCode[Description]=Table1[[#This Row],[Equipment Type]],"Not Assigned")</f>
        <v>Not Assigned</v>
      </c>
      <c r="O1237" s="72" t="s">
        <v>594</v>
      </c>
      <c r="P1237" s="72"/>
      <c r="Q1237" s="62" t="s">
        <v>9</v>
      </c>
      <c r="R1237" s="62"/>
      <c r="S1237" s="62" t="s">
        <v>10</v>
      </c>
      <c r="T1237" s="62"/>
      <c r="U1237" s="62"/>
      <c r="V1237" s="62"/>
      <c r="W1237" s="72" t="str">
        <f>IF(ISBLANK(Table1[[#This Row],[Connection Type]]),"",INDEX(LookupConnectionType[Description],MATCH(Table1[[#This Row],[Connection Type]],LookupConnectionType[Connection Abbreviation])))</f>
        <v/>
      </c>
      <c r="X1237" s="76"/>
      <c r="AA1237" s="62"/>
      <c r="AB1237" s="62"/>
      <c r="AC1237" s="62" t="s">
        <v>665</v>
      </c>
      <c r="AD1237" s="62"/>
      <c r="AE1237" s="62" t="s">
        <v>657</v>
      </c>
      <c r="AF1237" s="77"/>
      <c r="AG1237" s="77">
        <v>50</v>
      </c>
      <c r="AH1237" s="78">
        <v>0.8</v>
      </c>
      <c r="AI1237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18.013328398716322</v>
      </c>
      <c r="AJ1237" s="79">
        <f>IF(OR(Table1[[#This Row],[Apparent Load (FLA)]]="",Table1[[#This Row],[Apparent Load (FLA)]]=0,Table1[[#This Row],[Elec - Diversity]]=""),"",Table1[[#This Row],[Apparent Load (FLA)]]*Table1[[#This Row],[Elec - Diversity]])</f>
        <v>40</v>
      </c>
      <c r="AK1237" s="79">
        <f>IF(OR(Table1[[#This Row],[Apparent Power (kVA)]]="",Table1[[#This Row],[Elec - Diversity]]=""),"",Table1[[#This Row],[Apparent Power (kVA)]]*Table1[[#This Row],[Elec - Diversity]])</f>
        <v>14.410662718973057</v>
      </c>
      <c r="AL1237" s="62"/>
      <c r="AM1237" s="62"/>
      <c r="AN1237" s="62"/>
      <c r="AO1237" s="62"/>
      <c r="AP1237" s="62"/>
      <c r="AQ1237" s="62"/>
      <c r="AR1237" s="62"/>
      <c r="AS1237" s="62"/>
      <c r="AT1237" s="62" t="str" cm="1">
        <f t="array" ref="AT1237">IF(ISBLANK(Table1[[#This Row],[Service]]),"N/A",INDEX(LookupService[Consumption Unit],MATCH(Table1[[#This Row],[Service]],LookupService[Service],0),0))</f>
        <v>N/A</v>
      </c>
      <c r="AU1237" s="62"/>
      <c r="AV1237" s="62"/>
      <c r="AW1237" s="80" t="str" cm="1">
        <f t="array" ref="AW1237">IF(ISBLANK(Table1[[#This Row],[Service]]),"N/A",INDEX(LookupService[Pressure Unit],MATCH(Table1[[#This Row],[Service]],LookupService[Service],0),0))</f>
        <v>N/A</v>
      </c>
      <c r="AX1237" s="81"/>
      <c r="AY1237" s="72" t="str">
        <f>IF(OR(Table1[[#This Row],[Flow]]="",Table1[[#This Row],[Mech - Diversity]]=""),"",Table1[[#This Row],[Flow]]*Table1[[#This Row],[Mech - Diversity]])</f>
        <v/>
      </c>
      <c r="AZ1237" s="72"/>
      <c r="BA1237" s="62"/>
      <c r="BB1237" s="62"/>
      <c r="BC1237" s="62"/>
      <c r="BD1237" s="62"/>
      <c r="BE1237" s="62"/>
      <c r="BF1237" s="62"/>
      <c r="BG1237" s="62"/>
      <c r="BH1237" s="77"/>
      <c r="BI1237" s="77"/>
      <c r="BJ1237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237" s="72"/>
      <c r="BL1237" s="72" t="b">
        <f>IF(ISBLANK(Table1[[#This Row],[Power Source (Control Panel)]]),FALSE,TRUE)</f>
        <v>0</v>
      </c>
    </row>
    <row r="1238" spans="1:64" ht="30" customHeight="1" x14ac:dyDescent="0.3">
      <c r="A1238" s="62" t="s">
        <v>1353</v>
      </c>
      <c r="B1238" s="62" t="s">
        <v>1349</v>
      </c>
      <c r="C123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TD-C179</v>
      </c>
      <c r="D1238" s="62" t="s">
        <v>516</v>
      </c>
      <c r="E1238" s="62" t="s">
        <v>794</v>
      </c>
      <c r="F1238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238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238" s="74">
        <v>179</v>
      </c>
      <c r="I1238" s="75" t="str">
        <f>IF(Table1[[#This Row],[Connection ID]]&lt;&gt;"-",IF(COUNTIF(Table1[Connection ID],Table1[[#This Row],[Connection ID]])&gt;1,"Duplicate Tag",""),"")</f>
        <v/>
      </c>
      <c r="J123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38" s="62"/>
      <c r="M1238" s="62" t="s">
        <v>751</v>
      </c>
      <c r="N1238" s="72" t="str" cm="1">
        <f t="array" ref="N1238">_xlfn._xlws.FILTER(LookupCostCode[Cost Code],LookupCostCode[Description]=Table1[[#This Row],[Equipment Type]],"Not Assigned")</f>
        <v>Not Assigned</v>
      </c>
      <c r="O1238" s="72" t="s">
        <v>594</v>
      </c>
      <c r="P1238" s="72"/>
      <c r="Q1238" s="62" t="s">
        <v>9</v>
      </c>
      <c r="R1238" s="62"/>
      <c r="S1238" s="62" t="s">
        <v>10</v>
      </c>
      <c r="T1238" s="62"/>
      <c r="U1238" s="62"/>
      <c r="V1238" s="62"/>
      <c r="W1238" s="72" t="str">
        <f>IF(ISBLANK(Table1[[#This Row],[Connection Type]]),"",INDEX(LookupConnectionType[Description],MATCH(Table1[[#This Row],[Connection Type]],LookupConnectionType[Connection Abbreviation])))</f>
        <v/>
      </c>
      <c r="X1238" s="76"/>
      <c r="AA1238" s="62"/>
      <c r="AB1238" s="62"/>
      <c r="AC1238" s="62"/>
      <c r="AD1238" s="62"/>
      <c r="AE1238" s="62"/>
      <c r="AF1238" s="77"/>
      <c r="AG1238" s="77"/>
      <c r="AH1238" s="78"/>
      <c r="AI123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3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38" s="79" t="str">
        <f>IF(OR(Table1[[#This Row],[Apparent Power (kVA)]]="",Table1[[#This Row],[Elec - Diversity]]=""),"",Table1[[#This Row],[Apparent Power (kVA)]]*Table1[[#This Row],[Elec - Diversity]])</f>
        <v/>
      </c>
      <c r="AL1238" s="62"/>
      <c r="AM1238" s="62"/>
      <c r="AN1238" s="62"/>
      <c r="AO1238" s="62"/>
      <c r="AP1238" s="62"/>
      <c r="AQ1238" s="62"/>
      <c r="AR1238" s="62"/>
      <c r="AS1238" s="62"/>
      <c r="AT1238" s="62" t="str" cm="1">
        <f t="array" ref="AT1238">IF(ISBLANK(Table1[[#This Row],[Service]]),"N/A",INDEX(LookupService[Consumption Unit],MATCH(Table1[[#This Row],[Service]],LookupService[Service],0),0))</f>
        <v>N/A</v>
      </c>
      <c r="AU1238" s="62"/>
      <c r="AV1238" s="62"/>
      <c r="AW1238" s="80" t="str" cm="1">
        <f t="array" ref="AW1238">IF(ISBLANK(Table1[[#This Row],[Service]]),"N/A",INDEX(LookupService[Pressure Unit],MATCH(Table1[[#This Row],[Service]],LookupService[Service],0),0))</f>
        <v>N/A</v>
      </c>
      <c r="AX1238" s="81"/>
      <c r="AY1238" s="72" t="str">
        <f>IF(OR(Table1[[#This Row],[Flow]]="",Table1[[#This Row],[Mech - Diversity]]=""),"",Table1[[#This Row],[Flow]]*Table1[[#This Row],[Mech - Diversity]])</f>
        <v/>
      </c>
      <c r="AZ1238" s="72"/>
      <c r="BA1238" s="62"/>
      <c r="BB1238" s="62"/>
      <c r="BC1238" s="62"/>
      <c r="BD1238" s="62"/>
      <c r="BE1238" s="62"/>
      <c r="BF1238" s="62"/>
      <c r="BG1238" s="62"/>
      <c r="BH1238" s="77"/>
      <c r="BI1238" s="77"/>
      <c r="BJ1238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238" s="72"/>
      <c r="BL1238" s="72" t="b">
        <f>IF(ISBLANK(Table1[[#This Row],[Power Source (Control Panel)]]),FALSE,TRUE)</f>
        <v>0</v>
      </c>
    </row>
    <row r="1239" spans="1:64" ht="29.4" customHeight="1" x14ac:dyDescent="0.3">
      <c r="A1239" s="62" t="s">
        <v>1353</v>
      </c>
      <c r="B1239" s="62" t="s">
        <v>1349</v>
      </c>
      <c r="C123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PCW-C021</v>
      </c>
      <c r="D1239" s="62" t="s">
        <v>516</v>
      </c>
      <c r="E1239" s="62" t="s">
        <v>812</v>
      </c>
      <c r="F1239" s="72" t="str">
        <f>IF(OR(Table1[[#This Row],[Equipment Level]] = "Equipment", Table1[[#This Row],[Equipment Level]] = "Control Panel"),"", INDEX(LookupService[Service Abbreviation],MATCH(Table1[[#This Row],[Service]],LookupService[Service],0),1))</f>
        <v>PCW</v>
      </c>
      <c r="G1239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39" s="74">
        <v>21</v>
      </c>
      <c r="I1239" s="75" t="str">
        <f>IF(Table1[[#This Row],[Connection ID]]&lt;&gt;"-",IF(COUNTIF(Table1[Connection ID],Table1[[#This Row],[Connection ID]])&gt;1,"Duplicate Tag",""),"")</f>
        <v/>
      </c>
      <c r="J123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39" s="62"/>
      <c r="M1239" s="62" t="s">
        <v>751</v>
      </c>
      <c r="N1239" s="72" t="str" cm="1">
        <f t="array" ref="N1239">_xlfn._xlws.FILTER(LookupCostCode[Cost Code],LookupCostCode[Description]=Table1[[#This Row],[Equipment Type]],"Not Assigned")</f>
        <v>Not Assigned</v>
      </c>
      <c r="O1239" s="72" t="s">
        <v>594</v>
      </c>
      <c r="P1239" s="72"/>
      <c r="Q1239" s="62" t="s">
        <v>9</v>
      </c>
      <c r="R1239" s="62"/>
      <c r="S1239" s="62" t="s">
        <v>10</v>
      </c>
      <c r="T1239" s="62"/>
      <c r="U1239" s="62"/>
      <c r="V1239" s="62"/>
      <c r="W1239" s="72" t="str">
        <f>IF(ISBLANK(Table1[[#This Row],[Connection Type]]),"",INDEX(LookupConnectionType[Description],MATCH(Table1[[#This Row],[Connection Type]],LookupConnectionType[Connection Abbreviation])))</f>
        <v/>
      </c>
      <c r="X1239" s="76"/>
      <c r="AA1239" s="62"/>
      <c r="AB1239" s="62"/>
      <c r="AC1239" s="62" t="s">
        <v>665</v>
      </c>
      <c r="AD1239" s="62" t="s">
        <v>1350</v>
      </c>
      <c r="AE1239" s="62"/>
      <c r="AF1239" s="77"/>
      <c r="AG1239" s="77"/>
      <c r="AH1239" s="78"/>
      <c r="AI123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3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39" s="79" t="str">
        <f>IF(OR(Table1[[#This Row],[Apparent Power (kVA)]]="",Table1[[#This Row],[Elec - Diversity]]=""),"",Table1[[#This Row],[Apparent Power (kVA)]]*Table1[[#This Row],[Elec - Diversity]])</f>
        <v/>
      </c>
      <c r="AL1239" s="62"/>
      <c r="AM1239" s="62"/>
      <c r="AN1239" s="62"/>
      <c r="AO1239" s="62"/>
      <c r="AP1239" s="62"/>
      <c r="AQ1239" s="62"/>
      <c r="AR1239" s="62"/>
      <c r="AS1239" s="62">
        <v>2.6</v>
      </c>
      <c r="AT1239" s="62" t="str" cm="1">
        <f t="array" ref="AT1239">IF(ISBLANK(Table1[[#This Row],[Service]]),"N/A",INDEX(LookupService[Consumption Unit],MATCH(Table1[[#This Row],[Service]],LookupService[Service],0),0))</f>
        <v>GPM</v>
      </c>
      <c r="AU1239" s="62">
        <v>55</v>
      </c>
      <c r="AV1239" s="62">
        <v>43.5</v>
      </c>
      <c r="AW1239" s="80" t="str" cm="1">
        <f t="array" ref="AW1239">IF(ISBLANK(Table1[[#This Row],[Service]]),"N/A",INDEX(LookupService[Pressure Unit],MATCH(Table1[[#This Row],[Service]],LookupService[Service],0),0))</f>
        <v>PSI</v>
      </c>
      <c r="AX1239" s="81">
        <v>0.05</v>
      </c>
      <c r="AY1239" s="72">
        <f>IF(OR(Table1[[#This Row],[Flow]]="",Table1[[#This Row],[Mech - Diversity]]=""),"",Table1[[#This Row],[Flow]]*Table1[[#This Row],[Mech - Diversity]])</f>
        <v>0.13</v>
      </c>
      <c r="AZ1239" s="72"/>
      <c r="BA1239" s="62" t="s">
        <v>519</v>
      </c>
      <c r="BB1239" s="62"/>
      <c r="BC1239" s="62" t="s">
        <v>884</v>
      </c>
      <c r="BD1239" s="62"/>
      <c r="BE1239" s="62"/>
      <c r="BF1239" s="62"/>
      <c r="BG1239" s="62"/>
      <c r="BH1239" s="77"/>
      <c r="BI1239" s="77"/>
      <c r="BJ1239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39" s="72"/>
      <c r="BL1239" s="72" t="b">
        <f>IF(ISBLANK(Table1[[#This Row],[Power Source (Control Panel)]]),FALSE,TRUE)</f>
        <v>0</v>
      </c>
    </row>
    <row r="1240" spans="1:64" ht="29.4" customHeight="1" x14ac:dyDescent="0.3">
      <c r="A1240" s="62" t="s">
        <v>1353</v>
      </c>
      <c r="B1240" s="62" t="s">
        <v>1349</v>
      </c>
      <c r="C124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PHW-C021</v>
      </c>
      <c r="D1240" s="62" t="s">
        <v>516</v>
      </c>
      <c r="E1240" s="62" t="s">
        <v>814</v>
      </c>
      <c r="F1240" s="72" t="str">
        <f>IF(OR(Table1[[#This Row],[Equipment Level]] = "Equipment", Table1[[#This Row],[Equipment Level]] = "Control Panel"),"", INDEX(LookupService[Service Abbreviation],MATCH(Table1[[#This Row],[Service]],LookupService[Service],0),1))</f>
        <v>PHW</v>
      </c>
      <c r="G1240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40" s="74">
        <v>21</v>
      </c>
      <c r="I1240" s="75" t="str">
        <f>IF(Table1[[#This Row],[Connection ID]]&lt;&gt;"-",IF(COUNTIF(Table1[Connection ID],Table1[[#This Row],[Connection ID]])&gt;1,"Duplicate Tag",""),"")</f>
        <v/>
      </c>
      <c r="J124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40" s="62"/>
      <c r="M1240" s="62" t="s">
        <v>751</v>
      </c>
      <c r="N1240" s="72" t="str" cm="1">
        <f t="array" ref="N1240">_xlfn._xlws.FILTER(LookupCostCode[Cost Code],LookupCostCode[Description]=Table1[[#This Row],[Equipment Type]],"Not Assigned")</f>
        <v>Not Assigned</v>
      </c>
      <c r="O1240" s="72" t="s">
        <v>594</v>
      </c>
      <c r="P1240" s="72"/>
      <c r="Q1240" s="62" t="s">
        <v>9</v>
      </c>
      <c r="R1240" s="62"/>
      <c r="S1240" s="62" t="s">
        <v>10</v>
      </c>
      <c r="T1240" s="62"/>
      <c r="U1240" s="62"/>
      <c r="V1240" s="62"/>
      <c r="W1240" s="72" t="str">
        <f>IF(ISBLANK(Table1[[#This Row],[Connection Type]]),"",INDEX(LookupConnectionType[Description],MATCH(Table1[[#This Row],[Connection Type]],LookupConnectionType[Connection Abbreviation])))</f>
        <v/>
      </c>
      <c r="X1240" s="76"/>
      <c r="AA1240" s="62"/>
      <c r="AB1240" s="62"/>
      <c r="AC1240" s="62" t="s">
        <v>665</v>
      </c>
      <c r="AD1240" s="62" t="s">
        <v>1350</v>
      </c>
      <c r="AE1240" s="62"/>
      <c r="AF1240" s="77"/>
      <c r="AG1240" s="77"/>
      <c r="AH1240" s="78"/>
      <c r="AI124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4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40" s="79" t="str">
        <f>IF(OR(Table1[[#This Row],[Apparent Power (kVA)]]="",Table1[[#This Row],[Elec - Diversity]]=""),"",Table1[[#This Row],[Apparent Power (kVA)]]*Table1[[#This Row],[Elec - Diversity]])</f>
        <v/>
      </c>
      <c r="AL1240" s="62"/>
      <c r="AM1240" s="62"/>
      <c r="AN1240" s="62"/>
      <c r="AO1240" s="62"/>
      <c r="AP1240" s="62"/>
      <c r="AQ1240" s="62"/>
      <c r="AR1240" s="62"/>
      <c r="AS1240" s="62">
        <v>1</v>
      </c>
      <c r="AT1240" s="62" t="str" cm="1">
        <f t="array" ref="AT1240">IF(ISBLANK(Table1[[#This Row],[Service]]),"N/A",INDEX(LookupService[Consumption Unit],MATCH(Table1[[#This Row],[Service]],LookupService[Service],0),0))</f>
        <v>GPM</v>
      </c>
      <c r="AU1240" s="62">
        <v>180</v>
      </c>
      <c r="AV1240" s="62">
        <v>43.5</v>
      </c>
      <c r="AW1240" s="80" t="str" cm="1">
        <f t="array" ref="AW1240">IF(ISBLANK(Table1[[#This Row],[Service]]),"N/A",INDEX(LookupService[Pressure Unit],MATCH(Table1[[#This Row],[Service]],LookupService[Service],0),0))</f>
        <v>PSI</v>
      </c>
      <c r="AX1240" s="81">
        <v>0.05</v>
      </c>
      <c r="AY1240" s="72">
        <f>IF(OR(Table1[[#This Row],[Flow]]="",Table1[[#This Row],[Mech - Diversity]]=""),"",Table1[[#This Row],[Flow]]*Table1[[#This Row],[Mech - Diversity]])</f>
        <v>0.05</v>
      </c>
      <c r="AZ1240" s="72"/>
      <c r="BA1240" s="62" t="s">
        <v>519</v>
      </c>
      <c r="BB1240" s="62"/>
      <c r="BC1240" s="62" t="s">
        <v>884</v>
      </c>
      <c r="BD1240" s="62"/>
      <c r="BE1240" s="62"/>
      <c r="BF1240" s="62"/>
      <c r="BG1240" s="62"/>
      <c r="BH1240" s="77"/>
      <c r="BI1240" s="77"/>
      <c r="BJ1240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40" s="72"/>
      <c r="BL1240" s="72" t="b">
        <f>IF(ISBLANK(Table1[[#This Row],[Power Source (Control Panel)]]),FALSE,TRUE)</f>
        <v>0</v>
      </c>
    </row>
    <row r="1241" spans="1:64" ht="29.4" customHeight="1" x14ac:dyDescent="0.3">
      <c r="A1241" s="62" t="s">
        <v>1353</v>
      </c>
      <c r="B1241" s="62" t="s">
        <v>1349</v>
      </c>
      <c r="C124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241" s="62" t="s">
        <v>509</v>
      </c>
      <c r="E1241" s="62"/>
      <c r="F124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24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241" s="74"/>
      <c r="I1241" s="75" t="str">
        <f>IF(Table1[[#This Row],[Connection ID]]&lt;&gt;"-",IF(COUNTIF(Table1[Connection ID],Table1[[#This Row],[Connection ID]])&gt;1,"Duplicate Tag",""),"")</f>
        <v/>
      </c>
      <c r="J124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41" s="62"/>
      <c r="M1241" s="62" t="s">
        <v>751</v>
      </c>
      <c r="N1241" s="72" t="str" cm="1">
        <f t="array" ref="N1241">_xlfn._xlws.FILTER(LookupCostCode[Cost Code],LookupCostCode[Description]=Table1[[#This Row],[Equipment Type]],"Not Assigned")</f>
        <v>Not Assigned</v>
      </c>
      <c r="O1241" s="72" t="s">
        <v>594</v>
      </c>
      <c r="P1241" s="72"/>
      <c r="Q1241" s="62" t="s">
        <v>9</v>
      </c>
      <c r="R1241" s="62"/>
      <c r="S1241" s="62" t="s">
        <v>10</v>
      </c>
      <c r="T1241" s="62"/>
      <c r="U1241" s="62"/>
      <c r="V1241" s="62"/>
      <c r="W1241" s="72" t="str">
        <f>IF(ISBLANK(Table1[[#This Row],[Connection Type]]),"",INDEX(LookupConnectionType[Description],MATCH(Table1[[#This Row],[Connection Type]],LookupConnectionType[Connection Abbreviation])))</f>
        <v/>
      </c>
      <c r="X1241" s="76"/>
      <c r="AA1241" s="62"/>
      <c r="AB1241" s="62"/>
      <c r="AC1241" s="62"/>
      <c r="AD1241" s="62"/>
      <c r="AE1241" s="62"/>
      <c r="AF1241" s="77"/>
      <c r="AG1241" s="77"/>
      <c r="AH1241" s="78"/>
      <c r="AI124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4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41" s="79" t="str">
        <f>IF(OR(Table1[[#This Row],[Apparent Power (kVA)]]="",Table1[[#This Row],[Elec - Diversity]]=""),"",Table1[[#This Row],[Apparent Power (kVA)]]*Table1[[#This Row],[Elec - Diversity]])</f>
        <v/>
      </c>
      <c r="AL1241" s="62"/>
      <c r="AM1241" s="62"/>
      <c r="AN1241" s="62"/>
      <c r="AO1241" s="62"/>
      <c r="AP1241" s="62"/>
      <c r="AQ1241" s="62"/>
      <c r="AR1241" s="62"/>
      <c r="AS1241" s="62"/>
      <c r="AT1241" s="62" t="str" cm="1">
        <f t="array" ref="AT1241">IF(ISBLANK(Table1[[#This Row],[Service]]),"N/A",INDEX(LookupService[Consumption Unit],MATCH(Table1[[#This Row],[Service]],LookupService[Service],0),0))</f>
        <v>N/A</v>
      </c>
      <c r="AU1241" s="62"/>
      <c r="AV1241" s="62"/>
      <c r="AW1241" s="80" t="str" cm="1">
        <f t="array" ref="AW1241">IF(ISBLANK(Table1[[#This Row],[Service]]),"N/A",INDEX(LookupService[Pressure Unit],MATCH(Table1[[#This Row],[Service]],LookupService[Service],0),0))</f>
        <v>N/A</v>
      </c>
      <c r="AX1241" s="81"/>
      <c r="AY1241" s="72" t="str">
        <f>IF(OR(Table1[[#This Row],[Flow]]="",Table1[[#This Row],[Mech - Diversity]]=""),"",Table1[[#This Row],[Flow]]*Table1[[#This Row],[Mech - Diversity]])</f>
        <v/>
      </c>
      <c r="AZ1241" s="72"/>
      <c r="BA1241" s="62"/>
      <c r="BB1241" s="62"/>
      <c r="BC1241" s="62"/>
      <c r="BD1241" s="62"/>
      <c r="BE1241" s="62"/>
      <c r="BF1241" s="62"/>
      <c r="BG1241" s="62"/>
      <c r="BH1241" s="77"/>
      <c r="BI1241" s="77"/>
      <c r="BJ124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241" s="72"/>
      <c r="BL1241" s="72" t="b">
        <f>IF(ISBLANK(Table1[[#This Row],[Power Source (Control Panel)]]),FALSE,TRUE)</f>
        <v>0</v>
      </c>
    </row>
    <row r="1242" spans="1:64" ht="30" customHeight="1" x14ac:dyDescent="0.3">
      <c r="A1242" s="85" t="s">
        <v>1185</v>
      </c>
      <c r="B1242" s="62" t="s">
        <v>1186</v>
      </c>
      <c r="C124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CA-C063</v>
      </c>
      <c r="D1242" s="62" t="s">
        <v>516</v>
      </c>
      <c r="E1242" s="62" t="s">
        <v>517</v>
      </c>
      <c r="F1242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242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242" s="74">
        <v>63</v>
      </c>
      <c r="I1242" s="75" t="str">
        <f>IF(Table1[[#This Row],[Connection ID]]&lt;&gt;"-",IF(COUNTIF(Table1[Connection ID],Table1[[#This Row],[Connection ID]])&gt;1,"Duplicate Tag",""),"")</f>
        <v/>
      </c>
      <c r="J124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42" s="62"/>
      <c r="M1242" s="62" t="s">
        <v>7</v>
      </c>
      <c r="N1242" s="72" t="str" cm="1">
        <f t="array" ref="N1242">_xlfn._xlws.FILTER(LookupCostCode[Cost Code],LookupCostCode[Description]=Table1[[#This Row],[Equipment Type]],"Not Assigned")</f>
        <v>Not Assigned</v>
      </c>
      <c r="O1242" s="72" t="s">
        <v>767</v>
      </c>
      <c r="P1242" s="72"/>
      <c r="Q1242" s="62" t="s">
        <v>13</v>
      </c>
      <c r="R1242" s="62"/>
      <c r="S1242" s="62"/>
      <c r="T1242" s="62"/>
      <c r="U1242" s="62"/>
      <c r="V1242" s="62"/>
      <c r="W1242" s="72" t="str">
        <f>IF(ISBLANK(Table1[[#This Row],[Connection Type]]),"",INDEX(LookupConnectionType[Description],MATCH(Table1[[#This Row],[Connection Type]],LookupConnectionType[Connection Abbreviation])))</f>
        <v/>
      </c>
      <c r="X1242" s="76"/>
      <c r="AA1242" s="62"/>
      <c r="AB1242" s="62"/>
      <c r="AC1242" s="62" t="s">
        <v>665</v>
      </c>
      <c r="AD1242" s="62"/>
      <c r="AE1242" s="62"/>
      <c r="AF1242" s="77"/>
      <c r="AG1242" s="77"/>
      <c r="AH1242" s="78"/>
      <c r="AI124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4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42" s="79" t="str">
        <f>IF(OR(Table1[[#This Row],[Apparent Power (kVA)]]="",Table1[[#This Row],[Elec - Diversity]]=""),"",Table1[[#This Row],[Apparent Power (kVA)]]*Table1[[#This Row],[Elec - Diversity]])</f>
        <v/>
      </c>
      <c r="AL1242" s="62"/>
      <c r="AM1242" s="62"/>
      <c r="AN1242" s="62"/>
      <c r="AO1242" s="62"/>
      <c r="AP1242" s="62"/>
      <c r="AQ1242" s="62"/>
      <c r="AR1242" s="62"/>
      <c r="AS1242" s="62">
        <v>30</v>
      </c>
      <c r="AT1242" s="62" t="str" cm="1">
        <f t="array" ref="AT1242">IF(ISBLANK(Table1[[#This Row],[Service]]),"N/A",INDEX(LookupService[Consumption Unit],MATCH(Table1[[#This Row],[Service]],LookupService[Service],0),0))</f>
        <v>SCFM</v>
      </c>
      <c r="AU1242" s="62"/>
      <c r="AV1242" s="62">
        <v>90</v>
      </c>
      <c r="AW1242" s="80" t="str" cm="1">
        <f t="array" ref="AW1242">IF(ISBLANK(Table1[[#This Row],[Service]]),"N/A",INDEX(LookupService[Pressure Unit],MATCH(Table1[[#This Row],[Service]],LookupService[Service],0),0))</f>
        <v>PSI</v>
      </c>
      <c r="AX1242" s="81">
        <v>0.9</v>
      </c>
      <c r="AY1242" s="72">
        <f>IF(OR(Table1[[#This Row],[Flow]]="",Table1[[#This Row],[Mech - Diversity]]=""),"",Table1[[#This Row],[Flow]]*Table1[[#This Row],[Mech - Diversity]])</f>
        <v>27</v>
      </c>
      <c r="AZ1242" s="72"/>
      <c r="BA1242" s="62" t="s">
        <v>519</v>
      </c>
      <c r="BB1242" s="62" t="s">
        <v>796</v>
      </c>
      <c r="BC1242" s="62"/>
      <c r="BD1242" s="62"/>
      <c r="BE1242" s="62"/>
      <c r="BF1242" s="62"/>
      <c r="BG1242" s="62"/>
      <c r="BH1242" s="77"/>
      <c r="BI1242" s="77"/>
      <c r="BJ1242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42" s="72"/>
      <c r="BL1242" s="72" t="b">
        <f>IF(ISBLANK(Table1[[#This Row],[Power Source (Control Panel)]]),FALSE,TRUE)</f>
        <v>0</v>
      </c>
    </row>
    <row r="1243" spans="1:64" ht="30" customHeight="1" x14ac:dyDescent="0.3">
      <c r="A1243" s="85" t="s">
        <v>1185</v>
      </c>
      <c r="B1243" s="62" t="s">
        <v>1186</v>
      </c>
      <c r="C124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DRN-C017</v>
      </c>
      <c r="D1243" s="62" t="s">
        <v>516</v>
      </c>
      <c r="E1243" s="62" t="s">
        <v>882</v>
      </c>
      <c r="F1243" s="72" t="str">
        <f>IF(OR(Table1[[#This Row],[Equipment Level]] = "Equipment", Table1[[#This Row],[Equipment Level]] = "Control Panel"),"", INDEX(LookupService[Service Abbreviation],MATCH(Table1[[#This Row],[Service]],LookupService[Service],0),1))</f>
        <v>DRN</v>
      </c>
      <c r="G1243" s="72" t="str">
        <f>IF(OR(Table1[[#This Row],[Equipment Level]] = "Equipment", Table1[[#This Row],[Equipment Level]] = "Control Panel"),"",  INDEX(LookupService[Service Category],MATCH(Table1[[#This Row],[Service]],LookupService[Service],0),1))</f>
        <v>Drain</v>
      </c>
      <c r="H1243" s="74">
        <v>17</v>
      </c>
      <c r="I1243" s="75" t="str">
        <f>IF(Table1[[#This Row],[Connection ID]]&lt;&gt;"-",IF(COUNTIF(Table1[Connection ID],Table1[[#This Row],[Connection ID]])&gt;1,"Duplicate Tag",""),"")</f>
        <v/>
      </c>
      <c r="J124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43" s="62"/>
      <c r="M1243" s="62" t="s">
        <v>7</v>
      </c>
      <c r="N1243" s="72" t="str" cm="1">
        <f t="array" ref="N1243">_xlfn._xlws.FILTER(LookupCostCode[Cost Code],LookupCostCode[Description]=Table1[[#This Row],[Equipment Type]],"Not Assigned")</f>
        <v>Not Assigned</v>
      </c>
      <c r="O1243" s="72" t="s">
        <v>767</v>
      </c>
      <c r="P1243" s="72"/>
      <c r="Q1243" s="62" t="s">
        <v>13</v>
      </c>
      <c r="R1243" s="62"/>
      <c r="S1243" s="62"/>
      <c r="T1243" s="62"/>
      <c r="U1243" s="62"/>
      <c r="V1243" s="62"/>
      <c r="W1243" s="72" t="str">
        <f>IF(ISBLANK(Table1[[#This Row],[Connection Type]]),"",INDEX(LookupConnectionType[Description],MATCH(Table1[[#This Row],[Connection Type]],LookupConnectionType[Connection Abbreviation])))</f>
        <v/>
      </c>
      <c r="X1243" s="76"/>
      <c r="AA1243" s="62"/>
      <c r="AB1243" s="62"/>
      <c r="AC1243" s="62" t="s">
        <v>910</v>
      </c>
      <c r="AD1243" s="62"/>
      <c r="AE1243" s="62"/>
      <c r="AF1243" s="77"/>
      <c r="AG1243" s="77"/>
      <c r="AH1243" s="78"/>
      <c r="AI124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4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43" s="79" t="str">
        <f>IF(OR(Table1[[#This Row],[Apparent Power (kVA)]]="",Table1[[#This Row],[Elec - Diversity]]=""),"",Table1[[#This Row],[Apparent Power (kVA)]]*Table1[[#This Row],[Elec - Diversity]])</f>
        <v/>
      </c>
      <c r="AL1243" s="62"/>
      <c r="AM1243" s="62"/>
      <c r="AN1243" s="62"/>
      <c r="AO1243" s="62"/>
      <c r="AP1243" s="62"/>
      <c r="AQ1243" s="62"/>
      <c r="AR1243" s="62"/>
      <c r="AS1243" s="62">
        <v>40</v>
      </c>
      <c r="AT1243" s="62" t="str" cm="1">
        <f t="array" ref="AT1243">IF(ISBLANK(Table1[[#This Row],[Service]]),"N/A",INDEX(LookupService[Consumption Unit],MATCH(Table1[[#This Row],[Service]],LookupService[Service],0),0))</f>
        <v>GPM</v>
      </c>
      <c r="AU1243" s="62">
        <v>115</v>
      </c>
      <c r="AV1243" s="62">
        <v>10</v>
      </c>
      <c r="AW1243" s="80" t="str" cm="1">
        <f t="array" ref="AW1243">IF(ISBLANK(Table1[[#This Row],[Service]]),"N/A",INDEX(LookupService[Pressure Unit],MATCH(Table1[[#This Row],[Service]],LookupService[Service],0),0))</f>
        <v>PSI</v>
      </c>
      <c r="AX1243" s="81">
        <v>0.15</v>
      </c>
      <c r="AY1243" s="72">
        <f>IF(OR(Table1[[#This Row],[Flow]]="",Table1[[#This Row],[Mech - Diversity]]=""),"",Table1[[#This Row],[Flow]]*Table1[[#This Row],[Mech - Diversity]])</f>
        <v>6</v>
      </c>
      <c r="AZ1243" s="72"/>
      <c r="BA1243" s="62"/>
      <c r="BB1243" s="62"/>
      <c r="BC1243" s="62"/>
      <c r="BD1243" s="62"/>
      <c r="BE1243" s="62"/>
      <c r="BF1243" s="62"/>
      <c r="BG1243" s="62"/>
      <c r="BH1243" s="77"/>
      <c r="BI1243" s="77"/>
      <c r="BJ1243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43" s="72"/>
      <c r="BL1243" s="72" t="b">
        <f>IF(ISBLANK(Table1[[#This Row],[Power Source (Control Panel)]]),FALSE,TRUE)</f>
        <v>0</v>
      </c>
    </row>
    <row r="1244" spans="1:64" ht="30" customHeight="1" x14ac:dyDescent="0.3">
      <c r="A1244" s="85" t="s">
        <v>1185</v>
      </c>
      <c r="B1244" s="62" t="s">
        <v>1186</v>
      </c>
      <c r="C124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DRN-C040</v>
      </c>
      <c r="D1244" s="62" t="s">
        <v>516</v>
      </c>
      <c r="E1244" s="62" t="s">
        <v>882</v>
      </c>
      <c r="F1244" s="72" t="str">
        <f>IF(OR(Table1[[#This Row],[Equipment Level]] = "Equipment", Table1[[#This Row],[Equipment Level]] = "Control Panel"),"", INDEX(LookupService[Service Abbreviation],MATCH(Table1[[#This Row],[Service]],LookupService[Service],0),1))</f>
        <v>DRN</v>
      </c>
      <c r="G1244" s="72" t="str">
        <f>IF(OR(Table1[[#This Row],[Equipment Level]] = "Equipment", Table1[[#This Row],[Equipment Level]] = "Control Panel"),"",  INDEX(LookupService[Service Category],MATCH(Table1[[#This Row],[Service]],LookupService[Service],0),1))</f>
        <v>Drain</v>
      </c>
      <c r="H1244" s="74">
        <v>40</v>
      </c>
      <c r="I1244" s="75" t="str">
        <f>IF(Table1[[#This Row],[Connection ID]]&lt;&gt;"-",IF(COUNTIF(Table1[Connection ID],Table1[[#This Row],[Connection ID]])&gt;1,"Duplicate Tag",""),"")</f>
        <v/>
      </c>
      <c r="J124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44" s="62"/>
      <c r="M1244" s="62" t="s">
        <v>7</v>
      </c>
      <c r="N1244" s="72" t="str" cm="1">
        <f t="array" ref="N1244">_xlfn._xlws.FILTER(LookupCostCode[Cost Code],LookupCostCode[Description]=Table1[[#This Row],[Equipment Type]],"Not Assigned")</f>
        <v>Not Assigned</v>
      </c>
      <c r="O1244" s="72" t="s">
        <v>767</v>
      </c>
      <c r="P1244" s="72"/>
      <c r="Q1244" s="62" t="s">
        <v>13</v>
      </c>
      <c r="R1244" s="62"/>
      <c r="S1244" s="62"/>
      <c r="T1244" s="62"/>
      <c r="U1244" s="62"/>
      <c r="V1244" s="62"/>
      <c r="W1244" s="72" t="str">
        <f>IF(ISBLANK(Table1[[#This Row],[Connection Type]]),"",INDEX(LookupConnectionType[Description],MATCH(Table1[[#This Row],[Connection Type]],LookupConnectionType[Connection Abbreviation])))</f>
        <v/>
      </c>
      <c r="X1244" s="76"/>
      <c r="AA1244" s="62"/>
      <c r="AB1244" s="62"/>
      <c r="AC1244" s="62" t="s">
        <v>910</v>
      </c>
      <c r="AD1244" s="62"/>
      <c r="AE1244" s="62"/>
      <c r="AF1244" s="77"/>
      <c r="AG1244" s="77"/>
      <c r="AH1244" s="78"/>
      <c r="AI124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4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44" s="79" t="str">
        <f>IF(OR(Table1[[#This Row],[Apparent Power (kVA)]]="",Table1[[#This Row],[Elec - Diversity]]=""),"",Table1[[#This Row],[Apparent Power (kVA)]]*Table1[[#This Row],[Elec - Diversity]])</f>
        <v/>
      </c>
      <c r="AL1244" s="62"/>
      <c r="AM1244" s="62"/>
      <c r="AN1244" s="62"/>
      <c r="AO1244" s="62"/>
      <c r="AP1244" s="62"/>
      <c r="AQ1244" s="62"/>
      <c r="AR1244" s="62"/>
      <c r="AS1244" s="62">
        <v>40</v>
      </c>
      <c r="AT1244" s="62" t="str" cm="1">
        <f t="array" ref="AT1244">IF(ISBLANK(Table1[[#This Row],[Service]]),"N/A",INDEX(LookupService[Consumption Unit],MATCH(Table1[[#This Row],[Service]],LookupService[Service],0),0))</f>
        <v>GPM</v>
      </c>
      <c r="AU1244" s="62">
        <v>115</v>
      </c>
      <c r="AV1244" s="62">
        <v>10</v>
      </c>
      <c r="AW1244" s="80" t="str" cm="1">
        <f t="array" ref="AW1244">IF(ISBLANK(Table1[[#This Row],[Service]]),"N/A",INDEX(LookupService[Pressure Unit],MATCH(Table1[[#This Row],[Service]],LookupService[Service],0),0))</f>
        <v>PSI</v>
      </c>
      <c r="AX1244" s="81">
        <v>0.01</v>
      </c>
      <c r="AY1244" s="72">
        <f>IF(OR(Table1[[#This Row],[Flow]]="",Table1[[#This Row],[Mech - Diversity]]=""),"",Table1[[#This Row],[Flow]]*Table1[[#This Row],[Mech - Diversity]])</f>
        <v>0.4</v>
      </c>
      <c r="AZ1244" s="72"/>
      <c r="BA1244" s="62"/>
      <c r="BB1244" s="62"/>
      <c r="BC1244" s="62"/>
      <c r="BD1244" s="62"/>
      <c r="BE1244" s="62"/>
      <c r="BF1244" s="62"/>
      <c r="BG1244" s="62"/>
      <c r="BH1244" s="77"/>
      <c r="BI1244" s="77"/>
      <c r="BJ1244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44" s="72"/>
      <c r="BL1244" s="72" t="b">
        <f>IF(ISBLANK(Table1[[#This Row],[Power Source (Control Panel)]]),FALSE,TRUE)</f>
        <v>0</v>
      </c>
    </row>
    <row r="1245" spans="1:64" ht="30" customHeight="1" x14ac:dyDescent="0.3">
      <c r="A1245" s="85" t="s">
        <v>1185</v>
      </c>
      <c r="B1245" s="62" t="s">
        <v>1186</v>
      </c>
      <c r="C124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EX-C007</v>
      </c>
      <c r="D1245" s="62" t="s">
        <v>516</v>
      </c>
      <c r="E1245" s="62" t="s">
        <v>1098</v>
      </c>
      <c r="F1245" s="72" t="str">
        <f>IF(OR(Table1[[#This Row],[Equipment Level]] = "Equipment", Table1[[#This Row],[Equipment Level]] = "Control Panel"),"", INDEX(LookupService[Service Abbreviation],MATCH(Table1[[#This Row],[Service]],LookupService[Service],0),1))</f>
        <v>EX</v>
      </c>
      <c r="G1245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1245" s="74">
        <v>7</v>
      </c>
      <c r="I1245" s="75" t="str">
        <f>IF(Table1[[#This Row],[Connection ID]]&lt;&gt;"-",IF(COUNTIF(Table1[Connection ID],Table1[[#This Row],[Connection ID]])&gt;1,"Duplicate Tag",""),"")</f>
        <v/>
      </c>
      <c r="J124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45" s="62"/>
      <c r="M1245" s="62" t="s">
        <v>7</v>
      </c>
      <c r="N1245" s="72" t="str" cm="1">
        <f t="array" ref="N1245">_xlfn._xlws.FILTER(LookupCostCode[Cost Code],LookupCostCode[Description]=Table1[[#This Row],[Equipment Type]],"Not Assigned")</f>
        <v>Not Assigned</v>
      </c>
      <c r="O1245" s="72" t="s">
        <v>767</v>
      </c>
      <c r="P1245" s="72"/>
      <c r="Q1245" s="62" t="s">
        <v>13</v>
      </c>
      <c r="R1245" s="62"/>
      <c r="S1245" s="62"/>
      <c r="T1245" s="62"/>
      <c r="U1245" s="62"/>
      <c r="V1245" s="62"/>
      <c r="W1245" s="72" t="str">
        <f>IF(ISBLANK(Table1[[#This Row],[Connection Type]]),"",INDEX(LookupConnectionType[Description],MATCH(Table1[[#This Row],[Connection Type]],LookupConnectionType[Connection Abbreviation])))</f>
        <v/>
      </c>
      <c r="X1245" s="76"/>
      <c r="AA1245" s="62"/>
      <c r="AB1245" s="62"/>
      <c r="AC1245" s="62" t="s">
        <v>910</v>
      </c>
      <c r="AD1245" s="62"/>
      <c r="AE1245" s="62"/>
      <c r="AF1245" s="77"/>
      <c r="AG1245" s="77"/>
      <c r="AH1245" s="78"/>
      <c r="AI124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4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45" s="79" t="str">
        <f>IF(OR(Table1[[#This Row],[Apparent Power (kVA)]]="",Table1[[#This Row],[Elec - Diversity]]=""),"",Table1[[#This Row],[Apparent Power (kVA)]]*Table1[[#This Row],[Elec - Diversity]])</f>
        <v/>
      </c>
      <c r="AL1245" s="62"/>
      <c r="AM1245" s="62"/>
      <c r="AN1245" s="62"/>
      <c r="AO1245" s="62"/>
      <c r="AP1245" s="62"/>
      <c r="AQ1245" s="62"/>
      <c r="AR1245" s="62"/>
      <c r="AS1245" s="62">
        <v>1177</v>
      </c>
      <c r="AT1245" s="62" t="str" cm="1">
        <f t="array" ref="AT1245">IF(ISBLANK(Table1[[#This Row],[Service]]),"N/A",INDEX(LookupService[Consumption Unit],MATCH(Table1[[#This Row],[Service]],LookupService[Service],0),0))</f>
        <v>SCFM</v>
      </c>
      <c r="AU1245" s="62">
        <v>80</v>
      </c>
      <c r="AV1245" s="62">
        <v>0.2</v>
      </c>
      <c r="AW1245" s="80" t="str" cm="1">
        <f t="array" ref="AW1245">IF(ISBLANK(Table1[[#This Row],[Service]]),"N/A",INDEX(LookupService[Pressure Unit],MATCH(Table1[[#This Row],[Service]],LookupService[Service],0),0))</f>
        <v>PSI</v>
      </c>
      <c r="AX1245" s="81">
        <v>1</v>
      </c>
      <c r="AY1245" s="72">
        <f>IF(OR(Table1[[#This Row],[Flow]]="",Table1[[#This Row],[Mech - Diversity]]=""),"",Table1[[#This Row],[Flow]]*Table1[[#This Row],[Mech - Diversity]])</f>
        <v>1177</v>
      </c>
      <c r="AZ1245" s="72"/>
      <c r="BA1245" s="62"/>
      <c r="BB1245" s="62"/>
      <c r="BC1245" s="62"/>
      <c r="BD1245" s="62" t="s">
        <v>1355</v>
      </c>
      <c r="BE1245" s="62" t="s">
        <v>1102</v>
      </c>
      <c r="BF1245" s="62" t="s">
        <v>975</v>
      </c>
      <c r="BG1245" s="62"/>
      <c r="BH1245" s="77"/>
      <c r="BI1245" s="77"/>
      <c r="BJ1245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1245" s="72"/>
      <c r="BL1245" s="72" t="b">
        <f>IF(ISBLANK(Table1[[#This Row],[Power Source (Control Panel)]]),FALSE,TRUE)</f>
        <v>0</v>
      </c>
    </row>
    <row r="1246" spans="1:64" ht="30" customHeight="1" x14ac:dyDescent="0.3">
      <c r="A1246" s="89" t="s">
        <v>1185</v>
      </c>
      <c r="B1246" s="62" t="s">
        <v>1186</v>
      </c>
      <c r="C124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HHWR-C009</v>
      </c>
      <c r="D1246" s="62" t="s">
        <v>516</v>
      </c>
      <c r="E1246" s="62" t="s">
        <v>1330</v>
      </c>
      <c r="F1246" s="72" t="str">
        <f>IF(OR(Table1[[#This Row],[Equipment Level]] = "Equipment", Table1[[#This Row],[Equipment Level]] = "Control Panel"),"", INDEX(LookupService[Service Abbreviation],MATCH(Table1[[#This Row],[Service]],LookupService[Service],0),1))</f>
        <v>HHWR</v>
      </c>
      <c r="G1246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46" s="90">
        <v>9</v>
      </c>
      <c r="I1246" s="75" t="str">
        <f>IF(Table1[[#This Row],[Connection ID]]&lt;&gt;"-",IF(COUNTIF(Table1[Connection ID],Table1[[#This Row],[Connection ID]])&gt;1,"Duplicate Tag",""),"")</f>
        <v/>
      </c>
      <c r="J124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46" s="62"/>
      <c r="M1246" s="62" t="s">
        <v>7</v>
      </c>
      <c r="N1246" s="72" t="str" cm="1">
        <f t="array" ref="N1246">_xlfn._xlws.FILTER(LookupCostCode[Cost Code],LookupCostCode[Description]=Table1[[#This Row],[Equipment Type]],"Not Assigned")</f>
        <v>Not Assigned</v>
      </c>
      <c r="O1246" s="72" t="s">
        <v>767</v>
      </c>
      <c r="P1246" s="72"/>
      <c r="Q1246" s="62" t="s">
        <v>13</v>
      </c>
      <c r="R1246" s="62"/>
      <c r="S1246" s="62"/>
      <c r="T1246" s="62"/>
      <c r="U1246" s="62"/>
      <c r="V1246" s="62"/>
      <c r="W1246" s="72" t="str">
        <f>IF(ISBLANK(Table1[[#This Row],[Connection Type]]),"",INDEX(LookupConnectionType[Description],MATCH(Table1[[#This Row],[Connection Type]],LookupConnectionType[Connection Abbreviation])))</f>
        <v/>
      </c>
      <c r="X1246" s="76"/>
      <c r="AA1246" s="62"/>
      <c r="AB1246" s="62"/>
      <c r="AC1246" s="62" t="s">
        <v>910</v>
      </c>
      <c r="AD1246" s="62"/>
      <c r="AE1246" s="62"/>
      <c r="AF1246" s="77"/>
      <c r="AG1246" s="77"/>
      <c r="AH1246" s="78"/>
      <c r="AI124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4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46" s="79" t="str">
        <f>IF(OR(Table1[[#This Row],[Apparent Power (kVA)]]="",Table1[[#This Row],[Elec - Diversity]]=""),"",Table1[[#This Row],[Apparent Power (kVA)]]*Table1[[#This Row],[Elec - Diversity]])</f>
        <v/>
      </c>
      <c r="AL1246" s="62"/>
      <c r="AM1246" s="62"/>
      <c r="AN1246" s="62"/>
      <c r="AO1246" s="62"/>
      <c r="AP1246" s="62"/>
      <c r="AQ1246" s="62"/>
      <c r="AR1246" s="62"/>
      <c r="AS1246" s="62">
        <v>25</v>
      </c>
      <c r="AT1246" s="62" t="str" cm="1">
        <f t="array" ref="AT1246">IF(ISBLANK(Table1[[#This Row],[Service]]),"N/A",INDEX(LookupService[Consumption Unit],MATCH(Table1[[#This Row],[Service]],LookupService[Service],0),0))</f>
        <v>GPM</v>
      </c>
      <c r="AU1246" s="62">
        <v>55</v>
      </c>
      <c r="AV1246" s="62">
        <v>36</v>
      </c>
      <c r="AW1246" s="80" t="str" cm="1">
        <f t="array" ref="AW1246">IF(ISBLANK(Table1[[#This Row],[Service]]),"N/A",INDEX(LookupService[Pressure Unit],MATCH(Table1[[#This Row],[Service]],LookupService[Service],0),0))</f>
        <v>PSI</v>
      </c>
      <c r="AX1246" s="81">
        <v>0.54</v>
      </c>
      <c r="AY1246" s="72">
        <f>IF(OR(Table1[[#This Row],[Flow]]="",Table1[[#This Row],[Mech - Diversity]]=""),"",Table1[[#This Row],[Flow]]*Table1[[#This Row],[Mech - Diversity]])</f>
        <v>13.5</v>
      </c>
      <c r="AZ1246" s="72"/>
      <c r="BA1246" s="62" t="s">
        <v>519</v>
      </c>
      <c r="BB1246" s="62"/>
      <c r="BC1246" s="62" t="s">
        <v>2134</v>
      </c>
      <c r="BD1246" s="62"/>
      <c r="BE1246" s="62"/>
      <c r="BF1246" s="62"/>
      <c r="BG1246" s="62"/>
      <c r="BH1246" s="77"/>
      <c r="BI1246" s="77"/>
      <c r="BJ1246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46" s="72"/>
      <c r="BL1246" s="72" t="b">
        <f>IF(ISBLANK(Table1[[#This Row],[Power Source (Control Panel)]]),FALSE,TRUE)</f>
        <v>0</v>
      </c>
    </row>
    <row r="1247" spans="1:64" ht="30" customHeight="1" x14ac:dyDescent="0.3">
      <c r="A1247" s="89" t="s">
        <v>1185</v>
      </c>
      <c r="B1247" s="62" t="s">
        <v>1186</v>
      </c>
      <c r="C124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HHWS-C009</v>
      </c>
      <c r="D1247" s="62" t="s">
        <v>516</v>
      </c>
      <c r="E1247" s="62" t="s">
        <v>1334</v>
      </c>
      <c r="F1247" s="72" t="str">
        <f>IF(OR(Table1[[#This Row],[Equipment Level]] = "Equipment", Table1[[#This Row],[Equipment Level]] = "Control Panel"),"", INDEX(LookupService[Service Abbreviation],MATCH(Table1[[#This Row],[Service]],LookupService[Service],0),1))</f>
        <v>HHWS</v>
      </c>
      <c r="G1247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47" s="90">
        <v>9</v>
      </c>
      <c r="I1247" s="75" t="str">
        <f>IF(Table1[[#This Row],[Connection ID]]&lt;&gt;"-",IF(COUNTIF(Table1[Connection ID],Table1[[#This Row],[Connection ID]])&gt;1,"Duplicate Tag",""),"")</f>
        <v/>
      </c>
      <c r="J124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47" s="62"/>
      <c r="M1247" s="62" t="s">
        <v>7</v>
      </c>
      <c r="N1247" s="72" t="str" cm="1">
        <f t="array" ref="N1247">_xlfn._xlws.FILTER(LookupCostCode[Cost Code],LookupCostCode[Description]=Table1[[#This Row],[Equipment Type]],"Not Assigned")</f>
        <v>Not Assigned</v>
      </c>
      <c r="O1247" s="72" t="s">
        <v>767</v>
      </c>
      <c r="P1247" s="72"/>
      <c r="Q1247" s="62" t="s">
        <v>13</v>
      </c>
      <c r="R1247" s="62"/>
      <c r="S1247" s="62"/>
      <c r="T1247" s="62"/>
      <c r="U1247" s="62"/>
      <c r="V1247" s="62"/>
      <c r="W1247" s="72" t="str">
        <f>IF(ISBLANK(Table1[[#This Row],[Connection Type]]),"",INDEX(LookupConnectionType[Description],MATCH(Table1[[#This Row],[Connection Type]],LookupConnectionType[Connection Abbreviation])))</f>
        <v/>
      </c>
      <c r="X1247" s="76"/>
      <c r="AA1247" s="62"/>
      <c r="AB1247" s="62"/>
      <c r="AC1247" s="62" t="s">
        <v>910</v>
      </c>
      <c r="AD1247" s="62"/>
      <c r="AE1247" s="62"/>
      <c r="AF1247" s="77"/>
      <c r="AG1247" s="77"/>
      <c r="AH1247" s="78"/>
      <c r="AI124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4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47" s="79" t="str">
        <f>IF(OR(Table1[[#This Row],[Apparent Power (kVA)]]="",Table1[[#This Row],[Elec - Diversity]]=""),"",Table1[[#This Row],[Apparent Power (kVA)]]*Table1[[#This Row],[Elec - Diversity]])</f>
        <v/>
      </c>
      <c r="AL1247" s="62"/>
      <c r="AM1247" s="62"/>
      <c r="AN1247" s="62"/>
      <c r="AO1247" s="62"/>
      <c r="AP1247" s="62"/>
      <c r="AQ1247" s="62"/>
      <c r="AR1247" s="62"/>
      <c r="AS1247" s="62">
        <v>25</v>
      </c>
      <c r="AT1247" s="62" t="str" cm="1">
        <f t="array" ref="AT1247">IF(ISBLANK(Table1[[#This Row],[Service]]),"N/A",INDEX(LookupService[Consumption Unit],MATCH(Table1[[#This Row],[Service]],LookupService[Service],0),0))</f>
        <v>GPM</v>
      </c>
      <c r="AU1247" s="62">
        <v>55</v>
      </c>
      <c r="AV1247" s="62">
        <v>10</v>
      </c>
      <c r="AW1247" s="80" t="str" cm="1">
        <f t="array" ref="AW1247">IF(ISBLANK(Table1[[#This Row],[Service]]),"N/A",INDEX(LookupService[Pressure Unit],MATCH(Table1[[#This Row],[Service]],LookupService[Service],0),0))</f>
        <v>PSI</v>
      </c>
      <c r="AX1247" s="81">
        <v>0.54</v>
      </c>
      <c r="AY1247" s="72">
        <f>IF(OR(Table1[[#This Row],[Flow]]="",Table1[[#This Row],[Mech - Diversity]]=""),"",Table1[[#This Row],[Flow]]*Table1[[#This Row],[Mech - Diversity]])</f>
        <v>13.5</v>
      </c>
      <c r="AZ1247" s="72"/>
      <c r="BA1247" s="62" t="s">
        <v>519</v>
      </c>
      <c r="BB1247" s="62"/>
      <c r="BC1247" s="62" t="s">
        <v>2134</v>
      </c>
      <c r="BD1247" s="62"/>
      <c r="BE1247" s="62"/>
      <c r="BF1247" s="62"/>
      <c r="BG1247" s="62"/>
      <c r="BH1247" s="77"/>
      <c r="BI1247" s="77"/>
      <c r="BJ1247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47" s="72"/>
      <c r="BL1247" s="72" t="b">
        <f>IF(ISBLANK(Table1[[#This Row],[Power Source (Control Panel)]]),FALSE,TRUE)</f>
        <v>0</v>
      </c>
    </row>
    <row r="1248" spans="1:64" ht="30" customHeight="1" x14ac:dyDescent="0.3">
      <c r="A1248" s="85" t="s">
        <v>1185</v>
      </c>
      <c r="B1248" s="62" t="s">
        <v>1186</v>
      </c>
      <c r="C124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PCW-C022</v>
      </c>
      <c r="D1248" s="62" t="s">
        <v>516</v>
      </c>
      <c r="E1248" s="62" t="s">
        <v>812</v>
      </c>
      <c r="F1248" s="72" t="str">
        <f>IF(OR(Table1[[#This Row],[Equipment Level]] = "Equipment", Table1[[#This Row],[Equipment Level]] = "Control Panel"),"", INDEX(LookupService[Service Abbreviation],MATCH(Table1[[#This Row],[Service]],LookupService[Service],0),1))</f>
        <v>PCW</v>
      </c>
      <c r="G1248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48" s="74">
        <v>22</v>
      </c>
      <c r="I1248" s="75" t="str">
        <f>IF(Table1[[#This Row],[Connection ID]]&lt;&gt;"-",IF(COUNTIF(Table1[Connection ID],Table1[[#This Row],[Connection ID]])&gt;1,"Duplicate Tag",""),"")</f>
        <v/>
      </c>
      <c r="J124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48" s="62"/>
      <c r="M1248" s="62" t="s">
        <v>7</v>
      </c>
      <c r="N1248" s="72" t="str" cm="1">
        <f t="array" ref="N1248">_xlfn._xlws.FILTER(LookupCostCode[Cost Code],LookupCostCode[Description]=Table1[[#This Row],[Equipment Type]],"Not Assigned")</f>
        <v>Not Assigned</v>
      </c>
      <c r="O1248" s="72" t="s">
        <v>767</v>
      </c>
      <c r="P1248" s="72"/>
      <c r="Q1248" s="62" t="s">
        <v>13</v>
      </c>
      <c r="R1248" s="62"/>
      <c r="S1248" s="62"/>
      <c r="T1248" s="62"/>
      <c r="U1248" s="62"/>
      <c r="V1248" s="62"/>
      <c r="W1248" s="72" t="str">
        <f>IF(ISBLANK(Table1[[#This Row],[Connection Type]]),"",INDEX(LookupConnectionType[Description],MATCH(Table1[[#This Row],[Connection Type]],LookupConnectionType[Connection Abbreviation])))</f>
        <v/>
      </c>
      <c r="X1248" s="76"/>
      <c r="AA1248" s="62"/>
      <c r="AB1248" s="62"/>
      <c r="AC1248" s="62" t="s">
        <v>910</v>
      </c>
      <c r="AD1248" s="62"/>
      <c r="AE1248" s="62"/>
      <c r="AF1248" s="77"/>
      <c r="AG1248" s="77"/>
      <c r="AH1248" s="78"/>
      <c r="AI124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4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48" s="79" t="str">
        <f>IF(OR(Table1[[#This Row],[Apparent Power (kVA)]]="",Table1[[#This Row],[Elec - Diversity]]=""),"",Table1[[#This Row],[Apparent Power (kVA)]]*Table1[[#This Row],[Elec - Diversity]])</f>
        <v/>
      </c>
      <c r="AL1248" s="62"/>
      <c r="AM1248" s="62"/>
      <c r="AN1248" s="62"/>
      <c r="AO1248" s="62"/>
      <c r="AP1248" s="62"/>
      <c r="AQ1248" s="62"/>
      <c r="AR1248" s="62"/>
      <c r="AS1248" s="62">
        <v>20</v>
      </c>
      <c r="AT1248" s="62" t="str" cm="1">
        <f t="array" ref="AT1248">IF(ISBLANK(Table1[[#This Row],[Service]]),"N/A",INDEX(LookupService[Consumption Unit],MATCH(Table1[[#This Row],[Service]],LookupService[Service],0),0))</f>
        <v>GPM</v>
      </c>
      <c r="AU1248" s="62">
        <v>55</v>
      </c>
      <c r="AV1248" s="62">
        <v>36</v>
      </c>
      <c r="AW1248" s="80" t="str" cm="1">
        <f t="array" ref="AW1248">IF(ISBLANK(Table1[[#This Row],[Service]]),"N/A",INDEX(LookupService[Pressure Unit],MATCH(Table1[[#This Row],[Service]],LookupService[Service],0),0))</f>
        <v>PSI</v>
      </c>
      <c r="AX1248" s="81">
        <v>0.05</v>
      </c>
      <c r="AY1248" s="72">
        <f>IF(OR(Table1[[#This Row],[Flow]]="",Table1[[#This Row],[Mech - Diversity]]=""),"",Table1[[#This Row],[Flow]]*Table1[[#This Row],[Mech - Diversity]])</f>
        <v>1</v>
      </c>
      <c r="AZ1248" s="72"/>
      <c r="BA1248" s="62" t="s">
        <v>519</v>
      </c>
      <c r="BB1248" s="62"/>
      <c r="BC1248" s="62"/>
      <c r="BD1248" s="62"/>
      <c r="BE1248" s="62"/>
      <c r="BF1248" s="62"/>
      <c r="BG1248" s="62"/>
      <c r="BH1248" s="77"/>
      <c r="BI1248" s="77"/>
      <c r="BJ1248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48" s="72"/>
      <c r="BL1248" s="72" t="b">
        <f>IF(ISBLANK(Table1[[#This Row],[Power Source (Control Panel)]]),FALSE,TRUE)</f>
        <v>0</v>
      </c>
    </row>
    <row r="1249" spans="1:64" ht="30" customHeight="1" x14ac:dyDescent="0.3">
      <c r="A1249" s="85" t="s">
        <v>1185</v>
      </c>
      <c r="B1249" s="62" t="s">
        <v>1186</v>
      </c>
      <c r="C124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PCW-C023</v>
      </c>
      <c r="D1249" s="62" t="s">
        <v>516</v>
      </c>
      <c r="E1249" s="62" t="s">
        <v>812</v>
      </c>
      <c r="F1249" s="72" t="str">
        <f>IF(OR(Table1[[#This Row],[Equipment Level]] = "Equipment", Table1[[#This Row],[Equipment Level]] = "Control Panel"),"", INDEX(LookupService[Service Abbreviation],MATCH(Table1[[#This Row],[Service]],LookupService[Service],0),1))</f>
        <v>PCW</v>
      </c>
      <c r="G1249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49" s="74">
        <v>23</v>
      </c>
      <c r="I1249" s="75" t="str">
        <f>IF(Table1[[#This Row],[Connection ID]]&lt;&gt;"-",IF(COUNTIF(Table1[Connection ID],Table1[[#This Row],[Connection ID]])&gt;1,"Duplicate Tag",""),"")</f>
        <v/>
      </c>
      <c r="J124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49" s="62"/>
      <c r="M1249" s="62" t="s">
        <v>7</v>
      </c>
      <c r="N1249" s="72" t="str" cm="1">
        <f t="array" ref="N1249">_xlfn._xlws.FILTER(LookupCostCode[Cost Code],LookupCostCode[Description]=Table1[[#This Row],[Equipment Type]],"Not Assigned")</f>
        <v>Not Assigned</v>
      </c>
      <c r="O1249" s="72" t="s">
        <v>767</v>
      </c>
      <c r="P1249" s="72"/>
      <c r="Q1249" s="62" t="s">
        <v>13</v>
      </c>
      <c r="R1249" s="62"/>
      <c r="S1249" s="62"/>
      <c r="T1249" s="62"/>
      <c r="U1249" s="62"/>
      <c r="V1249" s="62"/>
      <c r="W1249" s="72" t="str">
        <f>IF(ISBLANK(Table1[[#This Row],[Connection Type]]),"",INDEX(LookupConnectionType[Description],MATCH(Table1[[#This Row],[Connection Type]],LookupConnectionType[Connection Abbreviation])))</f>
        <v/>
      </c>
      <c r="X1249" s="76"/>
      <c r="AA1249" s="62"/>
      <c r="AB1249" s="62"/>
      <c r="AC1249" s="62" t="s">
        <v>910</v>
      </c>
      <c r="AD1249" s="62"/>
      <c r="AE1249" s="62"/>
      <c r="AF1249" s="77"/>
      <c r="AG1249" s="77"/>
      <c r="AH1249" s="78"/>
      <c r="AI124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4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49" s="79" t="str">
        <f>IF(OR(Table1[[#This Row],[Apparent Power (kVA)]]="",Table1[[#This Row],[Elec - Diversity]]=""),"",Table1[[#This Row],[Apparent Power (kVA)]]*Table1[[#This Row],[Elec - Diversity]])</f>
        <v/>
      </c>
      <c r="AL1249" s="62"/>
      <c r="AM1249" s="62"/>
      <c r="AN1249" s="62"/>
      <c r="AO1249" s="62"/>
      <c r="AP1249" s="62"/>
      <c r="AQ1249" s="62"/>
      <c r="AR1249" s="62"/>
      <c r="AS1249" s="62">
        <v>4</v>
      </c>
      <c r="AT1249" s="62" t="str" cm="1">
        <f t="array" ref="AT1249">IF(ISBLANK(Table1[[#This Row],[Service]]),"N/A",INDEX(LookupService[Consumption Unit],MATCH(Table1[[#This Row],[Service]],LookupService[Service],0),0))</f>
        <v>GPM</v>
      </c>
      <c r="AU1249" s="62">
        <v>55</v>
      </c>
      <c r="AV1249" s="62">
        <v>36</v>
      </c>
      <c r="AW1249" s="80" t="str" cm="1">
        <f t="array" ref="AW1249">IF(ISBLANK(Table1[[#This Row],[Service]]),"N/A",INDEX(LookupService[Pressure Unit],MATCH(Table1[[#This Row],[Service]],LookupService[Service],0),0))</f>
        <v>PSI</v>
      </c>
      <c r="AX1249" s="81">
        <v>0.5</v>
      </c>
      <c r="AY1249" s="72">
        <f>IF(OR(Table1[[#This Row],[Flow]]="",Table1[[#This Row],[Mech - Diversity]]=""),"",Table1[[#This Row],[Flow]]*Table1[[#This Row],[Mech - Diversity]])</f>
        <v>2</v>
      </c>
      <c r="AZ1249" s="72"/>
      <c r="BA1249" s="62" t="s">
        <v>519</v>
      </c>
      <c r="BB1249" s="62"/>
      <c r="BC1249" s="62"/>
      <c r="BD1249" s="62"/>
      <c r="BE1249" s="62"/>
      <c r="BF1249" s="62"/>
      <c r="BG1249" s="62"/>
      <c r="BH1249" s="77"/>
      <c r="BI1249" s="77"/>
      <c r="BJ1249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49" s="72"/>
      <c r="BL1249" s="72" t="b">
        <f>IF(ISBLANK(Table1[[#This Row],[Power Source (Control Panel)]]),FALSE,TRUE)</f>
        <v>0</v>
      </c>
    </row>
    <row r="1250" spans="1:64" ht="30" customHeight="1" x14ac:dyDescent="0.3">
      <c r="A1250" s="85" t="s">
        <v>1185</v>
      </c>
      <c r="B1250" s="62" t="s">
        <v>1186</v>
      </c>
      <c r="C125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PHW-C022</v>
      </c>
      <c r="D1250" s="62" t="s">
        <v>516</v>
      </c>
      <c r="E1250" s="62" t="s">
        <v>814</v>
      </c>
      <c r="F1250" s="72" t="str">
        <f>IF(OR(Table1[[#This Row],[Equipment Level]] = "Equipment", Table1[[#This Row],[Equipment Level]] = "Control Panel"),"", INDEX(LookupService[Service Abbreviation],MATCH(Table1[[#This Row],[Service]],LookupService[Service],0),1))</f>
        <v>PHW</v>
      </c>
      <c r="G1250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50" s="74">
        <v>22</v>
      </c>
      <c r="I1250" s="75" t="str">
        <f>IF(Table1[[#This Row],[Connection ID]]&lt;&gt;"-",IF(COUNTIF(Table1[Connection ID],Table1[[#This Row],[Connection ID]])&gt;1,"Duplicate Tag",""),"")</f>
        <v/>
      </c>
      <c r="J125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50" s="62"/>
      <c r="M1250" s="62" t="s">
        <v>7</v>
      </c>
      <c r="N1250" s="72" t="str" cm="1">
        <f t="array" ref="N1250">_xlfn._xlws.FILTER(LookupCostCode[Cost Code],LookupCostCode[Description]=Table1[[#This Row],[Equipment Type]],"Not Assigned")</f>
        <v>Not Assigned</v>
      </c>
      <c r="O1250" s="72" t="s">
        <v>767</v>
      </c>
      <c r="P1250" s="72"/>
      <c r="Q1250" s="62" t="s">
        <v>13</v>
      </c>
      <c r="R1250" s="62"/>
      <c r="S1250" s="62"/>
      <c r="T1250" s="62"/>
      <c r="U1250" s="62"/>
      <c r="V1250" s="62"/>
      <c r="W1250" s="72" t="str">
        <f>IF(ISBLANK(Table1[[#This Row],[Connection Type]]),"",INDEX(LookupConnectionType[Description],MATCH(Table1[[#This Row],[Connection Type]],LookupConnectionType[Connection Abbreviation])))</f>
        <v/>
      </c>
      <c r="X1250" s="76"/>
      <c r="AA1250" s="62"/>
      <c r="AB1250" s="62"/>
      <c r="AC1250" s="62" t="s">
        <v>910</v>
      </c>
      <c r="AD1250" s="62"/>
      <c r="AE1250" s="62"/>
      <c r="AF1250" s="77"/>
      <c r="AG1250" s="77"/>
      <c r="AH1250" s="78"/>
      <c r="AI125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5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50" s="79" t="str">
        <f>IF(OR(Table1[[#This Row],[Apparent Power (kVA)]]="",Table1[[#This Row],[Elec - Diversity]]=""),"",Table1[[#This Row],[Apparent Power (kVA)]]*Table1[[#This Row],[Elec - Diversity]])</f>
        <v/>
      </c>
      <c r="AL1250" s="62"/>
      <c r="AM1250" s="62"/>
      <c r="AN1250" s="62"/>
      <c r="AO1250" s="62"/>
      <c r="AP1250" s="62"/>
      <c r="AQ1250" s="62"/>
      <c r="AR1250" s="62"/>
      <c r="AS1250" s="62">
        <v>20</v>
      </c>
      <c r="AT1250" s="62" t="str" cm="1">
        <f t="array" ref="AT1250">IF(ISBLANK(Table1[[#This Row],[Service]]),"N/A",INDEX(LookupService[Consumption Unit],MATCH(Table1[[#This Row],[Service]],LookupService[Service],0),0))</f>
        <v>GPM</v>
      </c>
      <c r="AU1250" s="62">
        <v>180</v>
      </c>
      <c r="AV1250" s="62">
        <v>36</v>
      </c>
      <c r="AW1250" s="80" t="str" cm="1">
        <f t="array" ref="AW1250">IF(ISBLANK(Table1[[#This Row],[Service]]),"N/A",INDEX(LookupService[Pressure Unit],MATCH(Table1[[#This Row],[Service]],LookupService[Service],0),0))</f>
        <v>PSI</v>
      </c>
      <c r="AX1250" s="81">
        <v>0.05</v>
      </c>
      <c r="AY1250" s="72">
        <f>IF(OR(Table1[[#This Row],[Flow]]="",Table1[[#This Row],[Mech - Diversity]]=""),"",Table1[[#This Row],[Flow]]*Table1[[#This Row],[Mech - Diversity]])</f>
        <v>1</v>
      </c>
      <c r="AZ1250" s="72"/>
      <c r="BA1250" s="62" t="s">
        <v>519</v>
      </c>
      <c r="BB1250" s="62"/>
      <c r="BC1250" s="62"/>
      <c r="BD1250" s="62"/>
      <c r="BE1250" s="62"/>
      <c r="BF1250" s="62"/>
      <c r="BG1250" s="62"/>
      <c r="BH1250" s="77"/>
      <c r="BI1250" s="77"/>
      <c r="BJ1250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50" s="72"/>
      <c r="BL1250" s="72" t="b">
        <f>IF(ISBLANK(Table1[[#This Row],[Power Source (Control Panel)]]),FALSE,TRUE)</f>
        <v>0</v>
      </c>
    </row>
    <row r="1251" spans="1:64" ht="30" customHeight="1" x14ac:dyDescent="0.3">
      <c r="A1251" s="85" t="s">
        <v>1185</v>
      </c>
      <c r="B1251" s="62" t="s">
        <v>1186</v>
      </c>
      <c r="C125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PHW-C023</v>
      </c>
      <c r="D1251" s="62" t="s">
        <v>516</v>
      </c>
      <c r="E1251" s="62" t="s">
        <v>814</v>
      </c>
      <c r="F1251" s="72" t="str">
        <f>IF(OR(Table1[[#This Row],[Equipment Level]] = "Equipment", Table1[[#This Row],[Equipment Level]] = "Control Panel"),"", INDEX(LookupService[Service Abbreviation],MATCH(Table1[[#This Row],[Service]],LookupService[Service],0),1))</f>
        <v>PHW</v>
      </c>
      <c r="G1251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51" s="74">
        <v>23</v>
      </c>
      <c r="I1251" s="75" t="str">
        <f>IF(Table1[[#This Row],[Connection ID]]&lt;&gt;"-",IF(COUNTIF(Table1[Connection ID],Table1[[#This Row],[Connection ID]])&gt;1,"Duplicate Tag",""),"")</f>
        <v/>
      </c>
      <c r="J125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51" s="62"/>
      <c r="M1251" s="62" t="s">
        <v>7</v>
      </c>
      <c r="N1251" s="72" t="str" cm="1">
        <f t="array" ref="N1251">_xlfn._xlws.FILTER(LookupCostCode[Cost Code],LookupCostCode[Description]=Table1[[#This Row],[Equipment Type]],"Not Assigned")</f>
        <v>Not Assigned</v>
      </c>
      <c r="O1251" s="72" t="s">
        <v>767</v>
      </c>
      <c r="P1251" s="72"/>
      <c r="Q1251" s="62" t="s">
        <v>13</v>
      </c>
      <c r="R1251" s="62"/>
      <c r="S1251" s="62"/>
      <c r="T1251" s="62"/>
      <c r="U1251" s="62"/>
      <c r="V1251" s="62"/>
      <c r="W1251" s="72" t="str">
        <f>IF(ISBLANK(Table1[[#This Row],[Connection Type]]),"",INDEX(LookupConnectionType[Description],MATCH(Table1[[#This Row],[Connection Type]],LookupConnectionType[Connection Abbreviation])))</f>
        <v/>
      </c>
      <c r="X1251" s="76"/>
      <c r="AA1251" s="62"/>
      <c r="AB1251" s="62"/>
      <c r="AC1251" s="62" t="s">
        <v>910</v>
      </c>
      <c r="AD1251" s="62"/>
      <c r="AE1251" s="62"/>
      <c r="AF1251" s="77"/>
      <c r="AG1251" s="77"/>
      <c r="AH1251" s="78"/>
      <c r="AI125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5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51" s="79" t="str">
        <f>IF(OR(Table1[[#This Row],[Apparent Power (kVA)]]="",Table1[[#This Row],[Elec - Diversity]]=""),"",Table1[[#This Row],[Apparent Power (kVA)]]*Table1[[#This Row],[Elec - Diversity]])</f>
        <v/>
      </c>
      <c r="AL1251" s="62"/>
      <c r="AM1251" s="62"/>
      <c r="AN1251" s="62"/>
      <c r="AO1251" s="62"/>
      <c r="AP1251" s="62"/>
      <c r="AQ1251" s="62"/>
      <c r="AR1251" s="62"/>
      <c r="AS1251" s="62">
        <v>4</v>
      </c>
      <c r="AT1251" s="62" t="str" cm="1">
        <f t="array" ref="AT1251">IF(ISBLANK(Table1[[#This Row],[Service]]),"N/A",INDEX(LookupService[Consumption Unit],MATCH(Table1[[#This Row],[Service]],LookupService[Service],0),0))</f>
        <v>GPM</v>
      </c>
      <c r="AU1251" s="62">
        <v>180</v>
      </c>
      <c r="AV1251" s="62">
        <v>36</v>
      </c>
      <c r="AW1251" s="80" t="str" cm="1">
        <f t="array" ref="AW1251">IF(ISBLANK(Table1[[#This Row],[Service]]),"N/A",INDEX(LookupService[Pressure Unit],MATCH(Table1[[#This Row],[Service]],LookupService[Service],0),0))</f>
        <v>PSI</v>
      </c>
      <c r="AX1251" s="81">
        <v>0.5</v>
      </c>
      <c r="AY1251" s="72">
        <f>IF(OR(Table1[[#This Row],[Flow]]="",Table1[[#This Row],[Mech - Diversity]]=""),"",Table1[[#This Row],[Flow]]*Table1[[#This Row],[Mech - Diversity]])</f>
        <v>2</v>
      </c>
      <c r="AZ1251" s="72"/>
      <c r="BA1251" s="62" t="s">
        <v>519</v>
      </c>
      <c r="BB1251" s="62"/>
      <c r="BC1251" s="62"/>
      <c r="BD1251" s="62"/>
      <c r="BE1251" s="62"/>
      <c r="BF1251" s="62"/>
      <c r="BG1251" s="62"/>
      <c r="BH1251" s="77"/>
      <c r="BI1251" s="77"/>
      <c r="BJ1251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51" s="72"/>
      <c r="BL1251" s="72" t="b">
        <f>IF(ISBLANK(Table1[[#This Row],[Power Source (Control Panel)]]),FALSE,TRUE)</f>
        <v>0</v>
      </c>
    </row>
    <row r="1252" spans="1:64" ht="30" customHeight="1" x14ac:dyDescent="0.3">
      <c r="A1252" s="73" t="s">
        <v>1185</v>
      </c>
      <c r="B1252" s="62" t="s">
        <v>1186</v>
      </c>
      <c r="C125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CA-C092</v>
      </c>
      <c r="D1252" s="62" t="s">
        <v>516</v>
      </c>
      <c r="E1252" s="62" t="s">
        <v>517</v>
      </c>
      <c r="F1252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252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252" s="74">
        <v>92</v>
      </c>
      <c r="I1252" s="75" t="str">
        <f>IF(Table1[[#This Row],[Connection ID]]&lt;&gt;"-",IF(COUNTIF(Table1[Connection ID],Table1[[#This Row],[Connection ID]])&gt;1,"Duplicate Tag",""),"")</f>
        <v/>
      </c>
      <c r="J125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52" s="62"/>
      <c r="M1252" s="62" t="s">
        <v>7</v>
      </c>
      <c r="N1252" s="72" t="str" cm="1">
        <f t="array" ref="N1252">_xlfn._xlws.FILTER(LookupCostCode[Cost Code],LookupCostCode[Description]=Table1[[#This Row],[Equipment Type]],"Not Assigned")</f>
        <v>Not Assigned</v>
      </c>
      <c r="O1252" s="72" t="s">
        <v>767</v>
      </c>
      <c r="P1252" s="72"/>
      <c r="Q1252" s="62" t="s">
        <v>13</v>
      </c>
      <c r="R1252" s="62"/>
      <c r="S1252" s="62"/>
      <c r="T1252" s="62"/>
      <c r="U1252" s="62"/>
      <c r="V1252" s="62"/>
      <c r="W1252" s="72" t="str">
        <f>IF(ISBLANK(Table1[[#This Row],[Connection Type]]),"",INDEX(LookupConnectionType[Description],MATCH(Table1[[#This Row],[Connection Type]],LookupConnectionType[Connection Abbreviation])))</f>
        <v/>
      </c>
      <c r="X1252" s="76"/>
      <c r="AA1252" s="62"/>
      <c r="AB1252" s="62"/>
      <c r="AC1252" s="62" t="s">
        <v>910</v>
      </c>
      <c r="AD1252" s="62"/>
      <c r="AE1252" s="62"/>
      <c r="AF1252" s="77"/>
      <c r="AG1252" s="77"/>
      <c r="AH1252" s="78"/>
      <c r="AI125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5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52" s="79" t="str">
        <f>IF(OR(Table1[[#This Row],[Apparent Power (kVA)]]="",Table1[[#This Row],[Elec - Diversity]]=""),"",Table1[[#This Row],[Apparent Power (kVA)]]*Table1[[#This Row],[Elec - Diversity]])</f>
        <v/>
      </c>
      <c r="AL1252" s="62"/>
      <c r="AM1252" s="62"/>
      <c r="AN1252" s="62"/>
      <c r="AO1252" s="62"/>
      <c r="AP1252" s="62"/>
      <c r="AQ1252" s="62"/>
      <c r="AR1252" s="62"/>
      <c r="AS1252" s="62">
        <v>12</v>
      </c>
      <c r="AT1252" s="62" t="str" cm="1">
        <f t="array" ref="AT1252">IF(ISBLANK(Table1[[#This Row],[Service]]),"N/A",INDEX(LookupService[Consumption Unit],MATCH(Table1[[#This Row],[Service]],LookupService[Service],0),0))</f>
        <v>SCFM</v>
      </c>
      <c r="AU1252" s="62"/>
      <c r="AV1252" s="62">
        <v>88</v>
      </c>
      <c r="AW1252" s="80" t="str" cm="1">
        <f t="array" ref="AW1252">IF(ISBLANK(Table1[[#This Row],[Service]]),"N/A",INDEX(LookupService[Pressure Unit],MATCH(Table1[[#This Row],[Service]],LookupService[Service],0),0))</f>
        <v>PSI</v>
      </c>
      <c r="AX1252" s="81">
        <v>0.33</v>
      </c>
      <c r="AY1252" s="72">
        <f>IF(OR(Table1[[#This Row],[Flow]]="",Table1[[#This Row],[Mech - Diversity]]=""),"",Table1[[#This Row],[Flow]]*Table1[[#This Row],[Mech - Diversity]])</f>
        <v>3.96</v>
      </c>
      <c r="AZ1252" s="72"/>
      <c r="BA1252" s="62" t="s">
        <v>519</v>
      </c>
      <c r="BB1252" s="62" t="s">
        <v>796</v>
      </c>
      <c r="BC1252" s="62"/>
      <c r="BD1252" s="62"/>
      <c r="BE1252" s="62"/>
      <c r="BF1252" s="62"/>
      <c r="BG1252" s="62"/>
      <c r="BH1252" s="77"/>
      <c r="BI1252" s="77"/>
      <c r="BJ1252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52" s="72" t="s">
        <v>512</v>
      </c>
      <c r="BL1252" s="72" t="b">
        <f>IF(ISBLANK(Table1[[#This Row],[Power Source (Control Panel)]]),FALSE,TRUE)</f>
        <v>0</v>
      </c>
    </row>
    <row r="1253" spans="1:64" ht="30" customHeight="1" x14ac:dyDescent="0.3">
      <c r="A1253" s="73" t="s">
        <v>1185</v>
      </c>
      <c r="B1253" s="62" t="s">
        <v>1186</v>
      </c>
      <c r="C125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CA-C093</v>
      </c>
      <c r="D1253" s="62" t="s">
        <v>516</v>
      </c>
      <c r="E1253" s="62" t="s">
        <v>517</v>
      </c>
      <c r="F1253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253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253" s="74">
        <v>93</v>
      </c>
      <c r="I1253" s="75" t="str">
        <f>IF(Table1[[#This Row],[Connection ID]]&lt;&gt;"-",IF(COUNTIF(Table1[Connection ID],Table1[[#This Row],[Connection ID]])&gt;1,"Duplicate Tag",""),"")</f>
        <v/>
      </c>
      <c r="J125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53" s="62"/>
      <c r="M1253" s="62" t="s">
        <v>7</v>
      </c>
      <c r="N1253" s="72" t="str" cm="1">
        <f t="array" ref="N1253">_xlfn._xlws.FILTER(LookupCostCode[Cost Code],LookupCostCode[Description]=Table1[[#This Row],[Equipment Type]],"Not Assigned")</f>
        <v>Not Assigned</v>
      </c>
      <c r="O1253" s="72" t="s">
        <v>767</v>
      </c>
      <c r="P1253" s="72"/>
      <c r="Q1253" s="62" t="s">
        <v>13</v>
      </c>
      <c r="R1253" s="62"/>
      <c r="S1253" s="62"/>
      <c r="T1253" s="62"/>
      <c r="U1253" s="62"/>
      <c r="V1253" s="62"/>
      <c r="W1253" s="72" t="str">
        <f>IF(ISBLANK(Table1[[#This Row],[Connection Type]]),"",INDEX(LookupConnectionType[Description],MATCH(Table1[[#This Row],[Connection Type]],LookupConnectionType[Connection Abbreviation])))</f>
        <v/>
      </c>
      <c r="X1253" s="76"/>
      <c r="AA1253" s="62"/>
      <c r="AB1253" s="62"/>
      <c r="AC1253" s="62" t="s">
        <v>910</v>
      </c>
      <c r="AD1253" s="62"/>
      <c r="AE1253" s="62"/>
      <c r="AF1253" s="77"/>
      <c r="AG1253" s="77"/>
      <c r="AH1253" s="78"/>
      <c r="AI125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5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53" s="79" t="str">
        <f>IF(OR(Table1[[#This Row],[Apparent Power (kVA)]]="",Table1[[#This Row],[Elec - Diversity]]=""),"",Table1[[#This Row],[Apparent Power (kVA)]]*Table1[[#This Row],[Elec - Diversity]])</f>
        <v/>
      </c>
      <c r="AL1253" s="62"/>
      <c r="AM1253" s="62"/>
      <c r="AN1253" s="62"/>
      <c r="AO1253" s="62"/>
      <c r="AP1253" s="62"/>
      <c r="AQ1253" s="62"/>
      <c r="AR1253" s="62"/>
      <c r="AS1253" s="62">
        <v>12</v>
      </c>
      <c r="AT1253" s="62" t="str" cm="1">
        <f t="array" ref="AT1253">IF(ISBLANK(Table1[[#This Row],[Service]]),"N/A",INDEX(LookupService[Consumption Unit],MATCH(Table1[[#This Row],[Service]],LookupService[Service],0),0))</f>
        <v>SCFM</v>
      </c>
      <c r="AU1253" s="62"/>
      <c r="AV1253" s="62">
        <v>88</v>
      </c>
      <c r="AW1253" s="80" t="str" cm="1">
        <f t="array" ref="AW1253">IF(ISBLANK(Table1[[#This Row],[Service]]),"N/A",INDEX(LookupService[Pressure Unit],MATCH(Table1[[#This Row],[Service]],LookupService[Service],0),0))</f>
        <v>PSI</v>
      </c>
      <c r="AX1253" s="81">
        <v>0.33</v>
      </c>
      <c r="AY1253" s="72">
        <f>IF(OR(Table1[[#This Row],[Flow]]="",Table1[[#This Row],[Mech - Diversity]]=""),"",Table1[[#This Row],[Flow]]*Table1[[#This Row],[Mech - Diversity]])</f>
        <v>3.96</v>
      </c>
      <c r="AZ1253" s="72"/>
      <c r="BA1253" s="62" t="s">
        <v>519</v>
      </c>
      <c r="BB1253" s="62" t="s">
        <v>796</v>
      </c>
      <c r="BC1253" s="62"/>
      <c r="BD1253" s="62"/>
      <c r="BE1253" s="62"/>
      <c r="BF1253" s="62"/>
      <c r="BG1253" s="62"/>
      <c r="BH1253" s="77"/>
      <c r="BI1253" s="77"/>
      <c r="BJ1253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53" s="72" t="s">
        <v>512</v>
      </c>
      <c r="BL1253" s="72" t="b">
        <f>IF(ISBLANK(Table1[[#This Row],[Power Source (Control Panel)]]),FALSE,TRUE)</f>
        <v>0</v>
      </c>
    </row>
    <row r="1254" spans="1:64" ht="30" customHeight="1" x14ac:dyDescent="0.3">
      <c r="A1254" s="80" t="s">
        <v>1185</v>
      </c>
      <c r="B1254" s="62" t="s">
        <v>1186</v>
      </c>
      <c r="C125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TD-C019</v>
      </c>
      <c r="D1254" s="62" t="s">
        <v>516</v>
      </c>
      <c r="E1254" s="62" t="s">
        <v>794</v>
      </c>
      <c r="F1254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254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254" s="74">
        <v>19</v>
      </c>
      <c r="I1254" s="75" t="str">
        <f>IF(Table1[[#This Row],[Connection ID]]&lt;&gt;"-",IF(COUNTIF(Table1[Connection ID],Table1[[#This Row],[Connection ID]])&gt;1,"Duplicate Tag",""),"")</f>
        <v/>
      </c>
      <c r="J125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54" s="62"/>
      <c r="M1254" s="62"/>
      <c r="N1254" s="72" t="str" cm="1">
        <f t="array" ref="N1254">_xlfn._xlws.FILTER(LookupCostCode[Cost Code],LookupCostCode[Description]=Table1[[#This Row],[Equipment Type]],"Not Assigned")</f>
        <v>Not Assigned</v>
      </c>
      <c r="O1254" s="62"/>
      <c r="P1254" s="62"/>
      <c r="Q1254" s="62" t="s">
        <v>13</v>
      </c>
      <c r="R1254" s="62"/>
      <c r="S1254" s="62"/>
      <c r="T1254" s="62"/>
      <c r="U1254" s="62"/>
      <c r="V1254" s="62"/>
      <c r="W1254" s="72" t="str">
        <f>IF(ISBLANK(Table1[[#This Row],[Connection Type]]),"",INDEX(LookupConnectionType[Description],MATCH(Table1[[#This Row],[Connection Type]],LookupConnectionType[Connection Abbreviation])))</f>
        <v/>
      </c>
      <c r="X1254" s="76"/>
      <c r="AA1254" s="62"/>
      <c r="AB1254" s="62"/>
      <c r="AC1254" s="62" t="s">
        <v>665</v>
      </c>
      <c r="AD1254" s="62"/>
      <c r="AE1254" s="62"/>
      <c r="AF1254" s="77"/>
      <c r="AG1254" s="77"/>
      <c r="AH1254" s="78"/>
      <c r="AI125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5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54" s="79" t="str">
        <f>IF(OR(Table1[[#This Row],[Apparent Power (kVA)]]="",Table1[[#This Row],[Elec - Diversity]]=""),"",Table1[[#This Row],[Apparent Power (kVA)]]*Table1[[#This Row],[Elec - Diversity]])</f>
        <v/>
      </c>
      <c r="AL1254" s="62"/>
      <c r="AM1254" s="62"/>
      <c r="AN1254" s="62"/>
      <c r="AO1254" s="62"/>
      <c r="AP1254" s="62"/>
      <c r="AQ1254" s="62"/>
      <c r="AR1254" s="62"/>
      <c r="AS1254" s="62"/>
      <c r="AT1254" s="62" t="str" cm="1">
        <f t="array" ref="AT1254">IF(ISBLANK(Table1[[#This Row],[Service]]),"N/A",INDEX(LookupService[Consumption Unit],MATCH(Table1[[#This Row],[Service]],LookupService[Service],0),0))</f>
        <v>N/A</v>
      </c>
      <c r="AU1254" s="62"/>
      <c r="AV1254" s="62"/>
      <c r="AW1254" s="80" t="str" cm="1">
        <f t="array" ref="AW1254">IF(ISBLANK(Table1[[#This Row],[Service]]),"N/A",INDEX(LookupService[Pressure Unit],MATCH(Table1[[#This Row],[Service]],LookupService[Service],0),0))</f>
        <v>N/A</v>
      </c>
      <c r="AX1254" s="81"/>
      <c r="AY1254" s="72" t="str">
        <f>IF(OR(Table1[[#This Row],[Flow]]="",Table1[[#This Row],[Mech - Diversity]]=""),"",Table1[[#This Row],[Flow]]*Table1[[#This Row],[Mech - Diversity]])</f>
        <v/>
      </c>
      <c r="AZ1254" s="72"/>
      <c r="BA1254" s="62"/>
      <c r="BB1254" s="62"/>
      <c r="BC1254" s="62"/>
      <c r="BD1254" s="62"/>
      <c r="BE1254" s="62"/>
      <c r="BF1254" s="62"/>
      <c r="BG1254" s="62"/>
      <c r="BH1254" s="77"/>
      <c r="BI1254" s="77"/>
      <c r="BJ1254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254" s="72" t="s">
        <v>512</v>
      </c>
      <c r="BL1254" s="72" t="b">
        <f>IF(ISBLANK(Table1[[#This Row],[Power Source (Control Panel)]]),FALSE,TRUE)</f>
        <v>0</v>
      </c>
    </row>
    <row r="1255" spans="1:64" ht="30" customHeight="1" x14ac:dyDescent="0.3">
      <c r="A1255" s="62" t="s">
        <v>1185</v>
      </c>
      <c r="B1255" s="62" t="s">
        <v>1186</v>
      </c>
      <c r="C125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255" s="62" t="s">
        <v>509</v>
      </c>
      <c r="E1255" s="62"/>
      <c r="F125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25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255" s="74"/>
      <c r="I1255" s="75" t="str">
        <f>IF(Table1[[#This Row],[Connection ID]]&lt;&gt;"-",IF(COUNTIF(Table1[Connection ID],Table1[[#This Row],[Connection ID]])&gt;1,"Duplicate Tag",""),"")</f>
        <v/>
      </c>
      <c r="J125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55" s="62"/>
      <c r="M1255" s="62" t="s">
        <v>7</v>
      </c>
      <c r="N1255" s="72" t="str" cm="1">
        <f t="array" ref="N1255">_xlfn._xlws.FILTER(LookupCostCode[Cost Code],LookupCostCode[Description]=Table1[[#This Row],[Equipment Type]],"Not Assigned")</f>
        <v>Not Assigned</v>
      </c>
      <c r="O1255" s="72" t="s">
        <v>767</v>
      </c>
      <c r="P1255" s="72"/>
      <c r="Q1255" s="62" t="s">
        <v>13</v>
      </c>
      <c r="R1255" s="62"/>
      <c r="S1255" s="62"/>
      <c r="T1255" s="62"/>
      <c r="U1255" s="62"/>
      <c r="V1255" s="62"/>
      <c r="W1255" s="72" t="str">
        <f>IF(ISBLANK(Table1[[#This Row],[Connection Type]]),"",INDEX(LookupConnectionType[Description],MATCH(Table1[[#This Row],[Connection Type]],LookupConnectionType[Connection Abbreviation])))</f>
        <v/>
      </c>
      <c r="X1255" s="76"/>
      <c r="AA1255" s="62"/>
      <c r="AB1255" s="62"/>
      <c r="AC1255" s="62"/>
      <c r="AD1255" s="62"/>
      <c r="AE1255" s="62"/>
      <c r="AF1255" s="77"/>
      <c r="AG1255" s="77"/>
      <c r="AH1255" s="78"/>
      <c r="AI125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5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55" s="79" t="str">
        <f>IF(OR(Table1[[#This Row],[Apparent Power (kVA)]]="",Table1[[#This Row],[Elec - Diversity]]=""),"",Table1[[#This Row],[Apparent Power (kVA)]]*Table1[[#This Row],[Elec - Diversity]])</f>
        <v/>
      </c>
      <c r="AL1255" s="62" t="s">
        <v>1354</v>
      </c>
      <c r="AM1255" s="62"/>
      <c r="AN1255" s="62"/>
      <c r="AO1255" s="62"/>
      <c r="AP1255" s="62"/>
      <c r="AQ1255" s="62"/>
      <c r="AR1255" s="62"/>
      <c r="AS1255" s="62"/>
      <c r="AT1255" s="62" t="str" cm="1">
        <f t="array" ref="AT1255">IF(ISBLANK(Table1[[#This Row],[Service]]),"N/A",INDEX(LookupService[Consumption Unit],MATCH(Table1[[#This Row],[Service]],LookupService[Service],0),0))</f>
        <v>N/A</v>
      </c>
      <c r="AU1255" s="62"/>
      <c r="AV1255" s="62"/>
      <c r="AW1255" s="80" t="str" cm="1">
        <f t="array" ref="AW1255">IF(ISBLANK(Table1[[#This Row],[Service]]),"N/A",INDEX(LookupService[Pressure Unit],MATCH(Table1[[#This Row],[Service]],LookupService[Service],0),0))</f>
        <v>N/A</v>
      </c>
      <c r="AX1255" s="81"/>
      <c r="AY1255" s="72" t="str">
        <f>IF(OR(Table1[[#This Row],[Flow]]="",Table1[[#This Row],[Mech - Diversity]]=""),"",Table1[[#This Row],[Flow]]*Table1[[#This Row],[Mech - Diversity]])</f>
        <v/>
      </c>
      <c r="AZ1255" s="72"/>
      <c r="BA1255" s="62"/>
      <c r="BB1255" s="62"/>
      <c r="BC1255" s="62"/>
      <c r="BD1255" s="62"/>
      <c r="BE1255" s="62"/>
      <c r="BF1255" s="62"/>
      <c r="BG1255" s="62"/>
      <c r="BH1255" s="77"/>
      <c r="BI1255" s="77"/>
      <c r="BJ125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255" s="72"/>
      <c r="BL1255" s="72" t="b">
        <f>IF(ISBLANK(Table1[[#This Row],[Power Source (Control Panel)]]),FALSE,TRUE)</f>
        <v>1</v>
      </c>
    </row>
    <row r="1256" spans="1:64" ht="30" customHeight="1" x14ac:dyDescent="0.3">
      <c r="A1256" s="85" t="s">
        <v>1198</v>
      </c>
      <c r="B1256" s="62" t="s">
        <v>1186</v>
      </c>
      <c r="C125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CA-C064</v>
      </c>
      <c r="D1256" s="62" t="s">
        <v>516</v>
      </c>
      <c r="E1256" s="62" t="s">
        <v>517</v>
      </c>
      <c r="F1256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256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256" s="74">
        <v>64</v>
      </c>
      <c r="I1256" s="75" t="str">
        <f>IF(Table1[[#This Row],[Connection ID]]&lt;&gt;"-",IF(COUNTIF(Table1[Connection ID],Table1[[#This Row],[Connection ID]])&gt;1,"Duplicate Tag",""),"")</f>
        <v/>
      </c>
      <c r="J125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56" s="62"/>
      <c r="M1256" s="62" t="s">
        <v>7</v>
      </c>
      <c r="N1256" s="72" t="str" cm="1">
        <f t="array" ref="N1256">_xlfn._xlws.FILTER(LookupCostCode[Cost Code],LookupCostCode[Description]=Table1[[#This Row],[Equipment Type]],"Not Assigned")</f>
        <v>Not Assigned</v>
      </c>
      <c r="O1256" s="72" t="s">
        <v>767</v>
      </c>
      <c r="P1256" s="72"/>
      <c r="Q1256" s="62" t="s">
        <v>13</v>
      </c>
      <c r="R1256" s="62"/>
      <c r="S1256" s="62"/>
      <c r="T1256" s="62"/>
      <c r="U1256" s="62"/>
      <c r="V1256" s="62"/>
      <c r="W1256" s="72" t="str">
        <f>IF(ISBLANK(Table1[[#This Row],[Connection Type]]),"",INDEX(LookupConnectionType[Description],MATCH(Table1[[#This Row],[Connection Type]],LookupConnectionType[Connection Abbreviation])))</f>
        <v/>
      </c>
      <c r="X1256" s="76"/>
      <c r="AA1256" s="62"/>
      <c r="AB1256" s="62"/>
      <c r="AC1256" s="62" t="s">
        <v>910</v>
      </c>
      <c r="AD1256" s="62"/>
      <c r="AE1256" s="62"/>
      <c r="AF1256" s="77"/>
      <c r="AG1256" s="77"/>
      <c r="AH1256" s="78"/>
      <c r="AI125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5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56" s="79" t="str">
        <f>IF(OR(Table1[[#This Row],[Apparent Power (kVA)]]="",Table1[[#This Row],[Elec - Diversity]]=""),"",Table1[[#This Row],[Apparent Power (kVA)]]*Table1[[#This Row],[Elec - Diversity]])</f>
        <v/>
      </c>
      <c r="AL1256" s="62"/>
      <c r="AM1256" s="62"/>
      <c r="AN1256" s="62"/>
      <c r="AO1256" s="62"/>
      <c r="AP1256" s="62"/>
      <c r="AQ1256" s="62"/>
      <c r="AR1256" s="62"/>
      <c r="AS1256" s="62">
        <v>30</v>
      </c>
      <c r="AT1256" s="62" t="str" cm="1">
        <f t="array" ref="AT1256">IF(ISBLANK(Table1[[#This Row],[Service]]),"N/A",INDEX(LookupService[Consumption Unit],MATCH(Table1[[#This Row],[Service]],LookupService[Service],0),0))</f>
        <v>SCFM</v>
      </c>
      <c r="AU1256" s="62"/>
      <c r="AV1256" s="62">
        <v>90</v>
      </c>
      <c r="AW1256" s="80" t="str" cm="1">
        <f t="array" ref="AW1256">IF(ISBLANK(Table1[[#This Row],[Service]]),"N/A",INDEX(LookupService[Pressure Unit],MATCH(Table1[[#This Row],[Service]],LookupService[Service],0),0))</f>
        <v>PSI</v>
      </c>
      <c r="AX1256" s="81">
        <v>0.9</v>
      </c>
      <c r="AY1256" s="72">
        <f>IF(OR(Table1[[#This Row],[Flow]]="",Table1[[#This Row],[Mech - Diversity]]=""),"",Table1[[#This Row],[Flow]]*Table1[[#This Row],[Mech - Diversity]])</f>
        <v>27</v>
      </c>
      <c r="AZ1256" s="72"/>
      <c r="BA1256" s="62" t="s">
        <v>519</v>
      </c>
      <c r="BB1256" s="62" t="s">
        <v>796</v>
      </c>
      <c r="BC1256" s="62"/>
      <c r="BD1256" s="62"/>
      <c r="BE1256" s="62"/>
      <c r="BF1256" s="62"/>
      <c r="BG1256" s="62"/>
      <c r="BH1256" s="77"/>
      <c r="BI1256" s="77"/>
      <c r="BJ1256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56" s="72"/>
      <c r="BL1256" s="72" t="b">
        <f>IF(ISBLANK(Table1[[#This Row],[Power Source (Control Panel)]]),FALSE,TRUE)</f>
        <v>0</v>
      </c>
    </row>
    <row r="1257" spans="1:64" ht="30" customHeight="1" x14ac:dyDescent="0.3">
      <c r="A1257" s="85" t="s">
        <v>1198</v>
      </c>
      <c r="B1257" s="62" t="s">
        <v>1186</v>
      </c>
      <c r="C125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DRN-C018</v>
      </c>
      <c r="D1257" s="62" t="s">
        <v>516</v>
      </c>
      <c r="E1257" s="62" t="s">
        <v>882</v>
      </c>
      <c r="F1257" s="72" t="str">
        <f>IF(OR(Table1[[#This Row],[Equipment Level]] = "Equipment", Table1[[#This Row],[Equipment Level]] = "Control Panel"),"", INDEX(LookupService[Service Abbreviation],MATCH(Table1[[#This Row],[Service]],LookupService[Service],0),1))</f>
        <v>DRN</v>
      </c>
      <c r="G1257" s="72" t="str">
        <f>IF(OR(Table1[[#This Row],[Equipment Level]] = "Equipment", Table1[[#This Row],[Equipment Level]] = "Control Panel"),"",  INDEX(LookupService[Service Category],MATCH(Table1[[#This Row],[Service]],LookupService[Service],0),1))</f>
        <v>Drain</v>
      </c>
      <c r="H1257" s="74">
        <v>18</v>
      </c>
      <c r="I1257" s="75" t="str">
        <f>IF(Table1[[#This Row],[Connection ID]]&lt;&gt;"-",IF(COUNTIF(Table1[Connection ID],Table1[[#This Row],[Connection ID]])&gt;1,"Duplicate Tag",""),"")</f>
        <v/>
      </c>
      <c r="J125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57" s="62"/>
      <c r="M1257" s="62" t="s">
        <v>7</v>
      </c>
      <c r="N1257" s="72" t="str" cm="1">
        <f t="array" ref="N1257">_xlfn._xlws.FILTER(LookupCostCode[Cost Code],LookupCostCode[Description]=Table1[[#This Row],[Equipment Type]],"Not Assigned")</f>
        <v>Not Assigned</v>
      </c>
      <c r="O1257" s="72" t="s">
        <v>767</v>
      </c>
      <c r="P1257" s="72"/>
      <c r="Q1257" s="62" t="s">
        <v>13</v>
      </c>
      <c r="R1257" s="62"/>
      <c r="S1257" s="62"/>
      <c r="T1257" s="62"/>
      <c r="U1257" s="62"/>
      <c r="V1257" s="62"/>
      <c r="W1257" s="72" t="str">
        <f>IF(ISBLANK(Table1[[#This Row],[Connection Type]]),"",INDEX(LookupConnectionType[Description],MATCH(Table1[[#This Row],[Connection Type]],LookupConnectionType[Connection Abbreviation])))</f>
        <v/>
      </c>
      <c r="X1257" s="76"/>
      <c r="AA1257" s="62"/>
      <c r="AB1257" s="62"/>
      <c r="AC1257" s="62" t="s">
        <v>910</v>
      </c>
      <c r="AD1257" s="62"/>
      <c r="AE1257" s="62"/>
      <c r="AF1257" s="77"/>
      <c r="AG1257" s="77"/>
      <c r="AH1257" s="78"/>
      <c r="AI125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5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57" s="79" t="str">
        <f>IF(OR(Table1[[#This Row],[Apparent Power (kVA)]]="",Table1[[#This Row],[Elec - Diversity]]=""),"",Table1[[#This Row],[Apparent Power (kVA)]]*Table1[[#This Row],[Elec - Diversity]])</f>
        <v/>
      </c>
      <c r="AL1257" s="62"/>
      <c r="AM1257" s="62"/>
      <c r="AN1257" s="62"/>
      <c r="AO1257" s="62"/>
      <c r="AP1257" s="62"/>
      <c r="AQ1257" s="62"/>
      <c r="AR1257" s="62"/>
      <c r="AS1257" s="62">
        <v>40</v>
      </c>
      <c r="AT1257" s="62" t="str" cm="1">
        <f t="array" ref="AT1257">IF(ISBLANK(Table1[[#This Row],[Service]]),"N/A",INDEX(LookupService[Consumption Unit],MATCH(Table1[[#This Row],[Service]],LookupService[Service],0),0))</f>
        <v>GPM</v>
      </c>
      <c r="AU1257" s="62">
        <v>115</v>
      </c>
      <c r="AV1257" s="62">
        <v>10</v>
      </c>
      <c r="AW1257" s="80" t="str" cm="1">
        <f t="array" ref="AW1257">IF(ISBLANK(Table1[[#This Row],[Service]]),"N/A",INDEX(LookupService[Pressure Unit],MATCH(Table1[[#This Row],[Service]],LookupService[Service],0),0))</f>
        <v>PSI</v>
      </c>
      <c r="AX1257" s="81">
        <v>0.15</v>
      </c>
      <c r="AY1257" s="72">
        <f>IF(OR(Table1[[#This Row],[Flow]]="",Table1[[#This Row],[Mech - Diversity]]=""),"",Table1[[#This Row],[Flow]]*Table1[[#This Row],[Mech - Diversity]])</f>
        <v>6</v>
      </c>
      <c r="AZ1257" s="72"/>
      <c r="BA1257" s="62"/>
      <c r="BB1257" s="62"/>
      <c r="BC1257" s="62"/>
      <c r="BD1257" s="62"/>
      <c r="BE1257" s="62"/>
      <c r="BF1257" s="62"/>
      <c r="BG1257" s="62"/>
      <c r="BH1257" s="77"/>
      <c r="BI1257" s="77"/>
      <c r="BJ1257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57" s="72"/>
      <c r="BL1257" s="72" t="b">
        <f>IF(ISBLANK(Table1[[#This Row],[Power Source (Control Panel)]]),FALSE,TRUE)</f>
        <v>0</v>
      </c>
    </row>
    <row r="1258" spans="1:64" ht="30" customHeight="1" x14ac:dyDescent="0.3">
      <c r="A1258" s="85" t="s">
        <v>1198</v>
      </c>
      <c r="B1258" s="62" t="s">
        <v>1186</v>
      </c>
      <c r="C125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DRN-C041</v>
      </c>
      <c r="D1258" s="62" t="s">
        <v>516</v>
      </c>
      <c r="E1258" s="62" t="s">
        <v>882</v>
      </c>
      <c r="F1258" s="72" t="str">
        <f>IF(OR(Table1[[#This Row],[Equipment Level]] = "Equipment", Table1[[#This Row],[Equipment Level]] = "Control Panel"),"", INDEX(LookupService[Service Abbreviation],MATCH(Table1[[#This Row],[Service]],LookupService[Service],0),1))</f>
        <v>DRN</v>
      </c>
      <c r="G1258" s="72" t="str">
        <f>IF(OR(Table1[[#This Row],[Equipment Level]] = "Equipment", Table1[[#This Row],[Equipment Level]] = "Control Panel"),"",  INDEX(LookupService[Service Category],MATCH(Table1[[#This Row],[Service]],LookupService[Service],0),1))</f>
        <v>Drain</v>
      </c>
      <c r="H1258" s="74">
        <v>41</v>
      </c>
      <c r="I1258" s="75" t="str">
        <f>IF(Table1[[#This Row],[Connection ID]]&lt;&gt;"-",IF(COUNTIF(Table1[Connection ID],Table1[[#This Row],[Connection ID]])&gt;1,"Duplicate Tag",""),"")</f>
        <v/>
      </c>
      <c r="J125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58" s="62"/>
      <c r="M1258" s="62" t="s">
        <v>7</v>
      </c>
      <c r="N1258" s="72" t="str" cm="1">
        <f t="array" ref="N1258">_xlfn._xlws.FILTER(LookupCostCode[Cost Code],LookupCostCode[Description]=Table1[[#This Row],[Equipment Type]],"Not Assigned")</f>
        <v>Not Assigned</v>
      </c>
      <c r="O1258" s="72" t="s">
        <v>767</v>
      </c>
      <c r="P1258" s="72"/>
      <c r="Q1258" s="62" t="s">
        <v>13</v>
      </c>
      <c r="R1258" s="62"/>
      <c r="S1258" s="62"/>
      <c r="T1258" s="62"/>
      <c r="U1258" s="62"/>
      <c r="V1258" s="62"/>
      <c r="W1258" s="72" t="str">
        <f>IF(ISBLANK(Table1[[#This Row],[Connection Type]]),"",INDEX(LookupConnectionType[Description],MATCH(Table1[[#This Row],[Connection Type]],LookupConnectionType[Connection Abbreviation])))</f>
        <v/>
      </c>
      <c r="X1258" s="76"/>
      <c r="AA1258" s="62"/>
      <c r="AB1258" s="62"/>
      <c r="AC1258" s="62" t="s">
        <v>910</v>
      </c>
      <c r="AD1258" s="62"/>
      <c r="AE1258" s="62"/>
      <c r="AF1258" s="77"/>
      <c r="AG1258" s="77"/>
      <c r="AH1258" s="78"/>
      <c r="AI125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5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58" s="79" t="str">
        <f>IF(OR(Table1[[#This Row],[Apparent Power (kVA)]]="",Table1[[#This Row],[Elec - Diversity]]=""),"",Table1[[#This Row],[Apparent Power (kVA)]]*Table1[[#This Row],[Elec - Diversity]])</f>
        <v/>
      </c>
      <c r="AL1258" s="62"/>
      <c r="AM1258" s="62"/>
      <c r="AN1258" s="62"/>
      <c r="AO1258" s="62"/>
      <c r="AP1258" s="62"/>
      <c r="AQ1258" s="62"/>
      <c r="AR1258" s="62"/>
      <c r="AS1258" s="62">
        <v>40</v>
      </c>
      <c r="AT1258" s="62" t="str" cm="1">
        <f t="array" ref="AT1258">IF(ISBLANK(Table1[[#This Row],[Service]]),"N/A",INDEX(LookupService[Consumption Unit],MATCH(Table1[[#This Row],[Service]],LookupService[Service],0),0))</f>
        <v>GPM</v>
      </c>
      <c r="AU1258" s="62">
        <v>115</v>
      </c>
      <c r="AV1258" s="62">
        <v>10</v>
      </c>
      <c r="AW1258" s="80" t="str" cm="1">
        <f t="array" ref="AW1258">IF(ISBLANK(Table1[[#This Row],[Service]]),"N/A",INDEX(LookupService[Pressure Unit],MATCH(Table1[[#This Row],[Service]],LookupService[Service],0),0))</f>
        <v>PSI</v>
      </c>
      <c r="AX1258" s="81">
        <v>0.01</v>
      </c>
      <c r="AY1258" s="72">
        <f>IF(OR(Table1[[#This Row],[Flow]]="",Table1[[#This Row],[Mech - Diversity]]=""),"",Table1[[#This Row],[Flow]]*Table1[[#This Row],[Mech - Diversity]])</f>
        <v>0.4</v>
      </c>
      <c r="AZ1258" s="72"/>
      <c r="BA1258" s="62"/>
      <c r="BB1258" s="62"/>
      <c r="BC1258" s="62"/>
      <c r="BD1258" s="62"/>
      <c r="BE1258" s="62"/>
      <c r="BF1258" s="62"/>
      <c r="BG1258" s="62"/>
      <c r="BH1258" s="77"/>
      <c r="BI1258" s="77"/>
      <c r="BJ1258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58" s="72"/>
      <c r="BL1258" s="72" t="b">
        <f>IF(ISBLANK(Table1[[#This Row],[Power Source (Control Panel)]]),FALSE,TRUE)</f>
        <v>0</v>
      </c>
    </row>
    <row r="1259" spans="1:64" ht="30" customHeight="1" x14ac:dyDescent="0.3">
      <c r="A1259" s="85" t="s">
        <v>1198</v>
      </c>
      <c r="B1259" s="62" t="s">
        <v>1186</v>
      </c>
      <c r="C125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EX-C008</v>
      </c>
      <c r="D1259" s="62" t="s">
        <v>516</v>
      </c>
      <c r="E1259" s="62" t="s">
        <v>1098</v>
      </c>
      <c r="F1259" s="72" t="str">
        <f>IF(OR(Table1[[#This Row],[Equipment Level]] = "Equipment", Table1[[#This Row],[Equipment Level]] = "Control Panel"),"", INDEX(LookupService[Service Abbreviation],MATCH(Table1[[#This Row],[Service]],LookupService[Service],0),1))</f>
        <v>EX</v>
      </c>
      <c r="G1259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1259" s="74">
        <v>8</v>
      </c>
      <c r="I1259" s="75" t="str">
        <f>IF(Table1[[#This Row],[Connection ID]]&lt;&gt;"-",IF(COUNTIF(Table1[Connection ID],Table1[[#This Row],[Connection ID]])&gt;1,"Duplicate Tag",""),"")</f>
        <v/>
      </c>
      <c r="J125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59" s="62"/>
      <c r="M1259" s="62" t="s">
        <v>7</v>
      </c>
      <c r="N1259" s="72" t="str" cm="1">
        <f t="array" ref="N1259">_xlfn._xlws.FILTER(LookupCostCode[Cost Code],LookupCostCode[Description]=Table1[[#This Row],[Equipment Type]],"Not Assigned")</f>
        <v>Not Assigned</v>
      </c>
      <c r="O1259" s="72" t="s">
        <v>767</v>
      </c>
      <c r="P1259" s="72"/>
      <c r="Q1259" s="62" t="s">
        <v>13</v>
      </c>
      <c r="R1259" s="62"/>
      <c r="S1259" s="62"/>
      <c r="T1259" s="62"/>
      <c r="U1259" s="62"/>
      <c r="V1259" s="62"/>
      <c r="W1259" s="72" t="str">
        <f>IF(ISBLANK(Table1[[#This Row],[Connection Type]]),"",INDEX(LookupConnectionType[Description],MATCH(Table1[[#This Row],[Connection Type]],LookupConnectionType[Connection Abbreviation])))</f>
        <v/>
      </c>
      <c r="X1259" s="76"/>
      <c r="AA1259" s="62"/>
      <c r="AB1259" s="62"/>
      <c r="AC1259" s="62" t="s">
        <v>910</v>
      </c>
      <c r="AD1259" s="62"/>
      <c r="AE1259" s="62"/>
      <c r="AF1259" s="77"/>
      <c r="AG1259" s="77"/>
      <c r="AH1259" s="78"/>
      <c r="AI125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5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59" s="79" t="str">
        <f>IF(OR(Table1[[#This Row],[Apparent Power (kVA)]]="",Table1[[#This Row],[Elec - Diversity]]=""),"",Table1[[#This Row],[Apparent Power (kVA)]]*Table1[[#This Row],[Elec - Diversity]])</f>
        <v/>
      </c>
      <c r="AL1259" s="62"/>
      <c r="AM1259" s="62"/>
      <c r="AN1259" s="62"/>
      <c r="AO1259" s="62"/>
      <c r="AP1259" s="62"/>
      <c r="AQ1259" s="62"/>
      <c r="AR1259" s="62"/>
      <c r="AS1259" s="62">
        <v>1177</v>
      </c>
      <c r="AT1259" s="62" t="str" cm="1">
        <f t="array" ref="AT1259">IF(ISBLANK(Table1[[#This Row],[Service]]),"N/A",INDEX(LookupService[Consumption Unit],MATCH(Table1[[#This Row],[Service]],LookupService[Service],0),0))</f>
        <v>SCFM</v>
      </c>
      <c r="AU1259" s="62">
        <v>80</v>
      </c>
      <c r="AV1259" s="62">
        <v>0.2</v>
      </c>
      <c r="AW1259" s="80" t="str" cm="1">
        <f t="array" ref="AW1259">IF(ISBLANK(Table1[[#This Row],[Service]]),"N/A",INDEX(LookupService[Pressure Unit],MATCH(Table1[[#This Row],[Service]],LookupService[Service],0),0))</f>
        <v>PSI</v>
      </c>
      <c r="AX1259" s="81">
        <v>1</v>
      </c>
      <c r="AY1259" s="72">
        <f>IF(OR(Table1[[#This Row],[Flow]]="",Table1[[#This Row],[Mech - Diversity]]=""),"",Table1[[#This Row],[Flow]]*Table1[[#This Row],[Mech - Diversity]])</f>
        <v>1177</v>
      </c>
      <c r="AZ1259" s="72"/>
      <c r="BA1259" s="62"/>
      <c r="BB1259" s="62"/>
      <c r="BC1259" s="62"/>
      <c r="BD1259" s="62" t="s">
        <v>1355</v>
      </c>
      <c r="BE1259" s="62" t="s">
        <v>1102</v>
      </c>
      <c r="BF1259" s="62" t="s">
        <v>975</v>
      </c>
      <c r="BG1259" s="62"/>
      <c r="BH1259" s="77"/>
      <c r="BI1259" s="77"/>
      <c r="BJ1259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1259" s="72"/>
      <c r="BL1259" s="72" t="b">
        <f>IF(ISBLANK(Table1[[#This Row],[Power Source (Control Panel)]]),FALSE,TRUE)</f>
        <v>0</v>
      </c>
    </row>
    <row r="1260" spans="1:64" ht="30" customHeight="1" x14ac:dyDescent="0.3">
      <c r="A1260" s="89" t="s">
        <v>1198</v>
      </c>
      <c r="B1260" s="62" t="s">
        <v>1186</v>
      </c>
      <c r="C126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HHWR-C010</v>
      </c>
      <c r="D1260" s="62" t="s">
        <v>516</v>
      </c>
      <c r="E1260" s="62" t="s">
        <v>1330</v>
      </c>
      <c r="F1260" s="72" t="str">
        <f>IF(OR(Table1[[#This Row],[Equipment Level]] = "Equipment", Table1[[#This Row],[Equipment Level]] = "Control Panel"),"", INDEX(LookupService[Service Abbreviation],MATCH(Table1[[#This Row],[Service]],LookupService[Service],0),1))</f>
        <v>HHWR</v>
      </c>
      <c r="G1260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60" s="90">
        <v>10</v>
      </c>
      <c r="I1260" s="75" t="str">
        <f>IF(Table1[[#This Row],[Connection ID]]&lt;&gt;"-",IF(COUNTIF(Table1[Connection ID],Table1[[#This Row],[Connection ID]])&gt;1,"Duplicate Tag",""),"")</f>
        <v/>
      </c>
      <c r="J126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60" s="62"/>
      <c r="M1260" s="62" t="s">
        <v>7</v>
      </c>
      <c r="N1260" s="72" t="str" cm="1">
        <f t="array" ref="N1260">_xlfn._xlws.FILTER(LookupCostCode[Cost Code],LookupCostCode[Description]=Table1[[#This Row],[Equipment Type]],"Not Assigned")</f>
        <v>Not Assigned</v>
      </c>
      <c r="O1260" s="72" t="s">
        <v>767</v>
      </c>
      <c r="P1260" s="72"/>
      <c r="Q1260" s="62" t="s">
        <v>13</v>
      </c>
      <c r="R1260" s="62"/>
      <c r="S1260" s="62"/>
      <c r="T1260" s="62"/>
      <c r="U1260" s="62"/>
      <c r="V1260" s="62"/>
      <c r="W1260" s="72" t="str">
        <f>IF(ISBLANK(Table1[[#This Row],[Connection Type]]),"",INDEX(LookupConnectionType[Description],MATCH(Table1[[#This Row],[Connection Type]],LookupConnectionType[Connection Abbreviation])))</f>
        <v/>
      </c>
      <c r="X1260" s="76"/>
      <c r="AA1260" s="62"/>
      <c r="AB1260" s="62"/>
      <c r="AC1260" s="62" t="s">
        <v>910</v>
      </c>
      <c r="AD1260" s="62"/>
      <c r="AE1260" s="62"/>
      <c r="AF1260" s="77"/>
      <c r="AG1260" s="77"/>
      <c r="AH1260" s="78"/>
      <c r="AI126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6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60" s="79" t="str">
        <f>IF(OR(Table1[[#This Row],[Apparent Power (kVA)]]="",Table1[[#This Row],[Elec - Diversity]]=""),"",Table1[[#This Row],[Apparent Power (kVA)]]*Table1[[#This Row],[Elec - Diversity]])</f>
        <v/>
      </c>
      <c r="AL1260" s="62"/>
      <c r="AM1260" s="62"/>
      <c r="AN1260" s="62"/>
      <c r="AO1260" s="62"/>
      <c r="AP1260" s="62"/>
      <c r="AQ1260" s="62"/>
      <c r="AR1260" s="62"/>
      <c r="AS1260" s="62">
        <v>25</v>
      </c>
      <c r="AT1260" s="62" t="str" cm="1">
        <f t="array" ref="AT1260">IF(ISBLANK(Table1[[#This Row],[Service]]),"N/A",INDEX(LookupService[Consumption Unit],MATCH(Table1[[#This Row],[Service]],LookupService[Service],0),0))</f>
        <v>GPM</v>
      </c>
      <c r="AU1260" s="62">
        <v>55</v>
      </c>
      <c r="AV1260" s="62">
        <v>36</v>
      </c>
      <c r="AW1260" s="80" t="str" cm="1">
        <f t="array" ref="AW1260">IF(ISBLANK(Table1[[#This Row],[Service]]),"N/A",INDEX(LookupService[Pressure Unit],MATCH(Table1[[#This Row],[Service]],LookupService[Service],0),0))</f>
        <v>PSI</v>
      </c>
      <c r="AX1260" s="81">
        <v>0.54</v>
      </c>
      <c r="AY1260" s="72">
        <f>IF(OR(Table1[[#This Row],[Flow]]="",Table1[[#This Row],[Mech - Diversity]]=""),"",Table1[[#This Row],[Flow]]*Table1[[#This Row],[Mech - Diversity]])</f>
        <v>13.5</v>
      </c>
      <c r="AZ1260" s="72"/>
      <c r="BA1260" s="62" t="s">
        <v>519</v>
      </c>
      <c r="BB1260" s="62"/>
      <c r="BC1260" s="62" t="s">
        <v>2134</v>
      </c>
      <c r="BD1260" s="62"/>
      <c r="BE1260" s="62"/>
      <c r="BF1260" s="62"/>
      <c r="BG1260" s="62"/>
      <c r="BH1260" s="77"/>
      <c r="BI1260" s="77"/>
      <c r="BJ1260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60" s="72"/>
      <c r="BL1260" s="72" t="b">
        <f>IF(ISBLANK(Table1[[#This Row],[Power Source (Control Panel)]]),FALSE,TRUE)</f>
        <v>0</v>
      </c>
    </row>
    <row r="1261" spans="1:64" ht="30" customHeight="1" x14ac:dyDescent="0.3">
      <c r="A1261" s="89" t="s">
        <v>1198</v>
      </c>
      <c r="B1261" s="62" t="s">
        <v>1186</v>
      </c>
      <c r="C126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HHWS-C010</v>
      </c>
      <c r="D1261" s="62" t="s">
        <v>516</v>
      </c>
      <c r="E1261" s="62" t="s">
        <v>1334</v>
      </c>
      <c r="F1261" s="72" t="str">
        <f>IF(OR(Table1[[#This Row],[Equipment Level]] = "Equipment", Table1[[#This Row],[Equipment Level]] = "Control Panel"),"", INDEX(LookupService[Service Abbreviation],MATCH(Table1[[#This Row],[Service]],LookupService[Service],0),1))</f>
        <v>HHWS</v>
      </c>
      <c r="G1261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61" s="90">
        <v>10</v>
      </c>
      <c r="I1261" s="75" t="str">
        <f>IF(Table1[[#This Row],[Connection ID]]&lt;&gt;"-",IF(COUNTIF(Table1[Connection ID],Table1[[#This Row],[Connection ID]])&gt;1,"Duplicate Tag",""),"")</f>
        <v/>
      </c>
      <c r="J126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61" s="62"/>
      <c r="M1261" s="62" t="s">
        <v>7</v>
      </c>
      <c r="N1261" s="72" t="str" cm="1">
        <f t="array" ref="N1261">_xlfn._xlws.FILTER(LookupCostCode[Cost Code],LookupCostCode[Description]=Table1[[#This Row],[Equipment Type]],"Not Assigned")</f>
        <v>Not Assigned</v>
      </c>
      <c r="O1261" s="72" t="s">
        <v>767</v>
      </c>
      <c r="P1261" s="72"/>
      <c r="Q1261" s="62" t="s">
        <v>13</v>
      </c>
      <c r="R1261" s="62"/>
      <c r="S1261" s="62"/>
      <c r="T1261" s="62"/>
      <c r="U1261" s="62"/>
      <c r="V1261" s="62"/>
      <c r="W1261" s="72" t="str">
        <f>IF(ISBLANK(Table1[[#This Row],[Connection Type]]),"",INDEX(LookupConnectionType[Description],MATCH(Table1[[#This Row],[Connection Type]],LookupConnectionType[Connection Abbreviation])))</f>
        <v/>
      </c>
      <c r="X1261" s="76"/>
      <c r="AA1261" s="62"/>
      <c r="AB1261" s="62"/>
      <c r="AC1261" s="62" t="s">
        <v>910</v>
      </c>
      <c r="AD1261" s="62"/>
      <c r="AE1261" s="62"/>
      <c r="AF1261" s="77"/>
      <c r="AG1261" s="77"/>
      <c r="AH1261" s="78"/>
      <c r="AI126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6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61" s="79" t="str">
        <f>IF(OR(Table1[[#This Row],[Apparent Power (kVA)]]="",Table1[[#This Row],[Elec - Diversity]]=""),"",Table1[[#This Row],[Apparent Power (kVA)]]*Table1[[#This Row],[Elec - Diversity]])</f>
        <v/>
      </c>
      <c r="AL1261" s="62"/>
      <c r="AM1261" s="62"/>
      <c r="AN1261" s="62"/>
      <c r="AO1261" s="62"/>
      <c r="AP1261" s="62"/>
      <c r="AQ1261" s="62"/>
      <c r="AR1261" s="62"/>
      <c r="AS1261" s="62">
        <v>25</v>
      </c>
      <c r="AT1261" s="62" t="str" cm="1">
        <f t="array" ref="AT1261">IF(ISBLANK(Table1[[#This Row],[Service]]),"N/A",INDEX(LookupService[Consumption Unit],MATCH(Table1[[#This Row],[Service]],LookupService[Service],0),0))</f>
        <v>GPM</v>
      </c>
      <c r="AU1261" s="62">
        <v>55</v>
      </c>
      <c r="AV1261" s="62">
        <v>10</v>
      </c>
      <c r="AW1261" s="80" t="str" cm="1">
        <f t="array" ref="AW1261">IF(ISBLANK(Table1[[#This Row],[Service]]),"N/A",INDEX(LookupService[Pressure Unit],MATCH(Table1[[#This Row],[Service]],LookupService[Service],0),0))</f>
        <v>PSI</v>
      </c>
      <c r="AX1261" s="81">
        <v>0.54</v>
      </c>
      <c r="AY1261" s="72">
        <f>IF(OR(Table1[[#This Row],[Flow]]="",Table1[[#This Row],[Mech - Diversity]]=""),"",Table1[[#This Row],[Flow]]*Table1[[#This Row],[Mech - Diversity]])</f>
        <v>13.5</v>
      </c>
      <c r="AZ1261" s="72"/>
      <c r="BA1261" s="62" t="s">
        <v>519</v>
      </c>
      <c r="BB1261" s="62"/>
      <c r="BC1261" s="62" t="s">
        <v>2134</v>
      </c>
      <c r="BD1261" s="62"/>
      <c r="BE1261" s="62"/>
      <c r="BF1261" s="62"/>
      <c r="BG1261" s="62"/>
      <c r="BH1261" s="77"/>
      <c r="BI1261" s="77"/>
      <c r="BJ1261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61" s="72"/>
      <c r="BL1261" s="72" t="b">
        <f>IF(ISBLANK(Table1[[#This Row],[Power Source (Control Panel)]]),FALSE,TRUE)</f>
        <v>0</v>
      </c>
    </row>
    <row r="1262" spans="1:64" ht="30" customHeight="1" x14ac:dyDescent="0.3">
      <c r="A1262" s="85" t="s">
        <v>1198</v>
      </c>
      <c r="B1262" s="62" t="s">
        <v>1186</v>
      </c>
      <c r="C126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PCW-C024</v>
      </c>
      <c r="D1262" s="62" t="s">
        <v>516</v>
      </c>
      <c r="E1262" s="62" t="s">
        <v>812</v>
      </c>
      <c r="F1262" s="72" t="str">
        <f>IF(OR(Table1[[#This Row],[Equipment Level]] = "Equipment", Table1[[#This Row],[Equipment Level]] = "Control Panel"),"", INDEX(LookupService[Service Abbreviation],MATCH(Table1[[#This Row],[Service]],LookupService[Service],0),1))</f>
        <v>PCW</v>
      </c>
      <c r="G1262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62" s="74">
        <v>24</v>
      </c>
      <c r="I1262" s="75" t="str">
        <f>IF(Table1[[#This Row],[Connection ID]]&lt;&gt;"-",IF(COUNTIF(Table1[Connection ID],Table1[[#This Row],[Connection ID]])&gt;1,"Duplicate Tag",""),"")</f>
        <v/>
      </c>
      <c r="J126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62" s="62"/>
      <c r="M1262" s="62" t="s">
        <v>7</v>
      </c>
      <c r="N1262" s="72" t="str" cm="1">
        <f t="array" ref="N1262">_xlfn._xlws.FILTER(LookupCostCode[Cost Code],LookupCostCode[Description]=Table1[[#This Row],[Equipment Type]],"Not Assigned")</f>
        <v>Not Assigned</v>
      </c>
      <c r="O1262" s="72" t="s">
        <v>767</v>
      </c>
      <c r="P1262" s="72"/>
      <c r="Q1262" s="62" t="s">
        <v>13</v>
      </c>
      <c r="R1262" s="62"/>
      <c r="S1262" s="62"/>
      <c r="T1262" s="62"/>
      <c r="U1262" s="62"/>
      <c r="V1262" s="62"/>
      <c r="W1262" s="72" t="str">
        <f>IF(ISBLANK(Table1[[#This Row],[Connection Type]]),"",INDEX(LookupConnectionType[Description],MATCH(Table1[[#This Row],[Connection Type]],LookupConnectionType[Connection Abbreviation])))</f>
        <v/>
      </c>
      <c r="X1262" s="76"/>
      <c r="AA1262" s="62"/>
      <c r="AB1262" s="62"/>
      <c r="AC1262" s="62" t="s">
        <v>910</v>
      </c>
      <c r="AD1262" s="62"/>
      <c r="AE1262" s="62"/>
      <c r="AF1262" s="77"/>
      <c r="AG1262" s="77"/>
      <c r="AH1262" s="78"/>
      <c r="AI126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6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62" s="79" t="str">
        <f>IF(OR(Table1[[#This Row],[Apparent Power (kVA)]]="",Table1[[#This Row],[Elec - Diversity]]=""),"",Table1[[#This Row],[Apparent Power (kVA)]]*Table1[[#This Row],[Elec - Diversity]])</f>
        <v/>
      </c>
      <c r="AL1262" s="62"/>
      <c r="AM1262" s="62"/>
      <c r="AN1262" s="62"/>
      <c r="AO1262" s="62"/>
      <c r="AP1262" s="62"/>
      <c r="AQ1262" s="62"/>
      <c r="AR1262" s="62"/>
      <c r="AS1262" s="62">
        <v>20</v>
      </c>
      <c r="AT1262" s="62" t="str" cm="1">
        <f t="array" ref="AT1262">IF(ISBLANK(Table1[[#This Row],[Service]]),"N/A",INDEX(LookupService[Consumption Unit],MATCH(Table1[[#This Row],[Service]],LookupService[Service],0),0))</f>
        <v>GPM</v>
      </c>
      <c r="AU1262" s="62">
        <v>55</v>
      </c>
      <c r="AV1262" s="62">
        <v>36</v>
      </c>
      <c r="AW1262" s="80" t="str" cm="1">
        <f t="array" ref="AW1262">IF(ISBLANK(Table1[[#This Row],[Service]]),"N/A",INDEX(LookupService[Pressure Unit],MATCH(Table1[[#This Row],[Service]],LookupService[Service],0),0))</f>
        <v>PSI</v>
      </c>
      <c r="AX1262" s="81">
        <v>0.05</v>
      </c>
      <c r="AY1262" s="72">
        <f>IF(OR(Table1[[#This Row],[Flow]]="",Table1[[#This Row],[Mech - Diversity]]=""),"",Table1[[#This Row],[Flow]]*Table1[[#This Row],[Mech - Diversity]])</f>
        <v>1</v>
      </c>
      <c r="AZ1262" s="72"/>
      <c r="BA1262" s="62" t="s">
        <v>519</v>
      </c>
      <c r="BB1262" s="62"/>
      <c r="BC1262" s="62"/>
      <c r="BD1262" s="62"/>
      <c r="BE1262" s="62"/>
      <c r="BF1262" s="62"/>
      <c r="BG1262" s="62"/>
      <c r="BH1262" s="77"/>
      <c r="BI1262" s="77"/>
      <c r="BJ1262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62" s="72"/>
      <c r="BL1262" s="72" t="b">
        <f>IF(ISBLANK(Table1[[#This Row],[Power Source (Control Panel)]]),FALSE,TRUE)</f>
        <v>0</v>
      </c>
    </row>
    <row r="1263" spans="1:64" ht="30" customHeight="1" x14ac:dyDescent="0.3">
      <c r="A1263" s="85" t="s">
        <v>1198</v>
      </c>
      <c r="B1263" s="62" t="s">
        <v>1186</v>
      </c>
      <c r="C126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PCW-C025</v>
      </c>
      <c r="D1263" s="62" t="s">
        <v>516</v>
      </c>
      <c r="E1263" s="62" t="s">
        <v>812</v>
      </c>
      <c r="F1263" s="72" t="str">
        <f>IF(OR(Table1[[#This Row],[Equipment Level]] = "Equipment", Table1[[#This Row],[Equipment Level]] = "Control Panel"),"", INDEX(LookupService[Service Abbreviation],MATCH(Table1[[#This Row],[Service]],LookupService[Service],0),1))</f>
        <v>PCW</v>
      </c>
      <c r="G1263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63" s="74">
        <v>25</v>
      </c>
      <c r="I1263" s="75" t="str">
        <f>IF(Table1[[#This Row],[Connection ID]]&lt;&gt;"-",IF(COUNTIF(Table1[Connection ID],Table1[[#This Row],[Connection ID]])&gt;1,"Duplicate Tag",""),"")</f>
        <v/>
      </c>
      <c r="J126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63" s="62"/>
      <c r="M1263" s="62" t="s">
        <v>7</v>
      </c>
      <c r="N1263" s="72" t="str" cm="1">
        <f t="array" ref="N1263">_xlfn._xlws.FILTER(LookupCostCode[Cost Code],LookupCostCode[Description]=Table1[[#This Row],[Equipment Type]],"Not Assigned")</f>
        <v>Not Assigned</v>
      </c>
      <c r="O1263" s="72" t="s">
        <v>767</v>
      </c>
      <c r="P1263" s="72"/>
      <c r="Q1263" s="62" t="s">
        <v>13</v>
      </c>
      <c r="R1263" s="62"/>
      <c r="S1263" s="62"/>
      <c r="T1263" s="62"/>
      <c r="U1263" s="62"/>
      <c r="V1263" s="62"/>
      <c r="W1263" s="72" t="str">
        <f>IF(ISBLANK(Table1[[#This Row],[Connection Type]]),"",INDEX(LookupConnectionType[Description],MATCH(Table1[[#This Row],[Connection Type]],LookupConnectionType[Connection Abbreviation])))</f>
        <v/>
      </c>
      <c r="X1263" s="76"/>
      <c r="AA1263" s="62"/>
      <c r="AB1263" s="62"/>
      <c r="AC1263" s="62" t="s">
        <v>910</v>
      </c>
      <c r="AD1263" s="62"/>
      <c r="AE1263" s="62"/>
      <c r="AF1263" s="77"/>
      <c r="AG1263" s="77"/>
      <c r="AH1263" s="78"/>
      <c r="AI126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6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63" s="79" t="str">
        <f>IF(OR(Table1[[#This Row],[Apparent Power (kVA)]]="",Table1[[#This Row],[Elec - Diversity]]=""),"",Table1[[#This Row],[Apparent Power (kVA)]]*Table1[[#This Row],[Elec - Diversity]])</f>
        <v/>
      </c>
      <c r="AL1263" s="62"/>
      <c r="AM1263" s="62"/>
      <c r="AN1263" s="62"/>
      <c r="AO1263" s="62"/>
      <c r="AP1263" s="62"/>
      <c r="AQ1263" s="62"/>
      <c r="AR1263" s="62"/>
      <c r="AS1263" s="62">
        <v>4</v>
      </c>
      <c r="AT1263" s="62" t="str" cm="1">
        <f t="array" ref="AT1263">IF(ISBLANK(Table1[[#This Row],[Service]]),"N/A",INDEX(LookupService[Consumption Unit],MATCH(Table1[[#This Row],[Service]],LookupService[Service],0),0))</f>
        <v>GPM</v>
      </c>
      <c r="AU1263" s="62">
        <v>55</v>
      </c>
      <c r="AV1263" s="62">
        <v>36</v>
      </c>
      <c r="AW1263" s="80" t="str" cm="1">
        <f t="array" ref="AW1263">IF(ISBLANK(Table1[[#This Row],[Service]]),"N/A",INDEX(LookupService[Pressure Unit],MATCH(Table1[[#This Row],[Service]],LookupService[Service],0),0))</f>
        <v>PSI</v>
      </c>
      <c r="AX1263" s="81">
        <v>0.5</v>
      </c>
      <c r="AY1263" s="72">
        <f>IF(OR(Table1[[#This Row],[Flow]]="",Table1[[#This Row],[Mech - Diversity]]=""),"",Table1[[#This Row],[Flow]]*Table1[[#This Row],[Mech - Diversity]])</f>
        <v>2</v>
      </c>
      <c r="AZ1263" s="72"/>
      <c r="BA1263" s="62" t="s">
        <v>519</v>
      </c>
      <c r="BB1263" s="62"/>
      <c r="BC1263" s="62"/>
      <c r="BD1263" s="62"/>
      <c r="BE1263" s="62"/>
      <c r="BF1263" s="62"/>
      <c r="BG1263" s="62"/>
      <c r="BH1263" s="77"/>
      <c r="BI1263" s="77"/>
      <c r="BJ1263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63" s="72"/>
      <c r="BL1263" s="72" t="b">
        <f>IF(ISBLANK(Table1[[#This Row],[Power Source (Control Panel)]]),FALSE,TRUE)</f>
        <v>0</v>
      </c>
    </row>
    <row r="1264" spans="1:64" ht="30" customHeight="1" x14ac:dyDescent="0.3">
      <c r="A1264" s="85" t="s">
        <v>1198</v>
      </c>
      <c r="B1264" s="62" t="s">
        <v>1186</v>
      </c>
      <c r="C126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PHW-C024</v>
      </c>
      <c r="D1264" s="62" t="s">
        <v>516</v>
      </c>
      <c r="E1264" s="62" t="s">
        <v>814</v>
      </c>
      <c r="F1264" s="72" t="str">
        <f>IF(OR(Table1[[#This Row],[Equipment Level]] = "Equipment", Table1[[#This Row],[Equipment Level]] = "Control Panel"),"", INDEX(LookupService[Service Abbreviation],MATCH(Table1[[#This Row],[Service]],LookupService[Service],0),1))</f>
        <v>PHW</v>
      </c>
      <c r="G1264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64" s="74">
        <v>24</v>
      </c>
      <c r="I1264" s="75" t="str">
        <f>IF(Table1[[#This Row],[Connection ID]]&lt;&gt;"-",IF(COUNTIF(Table1[Connection ID],Table1[[#This Row],[Connection ID]])&gt;1,"Duplicate Tag",""),"")</f>
        <v/>
      </c>
      <c r="J126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64" s="62"/>
      <c r="M1264" s="62" t="s">
        <v>7</v>
      </c>
      <c r="N1264" s="72" t="str" cm="1">
        <f t="array" ref="N1264">_xlfn._xlws.FILTER(LookupCostCode[Cost Code],LookupCostCode[Description]=Table1[[#This Row],[Equipment Type]],"Not Assigned")</f>
        <v>Not Assigned</v>
      </c>
      <c r="O1264" s="72" t="s">
        <v>767</v>
      </c>
      <c r="P1264" s="72"/>
      <c r="Q1264" s="62" t="s">
        <v>13</v>
      </c>
      <c r="R1264" s="62"/>
      <c r="S1264" s="62"/>
      <c r="T1264" s="62"/>
      <c r="U1264" s="62"/>
      <c r="V1264" s="62"/>
      <c r="W1264" s="72" t="str">
        <f>IF(ISBLANK(Table1[[#This Row],[Connection Type]]),"",INDEX(LookupConnectionType[Description],MATCH(Table1[[#This Row],[Connection Type]],LookupConnectionType[Connection Abbreviation])))</f>
        <v/>
      </c>
      <c r="X1264" s="76"/>
      <c r="AA1264" s="62"/>
      <c r="AB1264" s="62"/>
      <c r="AC1264" s="62" t="s">
        <v>910</v>
      </c>
      <c r="AD1264" s="62"/>
      <c r="AE1264" s="62"/>
      <c r="AF1264" s="77"/>
      <c r="AG1264" s="77"/>
      <c r="AH1264" s="78"/>
      <c r="AI126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6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64" s="79" t="str">
        <f>IF(OR(Table1[[#This Row],[Apparent Power (kVA)]]="",Table1[[#This Row],[Elec - Diversity]]=""),"",Table1[[#This Row],[Apparent Power (kVA)]]*Table1[[#This Row],[Elec - Diversity]])</f>
        <v/>
      </c>
      <c r="AL1264" s="62"/>
      <c r="AM1264" s="62"/>
      <c r="AN1264" s="62"/>
      <c r="AO1264" s="62"/>
      <c r="AP1264" s="62"/>
      <c r="AQ1264" s="62"/>
      <c r="AR1264" s="62"/>
      <c r="AS1264" s="62">
        <v>20</v>
      </c>
      <c r="AT1264" s="62" t="str" cm="1">
        <f t="array" ref="AT1264">IF(ISBLANK(Table1[[#This Row],[Service]]),"N/A",INDEX(LookupService[Consumption Unit],MATCH(Table1[[#This Row],[Service]],LookupService[Service],0),0))</f>
        <v>GPM</v>
      </c>
      <c r="AU1264" s="62">
        <v>180</v>
      </c>
      <c r="AV1264" s="62">
        <v>36</v>
      </c>
      <c r="AW1264" s="80" t="str" cm="1">
        <f t="array" ref="AW1264">IF(ISBLANK(Table1[[#This Row],[Service]]),"N/A",INDEX(LookupService[Pressure Unit],MATCH(Table1[[#This Row],[Service]],LookupService[Service],0),0))</f>
        <v>PSI</v>
      </c>
      <c r="AX1264" s="81">
        <v>0.05</v>
      </c>
      <c r="AY1264" s="72">
        <f>IF(OR(Table1[[#This Row],[Flow]]="",Table1[[#This Row],[Mech - Diversity]]=""),"",Table1[[#This Row],[Flow]]*Table1[[#This Row],[Mech - Diversity]])</f>
        <v>1</v>
      </c>
      <c r="AZ1264" s="72"/>
      <c r="BA1264" s="62" t="s">
        <v>519</v>
      </c>
      <c r="BB1264" s="62"/>
      <c r="BC1264" s="62"/>
      <c r="BD1264" s="62"/>
      <c r="BE1264" s="62"/>
      <c r="BF1264" s="62"/>
      <c r="BG1264" s="62"/>
      <c r="BH1264" s="77"/>
      <c r="BI1264" s="77"/>
      <c r="BJ1264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64" s="72"/>
      <c r="BL1264" s="72" t="b">
        <f>IF(ISBLANK(Table1[[#This Row],[Power Source (Control Panel)]]),FALSE,TRUE)</f>
        <v>0</v>
      </c>
    </row>
    <row r="1265" spans="1:64" ht="30" customHeight="1" x14ac:dyDescent="0.3">
      <c r="A1265" s="85" t="s">
        <v>1198</v>
      </c>
      <c r="B1265" s="62" t="s">
        <v>1186</v>
      </c>
      <c r="C126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PHW-C025</v>
      </c>
      <c r="D1265" s="62" t="s">
        <v>516</v>
      </c>
      <c r="E1265" s="62" t="s">
        <v>814</v>
      </c>
      <c r="F1265" s="72" t="str">
        <f>IF(OR(Table1[[#This Row],[Equipment Level]] = "Equipment", Table1[[#This Row],[Equipment Level]] = "Control Panel"),"", INDEX(LookupService[Service Abbreviation],MATCH(Table1[[#This Row],[Service]],LookupService[Service],0),1))</f>
        <v>PHW</v>
      </c>
      <c r="G1265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65" s="74">
        <v>25</v>
      </c>
      <c r="I1265" s="75" t="str">
        <f>IF(Table1[[#This Row],[Connection ID]]&lt;&gt;"-",IF(COUNTIF(Table1[Connection ID],Table1[[#This Row],[Connection ID]])&gt;1,"Duplicate Tag",""),"")</f>
        <v/>
      </c>
      <c r="J126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65" s="62"/>
      <c r="M1265" s="62" t="s">
        <v>7</v>
      </c>
      <c r="N1265" s="72" t="str" cm="1">
        <f t="array" ref="N1265">_xlfn._xlws.FILTER(LookupCostCode[Cost Code],LookupCostCode[Description]=Table1[[#This Row],[Equipment Type]],"Not Assigned")</f>
        <v>Not Assigned</v>
      </c>
      <c r="O1265" s="72" t="s">
        <v>767</v>
      </c>
      <c r="P1265" s="72"/>
      <c r="Q1265" s="62" t="s">
        <v>13</v>
      </c>
      <c r="R1265" s="62"/>
      <c r="S1265" s="62"/>
      <c r="T1265" s="62"/>
      <c r="U1265" s="62"/>
      <c r="V1265" s="62"/>
      <c r="W1265" s="72" t="str">
        <f>IF(ISBLANK(Table1[[#This Row],[Connection Type]]),"",INDEX(LookupConnectionType[Description],MATCH(Table1[[#This Row],[Connection Type]],LookupConnectionType[Connection Abbreviation])))</f>
        <v/>
      </c>
      <c r="X1265" s="76"/>
      <c r="AA1265" s="62"/>
      <c r="AB1265" s="62"/>
      <c r="AC1265" s="62" t="s">
        <v>910</v>
      </c>
      <c r="AD1265" s="62"/>
      <c r="AE1265" s="62"/>
      <c r="AF1265" s="77"/>
      <c r="AG1265" s="77"/>
      <c r="AH1265" s="78"/>
      <c r="AI126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6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65" s="79" t="str">
        <f>IF(OR(Table1[[#This Row],[Apparent Power (kVA)]]="",Table1[[#This Row],[Elec - Diversity]]=""),"",Table1[[#This Row],[Apparent Power (kVA)]]*Table1[[#This Row],[Elec - Diversity]])</f>
        <v/>
      </c>
      <c r="AL1265" s="62"/>
      <c r="AM1265" s="62"/>
      <c r="AN1265" s="62"/>
      <c r="AO1265" s="62"/>
      <c r="AP1265" s="62"/>
      <c r="AQ1265" s="62"/>
      <c r="AR1265" s="62"/>
      <c r="AS1265" s="62">
        <v>4</v>
      </c>
      <c r="AT1265" s="62" t="str" cm="1">
        <f t="array" ref="AT1265">IF(ISBLANK(Table1[[#This Row],[Service]]),"N/A",INDEX(LookupService[Consumption Unit],MATCH(Table1[[#This Row],[Service]],LookupService[Service],0),0))</f>
        <v>GPM</v>
      </c>
      <c r="AU1265" s="62">
        <v>180</v>
      </c>
      <c r="AV1265" s="62">
        <v>36</v>
      </c>
      <c r="AW1265" s="80" t="str" cm="1">
        <f t="array" ref="AW1265">IF(ISBLANK(Table1[[#This Row],[Service]]),"N/A",INDEX(LookupService[Pressure Unit],MATCH(Table1[[#This Row],[Service]],LookupService[Service],0),0))</f>
        <v>PSI</v>
      </c>
      <c r="AX1265" s="81">
        <v>0.5</v>
      </c>
      <c r="AY1265" s="72">
        <f>IF(OR(Table1[[#This Row],[Flow]]="",Table1[[#This Row],[Mech - Diversity]]=""),"",Table1[[#This Row],[Flow]]*Table1[[#This Row],[Mech - Diversity]])</f>
        <v>2</v>
      </c>
      <c r="AZ1265" s="72"/>
      <c r="BA1265" s="62" t="s">
        <v>519</v>
      </c>
      <c r="BB1265" s="62"/>
      <c r="BC1265" s="62"/>
      <c r="BD1265" s="62"/>
      <c r="BE1265" s="62"/>
      <c r="BF1265" s="62"/>
      <c r="BG1265" s="62"/>
      <c r="BH1265" s="77"/>
      <c r="BI1265" s="77"/>
      <c r="BJ1265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65" s="72"/>
      <c r="BL1265" s="72" t="b">
        <f>IF(ISBLANK(Table1[[#This Row],[Power Source (Control Panel)]]),FALSE,TRUE)</f>
        <v>0</v>
      </c>
    </row>
    <row r="1266" spans="1:64" ht="30" customHeight="1" x14ac:dyDescent="0.3">
      <c r="A1266" s="80" t="s">
        <v>1198</v>
      </c>
      <c r="B1266" s="62" t="s">
        <v>1186</v>
      </c>
      <c r="C126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TD-C020</v>
      </c>
      <c r="D1266" s="62" t="s">
        <v>516</v>
      </c>
      <c r="E1266" s="62" t="s">
        <v>794</v>
      </c>
      <c r="F1266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266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266" s="74">
        <v>20</v>
      </c>
      <c r="I1266" s="75" t="str">
        <f>IF(Table1[[#This Row],[Connection ID]]&lt;&gt;"-",IF(COUNTIF(Table1[Connection ID],Table1[[#This Row],[Connection ID]])&gt;1,"Duplicate Tag",""),"")</f>
        <v/>
      </c>
      <c r="J126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66" s="62"/>
      <c r="M1266" s="62"/>
      <c r="N1266" s="72" t="str" cm="1">
        <f t="array" ref="N1266">_xlfn._xlws.FILTER(LookupCostCode[Cost Code],LookupCostCode[Description]=Table1[[#This Row],[Equipment Type]],"Not Assigned")</f>
        <v>Not Assigned</v>
      </c>
      <c r="O1266" s="62"/>
      <c r="P1266" s="62"/>
      <c r="Q1266" s="62" t="s">
        <v>13</v>
      </c>
      <c r="R1266" s="62"/>
      <c r="S1266" s="62"/>
      <c r="T1266" s="62"/>
      <c r="U1266" s="62"/>
      <c r="V1266" s="62"/>
      <c r="W1266" s="72" t="str">
        <f>IF(ISBLANK(Table1[[#This Row],[Connection Type]]),"",INDEX(LookupConnectionType[Description],MATCH(Table1[[#This Row],[Connection Type]],LookupConnectionType[Connection Abbreviation])))</f>
        <v/>
      </c>
      <c r="X1266" s="76"/>
      <c r="AA1266" s="62"/>
      <c r="AB1266" s="62"/>
      <c r="AC1266" s="62" t="s">
        <v>665</v>
      </c>
      <c r="AD1266" s="62"/>
      <c r="AE1266" s="62"/>
      <c r="AF1266" s="77"/>
      <c r="AG1266" s="77"/>
      <c r="AH1266" s="78"/>
      <c r="AI126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6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66" s="79" t="str">
        <f>IF(OR(Table1[[#This Row],[Apparent Power (kVA)]]="",Table1[[#This Row],[Elec - Diversity]]=""),"",Table1[[#This Row],[Apparent Power (kVA)]]*Table1[[#This Row],[Elec - Diversity]])</f>
        <v/>
      </c>
      <c r="AL1266" s="62"/>
      <c r="AM1266" s="62"/>
      <c r="AN1266" s="62"/>
      <c r="AO1266" s="62"/>
      <c r="AP1266" s="62"/>
      <c r="AQ1266" s="62"/>
      <c r="AR1266" s="62"/>
      <c r="AS1266" s="62"/>
      <c r="AT1266" s="62" t="str" cm="1">
        <f t="array" ref="AT1266">IF(ISBLANK(Table1[[#This Row],[Service]]),"N/A",INDEX(LookupService[Consumption Unit],MATCH(Table1[[#This Row],[Service]],LookupService[Service],0),0))</f>
        <v>N/A</v>
      </c>
      <c r="AU1266" s="62"/>
      <c r="AV1266" s="62"/>
      <c r="AW1266" s="80" t="str" cm="1">
        <f t="array" ref="AW1266">IF(ISBLANK(Table1[[#This Row],[Service]]),"N/A",INDEX(LookupService[Pressure Unit],MATCH(Table1[[#This Row],[Service]],LookupService[Service],0),0))</f>
        <v>N/A</v>
      </c>
      <c r="AX1266" s="81"/>
      <c r="AY1266" s="72" t="str">
        <f>IF(OR(Table1[[#This Row],[Flow]]="",Table1[[#This Row],[Mech - Diversity]]=""),"",Table1[[#This Row],[Flow]]*Table1[[#This Row],[Mech - Diversity]])</f>
        <v/>
      </c>
      <c r="AZ1266" s="72"/>
      <c r="BA1266" s="62"/>
      <c r="BB1266" s="62"/>
      <c r="BC1266" s="62"/>
      <c r="BD1266" s="62"/>
      <c r="BE1266" s="62"/>
      <c r="BF1266" s="62"/>
      <c r="BG1266" s="62"/>
      <c r="BH1266" s="77"/>
      <c r="BI1266" s="77"/>
      <c r="BJ1266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266" s="72" t="s">
        <v>512</v>
      </c>
      <c r="BL1266" s="72" t="b">
        <f>IF(ISBLANK(Table1[[#This Row],[Power Source (Control Panel)]]),FALSE,TRUE)</f>
        <v>0</v>
      </c>
    </row>
    <row r="1267" spans="1:64" ht="30" customHeight="1" x14ac:dyDescent="0.3">
      <c r="A1267" s="73" t="s">
        <v>1198</v>
      </c>
      <c r="B1267" s="62" t="s">
        <v>1186</v>
      </c>
      <c r="C126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CA-C094</v>
      </c>
      <c r="D1267" s="62" t="s">
        <v>516</v>
      </c>
      <c r="E1267" s="62" t="s">
        <v>517</v>
      </c>
      <c r="F1267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267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267" s="74">
        <v>94</v>
      </c>
      <c r="I1267" s="75" t="str">
        <f>IF(Table1[[#This Row],[Connection ID]]&lt;&gt;"-",IF(COUNTIF(Table1[Connection ID],Table1[[#This Row],[Connection ID]])&gt;1,"Duplicate Tag",""),"")</f>
        <v/>
      </c>
      <c r="J126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67" s="62"/>
      <c r="M1267" s="62" t="s">
        <v>7</v>
      </c>
      <c r="N1267" s="72" t="str" cm="1">
        <f t="array" ref="N1267">_xlfn._xlws.FILTER(LookupCostCode[Cost Code],LookupCostCode[Description]=Table1[[#This Row],[Equipment Type]],"Not Assigned")</f>
        <v>Not Assigned</v>
      </c>
      <c r="O1267" s="72" t="s">
        <v>767</v>
      </c>
      <c r="P1267" s="72"/>
      <c r="Q1267" s="62" t="s">
        <v>13</v>
      </c>
      <c r="R1267" s="62"/>
      <c r="S1267" s="62"/>
      <c r="T1267" s="62"/>
      <c r="U1267" s="62"/>
      <c r="V1267" s="62"/>
      <c r="W1267" s="72" t="str">
        <f>IF(ISBLANK(Table1[[#This Row],[Connection Type]]),"",INDEX(LookupConnectionType[Description],MATCH(Table1[[#This Row],[Connection Type]],LookupConnectionType[Connection Abbreviation])))</f>
        <v/>
      </c>
      <c r="X1267" s="76"/>
      <c r="AA1267" s="62"/>
      <c r="AB1267" s="62"/>
      <c r="AC1267" s="62" t="s">
        <v>910</v>
      </c>
      <c r="AD1267" s="62"/>
      <c r="AE1267" s="62"/>
      <c r="AF1267" s="77"/>
      <c r="AG1267" s="77"/>
      <c r="AH1267" s="78"/>
      <c r="AI126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6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67" s="79" t="str">
        <f>IF(OR(Table1[[#This Row],[Apparent Power (kVA)]]="",Table1[[#This Row],[Elec - Diversity]]=""),"",Table1[[#This Row],[Apparent Power (kVA)]]*Table1[[#This Row],[Elec - Diversity]])</f>
        <v/>
      </c>
      <c r="AL1267" s="62"/>
      <c r="AM1267" s="62"/>
      <c r="AN1267" s="62"/>
      <c r="AO1267" s="62"/>
      <c r="AP1267" s="62"/>
      <c r="AQ1267" s="62"/>
      <c r="AR1267" s="62"/>
      <c r="AS1267" s="62">
        <v>12</v>
      </c>
      <c r="AT1267" s="62" t="str" cm="1">
        <f t="array" ref="AT1267">IF(ISBLANK(Table1[[#This Row],[Service]]),"N/A",INDEX(LookupService[Consumption Unit],MATCH(Table1[[#This Row],[Service]],LookupService[Service],0),0))</f>
        <v>SCFM</v>
      </c>
      <c r="AU1267" s="62"/>
      <c r="AV1267" s="62">
        <v>88</v>
      </c>
      <c r="AW1267" s="80" t="str" cm="1">
        <f t="array" ref="AW1267">IF(ISBLANK(Table1[[#This Row],[Service]]),"N/A",INDEX(LookupService[Pressure Unit],MATCH(Table1[[#This Row],[Service]],LookupService[Service],0),0))</f>
        <v>PSI</v>
      </c>
      <c r="AX1267" s="81">
        <v>0.33</v>
      </c>
      <c r="AY1267" s="72">
        <f>IF(OR(Table1[[#This Row],[Flow]]="",Table1[[#This Row],[Mech - Diversity]]=""),"",Table1[[#This Row],[Flow]]*Table1[[#This Row],[Mech - Diversity]])</f>
        <v>3.96</v>
      </c>
      <c r="AZ1267" s="72"/>
      <c r="BA1267" s="62" t="s">
        <v>519</v>
      </c>
      <c r="BB1267" s="62" t="s">
        <v>796</v>
      </c>
      <c r="BC1267" s="62"/>
      <c r="BD1267" s="62"/>
      <c r="BE1267" s="62"/>
      <c r="BF1267" s="62"/>
      <c r="BG1267" s="62"/>
      <c r="BH1267" s="77"/>
      <c r="BI1267" s="77"/>
      <c r="BJ1267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67" s="72" t="s">
        <v>512</v>
      </c>
      <c r="BL1267" s="72" t="b">
        <f>IF(ISBLANK(Table1[[#This Row],[Power Source (Control Panel)]]),FALSE,TRUE)</f>
        <v>0</v>
      </c>
    </row>
    <row r="1268" spans="1:64" ht="30" customHeight="1" x14ac:dyDescent="0.3">
      <c r="A1268" s="73" t="s">
        <v>1198</v>
      </c>
      <c r="B1268" s="62" t="s">
        <v>1186</v>
      </c>
      <c r="C126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CA-C095</v>
      </c>
      <c r="D1268" s="62" t="s">
        <v>516</v>
      </c>
      <c r="E1268" s="62" t="s">
        <v>517</v>
      </c>
      <c r="F1268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268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268" s="74">
        <v>95</v>
      </c>
      <c r="I1268" s="75" t="str">
        <f>IF(Table1[[#This Row],[Connection ID]]&lt;&gt;"-",IF(COUNTIF(Table1[Connection ID],Table1[[#This Row],[Connection ID]])&gt;1,"Duplicate Tag",""),"")</f>
        <v/>
      </c>
      <c r="J126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68" s="62"/>
      <c r="M1268" s="62" t="s">
        <v>7</v>
      </c>
      <c r="N1268" s="72" t="str" cm="1">
        <f t="array" ref="N1268">_xlfn._xlws.FILTER(LookupCostCode[Cost Code],LookupCostCode[Description]=Table1[[#This Row],[Equipment Type]],"Not Assigned")</f>
        <v>Not Assigned</v>
      </c>
      <c r="O1268" s="72" t="s">
        <v>767</v>
      </c>
      <c r="P1268" s="72"/>
      <c r="Q1268" s="62" t="s">
        <v>13</v>
      </c>
      <c r="R1268" s="62"/>
      <c r="S1268" s="62"/>
      <c r="T1268" s="62"/>
      <c r="U1268" s="62"/>
      <c r="V1268" s="62"/>
      <c r="W1268" s="72" t="str">
        <f>IF(ISBLANK(Table1[[#This Row],[Connection Type]]),"",INDEX(LookupConnectionType[Description],MATCH(Table1[[#This Row],[Connection Type]],LookupConnectionType[Connection Abbreviation])))</f>
        <v/>
      </c>
      <c r="X1268" s="76"/>
      <c r="AA1268" s="62"/>
      <c r="AB1268" s="62"/>
      <c r="AC1268" s="62" t="s">
        <v>910</v>
      </c>
      <c r="AD1268" s="62"/>
      <c r="AE1268" s="62"/>
      <c r="AF1268" s="77"/>
      <c r="AG1268" s="77"/>
      <c r="AH1268" s="78"/>
      <c r="AI126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6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68" s="79" t="str">
        <f>IF(OR(Table1[[#This Row],[Apparent Power (kVA)]]="",Table1[[#This Row],[Elec - Diversity]]=""),"",Table1[[#This Row],[Apparent Power (kVA)]]*Table1[[#This Row],[Elec - Diversity]])</f>
        <v/>
      </c>
      <c r="AL1268" s="62"/>
      <c r="AM1268" s="62"/>
      <c r="AN1268" s="62"/>
      <c r="AO1268" s="62"/>
      <c r="AP1268" s="62"/>
      <c r="AQ1268" s="62"/>
      <c r="AR1268" s="62"/>
      <c r="AS1268" s="62">
        <v>12</v>
      </c>
      <c r="AT1268" s="62" t="str" cm="1">
        <f t="array" ref="AT1268">IF(ISBLANK(Table1[[#This Row],[Service]]),"N/A",INDEX(LookupService[Consumption Unit],MATCH(Table1[[#This Row],[Service]],LookupService[Service],0),0))</f>
        <v>SCFM</v>
      </c>
      <c r="AU1268" s="62"/>
      <c r="AV1268" s="62">
        <v>88</v>
      </c>
      <c r="AW1268" s="80" t="str" cm="1">
        <f t="array" ref="AW1268">IF(ISBLANK(Table1[[#This Row],[Service]]),"N/A",INDEX(LookupService[Pressure Unit],MATCH(Table1[[#This Row],[Service]],LookupService[Service],0),0))</f>
        <v>PSI</v>
      </c>
      <c r="AX1268" s="81">
        <v>0.33</v>
      </c>
      <c r="AY1268" s="72">
        <f>IF(OR(Table1[[#This Row],[Flow]]="",Table1[[#This Row],[Mech - Diversity]]=""),"",Table1[[#This Row],[Flow]]*Table1[[#This Row],[Mech - Diversity]])</f>
        <v>3.96</v>
      </c>
      <c r="AZ1268" s="72"/>
      <c r="BA1268" s="62" t="s">
        <v>519</v>
      </c>
      <c r="BB1268" s="62" t="s">
        <v>796</v>
      </c>
      <c r="BC1268" s="62"/>
      <c r="BD1268" s="62"/>
      <c r="BE1268" s="62"/>
      <c r="BF1268" s="62"/>
      <c r="BG1268" s="62"/>
      <c r="BH1268" s="77"/>
      <c r="BI1268" s="77"/>
      <c r="BJ1268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68" s="72" t="s">
        <v>512</v>
      </c>
      <c r="BL1268" s="72" t="b">
        <f>IF(ISBLANK(Table1[[#This Row],[Power Source (Control Panel)]]),FALSE,TRUE)</f>
        <v>0</v>
      </c>
    </row>
    <row r="1269" spans="1:64" ht="30" customHeight="1" x14ac:dyDescent="0.3">
      <c r="A1269" s="62" t="s">
        <v>1198</v>
      </c>
      <c r="B1269" s="62" t="s">
        <v>1186</v>
      </c>
      <c r="C126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269" s="62" t="s">
        <v>509</v>
      </c>
      <c r="E1269" s="62"/>
      <c r="F126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26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269" s="74"/>
      <c r="I1269" s="75" t="str">
        <f>IF(Table1[[#This Row],[Connection ID]]&lt;&gt;"-",IF(COUNTIF(Table1[Connection ID],Table1[[#This Row],[Connection ID]])&gt;1,"Duplicate Tag",""),"")</f>
        <v/>
      </c>
      <c r="J126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69" s="62"/>
      <c r="M1269" s="62" t="s">
        <v>7</v>
      </c>
      <c r="N1269" s="72" t="str" cm="1">
        <f t="array" ref="N1269">_xlfn._xlws.FILTER(LookupCostCode[Cost Code],LookupCostCode[Description]=Table1[[#This Row],[Equipment Type]],"Not Assigned")</f>
        <v>Not Assigned</v>
      </c>
      <c r="O1269" s="72" t="s">
        <v>767</v>
      </c>
      <c r="P1269" s="72"/>
      <c r="Q1269" s="62" t="s">
        <v>13</v>
      </c>
      <c r="R1269" s="62"/>
      <c r="S1269" s="62"/>
      <c r="T1269" s="62"/>
      <c r="U1269" s="62"/>
      <c r="V1269" s="62"/>
      <c r="W1269" s="72" t="str">
        <f>IF(ISBLANK(Table1[[#This Row],[Connection Type]]),"",INDEX(LookupConnectionType[Description],MATCH(Table1[[#This Row],[Connection Type]],LookupConnectionType[Connection Abbreviation])))</f>
        <v/>
      </c>
      <c r="X1269" s="76"/>
      <c r="AA1269" s="62"/>
      <c r="AB1269" s="62"/>
      <c r="AC1269" s="62"/>
      <c r="AD1269" s="62"/>
      <c r="AE1269" s="62"/>
      <c r="AF1269" s="77"/>
      <c r="AG1269" s="77"/>
      <c r="AH1269" s="78"/>
      <c r="AI126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6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69" s="79" t="str">
        <f>IF(OR(Table1[[#This Row],[Apparent Power (kVA)]]="",Table1[[#This Row],[Elec - Diversity]]=""),"",Table1[[#This Row],[Apparent Power (kVA)]]*Table1[[#This Row],[Elec - Diversity]])</f>
        <v/>
      </c>
      <c r="AL1269" s="62" t="s">
        <v>1356</v>
      </c>
      <c r="AM1269" s="62"/>
      <c r="AN1269" s="62"/>
      <c r="AO1269" s="62"/>
      <c r="AP1269" s="62"/>
      <c r="AQ1269" s="62"/>
      <c r="AR1269" s="62"/>
      <c r="AS1269" s="62"/>
      <c r="AT1269" s="62" t="str" cm="1">
        <f t="array" ref="AT1269">IF(ISBLANK(Table1[[#This Row],[Service]]),"N/A",INDEX(LookupService[Consumption Unit],MATCH(Table1[[#This Row],[Service]],LookupService[Service],0),0))</f>
        <v>N/A</v>
      </c>
      <c r="AU1269" s="62"/>
      <c r="AV1269" s="62"/>
      <c r="AW1269" s="80" t="str" cm="1">
        <f t="array" ref="AW1269">IF(ISBLANK(Table1[[#This Row],[Service]]),"N/A",INDEX(LookupService[Pressure Unit],MATCH(Table1[[#This Row],[Service]],LookupService[Service],0),0))</f>
        <v>N/A</v>
      </c>
      <c r="AX1269" s="81"/>
      <c r="AY1269" s="72" t="str">
        <f>IF(OR(Table1[[#This Row],[Flow]]="",Table1[[#This Row],[Mech - Diversity]]=""),"",Table1[[#This Row],[Flow]]*Table1[[#This Row],[Mech - Diversity]])</f>
        <v/>
      </c>
      <c r="AZ1269" s="72"/>
      <c r="BA1269" s="62"/>
      <c r="BB1269" s="62"/>
      <c r="BC1269" s="62"/>
      <c r="BD1269" s="62"/>
      <c r="BE1269" s="62"/>
      <c r="BF1269" s="62"/>
      <c r="BG1269" s="62"/>
      <c r="BH1269" s="77"/>
      <c r="BI1269" s="77"/>
      <c r="BJ126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269" s="72"/>
      <c r="BL1269" s="72" t="b">
        <f>IF(ISBLANK(Table1[[#This Row],[Power Source (Control Panel)]]),FALSE,TRUE)</f>
        <v>1</v>
      </c>
    </row>
    <row r="1270" spans="1:64" ht="30" customHeight="1" x14ac:dyDescent="0.3">
      <c r="A1270" s="85" t="s">
        <v>1257</v>
      </c>
      <c r="B1270" s="62" t="s">
        <v>1186</v>
      </c>
      <c r="C127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CA-C073</v>
      </c>
      <c r="D1270" s="62" t="s">
        <v>516</v>
      </c>
      <c r="E1270" s="62" t="s">
        <v>517</v>
      </c>
      <c r="F1270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270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270" s="74">
        <v>73</v>
      </c>
      <c r="I1270" s="75" t="str">
        <f>IF(Table1[[#This Row],[Connection ID]]&lt;&gt;"-",IF(COUNTIF(Table1[Connection ID],Table1[[#This Row],[Connection ID]])&gt;1,"Duplicate Tag",""),"")</f>
        <v/>
      </c>
      <c r="J127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70" s="62"/>
      <c r="M1270" s="62" t="s">
        <v>7</v>
      </c>
      <c r="N1270" s="72" t="str" cm="1">
        <f t="array" ref="N1270">_xlfn._xlws.FILTER(LookupCostCode[Cost Code],LookupCostCode[Description]=Table1[[#This Row],[Equipment Type]],"Not Assigned")</f>
        <v>Not Assigned</v>
      </c>
      <c r="O1270" s="72" t="s">
        <v>767</v>
      </c>
      <c r="P1270" s="72"/>
      <c r="Q1270" s="62" t="s">
        <v>13</v>
      </c>
      <c r="R1270" s="62"/>
      <c r="S1270" s="62"/>
      <c r="T1270" s="62"/>
      <c r="U1270" s="62"/>
      <c r="V1270" s="62"/>
      <c r="W1270" s="72" t="str">
        <f>IF(ISBLANK(Table1[[#This Row],[Connection Type]]),"",INDEX(LookupConnectionType[Description],MATCH(Table1[[#This Row],[Connection Type]],LookupConnectionType[Connection Abbreviation])))</f>
        <v/>
      </c>
      <c r="X1270" s="76"/>
      <c r="AA1270" s="62"/>
      <c r="AB1270" s="62"/>
      <c r="AC1270" s="62" t="s">
        <v>910</v>
      </c>
      <c r="AD1270" s="62"/>
      <c r="AE1270" s="62"/>
      <c r="AF1270" s="77"/>
      <c r="AG1270" s="77"/>
      <c r="AH1270" s="78"/>
      <c r="AI127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7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70" s="79" t="str">
        <f>IF(OR(Table1[[#This Row],[Apparent Power (kVA)]]="",Table1[[#This Row],[Elec - Diversity]]=""),"",Table1[[#This Row],[Apparent Power (kVA)]]*Table1[[#This Row],[Elec - Diversity]])</f>
        <v/>
      </c>
      <c r="AL1270" s="62"/>
      <c r="AM1270" s="62"/>
      <c r="AN1270" s="62"/>
      <c r="AO1270" s="62"/>
      <c r="AP1270" s="62"/>
      <c r="AQ1270" s="62"/>
      <c r="AR1270" s="62"/>
      <c r="AS1270" s="62">
        <v>30</v>
      </c>
      <c r="AT1270" s="62" t="str" cm="1">
        <f t="array" ref="AT1270">IF(ISBLANK(Table1[[#This Row],[Service]]),"N/A",INDEX(LookupService[Consumption Unit],MATCH(Table1[[#This Row],[Service]],LookupService[Service],0),0))</f>
        <v>SCFM</v>
      </c>
      <c r="AU1270" s="62"/>
      <c r="AV1270" s="62">
        <v>90</v>
      </c>
      <c r="AW1270" s="80" t="str" cm="1">
        <f t="array" ref="AW1270">IF(ISBLANK(Table1[[#This Row],[Service]]),"N/A",INDEX(LookupService[Pressure Unit],MATCH(Table1[[#This Row],[Service]],LookupService[Service],0),0))</f>
        <v>PSI</v>
      </c>
      <c r="AX1270" s="81">
        <v>0.9</v>
      </c>
      <c r="AY1270" s="72">
        <f>IF(OR(Table1[[#This Row],[Flow]]="",Table1[[#This Row],[Mech - Diversity]]=""),"",Table1[[#This Row],[Flow]]*Table1[[#This Row],[Mech - Diversity]])</f>
        <v>27</v>
      </c>
      <c r="AZ1270" s="72"/>
      <c r="BA1270" s="62" t="s">
        <v>519</v>
      </c>
      <c r="BB1270" s="62" t="s">
        <v>796</v>
      </c>
      <c r="BC1270" s="62"/>
      <c r="BD1270" s="62"/>
      <c r="BE1270" s="62"/>
      <c r="BF1270" s="62"/>
      <c r="BG1270" s="62"/>
      <c r="BH1270" s="77"/>
      <c r="BI1270" s="77"/>
      <c r="BJ1270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70" s="72"/>
      <c r="BL1270" s="72" t="b">
        <f>IF(ISBLANK(Table1[[#This Row],[Power Source (Control Panel)]]),FALSE,TRUE)</f>
        <v>0</v>
      </c>
    </row>
    <row r="1271" spans="1:64" ht="30" customHeight="1" x14ac:dyDescent="0.3">
      <c r="A1271" s="85" t="s">
        <v>1257</v>
      </c>
      <c r="B1271" s="62" t="s">
        <v>1186</v>
      </c>
      <c r="C127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DRN-C038</v>
      </c>
      <c r="D1271" s="62" t="s">
        <v>516</v>
      </c>
      <c r="E1271" s="62" t="s">
        <v>882</v>
      </c>
      <c r="F1271" s="72" t="str">
        <f>IF(OR(Table1[[#This Row],[Equipment Level]] = "Equipment", Table1[[#This Row],[Equipment Level]] = "Control Panel"),"", INDEX(LookupService[Service Abbreviation],MATCH(Table1[[#This Row],[Service]],LookupService[Service],0),1))</f>
        <v>DRN</v>
      </c>
      <c r="G1271" s="72" t="str">
        <f>IF(OR(Table1[[#This Row],[Equipment Level]] = "Equipment", Table1[[#This Row],[Equipment Level]] = "Control Panel"),"",  INDEX(LookupService[Service Category],MATCH(Table1[[#This Row],[Service]],LookupService[Service],0),1))</f>
        <v>Drain</v>
      </c>
      <c r="H1271" s="74">
        <v>38</v>
      </c>
      <c r="I1271" s="75" t="str">
        <f>IF(Table1[[#This Row],[Connection ID]]&lt;&gt;"-",IF(COUNTIF(Table1[Connection ID],Table1[[#This Row],[Connection ID]])&gt;1,"Duplicate Tag",""),"")</f>
        <v/>
      </c>
      <c r="J127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71" s="62"/>
      <c r="M1271" s="62" t="s">
        <v>7</v>
      </c>
      <c r="N1271" s="72" t="str" cm="1">
        <f t="array" ref="N1271">_xlfn._xlws.FILTER(LookupCostCode[Cost Code],LookupCostCode[Description]=Table1[[#This Row],[Equipment Type]],"Not Assigned")</f>
        <v>Not Assigned</v>
      </c>
      <c r="O1271" s="72" t="s">
        <v>767</v>
      </c>
      <c r="P1271" s="72"/>
      <c r="Q1271" s="62" t="s">
        <v>13</v>
      </c>
      <c r="R1271" s="62"/>
      <c r="S1271" s="62"/>
      <c r="T1271" s="62"/>
      <c r="U1271" s="62"/>
      <c r="V1271" s="62"/>
      <c r="W1271" s="72" t="str">
        <f>IF(ISBLANK(Table1[[#This Row],[Connection Type]]),"",INDEX(LookupConnectionType[Description],MATCH(Table1[[#This Row],[Connection Type]],LookupConnectionType[Connection Abbreviation])))</f>
        <v/>
      </c>
      <c r="X1271" s="76"/>
      <c r="AA1271" s="62"/>
      <c r="AB1271" s="62"/>
      <c r="AC1271" s="62" t="s">
        <v>910</v>
      </c>
      <c r="AD1271" s="62"/>
      <c r="AE1271" s="62"/>
      <c r="AF1271" s="77"/>
      <c r="AG1271" s="77"/>
      <c r="AH1271" s="78"/>
      <c r="AI127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7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71" s="79" t="str">
        <f>IF(OR(Table1[[#This Row],[Apparent Power (kVA)]]="",Table1[[#This Row],[Elec - Diversity]]=""),"",Table1[[#This Row],[Apparent Power (kVA)]]*Table1[[#This Row],[Elec - Diversity]])</f>
        <v/>
      </c>
      <c r="AL1271" s="62"/>
      <c r="AM1271" s="62"/>
      <c r="AN1271" s="62"/>
      <c r="AO1271" s="62"/>
      <c r="AP1271" s="62"/>
      <c r="AQ1271" s="62"/>
      <c r="AR1271" s="62"/>
      <c r="AS1271" s="62">
        <v>40</v>
      </c>
      <c r="AT1271" s="62" t="str" cm="1">
        <f t="array" ref="AT1271">IF(ISBLANK(Table1[[#This Row],[Service]]),"N/A",INDEX(LookupService[Consumption Unit],MATCH(Table1[[#This Row],[Service]],LookupService[Service],0),0))</f>
        <v>GPM</v>
      </c>
      <c r="AU1271" s="62">
        <v>115</v>
      </c>
      <c r="AV1271" s="62">
        <v>10</v>
      </c>
      <c r="AW1271" s="80" t="str" cm="1">
        <f t="array" ref="AW1271">IF(ISBLANK(Table1[[#This Row],[Service]]),"N/A",INDEX(LookupService[Pressure Unit],MATCH(Table1[[#This Row],[Service]],LookupService[Service],0),0))</f>
        <v>PSI</v>
      </c>
      <c r="AX1271" s="81">
        <v>0.15</v>
      </c>
      <c r="AY1271" s="72">
        <f>IF(OR(Table1[[#This Row],[Flow]]="",Table1[[#This Row],[Mech - Diversity]]=""),"",Table1[[#This Row],[Flow]]*Table1[[#This Row],[Mech - Diversity]])</f>
        <v>6</v>
      </c>
      <c r="AZ1271" s="72"/>
      <c r="BA1271" s="62"/>
      <c r="BB1271" s="62"/>
      <c r="BC1271" s="62"/>
      <c r="BD1271" s="62"/>
      <c r="BE1271" s="62"/>
      <c r="BF1271" s="62"/>
      <c r="BG1271" s="62"/>
      <c r="BH1271" s="77"/>
      <c r="BI1271" s="77"/>
      <c r="BJ1271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71" s="72"/>
      <c r="BL1271" s="72" t="b">
        <f>IF(ISBLANK(Table1[[#This Row],[Power Source (Control Panel)]]),FALSE,TRUE)</f>
        <v>0</v>
      </c>
    </row>
    <row r="1272" spans="1:64" ht="30" customHeight="1" x14ac:dyDescent="0.3">
      <c r="A1272" s="85" t="s">
        <v>1257</v>
      </c>
      <c r="B1272" s="62" t="s">
        <v>1186</v>
      </c>
      <c r="C127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DRN-C042</v>
      </c>
      <c r="D1272" s="62" t="s">
        <v>516</v>
      </c>
      <c r="E1272" s="62" t="s">
        <v>882</v>
      </c>
      <c r="F1272" s="72" t="str">
        <f>IF(OR(Table1[[#This Row],[Equipment Level]] = "Equipment", Table1[[#This Row],[Equipment Level]] = "Control Panel"),"", INDEX(LookupService[Service Abbreviation],MATCH(Table1[[#This Row],[Service]],LookupService[Service],0),1))</f>
        <v>DRN</v>
      </c>
      <c r="G1272" s="72" t="str">
        <f>IF(OR(Table1[[#This Row],[Equipment Level]] = "Equipment", Table1[[#This Row],[Equipment Level]] = "Control Panel"),"",  INDEX(LookupService[Service Category],MATCH(Table1[[#This Row],[Service]],LookupService[Service],0),1))</f>
        <v>Drain</v>
      </c>
      <c r="H1272" s="74">
        <v>42</v>
      </c>
      <c r="I1272" s="75" t="str">
        <f>IF(Table1[[#This Row],[Connection ID]]&lt;&gt;"-",IF(COUNTIF(Table1[Connection ID],Table1[[#This Row],[Connection ID]])&gt;1,"Duplicate Tag",""),"")</f>
        <v/>
      </c>
      <c r="J127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72" s="62"/>
      <c r="M1272" s="62" t="s">
        <v>7</v>
      </c>
      <c r="N1272" s="72" t="str" cm="1">
        <f t="array" ref="N1272">_xlfn._xlws.FILTER(LookupCostCode[Cost Code],LookupCostCode[Description]=Table1[[#This Row],[Equipment Type]],"Not Assigned")</f>
        <v>Not Assigned</v>
      </c>
      <c r="O1272" s="72" t="s">
        <v>767</v>
      </c>
      <c r="P1272" s="72"/>
      <c r="Q1272" s="62" t="s">
        <v>13</v>
      </c>
      <c r="R1272" s="62"/>
      <c r="S1272" s="62"/>
      <c r="T1272" s="62"/>
      <c r="U1272" s="62"/>
      <c r="V1272" s="62"/>
      <c r="W1272" s="72" t="str">
        <f>IF(ISBLANK(Table1[[#This Row],[Connection Type]]),"",INDEX(LookupConnectionType[Description],MATCH(Table1[[#This Row],[Connection Type]],LookupConnectionType[Connection Abbreviation])))</f>
        <v/>
      </c>
      <c r="X1272" s="76"/>
      <c r="AA1272" s="62"/>
      <c r="AB1272" s="62"/>
      <c r="AC1272" s="62" t="s">
        <v>910</v>
      </c>
      <c r="AD1272" s="62"/>
      <c r="AE1272" s="62"/>
      <c r="AF1272" s="77"/>
      <c r="AG1272" s="77"/>
      <c r="AH1272" s="78"/>
      <c r="AI127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7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72" s="79" t="str">
        <f>IF(OR(Table1[[#This Row],[Apparent Power (kVA)]]="",Table1[[#This Row],[Elec - Diversity]]=""),"",Table1[[#This Row],[Apparent Power (kVA)]]*Table1[[#This Row],[Elec - Diversity]])</f>
        <v/>
      </c>
      <c r="AL1272" s="62"/>
      <c r="AM1272" s="62"/>
      <c r="AN1272" s="62"/>
      <c r="AO1272" s="62"/>
      <c r="AP1272" s="62"/>
      <c r="AQ1272" s="62"/>
      <c r="AR1272" s="62"/>
      <c r="AS1272" s="62">
        <v>40</v>
      </c>
      <c r="AT1272" s="62" t="str" cm="1">
        <f t="array" ref="AT1272">IF(ISBLANK(Table1[[#This Row],[Service]]),"N/A",INDEX(LookupService[Consumption Unit],MATCH(Table1[[#This Row],[Service]],LookupService[Service],0),0))</f>
        <v>GPM</v>
      </c>
      <c r="AU1272" s="62">
        <v>115</v>
      </c>
      <c r="AV1272" s="62">
        <v>10</v>
      </c>
      <c r="AW1272" s="80" t="str" cm="1">
        <f t="array" ref="AW1272">IF(ISBLANK(Table1[[#This Row],[Service]]),"N/A",INDEX(LookupService[Pressure Unit],MATCH(Table1[[#This Row],[Service]],LookupService[Service],0),0))</f>
        <v>PSI</v>
      </c>
      <c r="AX1272" s="81">
        <v>0.01</v>
      </c>
      <c r="AY1272" s="72">
        <f>IF(OR(Table1[[#This Row],[Flow]]="",Table1[[#This Row],[Mech - Diversity]]=""),"",Table1[[#This Row],[Flow]]*Table1[[#This Row],[Mech - Diversity]])</f>
        <v>0.4</v>
      </c>
      <c r="AZ1272" s="72"/>
      <c r="BA1272" s="62"/>
      <c r="BB1272" s="62"/>
      <c r="BC1272" s="62"/>
      <c r="BD1272" s="62"/>
      <c r="BE1272" s="62"/>
      <c r="BF1272" s="62"/>
      <c r="BG1272" s="62"/>
      <c r="BH1272" s="77"/>
      <c r="BI1272" s="77"/>
      <c r="BJ1272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72" s="72"/>
      <c r="BL1272" s="72" t="b">
        <f>IF(ISBLANK(Table1[[#This Row],[Power Source (Control Panel)]]),FALSE,TRUE)</f>
        <v>0</v>
      </c>
    </row>
    <row r="1273" spans="1:64" ht="30" customHeight="1" x14ac:dyDescent="0.3">
      <c r="A1273" s="85" t="s">
        <v>1257</v>
      </c>
      <c r="B1273" s="62" t="s">
        <v>1186</v>
      </c>
      <c r="C127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EX-C009</v>
      </c>
      <c r="D1273" s="62" t="s">
        <v>516</v>
      </c>
      <c r="E1273" s="62" t="s">
        <v>1098</v>
      </c>
      <c r="F1273" s="72" t="str">
        <f>IF(OR(Table1[[#This Row],[Equipment Level]] = "Equipment", Table1[[#This Row],[Equipment Level]] = "Control Panel"),"", INDEX(LookupService[Service Abbreviation],MATCH(Table1[[#This Row],[Service]],LookupService[Service],0),1))</f>
        <v>EX</v>
      </c>
      <c r="G1273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1273" s="74">
        <v>9</v>
      </c>
      <c r="I1273" s="75" t="str">
        <f>IF(Table1[[#This Row],[Connection ID]]&lt;&gt;"-",IF(COUNTIF(Table1[Connection ID],Table1[[#This Row],[Connection ID]])&gt;1,"Duplicate Tag",""),"")</f>
        <v/>
      </c>
      <c r="J127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73" s="62"/>
      <c r="M1273" s="62" t="s">
        <v>7</v>
      </c>
      <c r="N1273" s="72" t="str" cm="1">
        <f t="array" ref="N1273">_xlfn._xlws.FILTER(LookupCostCode[Cost Code],LookupCostCode[Description]=Table1[[#This Row],[Equipment Type]],"Not Assigned")</f>
        <v>Not Assigned</v>
      </c>
      <c r="O1273" s="72" t="s">
        <v>767</v>
      </c>
      <c r="P1273" s="72"/>
      <c r="Q1273" s="62" t="s">
        <v>13</v>
      </c>
      <c r="R1273" s="62"/>
      <c r="S1273" s="62"/>
      <c r="T1273" s="62"/>
      <c r="U1273" s="62"/>
      <c r="V1273" s="62"/>
      <c r="W1273" s="72" t="str">
        <f>IF(ISBLANK(Table1[[#This Row],[Connection Type]]),"",INDEX(LookupConnectionType[Description],MATCH(Table1[[#This Row],[Connection Type]],LookupConnectionType[Connection Abbreviation])))</f>
        <v/>
      </c>
      <c r="X1273" s="76"/>
      <c r="AA1273" s="62"/>
      <c r="AB1273" s="62"/>
      <c r="AC1273" s="62" t="s">
        <v>910</v>
      </c>
      <c r="AD1273" s="62"/>
      <c r="AE1273" s="62"/>
      <c r="AF1273" s="77"/>
      <c r="AG1273" s="77"/>
      <c r="AH1273" s="78"/>
      <c r="AI127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7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73" s="79" t="str">
        <f>IF(OR(Table1[[#This Row],[Apparent Power (kVA)]]="",Table1[[#This Row],[Elec - Diversity]]=""),"",Table1[[#This Row],[Apparent Power (kVA)]]*Table1[[#This Row],[Elec - Diversity]])</f>
        <v/>
      </c>
      <c r="AL1273" s="62"/>
      <c r="AM1273" s="62"/>
      <c r="AN1273" s="62"/>
      <c r="AO1273" s="62"/>
      <c r="AP1273" s="62"/>
      <c r="AQ1273" s="62"/>
      <c r="AR1273" s="62"/>
      <c r="AS1273" s="62">
        <v>1177</v>
      </c>
      <c r="AT1273" s="62" t="str" cm="1">
        <f t="array" ref="AT1273">IF(ISBLANK(Table1[[#This Row],[Service]]),"N/A",INDEX(LookupService[Consumption Unit],MATCH(Table1[[#This Row],[Service]],LookupService[Service],0),0))</f>
        <v>SCFM</v>
      </c>
      <c r="AU1273" s="62">
        <v>80</v>
      </c>
      <c r="AV1273" s="62">
        <v>0.2</v>
      </c>
      <c r="AW1273" s="80" t="str" cm="1">
        <f t="array" ref="AW1273">IF(ISBLANK(Table1[[#This Row],[Service]]),"N/A",INDEX(LookupService[Pressure Unit],MATCH(Table1[[#This Row],[Service]],LookupService[Service],0),0))</f>
        <v>PSI</v>
      </c>
      <c r="AX1273" s="81">
        <v>1</v>
      </c>
      <c r="AY1273" s="72">
        <f>IF(OR(Table1[[#This Row],[Flow]]="",Table1[[#This Row],[Mech - Diversity]]=""),"",Table1[[#This Row],[Flow]]*Table1[[#This Row],[Mech - Diversity]])</f>
        <v>1177</v>
      </c>
      <c r="AZ1273" s="72"/>
      <c r="BA1273" s="62"/>
      <c r="BB1273" s="62"/>
      <c r="BC1273" s="62"/>
      <c r="BD1273" s="62" t="s">
        <v>1355</v>
      </c>
      <c r="BE1273" s="62" t="s">
        <v>1102</v>
      </c>
      <c r="BF1273" s="62" t="s">
        <v>975</v>
      </c>
      <c r="BG1273" s="62"/>
      <c r="BH1273" s="77"/>
      <c r="BI1273" s="77"/>
      <c r="BJ1273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1273" s="72"/>
      <c r="BL1273" s="72" t="b">
        <f>IF(ISBLANK(Table1[[#This Row],[Power Source (Control Panel)]]),FALSE,TRUE)</f>
        <v>0</v>
      </c>
    </row>
    <row r="1274" spans="1:64" ht="30" customHeight="1" x14ac:dyDescent="0.3">
      <c r="A1274" s="89" t="s">
        <v>1257</v>
      </c>
      <c r="B1274" s="62" t="s">
        <v>1186</v>
      </c>
      <c r="C127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HHWR-C011</v>
      </c>
      <c r="D1274" s="62" t="s">
        <v>516</v>
      </c>
      <c r="E1274" s="62" t="s">
        <v>1330</v>
      </c>
      <c r="F1274" s="72" t="str">
        <f>IF(OR(Table1[[#This Row],[Equipment Level]] = "Equipment", Table1[[#This Row],[Equipment Level]] = "Control Panel"),"", INDEX(LookupService[Service Abbreviation],MATCH(Table1[[#This Row],[Service]],LookupService[Service],0),1))</f>
        <v>HHWR</v>
      </c>
      <c r="G1274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74" s="90">
        <v>11</v>
      </c>
      <c r="I1274" s="75" t="str">
        <f>IF(Table1[[#This Row],[Connection ID]]&lt;&gt;"-",IF(COUNTIF(Table1[Connection ID],Table1[[#This Row],[Connection ID]])&gt;1,"Duplicate Tag",""),"")</f>
        <v/>
      </c>
      <c r="J127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74" s="62"/>
      <c r="M1274" s="62" t="s">
        <v>7</v>
      </c>
      <c r="N1274" s="72" t="str" cm="1">
        <f t="array" ref="N1274">_xlfn._xlws.FILTER(LookupCostCode[Cost Code],LookupCostCode[Description]=Table1[[#This Row],[Equipment Type]],"Not Assigned")</f>
        <v>Not Assigned</v>
      </c>
      <c r="O1274" s="72" t="s">
        <v>767</v>
      </c>
      <c r="P1274" s="72"/>
      <c r="Q1274" s="62" t="s">
        <v>13</v>
      </c>
      <c r="R1274" s="62"/>
      <c r="S1274" s="62"/>
      <c r="T1274" s="62"/>
      <c r="U1274" s="62"/>
      <c r="V1274" s="62"/>
      <c r="W1274" s="72" t="str">
        <f>IF(ISBLANK(Table1[[#This Row],[Connection Type]]),"",INDEX(LookupConnectionType[Description],MATCH(Table1[[#This Row],[Connection Type]],LookupConnectionType[Connection Abbreviation])))</f>
        <v/>
      </c>
      <c r="X1274" s="76"/>
      <c r="AA1274" s="62"/>
      <c r="AB1274" s="62"/>
      <c r="AC1274" s="62" t="s">
        <v>910</v>
      </c>
      <c r="AD1274" s="62"/>
      <c r="AE1274" s="62"/>
      <c r="AF1274" s="77"/>
      <c r="AG1274" s="77"/>
      <c r="AH1274" s="78"/>
      <c r="AI127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7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74" s="79" t="str">
        <f>IF(OR(Table1[[#This Row],[Apparent Power (kVA)]]="",Table1[[#This Row],[Elec - Diversity]]=""),"",Table1[[#This Row],[Apparent Power (kVA)]]*Table1[[#This Row],[Elec - Diversity]])</f>
        <v/>
      </c>
      <c r="AL1274" s="62"/>
      <c r="AM1274" s="62"/>
      <c r="AN1274" s="62"/>
      <c r="AO1274" s="62"/>
      <c r="AP1274" s="62"/>
      <c r="AQ1274" s="62"/>
      <c r="AR1274" s="62"/>
      <c r="AS1274" s="62">
        <v>25</v>
      </c>
      <c r="AT1274" s="62" t="str" cm="1">
        <f t="array" ref="AT1274">IF(ISBLANK(Table1[[#This Row],[Service]]),"N/A",INDEX(LookupService[Consumption Unit],MATCH(Table1[[#This Row],[Service]],LookupService[Service],0),0))</f>
        <v>GPM</v>
      </c>
      <c r="AU1274" s="62">
        <v>55</v>
      </c>
      <c r="AV1274" s="62">
        <v>36</v>
      </c>
      <c r="AW1274" s="80" t="str" cm="1">
        <f t="array" ref="AW1274">IF(ISBLANK(Table1[[#This Row],[Service]]),"N/A",INDEX(LookupService[Pressure Unit],MATCH(Table1[[#This Row],[Service]],LookupService[Service],0),0))</f>
        <v>PSI</v>
      </c>
      <c r="AX1274" s="81">
        <v>0.54</v>
      </c>
      <c r="AY1274" s="72">
        <f>IF(OR(Table1[[#This Row],[Flow]]="",Table1[[#This Row],[Mech - Diversity]]=""),"",Table1[[#This Row],[Flow]]*Table1[[#This Row],[Mech - Diversity]])</f>
        <v>13.5</v>
      </c>
      <c r="AZ1274" s="72"/>
      <c r="BA1274" s="62" t="s">
        <v>519</v>
      </c>
      <c r="BB1274" s="62"/>
      <c r="BC1274" s="62" t="s">
        <v>2134</v>
      </c>
      <c r="BD1274" s="62"/>
      <c r="BE1274" s="62"/>
      <c r="BF1274" s="62"/>
      <c r="BG1274" s="62"/>
      <c r="BH1274" s="77"/>
      <c r="BI1274" s="77"/>
      <c r="BJ1274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74" s="72"/>
      <c r="BL1274" s="72" t="b">
        <f>IF(ISBLANK(Table1[[#This Row],[Power Source (Control Panel)]]),FALSE,TRUE)</f>
        <v>0</v>
      </c>
    </row>
    <row r="1275" spans="1:64" ht="30" customHeight="1" x14ac:dyDescent="0.3">
      <c r="A1275" s="89" t="s">
        <v>1257</v>
      </c>
      <c r="B1275" s="62" t="s">
        <v>1186</v>
      </c>
      <c r="C127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HHWS-C011</v>
      </c>
      <c r="D1275" s="62" t="s">
        <v>516</v>
      </c>
      <c r="E1275" s="62" t="s">
        <v>1334</v>
      </c>
      <c r="F1275" s="72" t="str">
        <f>IF(OR(Table1[[#This Row],[Equipment Level]] = "Equipment", Table1[[#This Row],[Equipment Level]] = "Control Panel"),"", INDEX(LookupService[Service Abbreviation],MATCH(Table1[[#This Row],[Service]],LookupService[Service],0),1))</f>
        <v>HHWS</v>
      </c>
      <c r="G1275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75" s="90">
        <v>11</v>
      </c>
      <c r="I1275" s="75" t="str">
        <f>IF(Table1[[#This Row],[Connection ID]]&lt;&gt;"-",IF(COUNTIF(Table1[Connection ID],Table1[[#This Row],[Connection ID]])&gt;1,"Duplicate Tag",""),"")</f>
        <v/>
      </c>
      <c r="J127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75" s="62"/>
      <c r="M1275" s="62" t="s">
        <v>7</v>
      </c>
      <c r="N1275" s="72" t="str" cm="1">
        <f t="array" ref="N1275">_xlfn._xlws.FILTER(LookupCostCode[Cost Code],LookupCostCode[Description]=Table1[[#This Row],[Equipment Type]],"Not Assigned")</f>
        <v>Not Assigned</v>
      </c>
      <c r="O1275" s="72" t="s">
        <v>767</v>
      </c>
      <c r="P1275" s="72"/>
      <c r="Q1275" s="62" t="s">
        <v>13</v>
      </c>
      <c r="R1275" s="62"/>
      <c r="S1275" s="62"/>
      <c r="T1275" s="62"/>
      <c r="U1275" s="62"/>
      <c r="V1275" s="62"/>
      <c r="W1275" s="72" t="str">
        <f>IF(ISBLANK(Table1[[#This Row],[Connection Type]]),"",INDEX(LookupConnectionType[Description],MATCH(Table1[[#This Row],[Connection Type]],LookupConnectionType[Connection Abbreviation])))</f>
        <v/>
      </c>
      <c r="X1275" s="76"/>
      <c r="AA1275" s="62"/>
      <c r="AB1275" s="62"/>
      <c r="AC1275" s="62" t="s">
        <v>910</v>
      </c>
      <c r="AD1275" s="62"/>
      <c r="AE1275" s="62"/>
      <c r="AF1275" s="77"/>
      <c r="AG1275" s="77"/>
      <c r="AH1275" s="78"/>
      <c r="AI127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7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75" s="79" t="str">
        <f>IF(OR(Table1[[#This Row],[Apparent Power (kVA)]]="",Table1[[#This Row],[Elec - Diversity]]=""),"",Table1[[#This Row],[Apparent Power (kVA)]]*Table1[[#This Row],[Elec - Diversity]])</f>
        <v/>
      </c>
      <c r="AL1275" s="62"/>
      <c r="AM1275" s="62"/>
      <c r="AN1275" s="62"/>
      <c r="AO1275" s="62"/>
      <c r="AP1275" s="62"/>
      <c r="AQ1275" s="62"/>
      <c r="AR1275" s="62"/>
      <c r="AS1275" s="62">
        <v>25</v>
      </c>
      <c r="AT1275" s="62" t="str" cm="1">
        <f t="array" ref="AT1275">IF(ISBLANK(Table1[[#This Row],[Service]]),"N/A",INDEX(LookupService[Consumption Unit],MATCH(Table1[[#This Row],[Service]],LookupService[Service],0),0))</f>
        <v>GPM</v>
      </c>
      <c r="AU1275" s="62">
        <v>55</v>
      </c>
      <c r="AV1275" s="62">
        <v>10</v>
      </c>
      <c r="AW1275" s="80" t="str" cm="1">
        <f t="array" ref="AW1275">IF(ISBLANK(Table1[[#This Row],[Service]]),"N/A",INDEX(LookupService[Pressure Unit],MATCH(Table1[[#This Row],[Service]],LookupService[Service],0),0))</f>
        <v>PSI</v>
      </c>
      <c r="AX1275" s="81">
        <v>0.54</v>
      </c>
      <c r="AY1275" s="72">
        <f>IF(OR(Table1[[#This Row],[Flow]]="",Table1[[#This Row],[Mech - Diversity]]=""),"",Table1[[#This Row],[Flow]]*Table1[[#This Row],[Mech - Diversity]])</f>
        <v>13.5</v>
      </c>
      <c r="AZ1275" s="72"/>
      <c r="BA1275" s="62" t="s">
        <v>519</v>
      </c>
      <c r="BB1275" s="62"/>
      <c r="BC1275" s="62" t="s">
        <v>2134</v>
      </c>
      <c r="BD1275" s="62"/>
      <c r="BE1275" s="62"/>
      <c r="BF1275" s="62"/>
      <c r="BG1275" s="62"/>
      <c r="BH1275" s="77"/>
      <c r="BI1275" s="77"/>
      <c r="BJ1275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75" s="72"/>
      <c r="BL1275" s="72" t="b">
        <f>IF(ISBLANK(Table1[[#This Row],[Power Source (Control Panel)]]),FALSE,TRUE)</f>
        <v>0</v>
      </c>
    </row>
    <row r="1276" spans="1:64" ht="30" customHeight="1" x14ac:dyDescent="0.3">
      <c r="A1276" s="85" t="s">
        <v>1257</v>
      </c>
      <c r="B1276" s="62" t="s">
        <v>1186</v>
      </c>
      <c r="C127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PCW-C028</v>
      </c>
      <c r="D1276" s="62" t="s">
        <v>516</v>
      </c>
      <c r="E1276" s="62" t="s">
        <v>812</v>
      </c>
      <c r="F1276" s="72" t="str">
        <f>IF(OR(Table1[[#This Row],[Equipment Level]] = "Equipment", Table1[[#This Row],[Equipment Level]] = "Control Panel"),"", INDEX(LookupService[Service Abbreviation],MATCH(Table1[[#This Row],[Service]],LookupService[Service],0),1))</f>
        <v>PCW</v>
      </c>
      <c r="G1276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76" s="74">
        <v>28</v>
      </c>
      <c r="I1276" s="75" t="str">
        <f>IF(Table1[[#This Row],[Connection ID]]&lt;&gt;"-",IF(COUNTIF(Table1[Connection ID],Table1[[#This Row],[Connection ID]])&gt;1,"Duplicate Tag",""),"")</f>
        <v/>
      </c>
      <c r="J127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76" s="62"/>
      <c r="M1276" s="62" t="s">
        <v>7</v>
      </c>
      <c r="N1276" s="72" t="str" cm="1">
        <f t="array" ref="N1276">_xlfn._xlws.FILTER(LookupCostCode[Cost Code],LookupCostCode[Description]=Table1[[#This Row],[Equipment Type]],"Not Assigned")</f>
        <v>Not Assigned</v>
      </c>
      <c r="O1276" s="72" t="s">
        <v>767</v>
      </c>
      <c r="P1276" s="72"/>
      <c r="Q1276" s="62" t="s">
        <v>13</v>
      </c>
      <c r="R1276" s="62"/>
      <c r="S1276" s="62"/>
      <c r="T1276" s="62"/>
      <c r="U1276" s="62"/>
      <c r="V1276" s="62"/>
      <c r="W1276" s="72" t="str">
        <f>IF(ISBLANK(Table1[[#This Row],[Connection Type]]),"",INDEX(LookupConnectionType[Description],MATCH(Table1[[#This Row],[Connection Type]],LookupConnectionType[Connection Abbreviation])))</f>
        <v/>
      </c>
      <c r="X1276" s="76"/>
      <c r="AA1276" s="62"/>
      <c r="AB1276" s="62"/>
      <c r="AC1276" s="62" t="s">
        <v>910</v>
      </c>
      <c r="AD1276" s="62"/>
      <c r="AE1276" s="62"/>
      <c r="AF1276" s="77"/>
      <c r="AG1276" s="77"/>
      <c r="AH1276" s="78"/>
      <c r="AI127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7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76" s="79" t="str">
        <f>IF(OR(Table1[[#This Row],[Apparent Power (kVA)]]="",Table1[[#This Row],[Elec - Diversity]]=""),"",Table1[[#This Row],[Apparent Power (kVA)]]*Table1[[#This Row],[Elec - Diversity]])</f>
        <v/>
      </c>
      <c r="AL1276" s="62"/>
      <c r="AM1276" s="62"/>
      <c r="AN1276" s="62"/>
      <c r="AO1276" s="62"/>
      <c r="AP1276" s="62"/>
      <c r="AQ1276" s="62"/>
      <c r="AR1276" s="62"/>
      <c r="AS1276" s="62">
        <v>20</v>
      </c>
      <c r="AT1276" s="62" t="str" cm="1">
        <f t="array" ref="AT1276">IF(ISBLANK(Table1[[#This Row],[Service]]),"N/A",INDEX(LookupService[Consumption Unit],MATCH(Table1[[#This Row],[Service]],LookupService[Service],0),0))</f>
        <v>GPM</v>
      </c>
      <c r="AU1276" s="62">
        <v>55</v>
      </c>
      <c r="AV1276" s="62">
        <v>36</v>
      </c>
      <c r="AW1276" s="80" t="str" cm="1">
        <f t="array" ref="AW1276">IF(ISBLANK(Table1[[#This Row],[Service]]),"N/A",INDEX(LookupService[Pressure Unit],MATCH(Table1[[#This Row],[Service]],LookupService[Service],0),0))</f>
        <v>PSI</v>
      </c>
      <c r="AX1276" s="81">
        <v>0.05</v>
      </c>
      <c r="AY1276" s="72">
        <f>IF(OR(Table1[[#This Row],[Flow]]="",Table1[[#This Row],[Mech - Diversity]]=""),"",Table1[[#This Row],[Flow]]*Table1[[#This Row],[Mech - Diversity]])</f>
        <v>1</v>
      </c>
      <c r="AZ1276" s="72"/>
      <c r="BA1276" s="62" t="s">
        <v>519</v>
      </c>
      <c r="BB1276" s="62"/>
      <c r="BC1276" s="62"/>
      <c r="BD1276" s="62"/>
      <c r="BE1276" s="62"/>
      <c r="BF1276" s="62"/>
      <c r="BG1276" s="62"/>
      <c r="BH1276" s="77"/>
      <c r="BI1276" s="77"/>
      <c r="BJ1276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76" s="72"/>
      <c r="BL1276" s="72" t="b">
        <f>IF(ISBLANK(Table1[[#This Row],[Power Source (Control Panel)]]),FALSE,TRUE)</f>
        <v>0</v>
      </c>
    </row>
    <row r="1277" spans="1:64" ht="30" customHeight="1" x14ac:dyDescent="0.3">
      <c r="A1277" s="85" t="s">
        <v>1257</v>
      </c>
      <c r="B1277" s="62" t="s">
        <v>1186</v>
      </c>
      <c r="C127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PCW-C029</v>
      </c>
      <c r="D1277" s="62" t="s">
        <v>516</v>
      </c>
      <c r="E1277" s="62" t="s">
        <v>812</v>
      </c>
      <c r="F1277" s="72" t="str">
        <f>IF(OR(Table1[[#This Row],[Equipment Level]] = "Equipment", Table1[[#This Row],[Equipment Level]] = "Control Panel"),"", INDEX(LookupService[Service Abbreviation],MATCH(Table1[[#This Row],[Service]],LookupService[Service],0),1))</f>
        <v>PCW</v>
      </c>
      <c r="G1277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77" s="74">
        <v>29</v>
      </c>
      <c r="I1277" s="75" t="str">
        <f>IF(Table1[[#This Row],[Connection ID]]&lt;&gt;"-",IF(COUNTIF(Table1[Connection ID],Table1[[#This Row],[Connection ID]])&gt;1,"Duplicate Tag",""),"")</f>
        <v/>
      </c>
      <c r="J127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77" s="62"/>
      <c r="M1277" s="62" t="s">
        <v>7</v>
      </c>
      <c r="N1277" s="72" t="str" cm="1">
        <f t="array" ref="N1277">_xlfn._xlws.FILTER(LookupCostCode[Cost Code],LookupCostCode[Description]=Table1[[#This Row],[Equipment Type]],"Not Assigned")</f>
        <v>Not Assigned</v>
      </c>
      <c r="O1277" s="72" t="s">
        <v>767</v>
      </c>
      <c r="P1277" s="72"/>
      <c r="Q1277" s="62" t="s">
        <v>13</v>
      </c>
      <c r="R1277" s="62"/>
      <c r="S1277" s="62"/>
      <c r="T1277" s="62"/>
      <c r="U1277" s="62"/>
      <c r="V1277" s="62"/>
      <c r="W1277" s="72" t="str">
        <f>IF(ISBLANK(Table1[[#This Row],[Connection Type]]),"",INDEX(LookupConnectionType[Description],MATCH(Table1[[#This Row],[Connection Type]],LookupConnectionType[Connection Abbreviation])))</f>
        <v/>
      </c>
      <c r="X1277" s="76"/>
      <c r="AA1277" s="62"/>
      <c r="AB1277" s="62"/>
      <c r="AC1277" s="62" t="s">
        <v>910</v>
      </c>
      <c r="AD1277" s="62"/>
      <c r="AE1277" s="62"/>
      <c r="AF1277" s="77"/>
      <c r="AG1277" s="77"/>
      <c r="AH1277" s="78"/>
      <c r="AI127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7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77" s="79" t="str">
        <f>IF(OR(Table1[[#This Row],[Apparent Power (kVA)]]="",Table1[[#This Row],[Elec - Diversity]]=""),"",Table1[[#This Row],[Apparent Power (kVA)]]*Table1[[#This Row],[Elec - Diversity]])</f>
        <v/>
      </c>
      <c r="AL1277" s="62"/>
      <c r="AM1277" s="62"/>
      <c r="AN1277" s="62"/>
      <c r="AO1277" s="62"/>
      <c r="AP1277" s="62"/>
      <c r="AQ1277" s="62"/>
      <c r="AR1277" s="62"/>
      <c r="AS1277" s="62">
        <v>4</v>
      </c>
      <c r="AT1277" s="62" t="str" cm="1">
        <f t="array" ref="AT1277">IF(ISBLANK(Table1[[#This Row],[Service]]),"N/A",INDEX(LookupService[Consumption Unit],MATCH(Table1[[#This Row],[Service]],LookupService[Service],0),0))</f>
        <v>GPM</v>
      </c>
      <c r="AU1277" s="62">
        <v>55</v>
      </c>
      <c r="AV1277" s="62">
        <v>36</v>
      </c>
      <c r="AW1277" s="80" t="str" cm="1">
        <f t="array" ref="AW1277">IF(ISBLANK(Table1[[#This Row],[Service]]),"N/A",INDEX(LookupService[Pressure Unit],MATCH(Table1[[#This Row],[Service]],LookupService[Service],0),0))</f>
        <v>PSI</v>
      </c>
      <c r="AX1277" s="81">
        <v>0.5</v>
      </c>
      <c r="AY1277" s="72">
        <f>IF(OR(Table1[[#This Row],[Flow]]="",Table1[[#This Row],[Mech - Diversity]]=""),"",Table1[[#This Row],[Flow]]*Table1[[#This Row],[Mech - Diversity]])</f>
        <v>2</v>
      </c>
      <c r="AZ1277" s="72"/>
      <c r="BA1277" s="62" t="s">
        <v>519</v>
      </c>
      <c r="BB1277" s="62"/>
      <c r="BC1277" s="62"/>
      <c r="BD1277" s="62"/>
      <c r="BE1277" s="62"/>
      <c r="BF1277" s="62"/>
      <c r="BG1277" s="62"/>
      <c r="BH1277" s="77"/>
      <c r="BI1277" s="77"/>
      <c r="BJ1277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77" s="72"/>
      <c r="BL1277" s="72" t="b">
        <f>IF(ISBLANK(Table1[[#This Row],[Power Source (Control Panel)]]),FALSE,TRUE)</f>
        <v>0</v>
      </c>
    </row>
    <row r="1278" spans="1:64" ht="30" customHeight="1" x14ac:dyDescent="0.3">
      <c r="A1278" s="85" t="s">
        <v>1257</v>
      </c>
      <c r="B1278" s="62" t="s">
        <v>1186</v>
      </c>
      <c r="C127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PHW-C028</v>
      </c>
      <c r="D1278" s="62" t="s">
        <v>516</v>
      </c>
      <c r="E1278" s="62" t="s">
        <v>814</v>
      </c>
      <c r="F1278" s="72" t="str">
        <f>IF(OR(Table1[[#This Row],[Equipment Level]] = "Equipment", Table1[[#This Row],[Equipment Level]] = "Control Panel"),"", INDEX(LookupService[Service Abbreviation],MATCH(Table1[[#This Row],[Service]],LookupService[Service],0),1))</f>
        <v>PHW</v>
      </c>
      <c r="G1278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78" s="74">
        <v>28</v>
      </c>
      <c r="I1278" s="75" t="str">
        <f>IF(Table1[[#This Row],[Connection ID]]&lt;&gt;"-",IF(COUNTIF(Table1[Connection ID],Table1[[#This Row],[Connection ID]])&gt;1,"Duplicate Tag",""),"")</f>
        <v/>
      </c>
      <c r="J127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78" s="62"/>
      <c r="M1278" s="62" t="s">
        <v>7</v>
      </c>
      <c r="N1278" s="72" t="str" cm="1">
        <f t="array" ref="N1278">_xlfn._xlws.FILTER(LookupCostCode[Cost Code],LookupCostCode[Description]=Table1[[#This Row],[Equipment Type]],"Not Assigned")</f>
        <v>Not Assigned</v>
      </c>
      <c r="O1278" s="72" t="s">
        <v>767</v>
      </c>
      <c r="P1278" s="72"/>
      <c r="Q1278" s="62" t="s">
        <v>13</v>
      </c>
      <c r="R1278" s="62"/>
      <c r="S1278" s="62"/>
      <c r="T1278" s="62"/>
      <c r="U1278" s="62"/>
      <c r="V1278" s="62"/>
      <c r="W1278" s="72" t="str">
        <f>IF(ISBLANK(Table1[[#This Row],[Connection Type]]),"",INDEX(LookupConnectionType[Description],MATCH(Table1[[#This Row],[Connection Type]],LookupConnectionType[Connection Abbreviation])))</f>
        <v/>
      </c>
      <c r="X1278" s="76"/>
      <c r="AA1278" s="62"/>
      <c r="AB1278" s="62"/>
      <c r="AC1278" s="62" t="s">
        <v>910</v>
      </c>
      <c r="AD1278" s="62"/>
      <c r="AE1278" s="62"/>
      <c r="AF1278" s="77"/>
      <c r="AG1278" s="77"/>
      <c r="AH1278" s="78"/>
      <c r="AI127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7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78" s="79" t="str">
        <f>IF(OR(Table1[[#This Row],[Apparent Power (kVA)]]="",Table1[[#This Row],[Elec - Diversity]]=""),"",Table1[[#This Row],[Apparent Power (kVA)]]*Table1[[#This Row],[Elec - Diversity]])</f>
        <v/>
      </c>
      <c r="AL1278" s="62"/>
      <c r="AM1278" s="62"/>
      <c r="AN1278" s="62"/>
      <c r="AO1278" s="62"/>
      <c r="AP1278" s="62"/>
      <c r="AQ1278" s="62"/>
      <c r="AR1278" s="62"/>
      <c r="AS1278" s="62">
        <v>20</v>
      </c>
      <c r="AT1278" s="62" t="str" cm="1">
        <f t="array" ref="AT1278">IF(ISBLANK(Table1[[#This Row],[Service]]),"N/A",INDEX(LookupService[Consumption Unit],MATCH(Table1[[#This Row],[Service]],LookupService[Service],0),0))</f>
        <v>GPM</v>
      </c>
      <c r="AU1278" s="62">
        <v>180</v>
      </c>
      <c r="AV1278" s="62">
        <v>36</v>
      </c>
      <c r="AW1278" s="80" t="str" cm="1">
        <f t="array" ref="AW1278">IF(ISBLANK(Table1[[#This Row],[Service]]),"N/A",INDEX(LookupService[Pressure Unit],MATCH(Table1[[#This Row],[Service]],LookupService[Service],0),0))</f>
        <v>PSI</v>
      </c>
      <c r="AX1278" s="81">
        <v>0.05</v>
      </c>
      <c r="AY1278" s="72">
        <f>IF(OR(Table1[[#This Row],[Flow]]="",Table1[[#This Row],[Mech - Diversity]]=""),"",Table1[[#This Row],[Flow]]*Table1[[#This Row],[Mech - Diversity]])</f>
        <v>1</v>
      </c>
      <c r="AZ1278" s="72"/>
      <c r="BA1278" s="62" t="s">
        <v>519</v>
      </c>
      <c r="BB1278" s="62"/>
      <c r="BC1278" s="62"/>
      <c r="BD1278" s="62"/>
      <c r="BE1278" s="62"/>
      <c r="BF1278" s="62"/>
      <c r="BG1278" s="62"/>
      <c r="BH1278" s="77"/>
      <c r="BI1278" s="77"/>
      <c r="BJ1278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78" s="72"/>
      <c r="BL1278" s="72" t="b">
        <f>IF(ISBLANK(Table1[[#This Row],[Power Source (Control Panel)]]),FALSE,TRUE)</f>
        <v>0</v>
      </c>
    </row>
    <row r="1279" spans="1:64" ht="30" customHeight="1" x14ac:dyDescent="0.3">
      <c r="A1279" s="85" t="s">
        <v>1257</v>
      </c>
      <c r="B1279" s="62" t="s">
        <v>1186</v>
      </c>
      <c r="C127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PHW-C029</v>
      </c>
      <c r="D1279" s="62" t="s">
        <v>516</v>
      </c>
      <c r="E1279" s="62" t="s">
        <v>814</v>
      </c>
      <c r="F1279" s="72" t="str">
        <f>IF(OR(Table1[[#This Row],[Equipment Level]] = "Equipment", Table1[[#This Row],[Equipment Level]] = "Control Panel"),"", INDEX(LookupService[Service Abbreviation],MATCH(Table1[[#This Row],[Service]],LookupService[Service],0),1))</f>
        <v>PHW</v>
      </c>
      <c r="G1279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79" s="74">
        <v>29</v>
      </c>
      <c r="I1279" s="75" t="str">
        <f>IF(Table1[[#This Row],[Connection ID]]&lt;&gt;"-",IF(COUNTIF(Table1[Connection ID],Table1[[#This Row],[Connection ID]])&gt;1,"Duplicate Tag",""),"")</f>
        <v/>
      </c>
      <c r="J127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79" s="62"/>
      <c r="M1279" s="62" t="s">
        <v>7</v>
      </c>
      <c r="N1279" s="72" t="str" cm="1">
        <f t="array" ref="N1279">_xlfn._xlws.FILTER(LookupCostCode[Cost Code],LookupCostCode[Description]=Table1[[#This Row],[Equipment Type]],"Not Assigned")</f>
        <v>Not Assigned</v>
      </c>
      <c r="O1279" s="72" t="s">
        <v>767</v>
      </c>
      <c r="P1279" s="72"/>
      <c r="Q1279" s="62" t="s">
        <v>13</v>
      </c>
      <c r="R1279" s="62"/>
      <c r="S1279" s="62"/>
      <c r="T1279" s="62"/>
      <c r="U1279" s="62"/>
      <c r="V1279" s="62"/>
      <c r="W1279" s="72" t="str">
        <f>IF(ISBLANK(Table1[[#This Row],[Connection Type]]),"",INDEX(LookupConnectionType[Description],MATCH(Table1[[#This Row],[Connection Type]],LookupConnectionType[Connection Abbreviation])))</f>
        <v/>
      </c>
      <c r="X1279" s="76"/>
      <c r="AA1279" s="62"/>
      <c r="AB1279" s="62"/>
      <c r="AC1279" s="62" t="s">
        <v>910</v>
      </c>
      <c r="AD1279" s="62"/>
      <c r="AE1279" s="62"/>
      <c r="AF1279" s="77"/>
      <c r="AG1279" s="77"/>
      <c r="AH1279" s="78"/>
      <c r="AI127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7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79" s="79" t="str">
        <f>IF(OR(Table1[[#This Row],[Apparent Power (kVA)]]="",Table1[[#This Row],[Elec - Diversity]]=""),"",Table1[[#This Row],[Apparent Power (kVA)]]*Table1[[#This Row],[Elec - Diversity]])</f>
        <v/>
      </c>
      <c r="AL1279" s="62"/>
      <c r="AM1279" s="62"/>
      <c r="AN1279" s="62"/>
      <c r="AO1279" s="62"/>
      <c r="AP1279" s="62"/>
      <c r="AQ1279" s="62"/>
      <c r="AR1279" s="62"/>
      <c r="AS1279" s="62">
        <v>4</v>
      </c>
      <c r="AT1279" s="62" t="str" cm="1">
        <f t="array" ref="AT1279">IF(ISBLANK(Table1[[#This Row],[Service]]),"N/A",INDEX(LookupService[Consumption Unit],MATCH(Table1[[#This Row],[Service]],LookupService[Service],0),0))</f>
        <v>GPM</v>
      </c>
      <c r="AU1279" s="62">
        <v>180</v>
      </c>
      <c r="AV1279" s="62">
        <v>36</v>
      </c>
      <c r="AW1279" s="80" t="str" cm="1">
        <f t="array" ref="AW1279">IF(ISBLANK(Table1[[#This Row],[Service]]),"N/A",INDEX(LookupService[Pressure Unit],MATCH(Table1[[#This Row],[Service]],LookupService[Service],0),0))</f>
        <v>PSI</v>
      </c>
      <c r="AX1279" s="81">
        <v>0.5</v>
      </c>
      <c r="AY1279" s="72">
        <f>IF(OR(Table1[[#This Row],[Flow]]="",Table1[[#This Row],[Mech - Diversity]]=""),"",Table1[[#This Row],[Flow]]*Table1[[#This Row],[Mech - Diversity]])</f>
        <v>2</v>
      </c>
      <c r="AZ1279" s="72"/>
      <c r="BA1279" s="62" t="s">
        <v>519</v>
      </c>
      <c r="BB1279" s="62"/>
      <c r="BC1279" s="62"/>
      <c r="BD1279" s="62"/>
      <c r="BE1279" s="62"/>
      <c r="BF1279" s="62"/>
      <c r="BG1279" s="62"/>
      <c r="BH1279" s="77"/>
      <c r="BI1279" s="77"/>
      <c r="BJ1279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79" s="72"/>
      <c r="BL1279" s="72" t="b">
        <f>IF(ISBLANK(Table1[[#This Row],[Power Source (Control Panel)]]),FALSE,TRUE)</f>
        <v>0</v>
      </c>
    </row>
    <row r="1280" spans="1:64" ht="30" customHeight="1" x14ac:dyDescent="0.3">
      <c r="A1280" s="80" t="s">
        <v>1257</v>
      </c>
      <c r="B1280" s="62" t="s">
        <v>1186</v>
      </c>
      <c r="C128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TD-C022</v>
      </c>
      <c r="D1280" s="62" t="s">
        <v>516</v>
      </c>
      <c r="E1280" s="62" t="s">
        <v>794</v>
      </c>
      <c r="F1280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280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280" s="74">
        <v>22</v>
      </c>
      <c r="I1280" s="75" t="str">
        <f>IF(Table1[[#This Row],[Connection ID]]&lt;&gt;"-",IF(COUNTIF(Table1[Connection ID],Table1[[#This Row],[Connection ID]])&gt;1,"Duplicate Tag",""),"")</f>
        <v/>
      </c>
      <c r="J128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80" s="62"/>
      <c r="M1280" s="62"/>
      <c r="N1280" s="72" t="str" cm="1">
        <f t="array" ref="N1280">_xlfn._xlws.FILTER(LookupCostCode[Cost Code],LookupCostCode[Description]=Table1[[#This Row],[Equipment Type]],"Not Assigned")</f>
        <v>Not Assigned</v>
      </c>
      <c r="O1280" s="72"/>
      <c r="P1280" s="72"/>
      <c r="Q1280" s="62" t="s">
        <v>13</v>
      </c>
      <c r="R1280" s="62"/>
      <c r="S1280" s="62"/>
      <c r="T1280" s="62"/>
      <c r="U1280" s="62"/>
      <c r="V1280" s="62"/>
      <c r="W1280" s="72" t="str">
        <f>IF(ISBLANK(Table1[[#This Row],[Connection Type]]),"",INDEX(LookupConnectionType[Description],MATCH(Table1[[#This Row],[Connection Type]],LookupConnectionType[Connection Abbreviation])))</f>
        <v/>
      </c>
      <c r="X1280" s="76"/>
      <c r="AA1280" s="62"/>
      <c r="AB1280" s="62"/>
      <c r="AC1280" s="62" t="s">
        <v>665</v>
      </c>
      <c r="AD1280" s="62"/>
      <c r="AE1280" s="62"/>
      <c r="AF1280" s="77"/>
      <c r="AG1280" s="77"/>
      <c r="AH1280" s="78"/>
      <c r="AI128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8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80" s="79" t="str">
        <f>IF(OR(Table1[[#This Row],[Apparent Power (kVA)]]="",Table1[[#This Row],[Elec - Diversity]]=""),"",Table1[[#This Row],[Apparent Power (kVA)]]*Table1[[#This Row],[Elec - Diversity]])</f>
        <v/>
      </c>
      <c r="AL1280" s="62"/>
      <c r="AM1280" s="62"/>
      <c r="AN1280" s="62"/>
      <c r="AO1280" s="62"/>
      <c r="AP1280" s="62"/>
      <c r="AQ1280" s="62"/>
      <c r="AR1280" s="62"/>
      <c r="AS1280" s="62"/>
      <c r="AT1280" s="62" t="str" cm="1">
        <f t="array" ref="AT1280">IF(ISBLANK(Table1[[#This Row],[Service]]),"N/A",INDEX(LookupService[Consumption Unit],MATCH(Table1[[#This Row],[Service]],LookupService[Service],0),0))</f>
        <v>N/A</v>
      </c>
      <c r="AU1280" s="62"/>
      <c r="AV1280" s="62"/>
      <c r="AW1280" s="80" t="str" cm="1">
        <f t="array" ref="AW1280">IF(ISBLANK(Table1[[#This Row],[Service]]),"N/A",INDEX(LookupService[Pressure Unit],MATCH(Table1[[#This Row],[Service]],LookupService[Service],0),0))</f>
        <v>N/A</v>
      </c>
      <c r="AX1280" s="81"/>
      <c r="AY1280" s="72" t="str">
        <f>IF(OR(Table1[[#This Row],[Flow]]="",Table1[[#This Row],[Mech - Diversity]]=""),"",Table1[[#This Row],[Flow]]*Table1[[#This Row],[Mech - Diversity]])</f>
        <v/>
      </c>
      <c r="AZ1280" s="72"/>
      <c r="BA1280" s="62"/>
      <c r="BB1280" s="62"/>
      <c r="BC1280" s="62"/>
      <c r="BD1280" s="62"/>
      <c r="BE1280" s="62"/>
      <c r="BF1280" s="62"/>
      <c r="BG1280" s="62"/>
      <c r="BH1280" s="77"/>
      <c r="BI1280" s="77"/>
      <c r="BJ1280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280" s="72" t="s">
        <v>512</v>
      </c>
      <c r="BL1280" s="72" t="b">
        <f>IF(ISBLANK(Table1[[#This Row],[Power Source (Control Panel)]]),FALSE,TRUE)</f>
        <v>0</v>
      </c>
    </row>
    <row r="1281" spans="1:64" ht="30" customHeight="1" x14ac:dyDescent="0.3">
      <c r="A1281" s="73" t="s">
        <v>1257</v>
      </c>
      <c r="B1281" s="62" t="s">
        <v>1186</v>
      </c>
      <c r="C128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CA-C096</v>
      </c>
      <c r="D1281" s="62" t="s">
        <v>516</v>
      </c>
      <c r="E1281" s="62" t="s">
        <v>517</v>
      </c>
      <c r="F1281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281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281" s="74">
        <v>96</v>
      </c>
      <c r="I1281" s="75" t="str">
        <f>IF(Table1[[#This Row],[Connection ID]]&lt;&gt;"-",IF(COUNTIF(Table1[Connection ID],Table1[[#This Row],[Connection ID]])&gt;1,"Duplicate Tag",""),"")</f>
        <v/>
      </c>
      <c r="J128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81" s="62"/>
      <c r="M1281" s="62" t="s">
        <v>7</v>
      </c>
      <c r="N1281" s="72" t="str" cm="1">
        <f t="array" ref="N1281">_xlfn._xlws.FILTER(LookupCostCode[Cost Code],LookupCostCode[Description]=Table1[[#This Row],[Equipment Type]],"Not Assigned")</f>
        <v>Not Assigned</v>
      </c>
      <c r="O1281" s="72" t="s">
        <v>767</v>
      </c>
      <c r="P1281" s="72"/>
      <c r="Q1281" s="62" t="s">
        <v>13</v>
      </c>
      <c r="R1281" s="62"/>
      <c r="S1281" s="62"/>
      <c r="T1281" s="62"/>
      <c r="U1281" s="62"/>
      <c r="V1281" s="62"/>
      <c r="W1281" s="72" t="str">
        <f>IF(ISBLANK(Table1[[#This Row],[Connection Type]]),"",INDEX(LookupConnectionType[Description],MATCH(Table1[[#This Row],[Connection Type]],LookupConnectionType[Connection Abbreviation])))</f>
        <v/>
      </c>
      <c r="X1281" s="76"/>
      <c r="AA1281" s="62"/>
      <c r="AB1281" s="62"/>
      <c r="AC1281" s="62" t="s">
        <v>910</v>
      </c>
      <c r="AD1281" s="62"/>
      <c r="AE1281" s="62"/>
      <c r="AF1281" s="77"/>
      <c r="AG1281" s="77"/>
      <c r="AH1281" s="78"/>
      <c r="AI128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8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81" s="79" t="str">
        <f>IF(OR(Table1[[#This Row],[Apparent Power (kVA)]]="",Table1[[#This Row],[Elec - Diversity]]=""),"",Table1[[#This Row],[Apparent Power (kVA)]]*Table1[[#This Row],[Elec - Diversity]])</f>
        <v/>
      </c>
      <c r="AL1281" s="62"/>
      <c r="AM1281" s="62"/>
      <c r="AN1281" s="62"/>
      <c r="AO1281" s="62"/>
      <c r="AP1281" s="62"/>
      <c r="AQ1281" s="62"/>
      <c r="AR1281" s="62"/>
      <c r="AS1281" s="62">
        <v>12</v>
      </c>
      <c r="AT1281" s="62" t="str" cm="1">
        <f t="array" ref="AT1281">IF(ISBLANK(Table1[[#This Row],[Service]]),"N/A",INDEX(LookupService[Consumption Unit],MATCH(Table1[[#This Row],[Service]],LookupService[Service],0),0))</f>
        <v>SCFM</v>
      </c>
      <c r="AU1281" s="62"/>
      <c r="AV1281" s="62">
        <v>88</v>
      </c>
      <c r="AW1281" s="80" t="str" cm="1">
        <f t="array" ref="AW1281">IF(ISBLANK(Table1[[#This Row],[Service]]),"N/A",INDEX(LookupService[Pressure Unit],MATCH(Table1[[#This Row],[Service]],LookupService[Service],0),0))</f>
        <v>PSI</v>
      </c>
      <c r="AX1281" s="81">
        <v>0.33</v>
      </c>
      <c r="AY1281" s="72">
        <f>IF(OR(Table1[[#This Row],[Flow]]="",Table1[[#This Row],[Mech - Diversity]]=""),"",Table1[[#This Row],[Flow]]*Table1[[#This Row],[Mech - Diversity]])</f>
        <v>3.96</v>
      </c>
      <c r="AZ1281" s="72"/>
      <c r="BA1281" s="62" t="s">
        <v>519</v>
      </c>
      <c r="BB1281" s="62" t="s">
        <v>796</v>
      </c>
      <c r="BC1281" s="62"/>
      <c r="BD1281" s="62"/>
      <c r="BE1281" s="62"/>
      <c r="BF1281" s="62"/>
      <c r="BG1281" s="62"/>
      <c r="BH1281" s="77"/>
      <c r="BI1281" s="77"/>
      <c r="BJ1281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81" s="72" t="s">
        <v>512</v>
      </c>
      <c r="BL1281" s="72" t="b">
        <f>IF(ISBLANK(Table1[[#This Row],[Power Source (Control Panel)]]),FALSE,TRUE)</f>
        <v>0</v>
      </c>
    </row>
    <row r="1282" spans="1:64" ht="30" customHeight="1" x14ac:dyDescent="0.3">
      <c r="A1282" s="73" t="s">
        <v>1257</v>
      </c>
      <c r="B1282" s="62" t="s">
        <v>1186</v>
      </c>
      <c r="C128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CA-C097</v>
      </c>
      <c r="D1282" s="62" t="s">
        <v>516</v>
      </c>
      <c r="E1282" s="62" t="s">
        <v>517</v>
      </c>
      <c r="F1282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282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282" s="74">
        <v>97</v>
      </c>
      <c r="I1282" s="75" t="str">
        <f>IF(Table1[[#This Row],[Connection ID]]&lt;&gt;"-",IF(COUNTIF(Table1[Connection ID],Table1[[#This Row],[Connection ID]])&gt;1,"Duplicate Tag",""),"")</f>
        <v/>
      </c>
      <c r="J128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82" s="62"/>
      <c r="M1282" s="62" t="s">
        <v>7</v>
      </c>
      <c r="N1282" s="72" t="str" cm="1">
        <f t="array" ref="N1282">_xlfn._xlws.FILTER(LookupCostCode[Cost Code],LookupCostCode[Description]=Table1[[#This Row],[Equipment Type]],"Not Assigned")</f>
        <v>Not Assigned</v>
      </c>
      <c r="O1282" s="72" t="s">
        <v>767</v>
      </c>
      <c r="P1282" s="72"/>
      <c r="Q1282" s="62" t="s">
        <v>13</v>
      </c>
      <c r="R1282" s="62"/>
      <c r="S1282" s="62"/>
      <c r="T1282" s="62"/>
      <c r="U1282" s="62"/>
      <c r="V1282" s="62"/>
      <c r="W1282" s="72" t="str">
        <f>IF(ISBLANK(Table1[[#This Row],[Connection Type]]),"",INDEX(LookupConnectionType[Description],MATCH(Table1[[#This Row],[Connection Type]],LookupConnectionType[Connection Abbreviation])))</f>
        <v/>
      </c>
      <c r="X1282" s="76"/>
      <c r="AA1282" s="62"/>
      <c r="AB1282" s="62"/>
      <c r="AC1282" s="62" t="s">
        <v>910</v>
      </c>
      <c r="AD1282" s="62"/>
      <c r="AE1282" s="62"/>
      <c r="AF1282" s="77"/>
      <c r="AG1282" s="77"/>
      <c r="AH1282" s="78"/>
      <c r="AI128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8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82" s="79" t="str">
        <f>IF(OR(Table1[[#This Row],[Apparent Power (kVA)]]="",Table1[[#This Row],[Elec - Diversity]]=""),"",Table1[[#This Row],[Apparent Power (kVA)]]*Table1[[#This Row],[Elec - Diversity]])</f>
        <v/>
      </c>
      <c r="AL1282" s="62"/>
      <c r="AM1282" s="62"/>
      <c r="AN1282" s="62"/>
      <c r="AO1282" s="62"/>
      <c r="AP1282" s="62"/>
      <c r="AQ1282" s="62"/>
      <c r="AR1282" s="62"/>
      <c r="AS1282" s="62">
        <v>12</v>
      </c>
      <c r="AT1282" s="62" t="str" cm="1">
        <f t="array" ref="AT1282">IF(ISBLANK(Table1[[#This Row],[Service]]),"N/A",INDEX(LookupService[Consumption Unit],MATCH(Table1[[#This Row],[Service]],LookupService[Service],0),0))</f>
        <v>SCFM</v>
      </c>
      <c r="AU1282" s="62"/>
      <c r="AV1282" s="62">
        <v>88</v>
      </c>
      <c r="AW1282" s="80" t="str" cm="1">
        <f t="array" ref="AW1282">IF(ISBLANK(Table1[[#This Row],[Service]]),"N/A",INDEX(LookupService[Pressure Unit],MATCH(Table1[[#This Row],[Service]],LookupService[Service],0),0))</f>
        <v>PSI</v>
      </c>
      <c r="AX1282" s="81">
        <v>0.33</v>
      </c>
      <c r="AY1282" s="72">
        <f>IF(OR(Table1[[#This Row],[Flow]]="",Table1[[#This Row],[Mech - Diversity]]=""),"",Table1[[#This Row],[Flow]]*Table1[[#This Row],[Mech - Diversity]])</f>
        <v>3.96</v>
      </c>
      <c r="AZ1282" s="72"/>
      <c r="BA1282" s="62" t="s">
        <v>519</v>
      </c>
      <c r="BB1282" s="62" t="s">
        <v>796</v>
      </c>
      <c r="BC1282" s="62"/>
      <c r="BD1282" s="62"/>
      <c r="BE1282" s="62"/>
      <c r="BF1282" s="62"/>
      <c r="BG1282" s="62"/>
      <c r="BH1282" s="77"/>
      <c r="BI1282" s="77"/>
      <c r="BJ1282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82" s="72" t="s">
        <v>512</v>
      </c>
      <c r="BL1282" s="72" t="b">
        <f>IF(ISBLANK(Table1[[#This Row],[Power Source (Control Panel)]]),FALSE,TRUE)</f>
        <v>0</v>
      </c>
    </row>
    <row r="1283" spans="1:64" ht="30" customHeight="1" x14ac:dyDescent="0.3">
      <c r="A1283" s="62" t="s">
        <v>1257</v>
      </c>
      <c r="B1283" s="62" t="s">
        <v>1186</v>
      </c>
      <c r="C128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283" s="62" t="s">
        <v>509</v>
      </c>
      <c r="E1283" s="62"/>
      <c r="F128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28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283" s="74"/>
      <c r="I1283" s="75" t="str">
        <f>IF(Table1[[#This Row],[Connection ID]]&lt;&gt;"-",IF(COUNTIF(Table1[Connection ID],Table1[[#This Row],[Connection ID]])&gt;1,"Duplicate Tag",""),"")</f>
        <v/>
      </c>
      <c r="J128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83" s="62"/>
      <c r="M1283" s="62" t="s">
        <v>7</v>
      </c>
      <c r="N1283" s="72" t="str" cm="1">
        <f t="array" ref="N1283">_xlfn._xlws.FILTER(LookupCostCode[Cost Code],LookupCostCode[Description]=Table1[[#This Row],[Equipment Type]],"Not Assigned")</f>
        <v>Not Assigned</v>
      </c>
      <c r="O1283" s="62" t="s">
        <v>767</v>
      </c>
      <c r="P1283" s="62"/>
      <c r="Q1283" s="62" t="s">
        <v>13</v>
      </c>
      <c r="R1283" s="62"/>
      <c r="S1283" s="62"/>
      <c r="T1283" s="62"/>
      <c r="U1283" s="62"/>
      <c r="V1283" s="62"/>
      <c r="W1283" s="72" t="str">
        <f>IF(ISBLANK(Table1[[#This Row],[Connection Type]]),"",INDEX(LookupConnectionType[Description],MATCH(Table1[[#This Row],[Connection Type]],LookupConnectionType[Connection Abbreviation])))</f>
        <v/>
      </c>
      <c r="X1283" s="76"/>
      <c r="AA1283" s="62"/>
      <c r="AB1283" s="62"/>
      <c r="AC1283" s="62"/>
      <c r="AD1283" s="62"/>
      <c r="AE1283" s="62"/>
      <c r="AF1283" s="77"/>
      <c r="AG1283" s="77"/>
      <c r="AH1283" s="78"/>
      <c r="AI128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8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83" s="79" t="str">
        <f>IF(OR(Table1[[#This Row],[Apparent Power (kVA)]]="",Table1[[#This Row],[Elec - Diversity]]=""),"",Table1[[#This Row],[Apparent Power (kVA)]]*Table1[[#This Row],[Elec - Diversity]])</f>
        <v/>
      </c>
      <c r="AL1283" s="62" t="s">
        <v>1357</v>
      </c>
      <c r="AM1283" s="62"/>
      <c r="AN1283" s="62"/>
      <c r="AO1283" s="62"/>
      <c r="AP1283" s="62"/>
      <c r="AQ1283" s="62"/>
      <c r="AR1283" s="62"/>
      <c r="AS1283" s="62"/>
      <c r="AT1283" s="62" t="str" cm="1">
        <f t="array" ref="AT1283">IF(ISBLANK(Table1[[#This Row],[Service]]),"N/A",INDEX(LookupService[Consumption Unit],MATCH(Table1[[#This Row],[Service]],LookupService[Service],0),0))</f>
        <v>N/A</v>
      </c>
      <c r="AU1283" s="62"/>
      <c r="AV1283" s="62"/>
      <c r="AW1283" s="80" t="str" cm="1">
        <f t="array" ref="AW1283">IF(ISBLANK(Table1[[#This Row],[Service]]),"N/A",INDEX(LookupService[Pressure Unit],MATCH(Table1[[#This Row],[Service]],LookupService[Service],0),0))</f>
        <v>N/A</v>
      </c>
      <c r="AX1283" s="81"/>
      <c r="AY1283" s="72" t="str">
        <f>IF(OR(Table1[[#This Row],[Flow]]="",Table1[[#This Row],[Mech - Diversity]]=""),"",Table1[[#This Row],[Flow]]*Table1[[#This Row],[Mech - Diversity]])</f>
        <v/>
      </c>
      <c r="AZ1283" s="72"/>
      <c r="BA1283" s="62"/>
      <c r="BB1283" s="62"/>
      <c r="BC1283" s="62"/>
      <c r="BD1283" s="62"/>
      <c r="BE1283" s="62"/>
      <c r="BF1283" s="62"/>
      <c r="BG1283" s="62"/>
      <c r="BH1283" s="77"/>
      <c r="BI1283" s="77"/>
      <c r="BJ128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283" s="72"/>
      <c r="BL1283" s="72" t="b">
        <f>IF(ISBLANK(Table1[[#This Row],[Power Source (Control Panel)]]),FALSE,TRUE)</f>
        <v>1</v>
      </c>
    </row>
    <row r="1284" spans="1:64" ht="30" customHeight="1" x14ac:dyDescent="0.3">
      <c r="A1284" s="80" t="s">
        <v>661</v>
      </c>
      <c r="B1284" s="62" t="s">
        <v>662</v>
      </c>
      <c r="C128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CA-C065</v>
      </c>
      <c r="D1284" s="62" t="s">
        <v>516</v>
      </c>
      <c r="E1284" s="62" t="s">
        <v>517</v>
      </c>
      <c r="F1284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284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284" s="74">
        <v>65</v>
      </c>
      <c r="I1284" s="75" t="str">
        <f>IF(Table1[[#This Row],[Connection ID]]&lt;&gt;"-",IF(COUNTIF(Table1[Connection ID],Table1[[#This Row],[Connection ID]])&gt;1,"Duplicate Tag",""),"")</f>
        <v/>
      </c>
      <c r="J128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84" s="62"/>
      <c r="M1284" s="62"/>
      <c r="N1284" s="72" t="str" cm="1">
        <f t="array" ref="N1284">_xlfn._xlws.FILTER(LookupCostCode[Cost Code],LookupCostCode[Description]=Table1[[#This Row],[Equipment Type]],"Not Assigned")</f>
        <v>Not Assigned</v>
      </c>
      <c r="O1284" s="62"/>
      <c r="P1284" s="62"/>
      <c r="Q1284" s="62" t="s">
        <v>13</v>
      </c>
      <c r="R1284" s="62"/>
      <c r="S1284" s="62"/>
      <c r="T1284" s="62"/>
      <c r="U1284" s="62"/>
      <c r="V1284" s="62"/>
      <c r="W1284" s="72" t="str">
        <f>IF(ISBLANK(Table1[[#This Row],[Connection Type]]),"",INDEX(LookupConnectionType[Description],MATCH(Table1[[#This Row],[Connection Type]],LookupConnectionType[Connection Abbreviation])))</f>
        <v/>
      </c>
      <c r="X1284" s="76"/>
      <c r="AA1284" s="62"/>
      <c r="AB1284" s="62"/>
      <c r="AC1284" s="62" t="s">
        <v>518</v>
      </c>
      <c r="AD1284" s="62"/>
      <c r="AE1284" s="62"/>
      <c r="AF1284" s="77"/>
      <c r="AG1284" s="77"/>
      <c r="AH1284" s="78"/>
      <c r="AI128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8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84" s="79" t="str">
        <f>IF(OR(Table1[[#This Row],[Apparent Power (kVA)]]="",Table1[[#This Row],[Elec - Diversity]]=""),"",Table1[[#This Row],[Apparent Power (kVA)]]*Table1[[#This Row],[Elec - Diversity]])</f>
        <v/>
      </c>
      <c r="AL1284" s="62"/>
      <c r="AM1284" s="62"/>
      <c r="AN1284" s="62"/>
      <c r="AO1284" s="62"/>
      <c r="AP1284" s="62"/>
      <c r="AQ1284" s="62"/>
      <c r="AR1284" s="62"/>
      <c r="AS1284" s="62">
        <v>3</v>
      </c>
      <c r="AT1284" s="62" t="str" cm="1">
        <f t="array" ref="AT1284">IF(ISBLANK(Table1[[#This Row],[Service]]),"N/A",INDEX(LookupService[Consumption Unit],MATCH(Table1[[#This Row],[Service]],LookupService[Service],0),0))</f>
        <v>SCFM</v>
      </c>
      <c r="AU1284" s="62"/>
      <c r="AV1284" s="62">
        <v>100</v>
      </c>
      <c r="AW1284" s="80" t="str" cm="1">
        <f t="array" ref="AW1284">IF(ISBLANK(Table1[[#This Row],[Service]]),"N/A",INDEX(LookupService[Pressure Unit],MATCH(Table1[[#This Row],[Service]],LookupService[Service],0),0))</f>
        <v>PSI</v>
      </c>
      <c r="AX1284" s="81">
        <v>0.5</v>
      </c>
      <c r="AY1284" s="72">
        <f>IF(OR(Table1[[#This Row],[Flow]]="",Table1[[#This Row],[Mech - Diversity]]=""),"",Table1[[#This Row],[Flow]]*Table1[[#This Row],[Mech - Diversity]])</f>
        <v>1.5</v>
      </c>
      <c r="AZ1284" s="72"/>
      <c r="BA1284" s="62" t="s">
        <v>519</v>
      </c>
      <c r="BB1284" s="62"/>
      <c r="BC1284" s="62"/>
      <c r="BD1284" s="62"/>
      <c r="BE1284" s="62"/>
      <c r="BF1284" s="62"/>
      <c r="BG1284" s="62"/>
      <c r="BH1284" s="77"/>
      <c r="BI1284" s="77"/>
      <c r="BJ1284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84" s="72" t="s">
        <v>512</v>
      </c>
      <c r="BL1284" s="72" t="b">
        <f>IF(ISBLANK(Table1[[#This Row],[Power Source (Control Panel)]]),FALSE,TRUE)</f>
        <v>0</v>
      </c>
    </row>
    <row r="1285" spans="1:64" ht="30" customHeight="1" x14ac:dyDescent="0.3">
      <c r="A1285" s="89" t="s">
        <v>661</v>
      </c>
      <c r="B1285" s="62" t="s">
        <v>662</v>
      </c>
      <c r="C128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CA-C106</v>
      </c>
      <c r="D1285" s="62" t="s">
        <v>516</v>
      </c>
      <c r="E1285" s="62" t="s">
        <v>517</v>
      </c>
      <c r="F1285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285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285" s="74">
        <v>106</v>
      </c>
      <c r="I1285" s="75" t="str">
        <f>IF(Table1[[#This Row],[Connection ID]]&lt;&gt;"-",IF(COUNTIF(Table1[Connection ID],Table1[[#This Row],[Connection ID]])&gt;1,"Duplicate Tag",""),"")</f>
        <v/>
      </c>
      <c r="J128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85" s="62"/>
      <c r="M1285" s="62" t="s">
        <v>7</v>
      </c>
      <c r="N1285" s="72" t="str" cm="1">
        <f t="array" ref="N1285">_xlfn._xlws.FILTER(LookupCostCode[Cost Code],LookupCostCode[Description]=Table1[[#This Row],[Equipment Type]],"Not Assigned")</f>
        <v>Not Assigned</v>
      </c>
      <c r="O1285" s="72" t="s">
        <v>767</v>
      </c>
      <c r="P1285" s="72"/>
      <c r="Q1285" s="62" t="s">
        <v>13</v>
      </c>
      <c r="R1285" s="62"/>
      <c r="S1285" s="62"/>
      <c r="T1285" s="62"/>
      <c r="U1285" s="62"/>
      <c r="V1285" s="62"/>
      <c r="W1285" s="72" t="str">
        <f>IF(ISBLANK(Table1[[#This Row],[Connection Type]]),"",INDEX(LookupConnectionType[Description],MATCH(Table1[[#This Row],[Connection Type]],LookupConnectionType[Connection Abbreviation])))</f>
        <v/>
      </c>
      <c r="X1285" s="76"/>
      <c r="AA1285" s="62"/>
      <c r="AB1285" s="62"/>
      <c r="AC1285" s="62" t="s">
        <v>665</v>
      </c>
      <c r="AD1285" s="62"/>
      <c r="AE1285" s="62"/>
      <c r="AF1285" s="77"/>
      <c r="AG1285" s="77"/>
      <c r="AH1285" s="78"/>
      <c r="AI128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8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85" s="79" t="str">
        <f>IF(OR(Table1[[#This Row],[Apparent Power (kVA)]]="",Table1[[#This Row],[Elec - Diversity]]=""),"",Table1[[#This Row],[Apparent Power (kVA)]]*Table1[[#This Row],[Elec - Diversity]])</f>
        <v/>
      </c>
      <c r="AL1285" s="62"/>
      <c r="AM1285" s="62"/>
      <c r="AN1285" s="62"/>
      <c r="AO1285" s="62"/>
      <c r="AP1285" s="62"/>
      <c r="AQ1285" s="62"/>
      <c r="AR1285" s="62"/>
      <c r="AS1285" s="62">
        <v>13.5</v>
      </c>
      <c r="AT1285" s="62" t="str" cm="1">
        <f t="array" ref="AT1285">IF(ISBLANK(Table1[[#This Row],[Service]]),"N/A",INDEX(LookupService[Consumption Unit],MATCH(Table1[[#This Row],[Service]],LookupService[Service],0),0))</f>
        <v>SCFM</v>
      </c>
      <c r="AU1285" s="62"/>
      <c r="AV1285" s="62">
        <v>90</v>
      </c>
      <c r="AW1285" s="80" t="str" cm="1">
        <f t="array" ref="AW1285">IF(ISBLANK(Table1[[#This Row],[Service]]),"N/A",INDEX(LookupService[Pressure Unit],MATCH(Table1[[#This Row],[Service]],LookupService[Service],0),0))</f>
        <v>PSI</v>
      </c>
      <c r="AX1285" s="81">
        <v>0.67</v>
      </c>
      <c r="AY1285" s="72">
        <f>IF(OR(Table1[[#This Row],[Flow]]="",Table1[[#This Row],[Mech - Diversity]]=""),"",Table1[[#This Row],[Flow]]*Table1[[#This Row],[Mech - Diversity]])</f>
        <v>9.0449999999999999</v>
      </c>
      <c r="AZ1285" s="72"/>
      <c r="BA1285" s="62"/>
      <c r="BB1285" s="62"/>
      <c r="BC1285" s="62"/>
      <c r="BD1285" s="62"/>
      <c r="BE1285" s="62"/>
      <c r="BF1285" s="62"/>
      <c r="BG1285" s="62"/>
      <c r="BH1285" s="77"/>
      <c r="BI1285" s="77"/>
      <c r="BJ1285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85" s="72"/>
      <c r="BL1285" s="72" t="b">
        <f>IF(ISBLANK(Table1[[#This Row],[Power Source (Control Panel)]]),FALSE,TRUE)</f>
        <v>0</v>
      </c>
    </row>
    <row r="1286" spans="1:64" ht="30" customHeight="1" x14ac:dyDescent="0.3">
      <c r="A1286" s="85" t="s">
        <v>661</v>
      </c>
      <c r="B1286" s="62" t="s">
        <v>662</v>
      </c>
      <c r="C128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DRN-C019</v>
      </c>
      <c r="D1286" s="62" t="s">
        <v>516</v>
      </c>
      <c r="E1286" s="62" t="s">
        <v>882</v>
      </c>
      <c r="F1286" s="72" t="str">
        <f>IF(OR(Table1[[#This Row],[Equipment Level]] = "Equipment", Table1[[#This Row],[Equipment Level]] = "Control Panel"),"", INDEX(LookupService[Service Abbreviation],MATCH(Table1[[#This Row],[Service]],LookupService[Service],0),1))</f>
        <v>DRN</v>
      </c>
      <c r="G1286" s="72" t="str">
        <f>IF(OR(Table1[[#This Row],[Equipment Level]] = "Equipment", Table1[[#This Row],[Equipment Level]] = "Control Panel"),"",  INDEX(LookupService[Service Category],MATCH(Table1[[#This Row],[Service]],LookupService[Service],0),1))</f>
        <v>Drain</v>
      </c>
      <c r="H1286" s="74">
        <v>19</v>
      </c>
      <c r="I1286" s="75" t="str">
        <f>IF(Table1[[#This Row],[Connection ID]]&lt;&gt;"-",IF(COUNTIF(Table1[Connection ID],Table1[[#This Row],[Connection ID]])&gt;1,"Duplicate Tag",""),"")</f>
        <v/>
      </c>
      <c r="J128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86" s="62"/>
      <c r="M1286" s="62" t="s">
        <v>7</v>
      </c>
      <c r="N1286" s="72" t="str" cm="1">
        <f t="array" ref="N1286">_xlfn._xlws.FILTER(LookupCostCode[Cost Code],LookupCostCode[Description]=Table1[[#This Row],[Equipment Type]],"Not Assigned")</f>
        <v>Not Assigned</v>
      </c>
      <c r="O1286" s="72" t="s">
        <v>767</v>
      </c>
      <c r="P1286" s="72"/>
      <c r="Q1286" s="62" t="s">
        <v>13</v>
      </c>
      <c r="R1286" s="62"/>
      <c r="S1286" s="62"/>
      <c r="T1286" s="62"/>
      <c r="U1286" s="62"/>
      <c r="V1286" s="62"/>
      <c r="W1286" s="72" t="str">
        <f>IF(ISBLANK(Table1[[#This Row],[Connection Type]]),"",INDEX(LookupConnectionType[Description],MATCH(Table1[[#This Row],[Connection Type]],LookupConnectionType[Connection Abbreviation])))</f>
        <v/>
      </c>
      <c r="X1286" s="76"/>
      <c r="AA1286" s="62"/>
      <c r="AB1286" s="62"/>
      <c r="AC1286" s="62" t="s">
        <v>665</v>
      </c>
      <c r="AD1286" s="62" t="s">
        <v>1362</v>
      </c>
      <c r="AE1286" s="62"/>
      <c r="AF1286" s="77"/>
      <c r="AG1286" s="77"/>
      <c r="AH1286" s="78"/>
      <c r="AI128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8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86" s="79" t="str">
        <f>IF(OR(Table1[[#This Row],[Apparent Power (kVA)]]="",Table1[[#This Row],[Elec - Diversity]]=""),"",Table1[[#This Row],[Apparent Power (kVA)]]*Table1[[#This Row],[Elec - Diversity]])</f>
        <v/>
      </c>
      <c r="AL1286" s="62"/>
      <c r="AM1286" s="62"/>
      <c r="AN1286" s="62"/>
      <c r="AO1286" s="62"/>
      <c r="AP1286" s="62"/>
      <c r="AQ1286" s="62"/>
      <c r="AR1286" s="62"/>
      <c r="AS1286" s="62">
        <v>40</v>
      </c>
      <c r="AT1286" s="62" t="str" cm="1">
        <f t="array" ref="AT1286">IF(ISBLANK(Table1[[#This Row],[Service]]),"N/A",INDEX(LookupService[Consumption Unit],MATCH(Table1[[#This Row],[Service]],LookupService[Service],0),0))</f>
        <v>GPM</v>
      </c>
      <c r="AU1286" s="62">
        <v>115</v>
      </c>
      <c r="AV1286" s="62">
        <v>10</v>
      </c>
      <c r="AW1286" s="80" t="str" cm="1">
        <f t="array" ref="AW1286">IF(ISBLANK(Table1[[#This Row],[Service]]),"N/A",INDEX(LookupService[Pressure Unit],MATCH(Table1[[#This Row],[Service]],LookupService[Service],0),0))</f>
        <v>PSI</v>
      </c>
      <c r="AX1286" s="81">
        <v>0.1</v>
      </c>
      <c r="AY1286" s="72">
        <f>IF(OR(Table1[[#This Row],[Flow]]="",Table1[[#This Row],[Mech - Diversity]]=""),"",Table1[[#This Row],[Flow]]*Table1[[#This Row],[Mech - Diversity]])</f>
        <v>4</v>
      </c>
      <c r="AZ1286" s="72"/>
      <c r="BA1286" s="62"/>
      <c r="BB1286" s="62"/>
      <c r="BC1286" s="62"/>
      <c r="BD1286" s="62"/>
      <c r="BE1286" s="62"/>
      <c r="BF1286" s="62"/>
      <c r="BG1286" s="62"/>
      <c r="BH1286" s="77"/>
      <c r="BI1286" s="77"/>
      <c r="BJ1286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86" s="72"/>
      <c r="BL1286" s="72" t="b">
        <f>IF(ISBLANK(Table1[[#This Row],[Power Source (Control Panel)]]),FALSE,TRUE)</f>
        <v>0</v>
      </c>
    </row>
    <row r="1287" spans="1:64" ht="30" customHeight="1" x14ac:dyDescent="0.3">
      <c r="A1287" s="85" t="s">
        <v>661</v>
      </c>
      <c r="B1287" s="62" t="s">
        <v>662</v>
      </c>
      <c r="C128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EL-C196</v>
      </c>
      <c r="D1287" s="62" t="s">
        <v>516</v>
      </c>
      <c r="E1287" s="62" t="s">
        <v>528</v>
      </c>
      <c r="F1287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287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287" s="74">
        <v>196</v>
      </c>
      <c r="I1287" s="75" t="str">
        <f>IF(Table1[[#This Row],[Connection ID]]&lt;&gt;"-",IF(COUNTIF(Table1[Connection ID],Table1[[#This Row],[Connection ID]])&gt;1,"Duplicate Tag",""),"")</f>
        <v/>
      </c>
      <c r="J128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87" s="62"/>
      <c r="M1287" s="62" t="s">
        <v>7</v>
      </c>
      <c r="N1287" s="72" t="str" cm="1">
        <f t="array" ref="N1287">_xlfn._xlws.FILTER(LookupCostCode[Cost Code],LookupCostCode[Description]=Table1[[#This Row],[Equipment Type]],"Not Assigned")</f>
        <v>Not Assigned</v>
      </c>
      <c r="O1287" s="62" t="s">
        <v>767</v>
      </c>
      <c r="P1287" s="72"/>
      <c r="Q1287" s="62" t="s">
        <v>13</v>
      </c>
      <c r="R1287" s="62"/>
      <c r="S1287" s="62"/>
      <c r="T1287" s="62"/>
      <c r="U1287" s="62"/>
      <c r="V1287" s="62"/>
      <c r="W1287" s="72" t="str">
        <f>IF(ISBLANK(Table1[[#This Row],[Connection Type]]),"",INDEX(LookupConnectionType[Description],MATCH(Table1[[#This Row],[Connection Type]],LookupConnectionType[Connection Abbreviation])))</f>
        <v/>
      </c>
      <c r="X1287" s="76"/>
      <c r="AA1287" s="62"/>
      <c r="AB1287" s="62"/>
      <c r="AC1287" s="62" t="s">
        <v>665</v>
      </c>
      <c r="AD1287" s="62"/>
      <c r="AE1287" s="62" t="s">
        <v>668</v>
      </c>
      <c r="AF1287" s="77"/>
      <c r="AG1287" s="77">
        <v>80</v>
      </c>
      <c r="AH1287" s="78">
        <v>0.8</v>
      </c>
      <c r="AI1287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66.510751010644896</v>
      </c>
      <c r="AJ1287" s="79">
        <f>IF(OR(Table1[[#This Row],[Apparent Load (FLA)]]="",Table1[[#This Row],[Apparent Load (FLA)]]=0,Table1[[#This Row],[Elec - Diversity]]=""),"",Table1[[#This Row],[Apparent Load (FLA)]]*Table1[[#This Row],[Elec - Diversity]])</f>
        <v>64</v>
      </c>
      <c r="AK1287" s="79">
        <f>IF(OR(Table1[[#This Row],[Apparent Power (kVA)]]="",Table1[[#This Row],[Elec - Diversity]]=""),"",Table1[[#This Row],[Apparent Power (kVA)]]*Table1[[#This Row],[Elec - Diversity]])</f>
        <v>53.208600808515918</v>
      </c>
      <c r="AL1287" s="62"/>
      <c r="AM1287" s="62"/>
      <c r="AN1287" s="62"/>
      <c r="AO1287" s="62"/>
      <c r="AP1287" s="62"/>
      <c r="AQ1287" s="62"/>
      <c r="AR1287" s="62"/>
      <c r="AS1287" s="62"/>
      <c r="AT1287" s="62" t="str" cm="1">
        <f t="array" ref="AT1287">IF(ISBLANK(Table1[[#This Row],[Service]]),"N/A",INDEX(LookupService[Consumption Unit],MATCH(Table1[[#This Row],[Service]],LookupService[Service],0),0))</f>
        <v>N/A</v>
      </c>
      <c r="AU1287" s="62"/>
      <c r="AV1287" s="62"/>
      <c r="AW1287" s="80" t="str" cm="1">
        <f t="array" ref="AW1287">IF(ISBLANK(Table1[[#This Row],[Service]]),"N/A",INDEX(LookupService[Pressure Unit],MATCH(Table1[[#This Row],[Service]],LookupService[Service],0),0))</f>
        <v>N/A</v>
      </c>
      <c r="AX1287" s="81"/>
      <c r="AY1287" s="72" t="str">
        <f>IF(OR(Table1[[#This Row],[Flow]]="",Table1[[#This Row],[Mech - Diversity]]=""),"",Table1[[#This Row],[Flow]]*Table1[[#This Row],[Mech - Diversity]])</f>
        <v/>
      </c>
      <c r="AZ1287" s="72"/>
      <c r="BA1287" s="62"/>
      <c r="BB1287" s="62"/>
      <c r="BC1287" s="62"/>
      <c r="BD1287" s="62"/>
      <c r="BE1287" s="62"/>
      <c r="BF1287" s="62"/>
      <c r="BG1287" s="62"/>
      <c r="BH1287" s="77"/>
      <c r="BI1287" s="77"/>
      <c r="BJ1287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287" s="72"/>
      <c r="BL1287" s="72" t="b">
        <f>IF(ISBLANK(Table1[[#This Row],[Power Source (Control Panel)]]),FALSE,TRUE)</f>
        <v>0</v>
      </c>
    </row>
    <row r="1288" spans="1:64" ht="30" customHeight="1" x14ac:dyDescent="0.3">
      <c r="A1288" s="85" t="s">
        <v>661</v>
      </c>
      <c r="B1288" s="62" t="s">
        <v>662</v>
      </c>
      <c r="C128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EX-C010</v>
      </c>
      <c r="D1288" s="62" t="s">
        <v>516</v>
      </c>
      <c r="E1288" s="62" t="s">
        <v>1098</v>
      </c>
      <c r="F1288" s="72" t="str">
        <f>IF(OR(Table1[[#This Row],[Equipment Level]] = "Equipment", Table1[[#This Row],[Equipment Level]] = "Control Panel"),"", INDEX(LookupService[Service Abbreviation],MATCH(Table1[[#This Row],[Service]],LookupService[Service],0),1))</f>
        <v>EX</v>
      </c>
      <c r="G1288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1288" s="74">
        <v>10</v>
      </c>
      <c r="I1288" s="75" t="str">
        <f>IF(Table1[[#This Row],[Connection ID]]&lt;&gt;"-",IF(COUNTIF(Table1[Connection ID],Table1[[#This Row],[Connection ID]])&gt;1,"Duplicate Tag",""),"")</f>
        <v/>
      </c>
      <c r="J128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88" s="62"/>
      <c r="M1288" s="62" t="s">
        <v>7</v>
      </c>
      <c r="N1288" s="72" t="str" cm="1">
        <f t="array" ref="N1288">_xlfn._xlws.FILTER(LookupCostCode[Cost Code],LookupCostCode[Description]=Table1[[#This Row],[Equipment Type]],"Not Assigned")</f>
        <v>Not Assigned</v>
      </c>
      <c r="O1288" s="62" t="s">
        <v>767</v>
      </c>
      <c r="P1288" s="72"/>
      <c r="Q1288" s="62" t="s">
        <v>13</v>
      </c>
      <c r="R1288" s="62"/>
      <c r="S1288" s="62"/>
      <c r="T1288" s="62"/>
      <c r="U1288" s="62"/>
      <c r="V1288" s="62"/>
      <c r="W1288" s="72" t="str">
        <f>IF(ISBLANK(Table1[[#This Row],[Connection Type]]),"",INDEX(LookupConnectionType[Description],MATCH(Table1[[#This Row],[Connection Type]],LookupConnectionType[Connection Abbreviation])))</f>
        <v/>
      </c>
      <c r="X1288" s="76"/>
      <c r="AA1288" s="62"/>
      <c r="AB1288" s="62"/>
      <c r="AC1288" s="62" t="s">
        <v>665</v>
      </c>
      <c r="AD1288" s="62"/>
      <c r="AE1288" s="62"/>
      <c r="AF1288" s="77"/>
      <c r="AG1288" s="77"/>
      <c r="AH1288" s="78"/>
      <c r="AI128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8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88" s="79" t="str">
        <f>IF(OR(Table1[[#This Row],[Apparent Power (kVA)]]="",Table1[[#This Row],[Elec - Diversity]]=""),"",Table1[[#This Row],[Apparent Power (kVA)]]*Table1[[#This Row],[Elec - Diversity]])</f>
        <v/>
      </c>
      <c r="AL1288" s="62"/>
      <c r="AM1288" s="62"/>
      <c r="AN1288" s="62"/>
      <c r="AO1288" s="62"/>
      <c r="AP1288" s="62"/>
      <c r="AQ1288" s="62"/>
      <c r="AR1288" s="62"/>
      <c r="AS1288" s="62">
        <v>1177</v>
      </c>
      <c r="AT1288" s="62" t="str" cm="1">
        <f t="array" ref="AT1288">IF(ISBLANK(Table1[[#This Row],[Service]]),"N/A",INDEX(LookupService[Consumption Unit],MATCH(Table1[[#This Row],[Service]],LookupService[Service],0),0))</f>
        <v>SCFM</v>
      </c>
      <c r="AU1288" s="62">
        <v>80</v>
      </c>
      <c r="AV1288" s="62">
        <v>0.2</v>
      </c>
      <c r="AW1288" s="80" t="str" cm="1">
        <f t="array" ref="AW1288">IF(ISBLANK(Table1[[#This Row],[Service]]),"N/A",INDEX(LookupService[Pressure Unit],MATCH(Table1[[#This Row],[Service]],LookupService[Service],0),0))</f>
        <v>PSI</v>
      </c>
      <c r="AX1288" s="81">
        <v>1</v>
      </c>
      <c r="AY1288" s="72">
        <f>IF(OR(Table1[[#This Row],[Flow]]="",Table1[[#This Row],[Mech - Diversity]]=""),"",Table1[[#This Row],[Flow]]*Table1[[#This Row],[Mech - Diversity]])</f>
        <v>1177</v>
      </c>
      <c r="AZ1288" s="72"/>
      <c r="BA1288" s="62"/>
      <c r="BB1288" s="62"/>
      <c r="BC1288" s="62"/>
      <c r="BD1288" s="62" t="s">
        <v>1355</v>
      </c>
      <c r="BE1288" s="62" t="s">
        <v>1102</v>
      </c>
      <c r="BF1288" s="62" t="s">
        <v>975</v>
      </c>
      <c r="BG1288" s="62"/>
      <c r="BH1288" s="77"/>
      <c r="BI1288" s="77"/>
      <c r="BJ1288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1288" s="72"/>
      <c r="BL1288" s="72" t="b">
        <f>IF(ISBLANK(Table1[[#This Row],[Power Source (Control Panel)]]),FALSE,TRUE)</f>
        <v>0</v>
      </c>
    </row>
    <row r="1289" spans="1:64" ht="30" customHeight="1" x14ac:dyDescent="0.3">
      <c r="A1289" s="62" t="s">
        <v>661</v>
      </c>
      <c r="B1289" s="62" t="s">
        <v>662</v>
      </c>
      <c r="C128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TD-C180</v>
      </c>
      <c r="D1289" s="62" t="s">
        <v>516</v>
      </c>
      <c r="E1289" s="62" t="s">
        <v>794</v>
      </c>
      <c r="F1289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289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289" s="74">
        <v>180</v>
      </c>
      <c r="I1289" s="75" t="str">
        <f>IF(Table1[[#This Row],[Connection ID]]&lt;&gt;"-",IF(COUNTIF(Table1[Connection ID],Table1[[#This Row],[Connection ID]])&gt;1,"Duplicate Tag",""),"")</f>
        <v/>
      </c>
      <c r="J128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89" s="62"/>
      <c r="M1289" s="62" t="s">
        <v>7</v>
      </c>
      <c r="N1289" s="72" t="str" cm="1">
        <f t="array" ref="N1289">_xlfn._xlws.FILTER(LookupCostCode[Cost Code],LookupCostCode[Description]=Table1[[#This Row],[Equipment Type]],"Not Assigned")</f>
        <v>Not Assigned</v>
      </c>
      <c r="O1289" s="62" t="s">
        <v>767</v>
      </c>
      <c r="P1289" s="72"/>
      <c r="Q1289" s="62" t="s">
        <v>13</v>
      </c>
      <c r="R1289" s="62"/>
      <c r="S1289" s="62"/>
      <c r="T1289" s="62"/>
      <c r="U1289" s="62"/>
      <c r="V1289" s="62"/>
      <c r="W1289" s="72" t="str">
        <f>IF(ISBLANK(Table1[[#This Row],[Connection Type]]),"",INDEX(LookupConnectionType[Description],MATCH(Table1[[#This Row],[Connection Type]],LookupConnectionType[Connection Abbreviation])))</f>
        <v/>
      </c>
      <c r="X1289" s="76"/>
      <c r="AA1289" s="62"/>
      <c r="AB1289" s="62"/>
      <c r="AC1289" s="62"/>
      <c r="AD1289" s="62"/>
      <c r="AE1289" s="62"/>
      <c r="AF1289" s="77"/>
      <c r="AG1289" s="77"/>
      <c r="AH1289" s="78"/>
      <c r="AI128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8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89" s="79" t="str">
        <f>IF(OR(Table1[[#This Row],[Apparent Power (kVA)]]="",Table1[[#This Row],[Elec - Diversity]]=""),"",Table1[[#This Row],[Apparent Power (kVA)]]*Table1[[#This Row],[Elec - Diversity]])</f>
        <v/>
      </c>
      <c r="AL1289" s="62"/>
      <c r="AM1289" s="62"/>
      <c r="AN1289" s="62"/>
      <c r="AO1289" s="62"/>
      <c r="AP1289" s="62"/>
      <c r="AQ1289" s="62"/>
      <c r="AR1289" s="62"/>
      <c r="AS1289" s="62"/>
      <c r="AT1289" s="62" t="str" cm="1">
        <f t="array" ref="AT1289">IF(ISBLANK(Table1[[#This Row],[Service]]),"N/A",INDEX(LookupService[Consumption Unit],MATCH(Table1[[#This Row],[Service]],LookupService[Service],0),0))</f>
        <v>N/A</v>
      </c>
      <c r="AU1289" s="62"/>
      <c r="AV1289" s="62"/>
      <c r="AW1289" s="80" t="str" cm="1">
        <f t="array" ref="AW1289">IF(ISBLANK(Table1[[#This Row],[Service]]),"N/A",INDEX(LookupService[Pressure Unit],MATCH(Table1[[#This Row],[Service]],LookupService[Service],0),0))</f>
        <v>N/A</v>
      </c>
      <c r="AX1289" s="81"/>
      <c r="AY1289" s="72" t="str">
        <f>IF(OR(Table1[[#This Row],[Flow]]="",Table1[[#This Row],[Mech - Diversity]]=""),"",Table1[[#This Row],[Flow]]*Table1[[#This Row],[Mech - Diversity]])</f>
        <v/>
      </c>
      <c r="AZ1289" s="72"/>
      <c r="BA1289" s="62"/>
      <c r="BB1289" s="62"/>
      <c r="BC1289" s="62"/>
      <c r="BD1289" s="62"/>
      <c r="BE1289" s="62"/>
      <c r="BF1289" s="62"/>
      <c r="BG1289" s="62"/>
      <c r="BH1289" s="77"/>
      <c r="BI1289" s="77"/>
      <c r="BJ1289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289" s="72"/>
      <c r="BL1289" s="72" t="b">
        <f>IF(ISBLANK(Table1[[#This Row],[Power Source (Control Panel)]]),FALSE,TRUE)</f>
        <v>0</v>
      </c>
    </row>
    <row r="1290" spans="1:64" ht="30" customHeight="1" x14ac:dyDescent="0.3">
      <c r="A1290" s="85" t="s">
        <v>661</v>
      </c>
      <c r="B1290" s="62" t="s">
        <v>662</v>
      </c>
      <c r="C129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HHWR-C007</v>
      </c>
      <c r="D1290" s="62" t="s">
        <v>516</v>
      </c>
      <c r="E1290" s="62" t="s">
        <v>1330</v>
      </c>
      <c r="F1290" s="72" t="str">
        <f>IF(OR(Table1[[#This Row],[Equipment Level]] = "Equipment", Table1[[#This Row],[Equipment Level]] = "Control Panel"),"", INDEX(LookupService[Service Abbreviation],MATCH(Table1[[#This Row],[Service]],LookupService[Service],0),1))</f>
        <v>HHWR</v>
      </c>
      <c r="G1290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90" s="74">
        <v>7</v>
      </c>
      <c r="I1290" s="75" t="str">
        <f>IF(Table1[[#This Row],[Connection ID]]&lt;&gt;"-",IF(COUNTIF(Table1[Connection ID],Table1[[#This Row],[Connection ID]])&gt;1,"Duplicate Tag",""),"")</f>
        <v/>
      </c>
      <c r="J129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90" s="62"/>
      <c r="M1290" s="62" t="s">
        <v>7</v>
      </c>
      <c r="N1290" s="72" t="str" cm="1">
        <f t="array" ref="N1290">_xlfn._xlws.FILTER(LookupCostCode[Cost Code],LookupCostCode[Description]=Table1[[#This Row],[Equipment Type]],"Not Assigned")</f>
        <v>Not Assigned</v>
      </c>
      <c r="O1290" s="62" t="s">
        <v>767</v>
      </c>
      <c r="P1290" s="72"/>
      <c r="Q1290" s="62" t="s">
        <v>13</v>
      </c>
      <c r="R1290" s="62"/>
      <c r="S1290" s="62"/>
      <c r="T1290" s="62"/>
      <c r="U1290" s="62"/>
      <c r="V1290" s="62"/>
      <c r="W1290" s="72" t="str">
        <f>IF(ISBLANK(Table1[[#This Row],[Connection Type]]),"",INDEX(LookupConnectionType[Description],MATCH(Table1[[#This Row],[Connection Type]],LookupConnectionType[Connection Abbreviation])))</f>
        <v/>
      </c>
      <c r="X1290" s="76"/>
      <c r="AA1290" s="62"/>
      <c r="AB1290" s="62"/>
      <c r="AC1290" s="62" t="s">
        <v>665</v>
      </c>
      <c r="AD1290" s="62"/>
      <c r="AE1290" s="62"/>
      <c r="AF1290" s="77"/>
      <c r="AG1290" s="77"/>
      <c r="AH1290" s="78"/>
      <c r="AI129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9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90" s="79" t="str">
        <f>IF(OR(Table1[[#This Row],[Apparent Power (kVA)]]="",Table1[[#This Row],[Elec - Diversity]]=""),"",Table1[[#This Row],[Apparent Power (kVA)]]*Table1[[#This Row],[Elec - Diversity]])</f>
        <v/>
      </c>
      <c r="AL1290" s="62"/>
      <c r="AM1290" s="62"/>
      <c r="AN1290" s="62"/>
      <c r="AO1290" s="62"/>
      <c r="AP1290" s="62"/>
      <c r="AQ1290" s="62"/>
      <c r="AR1290" s="62"/>
      <c r="AS1290" s="62">
        <v>25</v>
      </c>
      <c r="AT1290" s="62" t="str" cm="1">
        <f t="array" ref="AT1290">IF(ISBLANK(Table1[[#This Row],[Service]]),"N/A",INDEX(LookupService[Consumption Unit],MATCH(Table1[[#This Row],[Service]],LookupService[Service],0),0))</f>
        <v>GPM</v>
      </c>
      <c r="AU1290" s="62">
        <v>170</v>
      </c>
      <c r="AV1290" s="62">
        <v>10</v>
      </c>
      <c r="AW1290" s="80" t="str" cm="1">
        <f t="array" ref="AW1290">IF(ISBLANK(Table1[[#This Row],[Service]]),"N/A",INDEX(LookupService[Pressure Unit],MATCH(Table1[[#This Row],[Service]],LookupService[Service],0),0))</f>
        <v>PSI</v>
      </c>
      <c r="AX1290" s="81">
        <v>0.52</v>
      </c>
      <c r="AY1290" s="72">
        <f>IF(OR(Table1[[#This Row],[Flow]]="",Table1[[#This Row],[Mech - Diversity]]=""),"",Table1[[#This Row],[Flow]]*Table1[[#This Row],[Mech - Diversity]])</f>
        <v>13</v>
      </c>
      <c r="AZ1290" s="72"/>
      <c r="BA1290" s="62" t="s">
        <v>519</v>
      </c>
      <c r="BB1290" s="62"/>
      <c r="BC1290" s="62" t="s">
        <v>2130</v>
      </c>
      <c r="BD1290" s="62"/>
      <c r="BE1290" s="62"/>
      <c r="BF1290" s="62"/>
      <c r="BG1290" s="62"/>
      <c r="BH1290" s="77"/>
      <c r="BI1290" s="77"/>
      <c r="BJ1290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90" s="72"/>
      <c r="BL1290" s="72" t="b">
        <f>IF(ISBLANK(Table1[[#This Row],[Power Source (Control Panel)]]),FALSE,TRUE)</f>
        <v>0</v>
      </c>
    </row>
    <row r="1291" spans="1:64" ht="30" customHeight="1" x14ac:dyDescent="0.3">
      <c r="A1291" s="85" t="s">
        <v>661</v>
      </c>
      <c r="B1291" s="62" t="s">
        <v>662</v>
      </c>
      <c r="C129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HHWS-C007</v>
      </c>
      <c r="D1291" s="62" t="s">
        <v>516</v>
      </c>
      <c r="E1291" s="62" t="s">
        <v>1334</v>
      </c>
      <c r="F1291" s="72" t="str">
        <f>IF(OR(Table1[[#This Row],[Equipment Level]] = "Equipment", Table1[[#This Row],[Equipment Level]] = "Control Panel"),"", INDEX(LookupService[Service Abbreviation],MATCH(Table1[[#This Row],[Service]],LookupService[Service],0),1))</f>
        <v>HHWS</v>
      </c>
      <c r="G1291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91" s="74">
        <v>7</v>
      </c>
      <c r="I1291" s="75" t="str">
        <f>IF(Table1[[#This Row],[Connection ID]]&lt;&gt;"-",IF(COUNTIF(Table1[Connection ID],Table1[[#This Row],[Connection ID]])&gt;1,"Duplicate Tag",""),"")</f>
        <v/>
      </c>
      <c r="J129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91" s="62"/>
      <c r="M1291" s="62" t="s">
        <v>7</v>
      </c>
      <c r="N1291" s="72" t="str" cm="1">
        <f t="array" ref="N1291">_xlfn._xlws.FILTER(LookupCostCode[Cost Code],LookupCostCode[Description]=Table1[[#This Row],[Equipment Type]],"Not Assigned")</f>
        <v>Not Assigned</v>
      </c>
      <c r="O1291" s="62" t="s">
        <v>767</v>
      </c>
      <c r="P1291" s="72"/>
      <c r="Q1291" s="62" t="s">
        <v>13</v>
      </c>
      <c r="R1291" s="62"/>
      <c r="S1291" s="62"/>
      <c r="T1291" s="62"/>
      <c r="U1291" s="62"/>
      <c r="V1291" s="62"/>
      <c r="W1291" s="72" t="str">
        <f>IF(ISBLANK(Table1[[#This Row],[Connection Type]]),"",INDEX(LookupConnectionType[Description],MATCH(Table1[[#This Row],[Connection Type]],LookupConnectionType[Connection Abbreviation])))</f>
        <v/>
      </c>
      <c r="X1291" s="76"/>
      <c r="AA1291" s="62"/>
      <c r="AB1291" s="62"/>
      <c r="AC1291" s="62" t="s">
        <v>665</v>
      </c>
      <c r="AD1291" s="62"/>
      <c r="AE1291" s="62"/>
      <c r="AF1291" s="77"/>
      <c r="AG1291" s="77"/>
      <c r="AH1291" s="78"/>
      <c r="AI129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9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91" s="79" t="str">
        <f>IF(OR(Table1[[#This Row],[Apparent Power (kVA)]]="",Table1[[#This Row],[Elec - Diversity]]=""),"",Table1[[#This Row],[Apparent Power (kVA)]]*Table1[[#This Row],[Elec - Diversity]])</f>
        <v/>
      </c>
      <c r="AL1291" s="62"/>
      <c r="AM1291" s="62"/>
      <c r="AN1291" s="62"/>
      <c r="AO1291" s="62"/>
      <c r="AP1291" s="62"/>
      <c r="AQ1291" s="62"/>
      <c r="AR1291" s="62"/>
      <c r="AS1291" s="62">
        <v>25</v>
      </c>
      <c r="AT1291" s="62" t="str" cm="1">
        <f t="array" ref="AT1291">IF(ISBLANK(Table1[[#This Row],[Service]]),"N/A",INDEX(LookupService[Consumption Unit],MATCH(Table1[[#This Row],[Service]],LookupService[Service],0),0))</f>
        <v>GPM</v>
      </c>
      <c r="AU1291" s="62">
        <v>190</v>
      </c>
      <c r="AV1291" s="62">
        <v>10</v>
      </c>
      <c r="AW1291" s="80" t="str" cm="1">
        <f t="array" ref="AW1291">IF(ISBLANK(Table1[[#This Row],[Service]]),"N/A",INDEX(LookupService[Pressure Unit],MATCH(Table1[[#This Row],[Service]],LookupService[Service],0),0))</f>
        <v>PSI</v>
      </c>
      <c r="AX1291" s="81">
        <v>0.52</v>
      </c>
      <c r="AY1291" s="72">
        <f>IF(OR(Table1[[#This Row],[Flow]]="",Table1[[#This Row],[Mech - Diversity]]=""),"",Table1[[#This Row],[Flow]]*Table1[[#This Row],[Mech - Diversity]])</f>
        <v>13</v>
      </c>
      <c r="AZ1291" s="72"/>
      <c r="BA1291" s="62" t="s">
        <v>519</v>
      </c>
      <c r="BB1291" s="62"/>
      <c r="BC1291" s="62" t="s">
        <v>2130</v>
      </c>
      <c r="BD1291" s="62"/>
      <c r="BE1291" s="62"/>
      <c r="BF1291" s="62"/>
      <c r="BG1291" s="62"/>
      <c r="BH1291" s="77"/>
      <c r="BI1291" s="77"/>
      <c r="BJ1291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91" s="72"/>
      <c r="BL1291" s="72" t="b">
        <f>IF(ISBLANK(Table1[[#This Row],[Power Source (Control Panel)]]),FALSE,TRUE)</f>
        <v>0</v>
      </c>
    </row>
    <row r="1292" spans="1:64" ht="30" customHeight="1" x14ac:dyDescent="0.3">
      <c r="A1292" s="85" t="s">
        <v>661</v>
      </c>
      <c r="B1292" s="62" t="s">
        <v>662</v>
      </c>
      <c r="C129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PCW-C026</v>
      </c>
      <c r="D1292" s="62" t="s">
        <v>516</v>
      </c>
      <c r="E1292" s="62" t="s">
        <v>812</v>
      </c>
      <c r="F1292" s="72" t="str">
        <f>IF(OR(Table1[[#This Row],[Equipment Level]] = "Equipment", Table1[[#This Row],[Equipment Level]] = "Control Panel"),"", INDEX(LookupService[Service Abbreviation],MATCH(Table1[[#This Row],[Service]],LookupService[Service],0),1))</f>
        <v>PCW</v>
      </c>
      <c r="G1292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92" s="74">
        <v>26</v>
      </c>
      <c r="I1292" s="75" t="str">
        <f>IF(Table1[[#This Row],[Connection ID]]&lt;&gt;"-",IF(COUNTIF(Table1[Connection ID],Table1[[#This Row],[Connection ID]])&gt;1,"Duplicate Tag",""),"")</f>
        <v/>
      </c>
      <c r="J129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92" s="62"/>
      <c r="M1292" s="62" t="s">
        <v>7</v>
      </c>
      <c r="N1292" s="72" t="str" cm="1">
        <f t="array" ref="N1292">_xlfn._xlws.FILTER(LookupCostCode[Cost Code],LookupCostCode[Description]=Table1[[#This Row],[Equipment Type]],"Not Assigned")</f>
        <v>Not Assigned</v>
      </c>
      <c r="O1292" s="62" t="s">
        <v>767</v>
      </c>
      <c r="P1292" s="72"/>
      <c r="Q1292" s="62" t="s">
        <v>13</v>
      </c>
      <c r="R1292" s="62"/>
      <c r="S1292" s="62"/>
      <c r="T1292" s="62"/>
      <c r="U1292" s="62"/>
      <c r="V1292" s="62"/>
      <c r="W1292" s="72" t="str">
        <f>IF(ISBLANK(Table1[[#This Row],[Connection Type]]),"",INDEX(LookupConnectionType[Description],MATCH(Table1[[#This Row],[Connection Type]],LookupConnectionType[Connection Abbreviation])))</f>
        <v/>
      </c>
      <c r="X1292" s="76"/>
      <c r="AA1292" s="62"/>
      <c r="AB1292" s="62"/>
      <c r="AC1292" s="62" t="s">
        <v>665</v>
      </c>
      <c r="AD1292" s="62" t="s">
        <v>2131</v>
      </c>
      <c r="AE1292" s="62"/>
      <c r="AF1292" s="77"/>
      <c r="AG1292" s="77"/>
      <c r="AH1292" s="78"/>
      <c r="AI129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9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92" s="79" t="str">
        <f>IF(OR(Table1[[#This Row],[Apparent Power (kVA)]]="",Table1[[#This Row],[Elec - Diversity]]=""),"",Table1[[#This Row],[Apparent Power (kVA)]]*Table1[[#This Row],[Elec - Diversity]])</f>
        <v/>
      </c>
      <c r="AL1292" s="62"/>
      <c r="AM1292" s="62"/>
      <c r="AN1292" s="62"/>
      <c r="AO1292" s="62"/>
      <c r="AP1292" s="62"/>
      <c r="AQ1292" s="62"/>
      <c r="AR1292" s="62"/>
      <c r="AS1292" s="62">
        <v>20</v>
      </c>
      <c r="AT1292" s="62" t="str" cm="1">
        <f t="array" ref="AT1292">IF(ISBLANK(Table1[[#This Row],[Service]]),"N/A",INDEX(LookupService[Consumption Unit],MATCH(Table1[[#This Row],[Service]],LookupService[Service],0),0))</f>
        <v>GPM</v>
      </c>
      <c r="AU1292" s="62">
        <v>55</v>
      </c>
      <c r="AV1292" s="62">
        <v>36</v>
      </c>
      <c r="AW1292" s="80" t="str" cm="1">
        <f t="array" ref="AW1292">IF(ISBLANK(Table1[[#This Row],[Service]]),"N/A",INDEX(LookupService[Pressure Unit],MATCH(Table1[[#This Row],[Service]],LookupService[Service],0),0))</f>
        <v>PSI</v>
      </c>
      <c r="AX1292" s="81">
        <v>0.05</v>
      </c>
      <c r="AY1292" s="72">
        <f>IF(OR(Table1[[#This Row],[Flow]]="",Table1[[#This Row],[Mech - Diversity]]=""),"",Table1[[#This Row],[Flow]]*Table1[[#This Row],[Mech - Diversity]])</f>
        <v>1</v>
      </c>
      <c r="AZ1292" s="72"/>
      <c r="BA1292" s="62" t="s">
        <v>519</v>
      </c>
      <c r="BB1292" s="62"/>
      <c r="BC1292" s="62" t="s">
        <v>2133</v>
      </c>
      <c r="BD1292" s="62"/>
      <c r="BE1292" s="62"/>
      <c r="BF1292" s="62"/>
      <c r="BG1292" s="62"/>
      <c r="BH1292" s="77"/>
      <c r="BI1292" s="77"/>
      <c r="BJ1292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92" s="72"/>
      <c r="BL1292" s="72" t="b">
        <f>IF(ISBLANK(Table1[[#This Row],[Power Source (Control Panel)]]),FALSE,TRUE)</f>
        <v>0</v>
      </c>
    </row>
    <row r="1293" spans="1:64" ht="30" customHeight="1" x14ac:dyDescent="0.3">
      <c r="A1293" s="85" t="s">
        <v>661</v>
      </c>
      <c r="B1293" s="62" t="s">
        <v>662</v>
      </c>
      <c r="C129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PCW-C027</v>
      </c>
      <c r="D1293" s="62" t="s">
        <v>516</v>
      </c>
      <c r="E1293" s="62" t="s">
        <v>812</v>
      </c>
      <c r="F1293" s="72" t="str">
        <f>IF(OR(Table1[[#This Row],[Equipment Level]] = "Equipment", Table1[[#This Row],[Equipment Level]] = "Control Panel"),"", INDEX(LookupService[Service Abbreviation],MATCH(Table1[[#This Row],[Service]],LookupService[Service],0),1))</f>
        <v>PCW</v>
      </c>
      <c r="G1293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93" s="74">
        <v>27</v>
      </c>
      <c r="I1293" s="75" t="str">
        <f>IF(Table1[[#This Row],[Connection ID]]&lt;&gt;"-",IF(COUNTIF(Table1[Connection ID],Table1[[#This Row],[Connection ID]])&gt;1,"Duplicate Tag",""),"")</f>
        <v/>
      </c>
      <c r="J129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93" s="62"/>
      <c r="M1293" s="62" t="s">
        <v>7</v>
      </c>
      <c r="N1293" s="72" t="str" cm="1">
        <f t="array" ref="N1293">_xlfn._xlws.FILTER(LookupCostCode[Cost Code],LookupCostCode[Description]=Table1[[#This Row],[Equipment Type]],"Not Assigned")</f>
        <v>Not Assigned</v>
      </c>
      <c r="O1293" s="62" t="s">
        <v>767</v>
      </c>
      <c r="P1293" s="72"/>
      <c r="Q1293" s="62" t="s">
        <v>13</v>
      </c>
      <c r="R1293" s="62"/>
      <c r="S1293" s="62"/>
      <c r="T1293" s="62"/>
      <c r="U1293" s="62"/>
      <c r="V1293" s="62"/>
      <c r="W1293" s="72" t="str">
        <f>IF(ISBLANK(Table1[[#This Row],[Connection Type]]),"",INDEX(LookupConnectionType[Description],MATCH(Table1[[#This Row],[Connection Type]],LookupConnectionType[Connection Abbreviation])))</f>
        <v/>
      </c>
      <c r="X1293" s="76"/>
      <c r="AA1293" s="62"/>
      <c r="AB1293" s="62"/>
      <c r="AC1293" s="62" t="s">
        <v>665</v>
      </c>
      <c r="AD1293" s="62" t="s">
        <v>1365</v>
      </c>
      <c r="AE1293" s="62"/>
      <c r="AF1293" s="77"/>
      <c r="AG1293" s="77"/>
      <c r="AH1293" s="78"/>
      <c r="AI129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9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93" s="79" t="str">
        <f>IF(OR(Table1[[#This Row],[Apparent Power (kVA)]]="",Table1[[#This Row],[Elec - Diversity]]=""),"",Table1[[#This Row],[Apparent Power (kVA)]]*Table1[[#This Row],[Elec - Diversity]])</f>
        <v/>
      </c>
      <c r="AL1293" s="62"/>
      <c r="AM1293" s="62"/>
      <c r="AN1293" s="62"/>
      <c r="AO1293" s="62"/>
      <c r="AP1293" s="62"/>
      <c r="AQ1293" s="62"/>
      <c r="AR1293" s="62"/>
      <c r="AS1293" s="62">
        <v>4</v>
      </c>
      <c r="AT1293" s="62" t="str" cm="1">
        <f t="array" ref="AT1293">IF(ISBLANK(Table1[[#This Row],[Service]]),"N/A",INDEX(LookupService[Consumption Unit],MATCH(Table1[[#This Row],[Service]],LookupService[Service],0),0))</f>
        <v>GPM</v>
      </c>
      <c r="AU1293" s="62">
        <v>55</v>
      </c>
      <c r="AV1293" s="62">
        <v>36</v>
      </c>
      <c r="AW1293" s="80" t="str" cm="1">
        <f t="array" ref="AW1293">IF(ISBLANK(Table1[[#This Row],[Service]]),"N/A",INDEX(LookupService[Pressure Unit],MATCH(Table1[[#This Row],[Service]],LookupService[Service],0),0))</f>
        <v>PSI</v>
      </c>
      <c r="AX1293" s="81">
        <v>0.5</v>
      </c>
      <c r="AY1293" s="72">
        <f>IF(OR(Table1[[#This Row],[Flow]]="",Table1[[#This Row],[Mech - Diversity]]=""),"",Table1[[#This Row],[Flow]]*Table1[[#This Row],[Mech - Diversity]])</f>
        <v>2</v>
      </c>
      <c r="AZ1293" s="72"/>
      <c r="BA1293" s="62" t="s">
        <v>519</v>
      </c>
      <c r="BB1293" s="62"/>
      <c r="BC1293" s="62" t="s">
        <v>2133</v>
      </c>
      <c r="BD1293" s="62"/>
      <c r="BE1293" s="62"/>
      <c r="BF1293" s="62"/>
      <c r="BG1293" s="62"/>
      <c r="BH1293" s="77"/>
      <c r="BI1293" s="77"/>
      <c r="BJ1293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93" s="72"/>
      <c r="BL1293" s="72" t="b">
        <f>IF(ISBLANK(Table1[[#This Row],[Power Source (Control Panel)]]),FALSE,TRUE)</f>
        <v>0</v>
      </c>
    </row>
    <row r="1294" spans="1:64" ht="30" customHeight="1" x14ac:dyDescent="0.3">
      <c r="A1294" s="85" t="s">
        <v>661</v>
      </c>
      <c r="B1294" s="62" t="s">
        <v>662</v>
      </c>
      <c r="C129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PHW-C026</v>
      </c>
      <c r="D1294" s="62" t="s">
        <v>516</v>
      </c>
      <c r="E1294" s="62" t="s">
        <v>814</v>
      </c>
      <c r="F1294" s="72" t="str">
        <f>IF(OR(Table1[[#This Row],[Equipment Level]] = "Equipment", Table1[[#This Row],[Equipment Level]] = "Control Panel"),"", INDEX(LookupService[Service Abbreviation],MATCH(Table1[[#This Row],[Service]],LookupService[Service],0),1))</f>
        <v>PHW</v>
      </c>
      <c r="G1294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94" s="74">
        <v>26</v>
      </c>
      <c r="I1294" s="75" t="str">
        <f>IF(Table1[[#This Row],[Connection ID]]&lt;&gt;"-",IF(COUNTIF(Table1[Connection ID],Table1[[#This Row],[Connection ID]])&gt;1,"Duplicate Tag",""),"")</f>
        <v/>
      </c>
      <c r="J129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94" s="62"/>
      <c r="M1294" s="62" t="s">
        <v>7</v>
      </c>
      <c r="N1294" s="72" t="str" cm="1">
        <f t="array" ref="N1294">_xlfn._xlws.FILTER(LookupCostCode[Cost Code],LookupCostCode[Description]=Table1[[#This Row],[Equipment Type]],"Not Assigned")</f>
        <v>Not Assigned</v>
      </c>
      <c r="O1294" s="62" t="s">
        <v>767</v>
      </c>
      <c r="P1294" s="72"/>
      <c r="Q1294" s="62" t="s">
        <v>13</v>
      </c>
      <c r="R1294" s="62"/>
      <c r="S1294" s="62"/>
      <c r="T1294" s="62"/>
      <c r="U1294" s="62"/>
      <c r="V1294" s="62"/>
      <c r="W1294" s="72" t="str">
        <f>IF(ISBLANK(Table1[[#This Row],[Connection Type]]),"",INDEX(LookupConnectionType[Description],MATCH(Table1[[#This Row],[Connection Type]],LookupConnectionType[Connection Abbreviation])))</f>
        <v/>
      </c>
      <c r="X1294" s="76"/>
      <c r="AA1294" s="62"/>
      <c r="AB1294" s="62"/>
      <c r="AC1294" s="62" t="s">
        <v>665</v>
      </c>
      <c r="AD1294" s="62" t="s">
        <v>2131</v>
      </c>
      <c r="AE1294" s="62"/>
      <c r="AF1294" s="77"/>
      <c r="AG1294" s="77"/>
      <c r="AH1294" s="78"/>
      <c r="AI129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9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94" s="79" t="str">
        <f>IF(OR(Table1[[#This Row],[Apparent Power (kVA)]]="",Table1[[#This Row],[Elec - Diversity]]=""),"",Table1[[#This Row],[Apparent Power (kVA)]]*Table1[[#This Row],[Elec - Diversity]])</f>
        <v/>
      </c>
      <c r="AL1294" s="62"/>
      <c r="AM1294" s="62"/>
      <c r="AN1294" s="62"/>
      <c r="AO1294" s="62"/>
      <c r="AP1294" s="62"/>
      <c r="AQ1294" s="62"/>
      <c r="AR1294" s="62"/>
      <c r="AS1294" s="62">
        <v>20</v>
      </c>
      <c r="AT1294" s="62" t="str" cm="1">
        <f t="array" ref="AT1294">IF(ISBLANK(Table1[[#This Row],[Service]]),"N/A",INDEX(LookupService[Consumption Unit],MATCH(Table1[[#This Row],[Service]],LookupService[Service],0),0))</f>
        <v>GPM</v>
      </c>
      <c r="AU1294" s="62">
        <v>180</v>
      </c>
      <c r="AV1294" s="62">
        <v>36</v>
      </c>
      <c r="AW1294" s="80" t="str" cm="1">
        <f t="array" ref="AW1294">IF(ISBLANK(Table1[[#This Row],[Service]]),"N/A",INDEX(LookupService[Pressure Unit],MATCH(Table1[[#This Row],[Service]],LookupService[Service],0),0))</f>
        <v>PSI</v>
      </c>
      <c r="AX1294" s="81">
        <v>0.05</v>
      </c>
      <c r="AY1294" s="72">
        <f>IF(OR(Table1[[#This Row],[Flow]]="",Table1[[#This Row],[Mech - Diversity]]=""),"",Table1[[#This Row],[Flow]]*Table1[[#This Row],[Mech - Diversity]])</f>
        <v>1</v>
      </c>
      <c r="AZ1294" s="72"/>
      <c r="BA1294" s="62" t="s">
        <v>519</v>
      </c>
      <c r="BB1294" s="62"/>
      <c r="BC1294" s="62" t="s">
        <v>2133</v>
      </c>
      <c r="BD1294" s="62"/>
      <c r="BE1294" s="62"/>
      <c r="BF1294" s="62"/>
      <c r="BG1294" s="62"/>
      <c r="BH1294" s="77"/>
      <c r="BI1294" s="77"/>
      <c r="BJ1294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94" s="72"/>
      <c r="BL1294" s="72" t="b">
        <f>IF(ISBLANK(Table1[[#This Row],[Power Source (Control Panel)]]),FALSE,TRUE)</f>
        <v>0</v>
      </c>
    </row>
    <row r="1295" spans="1:64" ht="30" customHeight="1" x14ac:dyDescent="0.3">
      <c r="A1295" s="85" t="s">
        <v>661</v>
      </c>
      <c r="B1295" s="62" t="s">
        <v>662</v>
      </c>
      <c r="C129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PHW-C027</v>
      </c>
      <c r="D1295" s="62" t="s">
        <v>516</v>
      </c>
      <c r="E1295" s="62" t="s">
        <v>814</v>
      </c>
      <c r="F1295" s="72" t="str">
        <f>IF(OR(Table1[[#This Row],[Equipment Level]] = "Equipment", Table1[[#This Row],[Equipment Level]] = "Control Panel"),"", INDEX(LookupService[Service Abbreviation],MATCH(Table1[[#This Row],[Service]],LookupService[Service],0),1))</f>
        <v>PHW</v>
      </c>
      <c r="G1295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295" s="74">
        <v>27</v>
      </c>
      <c r="I1295" s="75" t="str">
        <f>IF(Table1[[#This Row],[Connection ID]]&lt;&gt;"-",IF(COUNTIF(Table1[Connection ID],Table1[[#This Row],[Connection ID]])&gt;1,"Duplicate Tag",""),"")</f>
        <v/>
      </c>
      <c r="J129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95" s="62"/>
      <c r="M1295" s="62" t="s">
        <v>7</v>
      </c>
      <c r="N1295" s="72" t="str" cm="1">
        <f t="array" ref="N1295">_xlfn._xlws.FILTER(LookupCostCode[Cost Code],LookupCostCode[Description]=Table1[[#This Row],[Equipment Type]],"Not Assigned")</f>
        <v>Not Assigned</v>
      </c>
      <c r="O1295" s="62" t="s">
        <v>767</v>
      </c>
      <c r="P1295" s="72"/>
      <c r="Q1295" s="62" t="s">
        <v>13</v>
      </c>
      <c r="R1295" s="62"/>
      <c r="S1295" s="62"/>
      <c r="T1295" s="62"/>
      <c r="U1295" s="62"/>
      <c r="V1295" s="62"/>
      <c r="W1295" s="72" t="str">
        <f>IF(ISBLANK(Table1[[#This Row],[Connection Type]]),"",INDEX(LookupConnectionType[Description],MATCH(Table1[[#This Row],[Connection Type]],LookupConnectionType[Connection Abbreviation])))</f>
        <v/>
      </c>
      <c r="X1295" s="76"/>
      <c r="AA1295" s="62"/>
      <c r="AB1295" s="62"/>
      <c r="AC1295" s="62" t="s">
        <v>665</v>
      </c>
      <c r="AD1295" s="62" t="s">
        <v>1365</v>
      </c>
      <c r="AE1295" s="62"/>
      <c r="AF1295" s="77"/>
      <c r="AG1295" s="77"/>
      <c r="AH1295" s="78"/>
      <c r="AI129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9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95" s="79" t="str">
        <f>IF(OR(Table1[[#This Row],[Apparent Power (kVA)]]="",Table1[[#This Row],[Elec - Diversity]]=""),"",Table1[[#This Row],[Apparent Power (kVA)]]*Table1[[#This Row],[Elec - Diversity]])</f>
        <v/>
      </c>
      <c r="AL1295" s="62"/>
      <c r="AM1295" s="62"/>
      <c r="AN1295" s="62"/>
      <c r="AO1295" s="62"/>
      <c r="AP1295" s="62"/>
      <c r="AQ1295" s="62"/>
      <c r="AR1295" s="62"/>
      <c r="AS1295" s="62">
        <v>4</v>
      </c>
      <c r="AT1295" s="62" t="str" cm="1">
        <f t="array" ref="AT1295">IF(ISBLANK(Table1[[#This Row],[Service]]),"N/A",INDEX(LookupService[Consumption Unit],MATCH(Table1[[#This Row],[Service]],LookupService[Service],0),0))</f>
        <v>GPM</v>
      </c>
      <c r="AU1295" s="62">
        <v>180</v>
      </c>
      <c r="AV1295" s="62">
        <v>36</v>
      </c>
      <c r="AW1295" s="80" t="str" cm="1">
        <f t="array" ref="AW1295">IF(ISBLANK(Table1[[#This Row],[Service]]),"N/A",INDEX(LookupService[Pressure Unit],MATCH(Table1[[#This Row],[Service]],LookupService[Service],0),0))</f>
        <v>PSI</v>
      </c>
      <c r="AX1295" s="81">
        <v>0.5</v>
      </c>
      <c r="AY1295" s="72">
        <f>IF(OR(Table1[[#This Row],[Flow]]="",Table1[[#This Row],[Mech - Diversity]]=""),"",Table1[[#This Row],[Flow]]*Table1[[#This Row],[Mech - Diversity]])</f>
        <v>2</v>
      </c>
      <c r="AZ1295" s="72"/>
      <c r="BA1295" s="62" t="s">
        <v>519</v>
      </c>
      <c r="BB1295" s="62"/>
      <c r="BC1295" s="62" t="s">
        <v>2133</v>
      </c>
      <c r="BD1295" s="62"/>
      <c r="BE1295" s="62"/>
      <c r="BF1295" s="62"/>
      <c r="BG1295" s="62"/>
      <c r="BH1295" s="77"/>
      <c r="BI1295" s="77"/>
      <c r="BJ1295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95" s="72"/>
      <c r="BL1295" s="72" t="b">
        <f>IF(ISBLANK(Table1[[#This Row],[Power Source (Control Panel)]]),FALSE,TRUE)</f>
        <v>0</v>
      </c>
    </row>
    <row r="1296" spans="1:64" ht="30" customHeight="1" x14ac:dyDescent="0.3">
      <c r="A1296" s="80" t="s">
        <v>661</v>
      </c>
      <c r="B1296" s="62" t="s">
        <v>662</v>
      </c>
      <c r="C129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EX-C012</v>
      </c>
      <c r="D1296" s="62" t="s">
        <v>516</v>
      </c>
      <c r="E1296" s="62" t="s">
        <v>1098</v>
      </c>
      <c r="F1296" s="72" t="str">
        <f>IF(OR(Table1[[#This Row],[Equipment Level]] = "Equipment", Table1[[#This Row],[Equipment Level]] = "Control Panel"),"", INDEX(LookupService[Service Abbreviation],MATCH(Table1[[#This Row],[Service]],LookupService[Service],0),1))</f>
        <v>EX</v>
      </c>
      <c r="G1296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1296" s="74">
        <v>12</v>
      </c>
      <c r="I1296" s="75" t="str">
        <f>IF(Table1[[#This Row],[Connection ID]]&lt;&gt;"-",IF(COUNTIF(Table1[Connection ID],Table1[[#This Row],[Connection ID]])&gt;1,"Duplicate Tag",""),"")</f>
        <v/>
      </c>
      <c r="J129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96" s="62"/>
      <c r="M1296" s="62"/>
      <c r="N1296" s="72" t="str" cm="1">
        <f t="array" ref="N1296">_xlfn._xlws.FILTER(LookupCostCode[Cost Code],LookupCostCode[Description]=Table1[[#This Row],[Equipment Type]],"Not Assigned")</f>
        <v>Not Assigned</v>
      </c>
      <c r="O1296" s="62"/>
      <c r="P1296" s="62"/>
      <c r="Q1296" s="62" t="s">
        <v>13</v>
      </c>
      <c r="R1296" s="62"/>
      <c r="S1296" s="62"/>
      <c r="T1296" s="62"/>
      <c r="U1296" s="62"/>
      <c r="V1296" s="62"/>
      <c r="W1296" s="72" t="str">
        <f>IF(ISBLANK(Table1[[#This Row],[Connection Type]]),"",INDEX(LookupConnectionType[Description],MATCH(Table1[[#This Row],[Connection Type]],LookupConnectionType[Connection Abbreviation])))</f>
        <v/>
      </c>
      <c r="X1296" s="76"/>
      <c r="Z1296" s="41" t="s">
        <v>1099</v>
      </c>
      <c r="AA1296" s="62"/>
      <c r="AB1296" s="62"/>
      <c r="AC1296" s="62" t="s">
        <v>665</v>
      </c>
      <c r="AD1296" s="62" t="s">
        <v>1100</v>
      </c>
      <c r="AE1296" s="62"/>
      <c r="AF1296" s="77"/>
      <c r="AG1296" s="77"/>
      <c r="AH1296" s="78"/>
      <c r="AI129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9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96" s="79" t="str">
        <f>IF(OR(Table1[[#This Row],[Apparent Power (kVA)]]="",Table1[[#This Row],[Elec - Diversity]]=""),"",Table1[[#This Row],[Apparent Power (kVA)]]*Table1[[#This Row],[Elec - Diversity]])</f>
        <v/>
      </c>
      <c r="AL1296" s="62"/>
      <c r="AM1296" s="62"/>
      <c r="AN1296" s="62"/>
      <c r="AO1296" s="62"/>
      <c r="AP1296" s="62"/>
      <c r="AQ1296" s="62"/>
      <c r="AR1296" s="62"/>
      <c r="AS1296" s="62">
        <v>5000</v>
      </c>
      <c r="AT1296" s="62" t="str" cm="1">
        <f t="array" ref="AT1296">IF(ISBLANK(Table1[[#This Row],[Service]]),"N/A",INDEX(LookupService[Consumption Unit],MATCH(Table1[[#This Row],[Service]],LookupService[Service],0),0))</f>
        <v>SCFM</v>
      </c>
      <c r="AU1296" s="62">
        <v>75</v>
      </c>
      <c r="AV1296" s="62">
        <v>0.2</v>
      </c>
      <c r="AW1296" s="80" t="str" cm="1">
        <f t="array" ref="AW1296">IF(ISBLANK(Table1[[#This Row],[Service]]),"N/A",INDEX(LookupService[Pressure Unit],MATCH(Table1[[#This Row],[Service]],LookupService[Service],0),0))</f>
        <v>PSI</v>
      </c>
      <c r="AX1296" s="81">
        <v>1</v>
      </c>
      <c r="AY1296" s="72">
        <f>IF(OR(Table1[[#This Row],[Flow]]="",Table1[[#This Row],[Mech - Diversity]]=""),"",Table1[[#This Row],[Flow]]*Table1[[#This Row],[Mech - Diversity]])</f>
        <v>5000</v>
      </c>
      <c r="AZ1296" s="72"/>
      <c r="BA1296" s="62"/>
      <c r="BB1296" s="62"/>
      <c r="BC1296" s="62"/>
      <c r="BD1296" s="62" t="s">
        <v>1101</v>
      </c>
      <c r="BE1296" s="62" t="s">
        <v>1102</v>
      </c>
      <c r="BF1296" s="62" t="s">
        <v>975</v>
      </c>
      <c r="BG1296" s="62"/>
      <c r="BH1296" s="77"/>
      <c r="BI1296" s="77"/>
      <c r="BJ1296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1296" s="72" t="s">
        <v>512</v>
      </c>
      <c r="BL1296" s="72" t="b">
        <f>IF(ISBLANK(Table1[[#This Row],[Power Source (Control Panel)]]),FALSE,TRUE)</f>
        <v>0</v>
      </c>
    </row>
    <row r="1297" spans="1:64" ht="30" customHeight="1" x14ac:dyDescent="0.3">
      <c r="A1297" s="73" t="s">
        <v>661</v>
      </c>
      <c r="B1297" s="62" t="s">
        <v>662</v>
      </c>
      <c r="C129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DRN-C020</v>
      </c>
      <c r="D1297" s="62" t="s">
        <v>516</v>
      </c>
      <c r="E1297" s="62" t="s">
        <v>882</v>
      </c>
      <c r="F1297" s="72" t="str">
        <f>IF(OR(Table1[[#This Row],[Equipment Level]] = "Equipment", Table1[[#This Row],[Equipment Level]] = "Control Panel"),"", INDEX(LookupService[Service Abbreviation],MATCH(Table1[[#This Row],[Service]],LookupService[Service],0),1))</f>
        <v>DRN</v>
      </c>
      <c r="G1297" s="72" t="str">
        <f>IF(OR(Table1[[#This Row],[Equipment Level]] = "Equipment", Table1[[#This Row],[Equipment Level]] = "Control Panel"),"",  INDEX(LookupService[Service Category],MATCH(Table1[[#This Row],[Service]],LookupService[Service],0),1))</f>
        <v>Drain</v>
      </c>
      <c r="H1297" s="74">
        <v>20</v>
      </c>
      <c r="I1297" s="75" t="str">
        <f>IF(Table1[[#This Row],[Connection ID]]&lt;&gt;"-",IF(COUNTIF(Table1[Connection ID],Table1[[#This Row],[Connection ID]])&gt;1,"Duplicate Tag",""),"")</f>
        <v/>
      </c>
      <c r="J129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97" s="62"/>
      <c r="M1297" s="62" t="s">
        <v>7</v>
      </c>
      <c r="N1297" s="72" t="str" cm="1">
        <f t="array" ref="N1297">_xlfn._xlws.FILTER(LookupCostCode[Cost Code],LookupCostCode[Description]=Table1[[#This Row],[Equipment Type]],"Not Assigned")</f>
        <v>Not Assigned</v>
      </c>
      <c r="O1297" s="72" t="s">
        <v>767</v>
      </c>
      <c r="P1297" s="72"/>
      <c r="Q1297" s="62" t="s">
        <v>13</v>
      </c>
      <c r="R1297" s="62"/>
      <c r="S1297" s="62"/>
      <c r="T1297" s="62"/>
      <c r="U1297" s="62"/>
      <c r="V1297" s="62"/>
      <c r="W1297" s="72" t="str">
        <f>IF(ISBLANK(Table1[[#This Row],[Connection Type]]),"",INDEX(LookupConnectionType[Description],MATCH(Table1[[#This Row],[Connection Type]],LookupConnectionType[Connection Abbreviation])))</f>
        <v/>
      </c>
      <c r="X1297" s="76"/>
      <c r="Z1297" s="41" t="s">
        <v>1361</v>
      </c>
      <c r="AA1297" s="62"/>
      <c r="AB1297" s="62"/>
      <c r="AC1297" s="62" t="s">
        <v>518</v>
      </c>
      <c r="AD1297" s="62" t="s">
        <v>1363</v>
      </c>
      <c r="AE1297" s="62"/>
      <c r="AF1297" s="77"/>
      <c r="AG1297" s="77"/>
      <c r="AH1297" s="78"/>
      <c r="AI129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9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97" s="79" t="str">
        <f>IF(OR(Table1[[#This Row],[Apparent Power (kVA)]]="",Table1[[#This Row],[Elec - Diversity]]=""),"",Table1[[#This Row],[Apparent Power (kVA)]]*Table1[[#This Row],[Elec - Diversity]])</f>
        <v/>
      </c>
      <c r="AL1297" s="62"/>
      <c r="AM1297" s="62"/>
      <c r="AN1297" s="62"/>
      <c r="AO1297" s="62"/>
      <c r="AP1297" s="62"/>
      <c r="AQ1297" s="62"/>
      <c r="AR1297" s="62"/>
      <c r="AS1297" s="62">
        <v>1</v>
      </c>
      <c r="AT1297" s="62" t="str" cm="1">
        <f t="array" ref="AT1297">IF(ISBLANK(Table1[[#This Row],[Service]]),"N/A",INDEX(LookupService[Consumption Unit],MATCH(Table1[[#This Row],[Service]],LookupService[Service],0),0))</f>
        <v>GPM</v>
      </c>
      <c r="AU1297" s="62">
        <v>100</v>
      </c>
      <c r="AV1297" s="62">
        <v>10</v>
      </c>
      <c r="AW1297" s="80" t="str" cm="1">
        <f t="array" ref="AW1297">IF(ISBLANK(Table1[[#This Row],[Service]]),"N/A",INDEX(LookupService[Pressure Unit],MATCH(Table1[[#This Row],[Service]],LookupService[Service],0),0))</f>
        <v>PSI</v>
      </c>
      <c r="AX1297" s="81">
        <v>0.5</v>
      </c>
      <c r="AY1297" s="72">
        <f>IF(OR(Table1[[#This Row],[Flow]]="",Table1[[#This Row],[Mech - Diversity]]=""),"",Table1[[#This Row],[Flow]]*Table1[[#This Row],[Mech - Diversity]])</f>
        <v>0.5</v>
      </c>
      <c r="AZ1297" s="72"/>
      <c r="BA1297" s="62"/>
      <c r="BB1297" s="62"/>
      <c r="BC1297" s="62"/>
      <c r="BD1297" s="62"/>
      <c r="BE1297" s="62"/>
      <c r="BF1297" s="62"/>
      <c r="BG1297" s="62"/>
      <c r="BH1297" s="77"/>
      <c r="BI1297" s="77"/>
      <c r="BJ1297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97" s="72" t="s">
        <v>512</v>
      </c>
      <c r="BL1297" s="72" t="b">
        <f>IF(ISBLANK(Table1[[#This Row],[Power Source (Control Panel)]]),FALSE,TRUE)</f>
        <v>0</v>
      </c>
    </row>
    <row r="1298" spans="1:64" ht="30" customHeight="1" x14ac:dyDescent="0.3">
      <c r="A1298" s="73" t="s">
        <v>661</v>
      </c>
      <c r="B1298" s="62" t="s">
        <v>662</v>
      </c>
      <c r="C129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DRN-C039</v>
      </c>
      <c r="D1298" s="62" t="s">
        <v>516</v>
      </c>
      <c r="E1298" s="62" t="s">
        <v>882</v>
      </c>
      <c r="F1298" s="72" t="str">
        <f>IF(OR(Table1[[#This Row],[Equipment Level]] = "Equipment", Table1[[#This Row],[Equipment Level]] = "Control Panel"),"", INDEX(LookupService[Service Abbreviation],MATCH(Table1[[#This Row],[Service]],LookupService[Service],0),1))</f>
        <v>DRN</v>
      </c>
      <c r="G1298" s="72" t="str">
        <f>IF(OR(Table1[[#This Row],[Equipment Level]] = "Equipment", Table1[[#This Row],[Equipment Level]] = "Control Panel"),"",  INDEX(LookupService[Service Category],MATCH(Table1[[#This Row],[Service]],LookupService[Service],0),1))</f>
        <v>Drain</v>
      </c>
      <c r="H1298" s="74">
        <v>39</v>
      </c>
      <c r="I1298" s="75" t="str">
        <f>IF(Table1[[#This Row],[Connection ID]]&lt;&gt;"-",IF(COUNTIF(Table1[Connection ID],Table1[[#This Row],[Connection ID]])&gt;1,"Duplicate Tag",""),"")</f>
        <v/>
      </c>
      <c r="J129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98" s="62"/>
      <c r="M1298" s="62" t="s">
        <v>7</v>
      </c>
      <c r="N1298" s="72" t="str" cm="1">
        <f t="array" ref="N1298">_xlfn._xlws.FILTER(LookupCostCode[Cost Code],LookupCostCode[Description]=Table1[[#This Row],[Equipment Type]],"Not Assigned")</f>
        <v>Not Assigned</v>
      </c>
      <c r="O1298" s="62" t="s">
        <v>767</v>
      </c>
      <c r="P1298" s="72"/>
      <c r="Q1298" s="62" t="s">
        <v>13</v>
      </c>
      <c r="R1298" s="62"/>
      <c r="S1298" s="62"/>
      <c r="T1298" s="62"/>
      <c r="U1298" s="62"/>
      <c r="V1298" s="62"/>
      <c r="W1298" s="72" t="str">
        <f>IF(ISBLANK(Table1[[#This Row],[Connection Type]]),"",INDEX(LookupConnectionType[Description],MATCH(Table1[[#This Row],[Connection Type]],LookupConnectionType[Connection Abbreviation])))</f>
        <v/>
      </c>
      <c r="X1298" s="76"/>
      <c r="Z1298" s="41" t="s">
        <v>1361</v>
      </c>
      <c r="AA1298" s="62"/>
      <c r="AB1298" s="62"/>
      <c r="AC1298" s="62" t="s">
        <v>518</v>
      </c>
      <c r="AD1298" s="62" t="s">
        <v>1364</v>
      </c>
      <c r="AE1298" s="62"/>
      <c r="AF1298" s="77"/>
      <c r="AG1298" s="77"/>
      <c r="AH1298" s="78"/>
      <c r="AI129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9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98" s="79" t="str">
        <f>IF(OR(Table1[[#This Row],[Apparent Power (kVA)]]="",Table1[[#This Row],[Elec - Diversity]]=""),"",Table1[[#This Row],[Apparent Power (kVA)]]*Table1[[#This Row],[Elec - Diversity]])</f>
        <v/>
      </c>
      <c r="AL1298" s="62"/>
      <c r="AM1298" s="62"/>
      <c r="AN1298" s="62"/>
      <c r="AO1298" s="62"/>
      <c r="AP1298" s="62"/>
      <c r="AQ1298" s="62"/>
      <c r="AR1298" s="62"/>
      <c r="AS1298" s="62">
        <v>40</v>
      </c>
      <c r="AT1298" s="62" t="str" cm="1">
        <f t="array" ref="AT1298">IF(ISBLANK(Table1[[#This Row],[Service]]),"N/A",INDEX(LookupService[Consumption Unit],MATCH(Table1[[#This Row],[Service]],LookupService[Service],0),0))</f>
        <v>GPM</v>
      </c>
      <c r="AU1298" s="62">
        <v>115</v>
      </c>
      <c r="AV1298" s="62">
        <v>10</v>
      </c>
      <c r="AW1298" s="80" t="str" cm="1">
        <f t="array" ref="AW1298">IF(ISBLANK(Table1[[#This Row],[Service]]),"N/A",INDEX(LookupService[Pressure Unit],MATCH(Table1[[#This Row],[Service]],LookupService[Service],0),0))</f>
        <v>PSI</v>
      </c>
      <c r="AX1298" s="81">
        <v>0.01</v>
      </c>
      <c r="AY1298" s="72">
        <f>IF(OR(Table1[[#This Row],[Flow]]="",Table1[[#This Row],[Mech - Diversity]]=""),"",Table1[[#This Row],[Flow]]*Table1[[#This Row],[Mech - Diversity]])</f>
        <v>0.4</v>
      </c>
      <c r="AZ1298" s="72"/>
      <c r="BA1298" s="62"/>
      <c r="BB1298" s="62"/>
      <c r="BC1298" s="62"/>
      <c r="BD1298" s="62"/>
      <c r="BE1298" s="62"/>
      <c r="BF1298" s="62"/>
      <c r="BG1298" s="62"/>
      <c r="BH1298" s="77"/>
      <c r="BI1298" s="77"/>
      <c r="BJ1298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298" s="72" t="s">
        <v>512</v>
      </c>
      <c r="BL1298" s="72" t="b">
        <f>IF(ISBLANK(Table1[[#This Row],[Power Source (Control Panel)]]),FALSE,TRUE)</f>
        <v>0</v>
      </c>
    </row>
    <row r="1299" spans="1:64" ht="30" customHeight="1" x14ac:dyDescent="0.3">
      <c r="A1299" s="73" t="s">
        <v>661</v>
      </c>
      <c r="B1299" s="62" t="s">
        <v>662</v>
      </c>
      <c r="C129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EX-C014</v>
      </c>
      <c r="D1299" s="62" t="s">
        <v>516</v>
      </c>
      <c r="E1299" s="62" t="s">
        <v>1098</v>
      </c>
      <c r="F1299" s="72" t="str">
        <f>IF(OR(Table1[[#This Row],[Equipment Level]] = "Equipment", Table1[[#This Row],[Equipment Level]] = "Control Panel"),"", INDEX(LookupService[Service Abbreviation],MATCH(Table1[[#This Row],[Service]],LookupService[Service],0),1))</f>
        <v>EX</v>
      </c>
      <c r="G1299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1299" s="74">
        <v>14</v>
      </c>
      <c r="I1299" s="75" t="str">
        <f>IF(Table1[[#This Row],[Connection ID]]&lt;&gt;"-",IF(COUNTIF(Table1[Connection ID],Table1[[#This Row],[Connection ID]])&gt;1,"Duplicate Tag",""),"")</f>
        <v/>
      </c>
      <c r="J129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299" s="62"/>
      <c r="M1299" s="62" t="s">
        <v>7</v>
      </c>
      <c r="N1299" s="72" t="str" cm="1">
        <f t="array" ref="N1299">_xlfn._xlws.FILTER(LookupCostCode[Cost Code],LookupCostCode[Description]=Table1[[#This Row],[Equipment Type]],"Not Assigned")</f>
        <v>Not Assigned</v>
      </c>
      <c r="O1299" s="62" t="s">
        <v>767</v>
      </c>
      <c r="P1299" s="72"/>
      <c r="Q1299" s="62" t="s">
        <v>13</v>
      </c>
      <c r="R1299" s="62"/>
      <c r="S1299" s="62"/>
      <c r="T1299" s="62"/>
      <c r="U1299" s="62"/>
      <c r="V1299" s="62"/>
      <c r="W1299" s="72" t="str">
        <f>IF(ISBLANK(Table1[[#This Row],[Connection Type]]),"",INDEX(LookupConnectionType[Description],MATCH(Table1[[#This Row],[Connection Type]],LookupConnectionType[Connection Abbreviation])))</f>
        <v/>
      </c>
      <c r="X1299" s="76"/>
      <c r="Z1299" s="41" t="s">
        <v>1099</v>
      </c>
      <c r="AA1299" s="62"/>
      <c r="AB1299" s="62"/>
      <c r="AC1299" s="62" t="s">
        <v>665</v>
      </c>
      <c r="AD1299" s="62"/>
      <c r="AE1299" s="62"/>
      <c r="AF1299" s="77"/>
      <c r="AG1299" s="77"/>
      <c r="AH1299" s="78"/>
      <c r="AI129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29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299" s="79" t="str">
        <f>IF(OR(Table1[[#This Row],[Apparent Power (kVA)]]="",Table1[[#This Row],[Elec - Diversity]]=""),"",Table1[[#This Row],[Apparent Power (kVA)]]*Table1[[#This Row],[Elec - Diversity]])</f>
        <v/>
      </c>
      <c r="AL1299" s="62"/>
      <c r="AM1299" s="62"/>
      <c r="AN1299" s="62"/>
      <c r="AO1299" s="62"/>
      <c r="AP1299" s="62"/>
      <c r="AQ1299" s="62"/>
      <c r="AR1299" s="62"/>
      <c r="AS1299" s="62">
        <v>2500</v>
      </c>
      <c r="AT1299" s="62" t="str" cm="1">
        <f t="array" ref="AT1299">IF(ISBLANK(Table1[[#This Row],[Service]]),"N/A",INDEX(LookupService[Consumption Unit],MATCH(Table1[[#This Row],[Service]],LookupService[Service],0),0))</f>
        <v>SCFM</v>
      </c>
      <c r="AU1299" s="62">
        <v>80</v>
      </c>
      <c r="AV1299" s="62">
        <v>0.2</v>
      </c>
      <c r="AW1299" s="80" t="str" cm="1">
        <f t="array" ref="AW1299">IF(ISBLANK(Table1[[#This Row],[Service]]),"N/A",INDEX(LookupService[Pressure Unit],MATCH(Table1[[#This Row],[Service]],LookupService[Service],0),0))</f>
        <v>PSI</v>
      </c>
      <c r="AX1299" s="81">
        <v>1</v>
      </c>
      <c r="AY1299" s="72">
        <f>IF(OR(Table1[[#This Row],[Flow]]="",Table1[[#This Row],[Mech - Diversity]]=""),"",Table1[[#This Row],[Flow]]*Table1[[#This Row],[Mech - Diversity]])</f>
        <v>2500</v>
      </c>
      <c r="AZ1299" s="72"/>
      <c r="BA1299" s="62"/>
      <c r="BB1299" s="62"/>
      <c r="BC1299" s="62"/>
      <c r="BD1299" s="62" t="s">
        <v>1355</v>
      </c>
      <c r="BE1299" s="62" t="s">
        <v>1102</v>
      </c>
      <c r="BF1299" s="62" t="s">
        <v>975</v>
      </c>
      <c r="BG1299" s="62"/>
      <c r="BH1299" s="77"/>
      <c r="BI1299" s="77"/>
      <c r="BJ1299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1299" s="72" t="s">
        <v>512</v>
      </c>
      <c r="BL1299" s="72" t="b">
        <f>IF(ISBLANK(Table1[[#This Row],[Power Source (Control Panel)]]),FALSE,TRUE)</f>
        <v>0</v>
      </c>
    </row>
    <row r="1300" spans="1:64" ht="30" customHeight="1" x14ac:dyDescent="0.3">
      <c r="A1300" s="73" t="s">
        <v>661</v>
      </c>
      <c r="B1300" s="62" t="s">
        <v>662</v>
      </c>
      <c r="C130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EX-C015</v>
      </c>
      <c r="D1300" s="62" t="s">
        <v>516</v>
      </c>
      <c r="E1300" s="62" t="s">
        <v>1098</v>
      </c>
      <c r="F1300" s="72" t="str">
        <f>IF(OR(Table1[[#This Row],[Equipment Level]] = "Equipment", Table1[[#This Row],[Equipment Level]] = "Control Panel"),"", INDEX(LookupService[Service Abbreviation],MATCH(Table1[[#This Row],[Service]],LookupService[Service],0),1))</f>
        <v>EX</v>
      </c>
      <c r="G1300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1300" s="74">
        <v>15</v>
      </c>
      <c r="I1300" s="75" t="str">
        <f>IF(Table1[[#This Row],[Connection ID]]&lt;&gt;"-",IF(COUNTIF(Table1[Connection ID],Table1[[#This Row],[Connection ID]])&gt;1,"Duplicate Tag",""),"")</f>
        <v/>
      </c>
      <c r="J130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00" s="62"/>
      <c r="M1300" s="62" t="s">
        <v>7</v>
      </c>
      <c r="N1300" s="72" t="str" cm="1">
        <f t="array" ref="N1300">_xlfn._xlws.FILTER(LookupCostCode[Cost Code],LookupCostCode[Description]=Table1[[#This Row],[Equipment Type]],"Not Assigned")</f>
        <v>Not Assigned</v>
      </c>
      <c r="O1300" s="62" t="s">
        <v>767</v>
      </c>
      <c r="P1300" s="72"/>
      <c r="Q1300" s="62" t="s">
        <v>13</v>
      </c>
      <c r="R1300" s="62"/>
      <c r="S1300" s="62"/>
      <c r="T1300" s="62"/>
      <c r="U1300" s="62"/>
      <c r="V1300" s="62"/>
      <c r="W1300" s="72" t="str">
        <f>IF(ISBLANK(Table1[[#This Row],[Connection Type]]),"",INDEX(LookupConnectionType[Description],MATCH(Table1[[#This Row],[Connection Type]],LookupConnectionType[Connection Abbreviation])))</f>
        <v/>
      </c>
      <c r="X1300" s="76"/>
      <c r="Z1300" s="41" t="s">
        <v>1099</v>
      </c>
      <c r="AA1300" s="62"/>
      <c r="AB1300" s="62"/>
      <c r="AC1300" s="62" t="s">
        <v>665</v>
      </c>
      <c r="AD1300" s="62"/>
      <c r="AE1300" s="62"/>
      <c r="AF1300" s="77"/>
      <c r="AG1300" s="77"/>
      <c r="AH1300" s="78"/>
      <c r="AI130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0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00" s="79" t="str">
        <f>IF(OR(Table1[[#This Row],[Apparent Power (kVA)]]="",Table1[[#This Row],[Elec - Diversity]]=""),"",Table1[[#This Row],[Apparent Power (kVA)]]*Table1[[#This Row],[Elec - Diversity]])</f>
        <v/>
      </c>
      <c r="AL1300" s="62"/>
      <c r="AM1300" s="62"/>
      <c r="AN1300" s="62"/>
      <c r="AO1300" s="62"/>
      <c r="AP1300" s="62"/>
      <c r="AQ1300" s="62"/>
      <c r="AR1300" s="62"/>
      <c r="AS1300" s="62">
        <v>2500</v>
      </c>
      <c r="AT1300" s="62" t="str" cm="1">
        <f t="array" ref="AT1300">IF(ISBLANK(Table1[[#This Row],[Service]]),"N/A",INDEX(LookupService[Consumption Unit],MATCH(Table1[[#This Row],[Service]],LookupService[Service],0),0))</f>
        <v>SCFM</v>
      </c>
      <c r="AU1300" s="62">
        <v>80</v>
      </c>
      <c r="AV1300" s="62">
        <v>0.2</v>
      </c>
      <c r="AW1300" s="80" t="str" cm="1">
        <f t="array" ref="AW1300">IF(ISBLANK(Table1[[#This Row],[Service]]),"N/A",INDEX(LookupService[Pressure Unit],MATCH(Table1[[#This Row],[Service]],LookupService[Service],0),0))</f>
        <v>PSI</v>
      </c>
      <c r="AX1300" s="81">
        <v>1</v>
      </c>
      <c r="AY1300" s="72">
        <f>IF(OR(Table1[[#This Row],[Flow]]="",Table1[[#This Row],[Mech - Diversity]]=""),"",Table1[[#This Row],[Flow]]*Table1[[#This Row],[Mech - Diversity]])</f>
        <v>2500</v>
      </c>
      <c r="AZ1300" s="72"/>
      <c r="BA1300" s="62"/>
      <c r="BB1300" s="62"/>
      <c r="BC1300" s="62"/>
      <c r="BD1300" s="62" t="s">
        <v>1355</v>
      </c>
      <c r="BE1300" s="62" t="s">
        <v>1102</v>
      </c>
      <c r="BF1300" s="62" t="s">
        <v>975</v>
      </c>
      <c r="BG1300" s="62"/>
      <c r="BH1300" s="77"/>
      <c r="BI1300" s="77"/>
      <c r="BJ1300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1300" s="72" t="s">
        <v>512</v>
      </c>
      <c r="BL1300" s="72" t="b">
        <f>IF(ISBLANK(Table1[[#This Row],[Power Source (Control Panel)]]),FALSE,TRUE)</f>
        <v>0</v>
      </c>
    </row>
    <row r="1301" spans="1:64" ht="30" customHeight="1" x14ac:dyDescent="0.3">
      <c r="A1301" s="73" t="s">
        <v>661</v>
      </c>
      <c r="B1301" s="62" t="s">
        <v>662</v>
      </c>
      <c r="C130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INT-C025</v>
      </c>
      <c r="D1301" s="62" t="s">
        <v>516</v>
      </c>
      <c r="E1301" s="62" t="s">
        <v>971</v>
      </c>
      <c r="F1301" s="72" t="str">
        <f>IF(OR(Table1[[#This Row],[Equipment Level]] = "Equipment", Table1[[#This Row],[Equipment Level]] = "Control Panel"),"", INDEX(LookupService[Service Abbreviation],MATCH(Table1[[#This Row],[Service]],LookupService[Service],0),1))</f>
        <v>INT</v>
      </c>
      <c r="G1301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1301" s="74">
        <v>25</v>
      </c>
      <c r="I1301" s="75" t="str">
        <f>IF(Table1[[#This Row],[Connection ID]]&lt;&gt;"-",IF(COUNTIF(Table1[Connection ID],Table1[[#This Row],[Connection ID]])&gt;1,"Duplicate Tag",""),"")</f>
        <v/>
      </c>
      <c r="J130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01" s="62"/>
      <c r="M1301" s="62" t="s">
        <v>7</v>
      </c>
      <c r="N1301" s="72" t="str" cm="1">
        <f t="array" ref="N1301">_xlfn._xlws.FILTER(LookupCostCode[Cost Code],LookupCostCode[Description]=Table1[[#This Row],[Equipment Type]],"Not Assigned")</f>
        <v>Not Assigned</v>
      </c>
      <c r="O1301" s="62" t="s">
        <v>767</v>
      </c>
      <c r="P1301" s="72"/>
      <c r="Q1301" s="62" t="s">
        <v>13</v>
      </c>
      <c r="R1301" s="62"/>
      <c r="S1301" s="62"/>
      <c r="T1301" s="62"/>
      <c r="U1301" s="62"/>
      <c r="V1301" s="62"/>
      <c r="W1301" s="72" t="str">
        <f>IF(ISBLANK(Table1[[#This Row],[Connection Type]]),"",INDEX(LookupConnectionType[Description],MATCH(Table1[[#This Row],[Connection Type]],LookupConnectionType[Connection Abbreviation])))</f>
        <v/>
      </c>
      <c r="X1301" s="76"/>
      <c r="Z1301" s="41" t="s">
        <v>1359</v>
      </c>
      <c r="AA1301" s="62"/>
      <c r="AB1301" s="62"/>
      <c r="AC1301" s="62" t="s">
        <v>665</v>
      </c>
      <c r="AD1301" s="62"/>
      <c r="AE1301" s="62"/>
      <c r="AF1301" s="77"/>
      <c r="AG1301" s="77"/>
      <c r="AH1301" s="78"/>
      <c r="AI130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0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01" s="79" t="str">
        <f>IF(OR(Table1[[#This Row],[Apparent Power (kVA)]]="",Table1[[#This Row],[Elec - Diversity]]=""),"",Table1[[#This Row],[Apparent Power (kVA)]]*Table1[[#This Row],[Elec - Diversity]])</f>
        <v/>
      </c>
      <c r="AL1301" s="62"/>
      <c r="AM1301" s="62"/>
      <c r="AN1301" s="62"/>
      <c r="AO1301" s="62"/>
      <c r="AP1301" s="62"/>
      <c r="AQ1301" s="62"/>
      <c r="AR1301" s="62"/>
      <c r="AS1301" s="62">
        <v>2500</v>
      </c>
      <c r="AT1301" s="62" t="str" cm="1">
        <f t="array" ref="AT1301">IF(ISBLANK(Table1[[#This Row],[Service]]),"N/A",INDEX(LookupService[Consumption Unit],MATCH(Table1[[#This Row],[Service]],LookupService[Service],0),0))</f>
        <v>SCFM</v>
      </c>
      <c r="AU1301" s="62">
        <v>70</v>
      </c>
      <c r="AV1301" s="62">
        <v>0.2</v>
      </c>
      <c r="AW1301" s="80" t="str" cm="1">
        <f t="array" ref="AW1301">IF(ISBLANK(Table1[[#This Row],[Service]]),"N/A",INDEX(LookupService[Pressure Unit],MATCH(Table1[[#This Row],[Service]],LookupService[Service],0),0))</f>
        <v>PSI</v>
      </c>
      <c r="AX1301" s="81">
        <v>1</v>
      </c>
      <c r="AY1301" s="72">
        <f>IF(OR(Table1[[#This Row],[Flow]]="",Table1[[#This Row],[Mech - Diversity]]=""),"",Table1[[#This Row],[Flow]]*Table1[[#This Row],[Mech - Diversity]])</f>
        <v>2500</v>
      </c>
      <c r="AZ1301" s="72"/>
      <c r="BA1301" s="62"/>
      <c r="BB1301" s="62"/>
      <c r="BC1301" s="62"/>
      <c r="BD1301" s="62" t="s">
        <v>1360</v>
      </c>
      <c r="BE1301" s="62" t="s">
        <v>1355</v>
      </c>
      <c r="BF1301" s="62" t="s">
        <v>975</v>
      </c>
      <c r="BG1301" s="62"/>
      <c r="BH1301" s="77"/>
      <c r="BI1301" s="77"/>
      <c r="BJ1301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1301" s="72" t="s">
        <v>512</v>
      </c>
      <c r="BL1301" s="72" t="b">
        <f>IF(ISBLANK(Table1[[#This Row],[Power Source (Control Panel)]]),FALSE,TRUE)</f>
        <v>0</v>
      </c>
    </row>
    <row r="1302" spans="1:64" ht="30" customHeight="1" x14ac:dyDescent="0.3">
      <c r="A1302" s="73" t="s">
        <v>661</v>
      </c>
      <c r="B1302" s="62" t="s">
        <v>662</v>
      </c>
      <c r="C130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INT-C026</v>
      </c>
      <c r="D1302" s="62" t="s">
        <v>516</v>
      </c>
      <c r="E1302" s="62" t="s">
        <v>971</v>
      </c>
      <c r="F1302" s="72" t="str">
        <f>IF(OR(Table1[[#This Row],[Equipment Level]] = "Equipment", Table1[[#This Row],[Equipment Level]] = "Control Panel"),"", INDEX(LookupService[Service Abbreviation],MATCH(Table1[[#This Row],[Service]],LookupService[Service],0),1))</f>
        <v>INT</v>
      </c>
      <c r="G1302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1302" s="74">
        <v>26</v>
      </c>
      <c r="I1302" s="75" t="str">
        <f>IF(Table1[[#This Row],[Connection ID]]&lt;&gt;"-",IF(COUNTIF(Table1[Connection ID],Table1[[#This Row],[Connection ID]])&gt;1,"Duplicate Tag",""),"")</f>
        <v/>
      </c>
      <c r="J130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02" s="62"/>
      <c r="M1302" s="62" t="s">
        <v>7</v>
      </c>
      <c r="N1302" s="72" t="str" cm="1">
        <f t="array" ref="N1302">_xlfn._xlws.FILTER(LookupCostCode[Cost Code],LookupCostCode[Description]=Table1[[#This Row],[Equipment Type]],"Not Assigned")</f>
        <v>Not Assigned</v>
      </c>
      <c r="O1302" s="62" t="s">
        <v>767</v>
      </c>
      <c r="P1302" s="72"/>
      <c r="Q1302" s="62" t="s">
        <v>13</v>
      </c>
      <c r="R1302" s="62"/>
      <c r="S1302" s="62"/>
      <c r="T1302" s="62"/>
      <c r="U1302" s="62"/>
      <c r="V1302" s="62"/>
      <c r="W1302" s="72" t="str">
        <f>IF(ISBLANK(Table1[[#This Row],[Connection Type]]),"",INDEX(LookupConnectionType[Description],MATCH(Table1[[#This Row],[Connection Type]],LookupConnectionType[Connection Abbreviation])))</f>
        <v/>
      </c>
      <c r="X1302" s="76"/>
      <c r="Z1302" s="41" t="s">
        <v>1359</v>
      </c>
      <c r="AA1302" s="62"/>
      <c r="AB1302" s="62"/>
      <c r="AC1302" s="62" t="s">
        <v>665</v>
      </c>
      <c r="AD1302" s="62"/>
      <c r="AE1302" s="62"/>
      <c r="AF1302" s="77"/>
      <c r="AG1302" s="77"/>
      <c r="AH1302" s="78"/>
      <c r="AI130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0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02" s="79" t="str">
        <f>IF(OR(Table1[[#This Row],[Apparent Power (kVA)]]="",Table1[[#This Row],[Elec - Diversity]]=""),"",Table1[[#This Row],[Apparent Power (kVA)]]*Table1[[#This Row],[Elec - Diversity]])</f>
        <v/>
      </c>
      <c r="AL1302" s="62"/>
      <c r="AM1302" s="62"/>
      <c r="AN1302" s="62"/>
      <c r="AO1302" s="62"/>
      <c r="AP1302" s="62"/>
      <c r="AQ1302" s="62"/>
      <c r="AR1302" s="62"/>
      <c r="AS1302" s="62">
        <v>2500</v>
      </c>
      <c r="AT1302" s="62" t="str" cm="1">
        <f t="array" ref="AT1302">IF(ISBLANK(Table1[[#This Row],[Service]]),"N/A",INDEX(LookupService[Consumption Unit],MATCH(Table1[[#This Row],[Service]],LookupService[Service],0),0))</f>
        <v>SCFM</v>
      </c>
      <c r="AU1302" s="62">
        <v>70</v>
      </c>
      <c r="AV1302" s="62">
        <v>0.2</v>
      </c>
      <c r="AW1302" s="80" t="str" cm="1">
        <f t="array" ref="AW1302">IF(ISBLANK(Table1[[#This Row],[Service]]),"N/A",INDEX(LookupService[Pressure Unit],MATCH(Table1[[#This Row],[Service]],LookupService[Service],0),0))</f>
        <v>PSI</v>
      </c>
      <c r="AX1302" s="81">
        <v>1</v>
      </c>
      <c r="AY1302" s="72">
        <f>IF(OR(Table1[[#This Row],[Flow]]="",Table1[[#This Row],[Mech - Diversity]]=""),"",Table1[[#This Row],[Flow]]*Table1[[#This Row],[Mech - Diversity]])</f>
        <v>2500</v>
      </c>
      <c r="AZ1302" s="72"/>
      <c r="BA1302" s="62"/>
      <c r="BB1302" s="62"/>
      <c r="BC1302" s="62"/>
      <c r="BD1302" s="62" t="s">
        <v>1360</v>
      </c>
      <c r="BE1302" s="62" t="s">
        <v>1355</v>
      </c>
      <c r="BF1302" s="62" t="s">
        <v>975</v>
      </c>
      <c r="BG1302" s="62"/>
      <c r="BH1302" s="77"/>
      <c r="BI1302" s="77"/>
      <c r="BJ1302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1302" s="72" t="s">
        <v>512</v>
      </c>
      <c r="BL1302" s="72" t="b">
        <f>IF(ISBLANK(Table1[[#This Row],[Power Source (Control Panel)]]),FALSE,TRUE)</f>
        <v>0</v>
      </c>
    </row>
    <row r="1303" spans="1:64" ht="30" customHeight="1" x14ac:dyDescent="0.3">
      <c r="A1303" s="62" t="s">
        <v>661</v>
      </c>
      <c r="B1303" s="62" t="s">
        <v>662</v>
      </c>
      <c r="C130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303" s="62" t="s">
        <v>509</v>
      </c>
      <c r="E1303" s="62"/>
      <c r="F130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30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303" s="74"/>
      <c r="I1303" s="75" t="str">
        <f>IF(Table1[[#This Row],[Connection ID]]&lt;&gt;"-",IF(COUNTIF(Table1[Connection ID],Table1[[#This Row],[Connection ID]])&gt;1,"Duplicate Tag",""),"")</f>
        <v/>
      </c>
      <c r="J130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03" s="62"/>
      <c r="M1303" s="62" t="s">
        <v>7</v>
      </c>
      <c r="N1303" s="72" t="str" cm="1">
        <f t="array" ref="N1303">_xlfn._xlws.FILTER(LookupCostCode[Cost Code],LookupCostCode[Description]=Table1[[#This Row],[Equipment Type]],"Not Assigned")</f>
        <v>Not Assigned</v>
      </c>
      <c r="O1303" s="72" t="s">
        <v>767</v>
      </c>
      <c r="P1303" s="72"/>
      <c r="Q1303" s="62" t="s">
        <v>13</v>
      </c>
      <c r="R1303" s="62"/>
      <c r="S1303" s="62"/>
      <c r="T1303" s="62"/>
      <c r="U1303" s="62"/>
      <c r="V1303" s="62"/>
      <c r="W1303" s="72" t="str">
        <f>IF(ISBLANK(Table1[[#This Row],[Connection Type]]),"",INDEX(LookupConnectionType[Description],MATCH(Table1[[#This Row],[Connection Type]],LookupConnectionType[Connection Abbreviation])))</f>
        <v/>
      </c>
      <c r="X1303" s="76"/>
      <c r="AA1303" s="62"/>
      <c r="AB1303" s="62"/>
      <c r="AC1303" s="62"/>
      <c r="AD1303" s="62"/>
      <c r="AE1303" s="62"/>
      <c r="AF1303" s="77"/>
      <c r="AG1303" s="77"/>
      <c r="AH1303" s="78"/>
      <c r="AI130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0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03" s="79" t="str">
        <f>IF(OR(Table1[[#This Row],[Apparent Power (kVA)]]="",Table1[[#This Row],[Elec - Diversity]]=""),"",Table1[[#This Row],[Apparent Power (kVA)]]*Table1[[#This Row],[Elec - Diversity]])</f>
        <v/>
      </c>
      <c r="AL1303" s="62"/>
      <c r="AM1303" s="62"/>
      <c r="AN1303" s="62"/>
      <c r="AO1303" s="62"/>
      <c r="AP1303" s="62"/>
      <c r="AQ1303" s="62"/>
      <c r="AR1303" s="62"/>
      <c r="AS1303" s="62"/>
      <c r="AT1303" s="62" t="str" cm="1">
        <f t="array" ref="AT1303">IF(ISBLANK(Table1[[#This Row],[Service]]),"N/A",INDEX(LookupService[Consumption Unit],MATCH(Table1[[#This Row],[Service]],LookupService[Service],0),0))</f>
        <v>N/A</v>
      </c>
      <c r="AU1303" s="62"/>
      <c r="AV1303" s="62"/>
      <c r="AW1303" s="80" t="str" cm="1">
        <f t="array" ref="AW1303">IF(ISBLANK(Table1[[#This Row],[Service]]),"N/A",INDEX(LookupService[Pressure Unit],MATCH(Table1[[#This Row],[Service]],LookupService[Service],0),0))</f>
        <v>N/A</v>
      </c>
      <c r="AX1303" s="81"/>
      <c r="AY1303" s="72" t="str">
        <f>IF(OR(Table1[[#This Row],[Flow]]="",Table1[[#This Row],[Mech - Diversity]]=""),"",Table1[[#This Row],[Flow]]*Table1[[#This Row],[Mech - Diversity]])</f>
        <v/>
      </c>
      <c r="AZ1303" s="72"/>
      <c r="BA1303" s="62"/>
      <c r="BB1303" s="62"/>
      <c r="BC1303" s="62"/>
      <c r="BD1303" s="62"/>
      <c r="BE1303" s="62"/>
      <c r="BF1303" s="62"/>
      <c r="BG1303" s="62"/>
      <c r="BH1303" s="77"/>
      <c r="BI1303" s="77"/>
      <c r="BJ130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303" s="72"/>
      <c r="BL1303" s="72" t="b">
        <f>IF(ISBLANK(Table1[[#This Row],[Power Source (Control Panel)]]),FALSE,TRUE)</f>
        <v>0</v>
      </c>
    </row>
    <row r="1304" spans="1:64" ht="30" customHeight="1" x14ac:dyDescent="0.3">
      <c r="A1304" s="89" t="s">
        <v>2129</v>
      </c>
      <c r="B1304" s="62" t="s">
        <v>662</v>
      </c>
      <c r="C130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CA-C105</v>
      </c>
      <c r="D1304" s="62" t="s">
        <v>516</v>
      </c>
      <c r="E1304" s="62" t="s">
        <v>517</v>
      </c>
      <c r="F1304" s="72" t="str">
        <f>IF(OR(Table1[[#This Row],[Equipment Level]] = "Equipment", Table1[[#This Row],[Equipment Level]] = "Control Panel"),"", INDEX(LookupService[Service Abbreviation],MATCH(Table1[[#This Row],[Service]],LookupService[Service],0),1))</f>
        <v>CA</v>
      </c>
      <c r="G1304" s="72" t="str">
        <f>IF(OR(Table1[[#This Row],[Equipment Level]] = "Equipment", Table1[[#This Row],[Equipment Level]] = "Control Panel"),"",  INDEX(LookupService[Service Category],MATCH(Table1[[#This Row],[Service]],LookupService[Service],0),1))</f>
        <v>Compressed Air</v>
      </c>
      <c r="H1304" s="74">
        <v>105</v>
      </c>
      <c r="I1304" s="75" t="str">
        <f>IF(Table1[[#This Row],[Connection ID]]&lt;&gt;"-",IF(COUNTIF(Table1[Connection ID],Table1[[#This Row],[Connection ID]])&gt;1,"Duplicate Tag",""),"")</f>
        <v/>
      </c>
      <c r="J130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04" s="62"/>
      <c r="M1304" s="62" t="s">
        <v>7</v>
      </c>
      <c r="N1304" s="72" t="str" cm="1">
        <f t="array" ref="N1304">_xlfn._xlws.FILTER(LookupCostCode[Cost Code],LookupCostCode[Description]=Table1[[#This Row],[Equipment Type]],"Not Assigned")</f>
        <v>Not Assigned</v>
      </c>
      <c r="O1304" s="72" t="s">
        <v>767</v>
      </c>
      <c r="P1304" s="72"/>
      <c r="Q1304" s="62" t="s">
        <v>13</v>
      </c>
      <c r="R1304" s="62"/>
      <c r="S1304" s="62"/>
      <c r="T1304" s="62"/>
      <c r="U1304" s="62"/>
      <c r="V1304" s="62"/>
      <c r="W1304" s="72" t="str">
        <f>IF(ISBLANK(Table1[[#This Row],[Connection Type]]),"",INDEX(LookupConnectionType[Description],MATCH(Table1[[#This Row],[Connection Type]],LookupConnectionType[Connection Abbreviation])))</f>
        <v/>
      </c>
      <c r="X1304" s="76"/>
      <c r="AA1304" s="62"/>
      <c r="AB1304" s="62"/>
      <c r="AC1304" s="62" t="s">
        <v>665</v>
      </c>
      <c r="AD1304" s="62"/>
      <c r="AE1304" s="62"/>
      <c r="AF1304" s="77"/>
      <c r="AG1304" s="77"/>
      <c r="AH1304" s="78"/>
      <c r="AI130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0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04" s="79" t="str">
        <f>IF(OR(Table1[[#This Row],[Apparent Power (kVA)]]="",Table1[[#This Row],[Elec - Diversity]]=""),"",Table1[[#This Row],[Apparent Power (kVA)]]*Table1[[#This Row],[Elec - Diversity]])</f>
        <v/>
      </c>
      <c r="AL1304" s="62"/>
      <c r="AM1304" s="62"/>
      <c r="AN1304" s="62"/>
      <c r="AO1304" s="62"/>
      <c r="AP1304" s="62"/>
      <c r="AQ1304" s="62"/>
      <c r="AR1304" s="62"/>
      <c r="AS1304" s="62">
        <v>13.5</v>
      </c>
      <c r="AT1304" s="62" t="str" cm="1">
        <f t="array" ref="AT1304">IF(ISBLANK(Table1[[#This Row],[Service]]),"N/A",INDEX(LookupService[Consumption Unit],MATCH(Table1[[#This Row],[Service]],LookupService[Service],0),0))</f>
        <v>SCFM</v>
      </c>
      <c r="AU1304" s="62"/>
      <c r="AV1304" s="62">
        <v>90</v>
      </c>
      <c r="AW1304" s="80" t="str" cm="1">
        <f t="array" ref="AW1304">IF(ISBLANK(Table1[[#This Row],[Service]]),"N/A",INDEX(LookupService[Pressure Unit],MATCH(Table1[[#This Row],[Service]],LookupService[Service],0),0))</f>
        <v>PSI</v>
      </c>
      <c r="AX1304" s="81">
        <v>0.67</v>
      </c>
      <c r="AY1304" s="72">
        <f>IF(OR(Table1[[#This Row],[Flow]]="",Table1[[#This Row],[Mech - Diversity]]=""),"",Table1[[#This Row],[Flow]]*Table1[[#This Row],[Mech - Diversity]])</f>
        <v>9.0449999999999999</v>
      </c>
      <c r="AZ1304" s="72"/>
      <c r="BA1304" s="62"/>
      <c r="BB1304" s="62"/>
      <c r="BC1304" s="62"/>
      <c r="BD1304" s="62"/>
      <c r="BE1304" s="62"/>
      <c r="BF1304" s="62"/>
      <c r="BG1304" s="62"/>
      <c r="BH1304" s="77"/>
      <c r="BI1304" s="77"/>
      <c r="BJ1304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304" s="72"/>
      <c r="BL1304" s="72" t="b">
        <f>IF(ISBLANK(Table1[[#This Row],[Power Source (Control Panel)]]),FALSE,TRUE)</f>
        <v>0</v>
      </c>
    </row>
    <row r="1305" spans="1:64" ht="30" customHeight="1" x14ac:dyDescent="0.3">
      <c r="A1305" s="89" t="s">
        <v>2129</v>
      </c>
      <c r="B1305" s="62" t="s">
        <v>662</v>
      </c>
      <c r="C130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DRN-C047</v>
      </c>
      <c r="D1305" s="62" t="s">
        <v>516</v>
      </c>
      <c r="E1305" s="62" t="s">
        <v>882</v>
      </c>
      <c r="F1305" s="72" t="str">
        <f>IF(OR(Table1[[#This Row],[Equipment Level]] = "Equipment", Table1[[#This Row],[Equipment Level]] = "Control Panel"),"", INDEX(LookupService[Service Abbreviation],MATCH(Table1[[#This Row],[Service]],LookupService[Service],0),1))</f>
        <v>DRN</v>
      </c>
      <c r="G1305" s="72" t="str">
        <f>IF(OR(Table1[[#This Row],[Equipment Level]] = "Equipment", Table1[[#This Row],[Equipment Level]] = "Control Panel"),"",  INDEX(LookupService[Service Category],MATCH(Table1[[#This Row],[Service]],LookupService[Service],0),1))</f>
        <v>Drain</v>
      </c>
      <c r="H1305" s="74">
        <v>47</v>
      </c>
      <c r="I1305" s="75" t="str">
        <f>IF(Table1[[#This Row],[Connection ID]]&lt;&gt;"-",IF(COUNTIF(Table1[Connection ID],Table1[[#This Row],[Connection ID]])&gt;1,"Duplicate Tag",""),"")</f>
        <v/>
      </c>
      <c r="J130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05" s="62"/>
      <c r="M1305" s="62" t="s">
        <v>7</v>
      </c>
      <c r="N1305" s="72" t="str" cm="1">
        <f t="array" ref="N1305">_xlfn._xlws.FILTER(LookupCostCode[Cost Code],LookupCostCode[Description]=Table1[[#This Row],[Equipment Type]],"Not Assigned")</f>
        <v>Not Assigned</v>
      </c>
      <c r="O1305" s="72" t="s">
        <v>767</v>
      </c>
      <c r="P1305" s="72"/>
      <c r="Q1305" s="62" t="s">
        <v>13</v>
      </c>
      <c r="R1305" s="62"/>
      <c r="S1305" s="62"/>
      <c r="T1305" s="62"/>
      <c r="U1305" s="62"/>
      <c r="V1305" s="62"/>
      <c r="W1305" s="72" t="str">
        <f>IF(ISBLANK(Table1[[#This Row],[Connection Type]]),"",INDEX(LookupConnectionType[Description],MATCH(Table1[[#This Row],[Connection Type]],LookupConnectionType[Connection Abbreviation])))</f>
        <v/>
      </c>
      <c r="X1305" s="76"/>
      <c r="AA1305" s="62"/>
      <c r="AB1305" s="62"/>
      <c r="AC1305" s="62" t="s">
        <v>665</v>
      </c>
      <c r="AD1305" s="62" t="s">
        <v>1362</v>
      </c>
      <c r="AE1305" s="62"/>
      <c r="AF1305" s="77"/>
      <c r="AG1305" s="77"/>
      <c r="AH1305" s="78"/>
      <c r="AI130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0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05" s="79" t="str">
        <f>IF(OR(Table1[[#This Row],[Apparent Power (kVA)]]="",Table1[[#This Row],[Elec - Diversity]]=""),"",Table1[[#This Row],[Apparent Power (kVA)]]*Table1[[#This Row],[Elec - Diversity]])</f>
        <v/>
      </c>
      <c r="AL1305" s="62"/>
      <c r="AM1305" s="62"/>
      <c r="AN1305" s="62"/>
      <c r="AO1305" s="62"/>
      <c r="AP1305" s="62"/>
      <c r="AQ1305" s="62"/>
      <c r="AR1305" s="62"/>
      <c r="AS1305" s="62">
        <v>40</v>
      </c>
      <c r="AT1305" s="62" t="str" cm="1">
        <f t="array" ref="AT1305">IF(ISBLANK(Table1[[#This Row],[Service]]),"N/A",INDEX(LookupService[Consumption Unit],MATCH(Table1[[#This Row],[Service]],LookupService[Service],0),0))</f>
        <v>GPM</v>
      </c>
      <c r="AU1305" s="62">
        <v>115</v>
      </c>
      <c r="AV1305" s="62">
        <v>10</v>
      </c>
      <c r="AW1305" s="80" t="str" cm="1">
        <f t="array" ref="AW1305">IF(ISBLANK(Table1[[#This Row],[Service]]),"N/A",INDEX(LookupService[Pressure Unit],MATCH(Table1[[#This Row],[Service]],LookupService[Service],0),0))</f>
        <v>PSI</v>
      </c>
      <c r="AX1305" s="81">
        <v>0.1</v>
      </c>
      <c r="AY1305" s="72">
        <f>IF(OR(Table1[[#This Row],[Flow]]="",Table1[[#This Row],[Mech - Diversity]]=""),"",Table1[[#This Row],[Flow]]*Table1[[#This Row],[Mech - Diversity]])</f>
        <v>4</v>
      </c>
      <c r="AZ1305" s="72"/>
      <c r="BA1305" s="62"/>
      <c r="BB1305" s="62"/>
      <c r="BC1305" s="62"/>
      <c r="BD1305" s="62"/>
      <c r="BE1305" s="62"/>
      <c r="BF1305" s="62"/>
      <c r="BG1305" s="62"/>
      <c r="BH1305" s="77"/>
      <c r="BI1305" s="77"/>
      <c r="BJ1305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305" s="72"/>
      <c r="BL1305" s="72" t="b">
        <f>IF(ISBLANK(Table1[[#This Row],[Power Source (Control Panel)]]),FALSE,TRUE)</f>
        <v>0</v>
      </c>
    </row>
    <row r="1306" spans="1:64" ht="30" customHeight="1" x14ac:dyDescent="0.3">
      <c r="A1306" s="89" t="s">
        <v>2129</v>
      </c>
      <c r="B1306" s="62" t="s">
        <v>662</v>
      </c>
      <c r="C130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EL-C351</v>
      </c>
      <c r="D1306" s="62" t="s">
        <v>516</v>
      </c>
      <c r="E1306" s="62" t="s">
        <v>528</v>
      </c>
      <c r="F1306" s="72" t="str">
        <f>IF(OR(Table1[[#This Row],[Equipment Level]] = "Equipment", Table1[[#This Row],[Equipment Level]] = "Control Panel"),"", INDEX(LookupService[Service Abbreviation],MATCH(Table1[[#This Row],[Service]],LookupService[Service],0),1))</f>
        <v>EL</v>
      </c>
      <c r="G1306" s="72" t="str">
        <f>IF(OR(Table1[[#This Row],[Equipment Level]] = "Equipment", Table1[[#This Row],[Equipment Level]] = "Control Panel"),"",  INDEX(LookupService[Service Category],MATCH(Table1[[#This Row],[Service]],LookupService[Service],0),1))</f>
        <v>Electrical</v>
      </c>
      <c r="H1306" s="74">
        <v>351</v>
      </c>
      <c r="I1306" s="75" t="str">
        <f>IF(Table1[[#This Row],[Connection ID]]&lt;&gt;"-",IF(COUNTIF(Table1[Connection ID],Table1[[#This Row],[Connection ID]])&gt;1,"Duplicate Tag",""),"")</f>
        <v/>
      </c>
      <c r="J130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06" s="62"/>
      <c r="M1306" s="62" t="s">
        <v>7</v>
      </c>
      <c r="N1306" s="72" t="str" cm="1">
        <f t="array" ref="N1306">_xlfn._xlws.FILTER(LookupCostCode[Cost Code],LookupCostCode[Description]=Table1[[#This Row],[Equipment Type]],"Not Assigned")</f>
        <v>Not Assigned</v>
      </c>
      <c r="O1306" s="62" t="s">
        <v>767</v>
      </c>
      <c r="P1306" s="72"/>
      <c r="Q1306" s="62" t="s">
        <v>13</v>
      </c>
      <c r="R1306" s="62"/>
      <c r="S1306" s="62"/>
      <c r="T1306" s="62"/>
      <c r="U1306" s="62"/>
      <c r="V1306" s="62"/>
      <c r="W1306" s="72" t="str">
        <f>IF(ISBLANK(Table1[[#This Row],[Connection Type]]),"",INDEX(LookupConnectionType[Description],MATCH(Table1[[#This Row],[Connection Type]],LookupConnectionType[Connection Abbreviation])))</f>
        <v/>
      </c>
      <c r="X1306" s="76"/>
      <c r="AA1306" s="62"/>
      <c r="AB1306" s="62"/>
      <c r="AC1306" s="62" t="s">
        <v>665</v>
      </c>
      <c r="AD1306" s="62"/>
      <c r="AE1306" s="62" t="s">
        <v>668</v>
      </c>
      <c r="AF1306" s="77"/>
      <c r="AG1306" s="77">
        <v>80</v>
      </c>
      <c r="AH1306" s="78">
        <v>0.8</v>
      </c>
      <c r="AI1306" s="79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66.510751010644896</v>
      </c>
      <c r="AJ1306" s="79">
        <f>IF(OR(Table1[[#This Row],[Apparent Load (FLA)]]="",Table1[[#This Row],[Apparent Load (FLA)]]=0,Table1[[#This Row],[Elec - Diversity]]=""),"",Table1[[#This Row],[Apparent Load (FLA)]]*Table1[[#This Row],[Elec - Diversity]])</f>
        <v>64</v>
      </c>
      <c r="AK1306" s="79">
        <f>IF(OR(Table1[[#This Row],[Apparent Power (kVA)]]="",Table1[[#This Row],[Elec - Diversity]]=""),"",Table1[[#This Row],[Apparent Power (kVA)]]*Table1[[#This Row],[Elec - Diversity]])</f>
        <v>53.208600808515918</v>
      </c>
      <c r="AL1306" s="62"/>
      <c r="AM1306" s="62"/>
      <c r="AN1306" s="62"/>
      <c r="AO1306" s="62"/>
      <c r="AP1306" s="62"/>
      <c r="AQ1306" s="62"/>
      <c r="AR1306" s="62"/>
      <c r="AS1306" s="62"/>
      <c r="AT1306" s="62" t="str" cm="1">
        <f t="array" ref="AT1306">IF(ISBLANK(Table1[[#This Row],[Service]]),"N/A",INDEX(LookupService[Consumption Unit],MATCH(Table1[[#This Row],[Service]],LookupService[Service],0),0))</f>
        <v>N/A</v>
      </c>
      <c r="AU1306" s="62"/>
      <c r="AV1306" s="62"/>
      <c r="AW1306" s="80" t="str" cm="1">
        <f t="array" ref="AW1306">IF(ISBLANK(Table1[[#This Row],[Service]]),"N/A",INDEX(LookupService[Pressure Unit],MATCH(Table1[[#This Row],[Service]],LookupService[Service],0),0))</f>
        <v>N/A</v>
      </c>
      <c r="AX1306" s="81"/>
      <c r="AY1306" s="72" t="str">
        <f>IF(OR(Table1[[#This Row],[Flow]]="",Table1[[#This Row],[Mech - Diversity]]=""),"",Table1[[#This Row],[Flow]]*Table1[[#This Row],[Mech - Diversity]])</f>
        <v/>
      </c>
      <c r="AZ1306" s="72"/>
      <c r="BA1306" s="62"/>
      <c r="BB1306" s="62"/>
      <c r="BC1306" s="62"/>
      <c r="BD1306" s="62"/>
      <c r="BE1306" s="62"/>
      <c r="BF1306" s="62"/>
      <c r="BG1306" s="62"/>
      <c r="BH1306" s="77"/>
      <c r="BI1306" s="77"/>
      <c r="BJ1306" s="79" t="str">
        <f>IF(OR(Table1[[#This Row],[Equipment Level]] = "Equipment", Table1[[#This Row],[Equipment Level]] = "Control Panel"),"N/A",  INDEX(LookupService[Revit Connector Type],MATCH(Table1[[#This Row],[Service]],LookupService[Service],0),1))</f>
        <v>Electrical</v>
      </c>
      <c r="BK1306" s="72"/>
      <c r="BL1306" s="72" t="b">
        <f>IF(ISBLANK(Table1[[#This Row],[Power Source (Control Panel)]]),FALSE,TRUE)</f>
        <v>0</v>
      </c>
    </row>
    <row r="1307" spans="1:64" ht="30" customHeight="1" x14ac:dyDescent="0.3">
      <c r="A1307" s="89" t="s">
        <v>2129</v>
      </c>
      <c r="B1307" s="62" t="s">
        <v>662</v>
      </c>
      <c r="C130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EX-C011</v>
      </c>
      <c r="D1307" s="62" t="s">
        <v>516</v>
      </c>
      <c r="E1307" s="62" t="s">
        <v>1098</v>
      </c>
      <c r="F1307" s="72" t="str">
        <f>IF(OR(Table1[[#This Row],[Equipment Level]] = "Equipment", Table1[[#This Row],[Equipment Level]] = "Control Panel"),"", INDEX(LookupService[Service Abbreviation],MATCH(Table1[[#This Row],[Service]],LookupService[Service],0),1))</f>
        <v>EX</v>
      </c>
      <c r="G1307" s="72" t="str">
        <f>IF(OR(Table1[[#This Row],[Equipment Level]] = "Equipment", Table1[[#This Row],[Equipment Level]] = "Control Panel"),"",  INDEX(LookupService[Service Category],MATCH(Table1[[#This Row],[Service]],LookupService[Service],0),1))</f>
        <v>Air Handling</v>
      </c>
      <c r="H1307" s="74">
        <v>11</v>
      </c>
      <c r="I1307" s="75" t="str">
        <f>IF(Table1[[#This Row],[Connection ID]]&lt;&gt;"-",IF(COUNTIF(Table1[Connection ID],Table1[[#This Row],[Connection ID]])&gt;1,"Duplicate Tag",""),"")</f>
        <v/>
      </c>
      <c r="J130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07" s="62"/>
      <c r="M1307" s="62" t="s">
        <v>7</v>
      </c>
      <c r="N1307" s="72" t="str" cm="1">
        <f t="array" ref="N1307">_xlfn._xlws.FILTER(LookupCostCode[Cost Code],LookupCostCode[Description]=Table1[[#This Row],[Equipment Type]],"Not Assigned")</f>
        <v>Not Assigned</v>
      </c>
      <c r="O1307" s="62" t="s">
        <v>767</v>
      </c>
      <c r="P1307" s="72"/>
      <c r="Q1307" s="62" t="s">
        <v>13</v>
      </c>
      <c r="R1307" s="62"/>
      <c r="S1307" s="62"/>
      <c r="T1307" s="62"/>
      <c r="U1307" s="62"/>
      <c r="V1307" s="62"/>
      <c r="W1307" s="72" t="str">
        <f>IF(ISBLANK(Table1[[#This Row],[Connection Type]]),"",INDEX(LookupConnectionType[Description],MATCH(Table1[[#This Row],[Connection Type]],LookupConnectionType[Connection Abbreviation])))</f>
        <v/>
      </c>
      <c r="X1307" s="76"/>
      <c r="AA1307" s="62"/>
      <c r="AB1307" s="62"/>
      <c r="AC1307" s="62" t="s">
        <v>665</v>
      </c>
      <c r="AD1307" s="62"/>
      <c r="AE1307" s="62"/>
      <c r="AF1307" s="77"/>
      <c r="AG1307" s="77"/>
      <c r="AH1307" s="78"/>
      <c r="AI130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0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07" s="79" t="str">
        <f>IF(OR(Table1[[#This Row],[Apparent Power (kVA)]]="",Table1[[#This Row],[Elec - Diversity]]=""),"",Table1[[#This Row],[Apparent Power (kVA)]]*Table1[[#This Row],[Elec - Diversity]])</f>
        <v/>
      </c>
      <c r="AL1307" s="62"/>
      <c r="AM1307" s="62"/>
      <c r="AN1307" s="62"/>
      <c r="AO1307" s="62"/>
      <c r="AP1307" s="62"/>
      <c r="AQ1307" s="62"/>
      <c r="AR1307" s="62"/>
      <c r="AS1307" s="62">
        <v>1177</v>
      </c>
      <c r="AT1307" s="62" t="str" cm="1">
        <f t="array" ref="AT1307">IF(ISBLANK(Table1[[#This Row],[Service]]),"N/A",INDEX(LookupService[Consumption Unit],MATCH(Table1[[#This Row],[Service]],LookupService[Service],0),0))</f>
        <v>SCFM</v>
      </c>
      <c r="AU1307" s="62">
        <v>80</v>
      </c>
      <c r="AV1307" s="62">
        <v>0.2</v>
      </c>
      <c r="AW1307" s="80" t="str" cm="1">
        <f t="array" ref="AW1307">IF(ISBLANK(Table1[[#This Row],[Service]]),"N/A",INDEX(LookupService[Pressure Unit],MATCH(Table1[[#This Row],[Service]],LookupService[Service],0),0))</f>
        <v>PSI</v>
      </c>
      <c r="AX1307" s="81">
        <v>1</v>
      </c>
      <c r="AY1307" s="72">
        <f>IF(OR(Table1[[#This Row],[Flow]]="",Table1[[#This Row],[Mech - Diversity]]=""),"",Table1[[#This Row],[Flow]]*Table1[[#This Row],[Mech - Diversity]])</f>
        <v>1177</v>
      </c>
      <c r="AZ1307" s="72"/>
      <c r="BA1307" s="62"/>
      <c r="BB1307" s="62"/>
      <c r="BC1307" s="62"/>
      <c r="BD1307" s="62" t="s">
        <v>1355</v>
      </c>
      <c r="BE1307" s="62" t="s">
        <v>1102</v>
      </c>
      <c r="BF1307" s="62" t="s">
        <v>975</v>
      </c>
      <c r="BG1307" s="62"/>
      <c r="BH1307" s="77"/>
      <c r="BI1307" s="77"/>
      <c r="BJ1307" s="79" t="str">
        <f>IF(OR(Table1[[#This Row],[Equipment Level]] = "Equipment", Table1[[#This Row],[Equipment Level]] = "Control Panel"),"N/A",  INDEX(LookupService[Revit Connector Type],MATCH(Table1[[#This Row],[Service]],LookupService[Service],0),1))</f>
        <v>Duct</v>
      </c>
      <c r="BK1307" s="72"/>
      <c r="BL1307" s="72" t="b">
        <f>IF(ISBLANK(Table1[[#This Row],[Power Source (Control Panel)]]),FALSE,TRUE)</f>
        <v>0</v>
      </c>
    </row>
    <row r="1308" spans="1:64" ht="30" customHeight="1" x14ac:dyDescent="0.3">
      <c r="A1308" s="89" t="s">
        <v>2129</v>
      </c>
      <c r="B1308" s="62" t="s">
        <v>662</v>
      </c>
      <c r="C130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TD-C199</v>
      </c>
      <c r="D1308" s="62" t="s">
        <v>516</v>
      </c>
      <c r="E1308" s="62" t="s">
        <v>794</v>
      </c>
      <c r="F1308" s="72" t="str">
        <f>IF(OR(Table1[[#This Row],[Equipment Level]] = "Equipment", Table1[[#This Row],[Equipment Level]] = "Control Panel"),"", INDEX(LookupService[Service Abbreviation],MATCH(Table1[[#This Row],[Service]],LookupService[Service],0),1))</f>
        <v>TD</v>
      </c>
      <c r="G1308" s="72" t="str">
        <f>IF(OR(Table1[[#This Row],[Equipment Level]] = "Equipment", Table1[[#This Row],[Equipment Level]] = "Control Panel"),"",  INDEX(LookupService[Service Category],MATCH(Table1[[#This Row],[Service]],LookupService[Service],0),1))</f>
        <v>Telecommunication</v>
      </c>
      <c r="H1308" s="74">
        <v>199</v>
      </c>
      <c r="I1308" s="75" t="str">
        <f>IF(Table1[[#This Row],[Connection ID]]&lt;&gt;"-",IF(COUNTIF(Table1[Connection ID],Table1[[#This Row],[Connection ID]])&gt;1,"Duplicate Tag",""),"")</f>
        <v/>
      </c>
      <c r="J130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08" s="62"/>
      <c r="M1308" s="62" t="s">
        <v>7</v>
      </c>
      <c r="N1308" s="72" t="str" cm="1">
        <f t="array" ref="N1308">_xlfn._xlws.FILTER(LookupCostCode[Cost Code],LookupCostCode[Description]=Table1[[#This Row],[Equipment Type]],"Not Assigned")</f>
        <v>Not Assigned</v>
      </c>
      <c r="O1308" s="62" t="s">
        <v>767</v>
      </c>
      <c r="P1308" s="72"/>
      <c r="Q1308" s="62" t="s">
        <v>13</v>
      </c>
      <c r="R1308" s="62"/>
      <c r="S1308" s="62"/>
      <c r="T1308" s="62"/>
      <c r="U1308" s="62"/>
      <c r="V1308" s="62"/>
      <c r="W1308" s="72" t="str">
        <f>IF(ISBLANK(Table1[[#This Row],[Connection Type]]),"",INDEX(LookupConnectionType[Description],MATCH(Table1[[#This Row],[Connection Type]],LookupConnectionType[Connection Abbreviation])))</f>
        <v/>
      </c>
      <c r="X1308" s="76"/>
      <c r="AA1308" s="62"/>
      <c r="AB1308" s="62"/>
      <c r="AC1308" s="62"/>
      <c r="AD1308" s="62"/>
      <c r="AE1308" s="62"/>
      <c r="AF1308" s="77"/>
      <c r="AG1308" s="77"/>
      <c r="AH1308" s="78"/>
      <c r="AI130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0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08" s="79" t="str">
        <f>IF(OR(Table1[[#This Row],[Apparent Power (kVA)]]="",Table1[[#This Row],[Elec - Diversity]]=""),"",Table1[[#This Row],[Apparent Power (kVA)]]*Table1[[#This Row],[Elec - Diversity]])</f>
        <v/>
      </c>
      <c r="AL1308" s="62"/>
      <c r="AM1308" s="62"/>
      <c r="AN1308" s="62"/>
      <c r="AO1308" s="62"/>
      <c r="AP1308" s="62"/>
      <c r="AQ1308" s="62"/>
      <c r="AR1308" s="62"/>
      <c r="AS1308" s="62"/>
      <c r="AT1308" s="62" t="str" cm="1">
        <f t="array" ref="AT1308">IF(ISBLANK(Table1[[#This Row],[Service]]),"N/A",INDEX(LookupService[Consumption Unit],MATCH(Table1[[#This Row],[Service]],LookupService[Service],0),0))</f>
        <v>N/A</v>
      </c>
      <c r="AU1308" s="62"/>
      <c r="AV1308" s="62"/>
      <c r="AW1308" s="80" t="str" cm="1">
        <f t="array" ref="AW1308">IF(ISBLANK(Table1[[#This Row],[Service]]),"N/A",INDEX(LookupService[Pressure Unit],MATCH(Table1[[#This Row],[Service]],LookupService[Service],0),0))</f>
        <v>N/A</v>
      </c>
      <c r="AX1308" s="81"/>
      <c r="AY1308" s="72" t="str">
        <f>IF(OR(Table1[[#This Row],[Flow]]="",Table1[[#This Row],[Mech - Diversity]]=""),"",Table1[[#This Row],[Flow]]*Table1[[#This Row],[Mech - Diversity]])</f>
        <v/>
      </c>
      <c r="AZ1308" s="72"/>
      <c r="BA1308" s="62"/>
      <c r="BB1308" s="62"/>
      <c r="BC1308" s="62"/>
      <c r="BD1308" s="62"/>
      <c r="BE1308" s="62"/>
      <c r="BF1308" s="62"/>
      <c r="BG1308" s="62"/>
      <c r="BH1308" s="77"/>
      <c r="BI1308" s="77"/>
      <c r="BJ1308" s="79" t="str">
        <f>IF(OR(Table1[[#This Row],[Equipment Level]] = "Equipment", Table1[[#This Row],[Equipment Level]] = "Control Panel"),"N/A",  INDEX(LookupService[Revit Connector Type],MATCH(Table1[[#This Row],[Service]],LookupService[Service],0),1))</f>
        <v>Data</v>
      </c>
      <c r="BK1308" s="72"/>
      <c r="BL1308" s="72" t="b">
        <f>IF(ISBLANK(Table1[[#This Row],[Power Source (Control Panel)]]),FALSE,TRUE)</f>
        <v>0</v>
      </c>
    </row>
    <row r="1309" spans="1:64" ht="30" customHeight="1" x14ac:dyDescent="0.3">
      <c r="A1309" s="89" t="s">
        <v>2129</v>
      </c>
      <c r="B1309" s="62" t="s">
        <v>662</v>
      </c>
      <c r="C130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HHWR-C008</v>
      </c>
      <c r="D1309" s="62" t="s">
        <v>516</v>
      </c>
      <c r="E1309" s="62" t="s">
        <v>1330</v>
      </c>
      <c r="F1309" s="72" t="str">
        <f>IF(OR(Table1[[#This Row],[Equipment Level]] = "Equipment", Table1[[#This Row],[Equipment Level]] = "Control Panel"),"", INDEX(LookupService[Service Abbreviation],MATCH(Table1[[#This Row],[Service]],LookupService[Service],0),1))</f>
        <v>HHWR</v>
      </c>
      <c r="G1309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309" s="74">
        <v>8</v>
      </c>
      <c r="I1309" s="75" t="str">
        <f>IF(Table1[[#This Row],[Connection ID]]&lt;&gt;"-",IF(COUNTIF(Table1[Connection ID],Table1[[#This Row],[Connection ID]])&gt;1,"Duplicate Tag",""),"")</f>
        <v/>
      </c>
      <c r="J130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09" s="62"/>
      <c r="M1309" s="62" t="s">
        <v>7</v>
      </c>
      <c r="N1309" s="72" t="str" cm="1">
        <f t="array" ref="N1309">_xlfn._xlws.FILTER(LookupCostCode[Cost Code],LookupCostCode[Description]=Table1[[#This Row],[Equipment Type]],"Not Assigned")</f>
        <v>Not Assigned</v>
      </c>
      <c r="O1309" s="62" t="s">
        <v>767</v>
      </c>
      <c r="P1309" s="72"/>
      <c r="Q1309" s="62" t="s">
        <v>13</v>
      </c>
      <c r="R1309" s="62"/>
      <c r="S1309" s="62"/>
      <c r="T1309" s="62"/>
      <c r="U1309" s="62"/>
      <c r="V1309" s="62"/>
      <c r="W1309" s="72" t="str">
        <f>IF(ISBLANK(Table1[[#This Row],[Connection Type]]),"",INDEX(LookupConnectionType[Description],MATCH(Table1[[#This Row],[Connection Type]],LookupConnectionType[Connection Abbreviation])))</f>
        <v/>
      </c>
      <c r="X1309" s="76"/>
      <c r="AA1309" s="62"/>
      <c r="AB1309" s="62"/>
      <c r="AC1309" s="62" t="s">
        <v>665</v>
      </c>
      <c r="AD1309" s="62"/>
      <c r="AE1309" s="62"/>
      <c r="AF1309" s="77"/>
      <c r="AG1309" s="77"/>
      <c r="AH1309" s="78"/>
      <c r="AI130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0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09" s="79" t="str">
        <f>IF(OR(Table1[[#This Row],[Apparent Power (kVA)]]="",Table1[[#This Row],[Elec - Diversity]]=""),"",Table1[[#This Row],[Apparent Power (kVA)]]*Table1[[#This Row],[Elec - Diversity]])</f>
        <v/>
      </c>
      <c r="AL1309" s="62"/>
      <c r="AM1309" s="62"/>
      <c r="AN1309" s="62"/>
      <c r="AO1309" s="62"/>
      <c r="AP1309" s="62"/>
      <c r="AQ1309" s="62"/>
      <c r="AR1309" s="62"/>
      <c r="AS1309" s="62">
        <v>25</v>
      </c>
      <c r="AT1309" s="62" t="str" cm="1">
        <f t="array" ref="AT1309">IF(ISBLANK(Table1[[#This Row],[Service]]),"N/A",INDEX(LookupService[Consumption Unit],MATCH(Table1[[#This Row],[Service]],LookupService[Service],0),0))</f>
        <v>GPM</v>
      </c>
      <c r="AU1309" s="62">
        <v>170</v>
      </c>
      <c r="AV1309" s="62">
        <v>10</v>
      </c>
      <c r="AW1309" s="80" t="str" cm="1">
        <f t="array" ref="AW1309">IF(ISBLANK(Table1[[#This Row],[Service]]),"N/A",INDEX(LookupService[Pressure Unit],MATCH(Table1[[#This Row],[Service]],LookupService[Service],0),0))</f>
        <v>PSI</v>
      </c>
      <c r="AX1309" s="81">
        <v>0.52</v>
      </c>
      <c r="AY1309" s="72">
        <f>IF(OR(Table1[[#This Row],[Flow]]="",Table1[[#This Row],[Mech - Diversity]]=""),"",Table1[[#This Row],[Flow]]*Table1[[#This Row],[Mech - Diversity]])</f>
        <v>13</v>
      </c>
      <c r="AZ1309" s="72"/>
      <c r="BA1309" s="62" t="s">
        <v>519</v>
      </c>
      <c r="BB1309" s="62"/>
      <c r="BC1309" s="62" t="s">
        <v>2130</v>
      </c>
      <c r="BD1309" s="62"/>
      <c r="BE1309" s="62"/>
      <c r="BF1309" s="62"/>
      <c r="BG1309" s="62"/>
      <c r="BH1309" s="77"/>
      <c r="BI1309" s="77"/>
      <c r="BJ1309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309" s="72"/>
      <c r="BL1309" s="72" t="b">
        <f>IF(ISBLANK(Table1[[#This Row],[Power Source (Control Panel)]]),FALSE,TRUE)</f>
        <v>0</v>
      </c>
    </row>
    <row r="1310" spans="1:64" ht="30" customHeight="1" x14ac:dyDescent="0.3">
      <c r="A1310" s="89" t="s">
        <v>2129</v>
      </c>
      <c r="B1310" s="62" t="s">
        <v>662</v>
      </c>
      <c r="C131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HHWS-C008</v>
      </c>
      <c r="D1310" s="62" t="s">
        <v>516</v>
      </c>
      <c r="E1310" s="62" t="s">
        <v>1334</v>
      </c>
      <c r="F1310" s="72" t="str">
        <f>IF(OR(Table1[[#This Row],[Equipment Level]] = "Equipment", Table1[[#This Row],[Equipment Level]] = "Control Panel"),"", INDEX(LookupService[Service Abbreviation],MATCH(Table1[[#This Row],[Service]],LookupService[Service],0),1))</f>
        <v>HHWS</v>
      </c>
      <c r="G1310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310" s="74">
        <v>8</v>
      </c>
      <c r="I1310" s="75" t="str">
        <f>IF(Table1[[#This Row],[Connection ID]]&lt;&gt;"-",IF(COUNTIF(Table1[Connection ID],Table1[[#This Row],[Connection ID]])&gt;1,"Duplicate Tag",""),"")</f>
        <v/>
      </c>
      <c r="J131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10" s="62"/>
      <c r="M1310" s="62" t="s">
        <v>7</v>
      </c>
      <c r="N1310" s="72" t="str" cm="1">
        <f t="array" ref="N1310">_xlfn._xlws.FILTER(LookupCostCode[Cost Code],LookupCostCode[Description]=Table1[[#This Row],[Equipment Type]],"Not Assigned")</f>
        <v>Not Assigned</v>
      </c>
      <c r="O1310" s="62" t="s">
        <v>767</v>
      </c>
      <c r="P1310" s="72"/>
      <c r="Q1310" s="62" t="s">
        <v>13</v>
      </c>
      <c r="R1310" s="62"/>
      <c r="S1310" s="62"/>
      <c r="T1310" s="62"/>
      <c r="U1310" s="62"/>
      <c r="V1310" s="62"/>
      <c r="W1310" s="72" t="str">
        <f>IF(ISBLANK(Table1[[#This Row],[Connection Type]]),"",INDEX(LookupConnectionType[Description],MATCH(Table1[[#This Row],[Connection Type]],LookupConnectionType[Connection Abbreviation])))</f>
        <v/>
      </c>
      <c r="X1310" s="76"/>
      <c r="AA1310" s="62"/>
      <c r="AB1310" s="62"/>
      <c r="AC1310" s="62" t="s">
        <v>665</v>
      </c>
      <c r="AD1310" s="62"/>
      <c r="AE1310" s="62"/>
      <c r="AF1310" s="77"/>
      <c r="AG1310" s="77"/>
      <c r="AH1310" s="78"/>
      <c r="AI131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1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10" s="79" t="str">
        <f>IF(OR(Table1[[#This Row],[Apparent Power (kVA)]]="",Table1[[#This Row],[Elec - Diversity]]=""),"",Table1[[#This Row],[Apparent Power (kVA)]]*Table1[[#This Row],[Elec - Diversity]])</f>
        <v/>
      </c>
      <c r="AL1310" s="62"/>
      <c r="AM1310" s="62"/>
      <c r="AN1310" s="62"/>
      <c r="AO1310" s="62"/>
      <c r="AP1310" s="62"/>
      <c r="AQ1310" s="62"/>
      <c r="AR1310" s="62"/>
      <c r="AS1310" s="62">
        <v>25</v>
      </c>
      <c r="AT1310" s="62" t="str" cm="1">
        <f t="array" ref="AT1310">IF(ISBLANK(Table1[[#This Row],[Service]]),"N/A",INDEX(LookupService[Consumption Unit],MATCH(Table1[[#This Row],[Service]],LookupService[Service],0),0))</f>
        <v>GPM</v>
      </c>
      <c r="AU1310" s="62">
        <v>190</v>
      </c>
      <c r="AV1310" s="62">
        <v>10</v>
      </c>
      <c r="AW1310" s="80" t="str" cm="1">
        <f t="array" ref="AW1310">IF(ISBLANK(Table1[[#This Row],[Service]]),"N/A",INDEX(LookupService[Pressure Unit],MATCH(Table1[[#This Row],[Service]],LookupService[Service],0),0))</f>
        <v>PSI</v>
      </c>
      <c r="AX1310" s="81">
        <v>0.52</v>
      </c>
      <c r="AY1310" s="72">
        <f>IF(OR(Table1[[#This Row],[Flow]]="",Table1[[#This Row],[Mech - Diversity]]=""),"",Table1[[#This Row],[Flow]]*Table1[[#This Row],[Mech - Diversity]])</f>
        <v>13</v>
      </c>
      <c r="AZ1310" s="72"/>
      <c r="BA1310" s="62" t="s">
        <v>519</v>
      </c>
      <c r="BB1310" s="62"/>
      <c r="BC1310" s="62" t="s">
        <v>2130</v>
      </c>
      <c r="BD1310" s="62"/>
      <c r="BE1310" s="62"/>
      <c r="BF1310" s="62"/>
      <c r="BG1310" s="62"/>
      <c r="BH1310" s="77"/>
      <c r="BI1310" s="77"/>
      <c r="BJ1310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310" s="72"/>
      <c r="BL1310" s="72" t="b">
        <f>IF(ISBLANK(Table1[[#This Row],[Power Source (Control Panel)]]),FALSE,TRUE)</f>
        <v>0</v>
      </c>
    </row>
    <row r="1311" spans="1:64" ht="30" customHeight="1" x14ac:dyDescent="0.3">
      <c r="A1311" s="89" t="s">
        <v>2129</v>
      </c>
      <c r="B1311" s="62" t="s">
        <v>662</v>
      </c>
      <c r="C131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PCW-C031</v>
      </c>
      <c r="D1311" s="62" t="s">
        <v>516</v>
      </c>
      <c r="E1311" s="62" t="s">
        <v>812</v>
      </c>
      <c r="F1311" s="72" t="str">
        <f>IF(OR(Table1[[#This Row],[Equipment Level]] = "Equipment", Table1[[#This Row],[Equipment Level]] = "Control Panel"),"", INDEX(LookupService[Service Abbreviation],MATCH(Table1[[#This Row],[Service]],LookupService[Service],0),1))</f>
        <v>PCW</v>
      </c>
      <c r="G1311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311" s="74">
        <v>31</v>
      </c>
      <c r="I1311" s="75" t="str">
        <f>IF(Table1[[#This Row],[Connection ID]]&lt;&gt;"-",IF(COUNTIF(Table1[Connection ID],Table1[[#This Row],[Connection ID]])&gt;1,"Duplicate Tag",""),"")</f>
        <v/>
      </c>
      <c r="J131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11" s="62"/>
      <c r="M1311" s="62" t="s">
        <v>7</v>
      </c>
      <c r="N1311" s="72" t="str" cm="1">
        <f t="array" ref="N1311">_xlfn._xlws.FILTER(LookupCostCode[Cost Code],LookupCostCode[Description]=Table1[[#This Row],[Equipment Type]],"Not Assigned")</f>
        <v>Not Assigned</v>
      </c>
      <c r="O1311" s="62" t="s">
        <v>767</v>
      </c>
      <c r="P1311" s="72"/>
      <c r="Q1311" s="62" t="s">
        <v>13</v>
      </c>
      <c r="R1311" s="62"/>
      <c r="S1311" s="62"/>
      <c r="T1311" s="62"/>
      <c r="U1311" s="62"/>
      <c r="V1311" s="62"/>
      <c r="W1311" s="72" t="str">
        <f>IF(ISBLANK(Table1[[#This Row],[Connection Type]]),"",INDEX(LookupConnectionType[Description],MATCH(Table1[[#This Row],[Connection Type]],LookupConnectionType[Connection Abbreviation])))</f>
        <v/>
      </c>
      <c r="X1311" s="76"/>
      <c r="AA1311" s="62"/>
      <c r="AB1311" s="62"/>
      <c r="AC1311" s="62" t="s">
        <v>665</v>
      </c>
      <c r="AD1311" s="62" t="s">
        <v>2131</v>
      </c>
      <c r="AE1311" s="62"/>
      <c r="AF1311" s="77"/>
      <c r="AG1311" s="77"/>
      <c r="AH1311" s="78"/>
      <c r="AI131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1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11" s="79" t="str">
        <f>IF(OR(Table1[[#This Row],[Apparent Power (kVA)]]="",Table1[[#This Row],[Elec - Diversity]]=""),"",Table1[[#This Row],[Apparent Power (kVA)]]*Table1[[#This Row],[Elec - Diversity]])</f>
        <v/>
      </c>
      <c r="AL1311" s="62"/>
      <c r="AM1311" s="62"/>
      <c r="AN1311" s="62"/>
      <c r="AO1311" s="62"/>
      <c r="AP1311" s="62"/>
      <c r="AQ1311" s="62"/>
      <c r="AR1311" s="62"/>
      <c r="AS1311" s="62">
        <v>20</v>
      </c>
      <c r="AT1311" s="62" t="str" cm="1">
        <f t="array" ref="AT1311">IF(ISBLANK(Table1[[#This Row],[Service]]),"N/A",INDEX(LookupService[Consumption Unit],MATCH(Table1[[#This Row],[Service]],LookupService[Service],0),0))</f>
        <v>GPM</v>
      </c>
      <c r="AU1311" s="62">
        <v>55</v>
      </c>
      <c r="AV1311" s="62">
        <v>36</v>
      </c>
      <c r="AW1311" s="80" t="str" cm="1">
        <f t="array" ref="AW1311">IF(ISBLANK(Table1[[#This Row],[Service]]),"N/A",INDEX(LookupService[Pressure Unit],MATCH(Table1[[#This Row],[Service]],LookupService[Service],0),0))</f>
        <v>PSI</v>
      </c>
      <c r="AX1311" s="81">
        <v>0.05</v>
      </c>
      <c r="AY1311" s="72">
        <f>IF(OR(Table1[[#This Row],[Flow]]="",Table1[[#This Row],[Mech - Diversity]]=""),"",Table1[[#This Row],[Flow]]*Table1[[#This Row],[Mech - Diversity]])</f>
        <v>1</v>
      </c>
      <c r="AZ1311" s="72"/>
      <c r="BA1311" s="62" t="s">
        <v>519</v>
      </c>
      <c r="BB1311" s="62"/>
      <c r="BC1311" s="62" t="s">
        <v>2133</v>
      </c>
      <c r="BD1311" s="62"/>
      <c r="BE1311" s="62"/>
      <c r="BF1311" s="62"/>
      <c r="BG1311" s="62"/>
      <c r="BH1311" s="77"/>
      <c r="BI1311" s="77"/>
      <c r="BJ1311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311" s="72"/>
      <c r="BL1311" s="72" t="b">
        <f>IF(ISBLANK(Table1[[#This Row],[Power Source (Control Panel)]]),FALSE,TRUE)</f>
        <v>0</v>
      </c>
    </row>
    <row r="1312" spans="1:64" ht="30" customHeight="1" x14ac:dyDescent="0.3">
      <c r="A1312" s="89" t="s">
        <v>2129</v>
      </c>
      <c r="B1312" s="62" t="s">
        <v>662</v>
      </c>
      <c r="C131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PCW-C032</v>
      </c>
      <c r="D1312" s="62" t="s">
        <v>516</v>
      </c>
      <c r="E1312" s="62" t="s">
        <v>812</v>
      </c>
      <c r="F1312" s="72" t="str">
        <f>IF(OR(Table1[[#This Row],[Equipment Level]] = "Equipment", Table1[[#This Row],[Equipment Level]] = "Control Panel"),"", INDEX(LookupService[Service Abbreviation],MATCH(Table1[[#This Row],[Service]],LookupService[Service],0),1))</f>
        <v>PCW</v>
      </c>
      <c r="G1312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312" s="74">
        <v>32</v>
      </c>
      <c r="I1312" s="75" t="str">
        <f>IF(Table1[[#This Row],[Connection ID]]&lt;&gt;"-",IF(COUNTIF(Table1[Connection ID],Table1[[#This Row],[Connection ID]])&gt;1,"Duplicate Tag",""),"")</f>
        <v/>
      </c>
      <c r="J131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12" s="62"/>
      <c r="M1312" s="62" t="s">
        <v>7</v>
      </c>
      <c r="N1312" s="72" t="str" cm="1">
        <f t="array" ref="N1312">_xlfn._xlws.FILTER(LookupCostCode[Cost Code],LookupCostCode[Description]=Table1[[#This Row],[Equipment Type]],"Not Assigned")</f>
        <v>Not Assigned</v>
      </c>
      <c r="O1312" s="62" t="s">
        <v>767</v>
      </c>
      <c r="P1312" s="72"/>
      <c r="Q1312" s="62" t="s">
        <v>13</v>
      </c>
      <c r="R1312" s="62"/>
      <c r="S1312" s="62"/>
      <c r="T1312" s="62"/>
      <c r="U1312" s="62"/>
      <c r="V1312" s="62"/>
      <c r="W1312" s="72" t="str">
        <f>IF(ISBLANK(Table1[[#This Row],[Connection Type]]),"",INDEX(LookupConnectionType[Description],MATCH(Table1[[#This Row],[Connection Type]],LookupConnectionType[Connection Abbreviation])))</f>
        <v/>
      </c>
      <c r="X1312" s="76"/>
      <c r="AA1312" s="62"/>
      <c r="AB1312" s="62"/>
      <c r="AC1312" s="62" t="s">
        <v>665</v>
      </c>
      <c r="AD1312" s="62" t="s">
        <v>1365</v>
      </c>
      <c r="AE1312" s="62"/>
      <c r="AF1312" s="77"/>
      <c r="AG1312" s="77"/>
      <c r="AH1312" s="78"/>
      <c r="AI131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1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12" s="79" t="str">
        <f>IF(OR(Table1[[#This Row],[Apparent Power (kVA)]]="",Table1[[#This Row],[Elec - Diversity]]=""),"",Table1[[#This Row],[Apparent Power (kVA)]]*Table1[[#This Row],[Elec - Diversity]])</f>
        <v/>
      </c>
      <c r="AL1312" s="62"/>
      <c r="AM1312" s="62"/>
      <c r="AN1312" s="62"/>
      <c r="AO1312" s="62"/>
      <c r="AP1312" s="62"/>
      <c r="AQ1312" s="62"/>
      <c r="AR1312" s="62"/>
      <c r="AS1312" s="62">
        <v>4</v>
      </c>
      <c r="AT1312" s="62" t="str" cm="1">
        <f t="array" ref="AT1312">IF(ISBLANK(Table1[[#This Row],[Service]]),"N/A",INDEX(LookupService[Consumption Unit],MATCH(Table1[[#This Row],[Service]],LookupService[Service],0),0))</f>
        <v>GPM</v>
      </c>
      <c r="AU1312" s="62">
        <v>55</v>
      </c>
      <c r="AV1312" s="62">
        <v>36</v>
      </c>
      <c r="AW1312" s="80" t="str" cm="1">
        <f t="array" ref="AW1312">IF(ISBLANK(Table1[[#This Row],[Service]]),"N/A",INDEX(LookupService[Pressure Unit],MATCH(Table1[[#This Row],[Service]],LookupService[Service],0),0))</f>
        <v>PSI</v>
      </c>
      <c r="AX1312" s="81">
        <v>0.5</v>
      </c>
      <c r="AY1312" s="72">
        <f>IF(OR(Table1[[#This Row],[Flow]]="",Table1[[#This Row],[Mech - Diversity]]=""),"",Table1[[#This Row],[Flow]]*Table1[[#This Row],[Mech - Diversity]])</f>
        <v>2</v>
      </c>
      <c r="AZ1312" s="72"/>
      <c r="BA1312" s="62" t="s">
        <v>519</v>
      </c>
      <c r="BB1312" s="62"/>
      <c r="BC1312" s="62" t="s">
        <v>2133</v>
      </c>
      <c r="BD1312" s="62"/>
      <c r="BE1312" s="62"/>
      <c r="BF1312" s="62"/>
      <c r="BG1312" s="62"/>
      <c r="BH1312" s="77"/>
      <c r="BI1312" s="77"/>
      <c r="BJ1312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312" s="72"/>
      <c r="BL1312" s="72" t="b">
        <f>IF(ISBLANK(Table1[[#This Row],[Power Source (Control Panel)]]),FALSE,TRUE)</f>
        <v>0</v>
      </c>
    </row>
    <row r="1313" spans="1:64" ht="30" customHeight="1" x14ac:dyDescent="0.3">
      <c r="A1313" s="89" t="s">
        <v>2129</v>
      </c>
      <c r="B1313" s="62" t="s">
        <v>662</v>
      </c>
      <c r="C131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PHW-C030</v>
      </c>
      <c r="D1313" s="62" t="s">
        <v>516</v>
      </c>
      <c r="E1313" s="62" t="s">
        <v>814</v>
      </c>
      <c r="F1313" s="72" t="str">
        <f>IF(OR(Table1[[#This Row],[Equipment Level]] = "Equipment", Table1[[#This Row],[Equipment Level]] = "Control Panel"),"", INDEX(LookupService[Service Abbreviation],MATCH(Table1[[#This Row],[Service]],LookupService[Service],0),1))</f>
        <v>PHW</v>
      </c>
      <c r="G1313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313" s="74">
        <v>30</v>
      </c>
      <c r="I1313" s="75" t="str">
        <f>IF(Table1[[#This Row],[Connection ID]]&lt;&gt;"-",IF(COUNTIF(Table1[Connection ID],Table1[[#This Row],[Connection ID]])&gt;1,"Duplicate Tag",""),"")</f>
        <v/>
      </c>
      <c r="J131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13" s="62"/>
      <c r="M1313" s="62" t="s">
        <v>7</v>
      </c>
      <c r="N1313" s="72" t="str" cm="1">
        <f t="array" ref="N1313">_xlfn._xlws.FILTER(LookupCostCode[Cost Code],LookupCostCode[Description]=Table1[[#This Row],[Equipment Type]],"Not Assigned")</f>
        <v>Not Assigned</v>
      </c>
      <c r="O1313" s="62" t="s">
        <v>767</v>
      </c>
      <c r="P1313" s="72"/>
      <c r="Q1313" s="62" t="s">
        <v>13</v>
      </c>
      <c r="R1313" s="62"/>
      <c r="S1313" s="62"/>
      <c r="T1313" s="62"/>
      <c r="U1313" s="62"/>
      <c r="V1313" s="62"/>
      <c r="W1313" s="72" t="str">
        <f>IF(ISBLANK(Table1[[#This Row],[Connection Type]]),"",INDEX(LookupConnectionType[Description],MATCH(Table1[[#This Row],[Connection Type]],LookupConnectionType[Connection Abbreviation])))</f>
        <v/>
      </c>
      <c r="X1313" s="76"/>
      <c r="AA1313" s="62"/>
      <c r="AB1313" s="62"/>
      <c r="AC1313" s="62" t="s">
        <v>665</v>
      </c>
      <c r="AD1313" s="62" t="s">
        <v>2132</v>
      </c>
      <c r="AE1313" s="62"/>
      <c r="AF1313" s="77"/>
      <c r="AG1313" s="77"/>
      <c r="AH1313" s="78"/>
      <c r="AI131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1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13" s="79" t="str">
        <f>IF(OR(Table1[[#This Row],[Apparent Power (kVA)]]="",Table1[[#This Row],[Elec - Diversity]]=""),"",Table1[[#This Row],[Apparent Power (kVA)]]*Table1[[#This Row],[Elec - Diversity]])</f>
        <v/>
      </c>
      <c r="AL1313" s="62"/>
      <c r="AM1313" s="62"/>
      <c r="AN1313" s="62"/>
      <c r="AO1313" s="62"/>
      <c r="AP1313" s="62"/>
      <c r="AQ1313" s="62"/>
      <c r="AR1313" s="62"/>
      <c r="AS1313" s="62">
        <v>20</v>
      </c>
      <c r="AT1313" s="62" t="str" cm="1">
        <f t="array" ref="AT1313">IF(ISBLANK(Table1[[#This Row],[Service]]),"N/A",INDEX(LookupService[Consumption Unit],MATCH(Table1[[#This Row],[Service]],LookupService[Service],0),0))</f>
        <v>GPM</v>
      </c>
      <c r="AU1313" s="62">
        <v>180</v>
      </c>
      <c r="AV1313" s="62">
        <v>36</v>
      </c>
      <c r="AW1313" s="80" t="str" cm="1">
        <f t="array" ref="AW1313">IF(ISBLANK(Table1[[#This Row],[Service]]),"N/A",INDEX(LookupService[Pressure Unit],MATCH(Table1[[#This Row],[Service]],LookupService[Service],0),0))</f>
        <v>PSI</v>
      </c>
      <c r="AX1313" s="81">
        <v>0.05</v>
      </c>
      <c r="AY1313" s="72">
        <f>IF(OR(Table1[[#This Row],[Flow]]="",Table1[[#This Row],[Mech - Diversity]]=""),"",Table1[[#This Row],[Flow]]*Table1[[#This Row],[Mech - Diversity]])</f>
        <v>1</v>
      </c>
      <c r="AZ1313" s="72"/>
      <c r="BA1313" s="62" t="s">
        <v>519</v>
      </c>
      <c r="BB1313" s="62"/>
      <c r="BC1313" s="62" t="s">
        <v>2133</v>
      </c>
      <c r="BD1313" s="62"/>
      <c r="BE1313" s="62"/>
      <c r="BF1313" s="62"/>
      <c r="BG1313" s="62"/>
      <c r="BH1313" s="77"/>
      <c r="BI1313" s="77"/>
      <c r="BJ1313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313" s="72"/>
      <c r="BL1313" s="72" t="b">
        <f>IF(ISBLANK(Table1[[#This Row],[Power Source (Control Panel)]]),FALSE,TRUE)</f>
        <v>0</v>
      </c>
    </row>
    <row r="1314" spans="1:64" ht="30" customHeight="1" x14ac:dyDescent="0.3">
      <c r="A1314" s="89" t="s">
        <v>2129</v>
      </c>
      <c r="B1314" s="62" t="s">
        <v>662</v>
      </c>
      <c r="C131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PHW-C031</v>
      </c>
      <c r="D1314" s="62" t="s">
        <v>516</v>
      </c>
      <c r="E1314" s="62" t="s">
        <v>814</v>
      </c>
      <c r="F1314" s="72" t="str">
        <f>IF(OR(Table1[[#This Row],[Equipment Level]] = "Equipment", Table1[[#This Row],[Equipment Level]] = "Control Panel"),"", INDEX(LookupService[Service Abbreviation],MATCH(Table1[[#This Row],[Service]],LookupService[Service],0),1))</f>
        <v>PHW</v>
      </c>
      <c r="G1314" s="72" t="str">
        <f>IF(OR(Table1[[#This Row],[Equipment Level]] = "Equipment", Table1[[#This Row],[Equipment Level]] = "Control Panel"),"",  INDEX(LookupService[Service Category],MATCH(Table1[[#This Row],[Service]],LookupService[Service],0),1))</f>
        <v>Water</v>
      </c>
      <c r="H1314" s="74">
        <v>31</v>
      </c>
      <c r="I1314" s="75" t="str">
        <f>IF(Table1[[#This Row],[Connection ID]]&lt;&gt;"-",IF(COUNTIF(Table1[Connection ID],Table1[[#This Row],[Connection ID]])&gt;1,"Duplicate Tag",""),"")</f>
        <v/>
      </c>
      <c r="J131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14" s="62"/>
      <c r="M1314" s="62" t="s">
        <v>7</v>
      </c>
      <c r="N1314" s="72" t="str" cm="1">
        <f t="array" ref="N1314">_xlfn._xlws.FILTER(LookupCostCode[Cost Code],LookupCostCode[Description]=Table1[[#This Row],[Equipment Type]],"Not Assigned")</f>
        <v>Not Assigned</v>
      </c>
      <c r="O1314" s="62" t="s">
        <v>767</v>
      </c>
      <c r="P1314" s="72"/>
      <c r="Q1314" s="62" t="s">
        <v>13</v>
      </c>
      <c r="R1314" s="62"/>
      <c r="S1314" s="62"/>
      <c r="T1314" s="62"/>
      <c r="U1314" s="62"/>
      <c r="V1314" s="62"/>
      <c r="W1314" s="72" t="str">
        <f>IF(ISBLANK(Table1[[#This Row],[Connection Type]]),"",INDEX(LookupConnectionType[Description],MATCH(Table1[[#This Row],[Connection Type]],LookupConnectionType[Connection Abbreviation])))</f>
        <v/>
      </c>
      <c r="X1314" s="76"/>
      <c r="AA1314" s="62"/>
      <c r="AB1314" s="62"/>
      <c r="AC1314" s="62" t="s">
        <v>665</v>
      </c>
      <c r="AD1314" s="62" t="s">
        <v>1365</v>
      </c>
      <c r="AE1314" s="62"/>
      <c r="AF1314" s="77"/>
      <c r="AG1314" s="77"/>
      <c r="AH1314" s="78"/>
      <c r="AI131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1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14" s="79" t="str">
        <f>IF(OR(Table1[[#This Row],[Apparent Power (kVA)]]="",Table1[[#This Row],[Elec - Diversity]]=""),"",Table1[[#This Row],[Apparent Power (kVA)]]*Table1[[#This Row],[Elec - Diversity]])</f>
        <v/>
      </c>
      <c r="AL1314" s="62"/>
      <c r="AM1314" s="62"/>
      <c r="AN1314" s="62"/>
      <c r="AO1314" s="62"/>
      <c r="AP1314" s="62"/>
      <c r="AQ1314" s="62"/>
      <c r="AR1314" s="62"/>
      <c r="AS1314" s="62">
        <v>4</v>
      </c>
      <c r="AT1314" s="62" t="str" cm="1">
        <f t="array" ref="AT1314">IF(ISBLANK(Table1[[#This Row],[Service]]),"N/A",INDEX(LookupService[Consumption Unit],MATCH(Table1[[#This Row],[Service]],LookupService[Service],0),0))</f>
        <v>GPM</v>
      </c>
      <c r="AU1314" s="62">
        <v>180</v>
      </c>
      <c r="AV1314" s="62">
        <v>36</v>
      </c>
      <c r="AW1314" s="80" t="str" cm="1">
        <f t="array" ref="AW1314">IF(ISBLANK(Table1[[#This Row],[Service]]),"N/A",INDEX(LookupService[Pressure Unit],MATCH(Table1[[#This Row],[Service]],LookupService[Service],0),0))</f>
        <v>PSI</v>
      </c>
      <c r="AX1314" s="81">
        <v>0.5</v>
      </c>
      <c r="AY1314" s="72">
        <f>IF(OR(Table1[[#This Row],[Flow]]="",Table1[[#This Row],[Mech - Diversity]]=""),"",Table1[[#This Row],[Flow]]*Table1[[#This Row],[Mech - Diversity]])</f>
        <v>2</v>
      </c>
      <c r="AZ1314" s="72"/>
      <c r="BA1314" s="62" t="s">
        <v>519</v>
      </c>
      <c r="BB1314" s="62"/>
      <c r="BC1314" s="62" t="s">
        <v>2133</v>
      </c>
      <c r="BD1314" s="62"/>
      <c r="BE1314" s="62"/>
      <c r="BF1314" s="62"/>
      <c r="BG1314" s="62"/>
      <c r="BH1314" s="77"/>
      <c r="BI1314" s="77"/>
      <c r="BJ1314" s="79" t="str">
        <f>IF(OR(Table1[[#This Row],[Equipment Level]] = "Equipment", Table1[[#This Row],[Equipment Level]] = "Control Panel"),"N/A",  INDEX(LookupService[Revit Connector Type],MATCH(Table1[[#This Row],[Service]],LookupService[Service],0),1))</f>
        <v>Pipe</v>
      </c>
      <c r="BK1314" s="72"/>
      <c r="BL1314" s="72" t="b">
        <f>IF(ISBLANK(Table1[[#This Row],[Power Source (Control Panel)]]),FALSE,TRUE)</f>
        <v>0</v>
      </c>
    </row>
    <row r="1315" spans="1:64" ht="30" customHeight="1" x14ac:dyDescent="0.3">
      <c r="A1315" s="89" t="s">
        <v>2129</v>
      </c>
      <c r="B1315" s="62" t="s">
        <v>662</v>
      </c>
      <c r="C131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315" s="62" t="s">
        <v>509</v>
      </c>
      <c r="E1315" s="62"/>
      <c r="F131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31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315" s="74"/>
      <c r="I1315" s="75" t="str">
        <f>IF(Table1[[#This Row],[Connection ID]]&lt;&gt;"-",IF(COUNTIF(Table1[Connection ID],Table1[[#This Row],[Connection ID]])&gt;1,"Duplicate Tag",""),"")</f>
        <v/>
      </c>
      <c r="J131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15" s="62"/>
      <c r="M1315" s="62" t="s">
        <v>7</v>
      </c>
      <c r="N1315" s="72" t="str" cm="1">
        <f t="array" ref="N1315">_xlfn._xlws.FILTER(LookupCostCode[Cost Code],LookupCostCode[Description]=Table1[[#This Row],[Equipment Type]],"Not Assigned")</f>
        <v>Not Assigned</v>
      </c>
      <c r="O1315" s="72" t="s">
        <v>767</v>
      </c>
      <c r="P1315" s="72"/>
      <c r="Q1315" s="62" t="s">
        <v>13</v>
      </c>
      <c r="R1315" s="62"/>
      <c r="S1315" s="62"/>
      <c r="T1315" s="62"/>
      <c r="U1315" s="62"/>
      <c r="V1315" s="62"/>
      <c r="W1315" s="72" t="str">
        <f>IF(ISBLANK(Table1[[#This Row],[Connection Type]]),"",INDEX(LookupConnectionType[Description],MATCH(Table1[[#This Row],[Connection Type]],LookupConnectionType[Connection Abbreviation])))</f>
        <v/>
      </c>
      <c r="X1315" s="76"/>
      <c r="AA1315" s="62"/>
      <c r="AB1315" s="62"/>
      <c r="AC1315" s="62"/>
      <c r="AD1315" s="62"/>
      <c r="AE1315" s="62"/>
      <c r="AF1315" s="77"/>
      <c r="AG1315" s="77"/>
      <c r="AH1315" s="78"/>
      <c r="AI131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1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15" s="79" t="str">
        <f>IF(OR(Table1[[#This Row],[Apparent Power (kVA)]]="",Table1[[#This Row],[Elec - Diversity]]=""),"",Table1[[#This Row],[Apparent Power (kVA)]]*Table1[[#This Row],[Elec - Diversity]])</f>
        <v/>
      </c>
      <c r="AL1315" s="62"/>
      <c r="AM1315" s="62"/>
      <c r="AN1315" s="62"/>
      <c r="AO1315" s="62"/>
      <c r="AP1315" s="62"/>
      <c r="AQ1315" s="62"/>
      <c r="AR1315" s="62"/>
      <c r="AS1315" s="62"/>
      <c r="AT1315" s="62" t="str" cm="1">
        <f t="array" ref="AT1315">IF(ISBLANK(Table1[[#This Row],[Service]]),"N/A",INDEX(LookupService[Consumption Unit],MATCH(Table1[[#This Row],[Service]],LookupService[Service],0),0))</f>
        <v>N/A</v>
      </c>
      <c r="AU1315" s="62"/>
      <c r="AV1315" s="62"/>
      <c r="AW1315" s="80" t="str" cm="1">
        <f t="array" ref="AW1315">IF(ISBLANK(Table1[[#This Row],[Service]]),"N/A",INDEX(LookupService[Pressure Unit],MATCH(Table1[[#This Row],[Service]],LookupService[Service],0),0))</f>
        <v>N/A</v>
      </c>
      <c r="AX1315" s="81"/>
      <c r="AY1315" s="72" t="str">
        <f>IF(OR(Table1[[#This Row],[Flow]]="",Table1[[#This Row],[Mech - Diversity]]=""),"",Table1[[#This Row],[Flow]]*Table1[[#This Row],[Mech - Diversity]])</f>
        <v/>
      </c>
      <c r="AZ1315" s="72"/>
      <c r="BA1315" s="62"/>
      <c r="BB1315" s="62"/>
      <c r="BC1315" s="62"/>
      <c r="BD1315" s="62"/>
      <c r="BE1315" s="62"/>
      <c r="BF1315" s="62"/>
      <c r="BG1315" s="62"/>
      <c r="BH1315" s="77"/>
      <c r="BI1315" s="77"/>
      <c r="BJ131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315" s="72"/>
      <c r="BL1315" s="72" t="b">
        <f>IF(ISBLANK(Table1[[#This Row],[Power Source (Control Panel)]]),FALSE,TRUE)</f>
        <v>0</v>
      </c>
    </row>
    <row r="1316" spans="1:64" ht="30" customHeight="1" x14ac:dyDescent="0.3">
      <c r="A1316" s="62"/>
      <c r="B1316" s="62" t="s">
        <v>1366</v>
      </c>
      <c r="C131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316" s="62" t="s">
        <v>509</v>
      </c>
      <c r="E1316" s="62"/>
      <c r="F131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31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316" s="74"/>
      <c r="I1316" s="75" t="str">
        <f>IF(Table1[[#This Row],[Connection ID]]&lt;&gt;"-",IF(COUNTIF(Table1[Connection ID],Table1[[#This Row],[Connection ID]])&gt;1,"Duplicate Tag",""),"")</f>
        <v/>
      </c>
      <c r="J131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16" s="62"/>
      <c r="M1316" s="62"/>
      <c r="N1316" s="72" t="str" cm="1">
        <f t="array" ref="N1316">_xlfn._xlws.FILTER(LookupCostCode[Cost Code],LookupCostCode[Description]=Table1[[#This Row],[Equipment Type]],"Not Assigned")</f>
        <v>Not Assigned</v>
      </c>
      <c r="O1316" s="62"/>
      <c r="P1316" s="62"/>
      <c r="Q1316" s="62"/>
      <c r="R1316" s="62"/>
      <c r="S1316" s="62"/>
      <c r="T1316" s="62"/>
      <c r="U1316" s="62"/>
      <c r="V1316" s="62"/>
      <c r="W1316" s="72" t="str">
        <f>IF(ISBLANK(Table1[[#This Row],[Connection Type]]),"",INDEX(LookupConnectionType[Description],MATCH(Table1[[#This Row],[Connection Type]],LookupConnectionType[Connection Abbreviation])))</f>
        <v/>
      </c>
      <c r="X1316" s="76"/>
      <c r="AA1316" s="62"/>
      <c r="AB1316" s="62"/>
      <c r="AC1316" s="62"/>
      <c r="AD1316" s="62"/>
      <c r="AE1316" s="62"/>
      <c r="AF1316" s="77"/>
      <c r="AG1316" s="77"/>
      <c r="AH1316" s="78"/>
      <c r="AI131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1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16" s="79" t="str">
        <f>IF(OR(Table1[[#This Row],[Apparent Power (kVA)]]="",Table1[[#This Row],[Elec - Diversity]]=""),"",Table1[[#This Row],[Apparent Power (kVA)]]*Table1[[#This Row],[Elec - Diversity]])</f>
        <v/>
      </c>
      <c r="AL1316" s="62"/>
      <c r="AM1316" s="62"/>
      <c r="AN1316" s="62"/>
      <c r="AO1316" s="62"/>
      <c r="AP1316" s="62"/>
      <c r="AQ1316" s="62"/>
      <c r="AR1316" s="62"/>
      <c r="AS1316" s="62"/>
      <c r="AT1316" s="62" t="str" cm="1">
        <f t="array" ref="AT1316">IF(ISBLANK(Table1[[#This Row],[Service]]),"N/A",INDEX(LookupService[Consumption Unit],MATCH(Table1[[#This Row],[Service]],LookupService[Service],0),0))</f>
        <v>N/A</v>
      </c>
      <c r="AU1316" s="62"/>
      <c r="AV1316" s="62"/>
      <c r="AW1316" s="80" t="str" cm="1">
        <f t="array" ref="AW1316">IF(ISBLANK(Table1[[#This Row],[Service]]),"N/A",INDEX(LookupService[Pressure Unit],MATCH(Table1[[#This Row],[Service]],LookupService[Service],0),0))</f>
        <v>N/A</v>
      </c>
      <c r="AX1316" s="81"/>
      <c r="AY1316" s="72" t="str">
        <f>IF(OR(Table1[[#This Row],[Flow]]="",Table1[[#This Row],[Mech - Diversity]]=""),"",Table1[[#This Row],[Flow]]*Table1[[#This Row],[Mech - Diversity]])</f>
        <v/>
      </c>
      <c r="AZ1316" s="72"/>
      <c r="BA1316" s="62"/>
      <c r="BB1316" s="62"/>
      <c r="BC1316" s="62"/>
      <c r="BD1316" s="62"/>
      <c r="BE1316" s="62"/>
      <c r="BF1316" s="62"/>
      <c r="BG1316" s="62"/>
      <c r="BH1316" s="77"/>
      <c r="BI1316" s="77"/>
      <c r="BJ131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316" s="72"/>
      <c r="BL1316" s="72" t="b">
        <f>IF(ISBLANK(Table1[[#This Row],[Power Source (Control Panel)]]),FALSE,TRUE)</f>
        <v>0</v>
      </c>
    </row>
    <row r="1317" spans="1:64" ht="30" customHeight="1" x14ac:dyDescent="0.3">
      <c r="A1317" s="62"/>
      <c r="B1317" s="62" t="s">
        <v>1366</v>
      </c>
      <c r="C131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317" s="62" t="s">
        <v>509</v>
      </c>
      <c r="E1317" s="62"/>
      <c r="F131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31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317" s="74"/>
      <c r="I1317" s="75" t="str">
        <f>IF(Table1[[#This Row],[Connection ID]]&lt;&gt;"-",IF(COUNTIF(Table1[Connection ID],Table1[[#This Row],[Connection ID]])&gt;1,"Duplicate Tag",""),"")</f>
        <v/>
      </c>
      <c r="J131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17" s="62"/>
      <c r="M1317" s="62"/>
      <c r="N1317" s="72" t="str" cm="1">
        <f t="array" ref="N1317">_xlfn._xlws.FILTER(LookupCostCode[Cost Code],LookupCostCode[Description]=Table1[[#This Row],[Equipment Type]],"Not Assigned")</f>
        <v>Not Assigned</v>
      </c>
      <c r="O1317" s="62"/>
      <c r="P1317" s="62"/>
      <c r="Q1317" s="62"/>
      <c r="R1317" s="62"/>
      <c r="S1317" s="62"/>
      <c r="T1317" s="62"/>
      <c r="U1317" s="62"/>
      <c r="V1317" s="62"/>
      <c r="W1317" s="72" t="str">
        <f>IF(ISBLANK(Table1[[#This Row],[Connection Type]]),"",INDEX(LookupConnectionType[Description],MATCH(Table1[[#This Row],[Connection Type]],LookupConnectionType[Connection Abbreviation])))</f>
        <v/>
      </c>
      <c r="X1317" s="76"/>
      <c r="AA1317" s="62"/>
      <c r="AB1317" s="62"/>
      <c r="AC1317" s="62"/>
      <c r="AD1317" s="62"/>
      <c r="AE1317" s="62"/>
      <c r="AF1317" s="77"/>
      <c r="AG1317" s="77"/>
      <c r="AH1317" s="78"/>
      <c r="AI131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1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17" s="79" t="str">
        <f>IF(OR(Table1[[#This Row],[Apparent Power (kVA)]]="",Table1[[#This Row],[Elec - Diversity]]=""),"",Table1[[#This Row],[Apparent Power (kVA)]]*Table1[[#This Row],[Elec - Diversity]])</f>
        <v/>
      </c>
      <c r="AL1317" s="62"/>
      <c r="AM1317" s="62"/>
      <c r="AN1317" s="62"/>
      <c r="AO1317" s="62"/>
      <c r="AP1317" s="62"/>
      <c r="AQ1317" s="62"/>
      <c r="AR1317" s="62"/>
      <c r="AS1317" s="62"/>
      <c r="AT1317" s="62" t="str" cm="1">
        <f t="array" ref="AT1317">IF(ISBLANK(Table1[[#This Row],[Service]]),"N/A",INDEX(LookupService[Consumption Unit],MATCH(Table1[[#This Row],[Service]],LookupService[Service],0),0))</f>
        <v>N/A</v>
      </c>
      <c r="AU1317" s="62"/>
      <c r="AV1317" s="62"/>
      <c r="AW1317" s="80" t="str" cm="1">
        <f t="array" ref="AW1317">IF(ISBLANK(Table1[[#This Row],[Service]]),"N/A",INDEX(LookupService[Pressure Unit],MATCH(Table1[[#This Row],[Service]],LookupService[Service],0),0))</f>
        <v>N/A</v>
      </c>
      <c r="AX1317" s="81"/>
      <c r="AY1317" s="72" t="str">
        <f>IF(OR(Table1[[#This Row],[Flow]]="",Table1[[#This Row],[Mech - Diversity]]=""),"",Table1[[#This Row],[Flow]]*Table1[[#This Row],[Mech - Diversity]])</f>
        <v/>
      </c>
      <c r="AZ1317" s="72"/>
      <c r="BA1317" s="62"/>
      <c r="BB1317" s="62"/>
      <c r="BC1317" s="62"/>
      <c r="BD1317" s="62"/>
      <c r="BE1317" s="62"/>
      <c r="BF1317" s="62"/>
      <c r="BG1317" s="62"/>
      <c r="BH1317" s="77"/>
      <c r="BI1317" s="77"/>
      <c r="BJ131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317" s="72"/>
      <c r="BL1317" s="72" t="b">
        <f>IF(ISBLANK(Table1[[#This Row],[Power Source (Control Panel)]]),FALSE,TRUE)</f>
        <v>0</v>
      </c>
    </row>
    <row r="1318" spans="1:64" ht="30" customHeight="1" x14ac:dyDescent="0.3">
      <c r="A1318" s="62"/>
      <c r="B1318" s="62" t="s">
        <v>1366</v>
      </c>
      <c r="C131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318" s="62" t="s">
        <v>509</v>
      </c>
      <c r="E1318" s="62"/>
      <c r="F131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31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318" s="74"/>
      <c r="I1318" s="75" t="str">
        <f>IF(Table1[[#This Row],[Connection ID]]&lt;&gt;"-",IF(COUNTIF(Table1[Connection ID],Table1[[#This Row],[Connection ID]])&gt;1,"Duplicate Tag",""),"")</f>
        <v/>
      </c>
      <c r="J131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18" s="62"/>
      <c r="M1318" s="62"/>
      <c r="N1318" s="72" t="str" cm="1">
        <f t="array" ref="N1318">_xlfn._xlws.FILTER(LookupCostCode[Cost Code],LookupCostCode[Description]=Table1[[#This Row],[Equipment Type]],"Not Assigned")</f>
        <v>Not Assigned</v>
      </c>
      <c r="O1318" s="62"/>
      <c r="P1318" s="62"/>
      <c r="Q1318" s="62"/>
      <c r="R1318" s="62"/>
      <c r="S1318" s="62"/>
      <c r="T1318" s="62"/>
      <c r="U1318" s="62"/>
      <c r="V1318" s="62"/>
      <c r="W1318" s="72" t="str">
        <f>IF(ISBLANK(Table1[[#This Row],[Connection Type]]),"",INDEX(LookupConnectionType[Description],MATCH(Table1[[#This Row],[Connection Type]],LookupConnectionType[Connection Abbreviation])))</f>
        <v/>
      </c>
      <c r="X1318" s="76"/>
      <c r="AA1318" s="62"/>
      <c r="AB1318" s="62"/>
      <c r="AC1318" s="62"/>
      <c r="AD1318" s="62"/>
      <c r="AE1318" s="62"/>
      <c r="AF1318" s="77"/>
      <c r="AG1318" s="77"/>
      <c r="AH1318" s="78"/>
      <c r="AI131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1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18" s="79" t="str">
        <f>IF(OR(Table1[[#This Row],[Apparent Power (kVA)]]="",Table1[[#This Row],[Elec - Diversity]]=""),"",Table1[[#This Row],[Apparent Power (kVA)]]*Table1[[#This Row],[Elec - Diversity]])</f>
        <v/>
      </c>
      <c r="AL1318" s="62"/>
      <c r="AM1318" s="62"/>
      <c r="AN1318" s="62"/>
      <c r="AO1318" s="62"/>
      <c r="AP1318" s="62"/>
      <c r="AQ1318" s="62"/>
      <c r="AR1318" s="62"/>
      <c r="AS1318" s="62"/>
      <c r="AT1318" s="62" t="str" cm="1">
        <f t="array" ref="AT1318">IF(ISBLANK(Table1[[#This Row],[Service]]),"N/A",INDEX(LookupService[Consumption Unit],MATCH(Table1[[#This Row],[Service]],LookupService[Service],0),0))</f>
        <v>N/A</v>
      </c>
      <c r="AU1318" s="62"/>
      <c r="AV1318" s="62"/>
      <c r="AW1318" s="80" t="str" cm="1">
        <f t="array" ref="AW1318">IF(ISBLANK(Table1[[#This Row],[Service]]),"N/A",INDEX(LookupService[Pressure Unit],MATCH(Table1[[#This Row],[Service]],LookupService[Service],0),0))</f>
        <v>N/A</v>
      </c>
      <c r="AX1318" s="81"/>
      <c r="AY1318" s="72" t="str">
        <f>IF(OR(Table1[[#This Row],[Flow]]="",Table1[[#This Row],[Mech - Diversity]]=""),"",Table1[[#This Row],[Flow]]*Table1[[#This Row],[Mech - Diversity]])</f>
        <v/>
      </c>
      <c r="AZ1318" s="72"/>
      <c r="BA1318" s="62"/>
      <c r="BB1318" s="62"/>
      <c r="BC1318" s="62"/>
      <c r="BD1318" s="62"/>
      <c r="BE1318" s="62"/>
      <c r="BF1318" s="62"/>
      <c r="BG1318" s="62"/>
      <c r="BH1318" s="77"/>
      <c r="BI1318" s="77"/>
      <c r="BJ131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318" s="72"/>
      <c r="BL1318" s="72" t="b">
        <f>IF(ISBLANK(Table1[[#This Row],[Power Source (Control Panel)]]),FALSE,TRUE)</f>
        <v>0</v>
      </c>
    </row>
    <row r="1319" spans="1:64" ht="30" customHeight="1" x14ac:dyDescent="0.3">
      <c r="A1319" s="62"/>
      <c r="B1319" s="62" t="s">
        <v>1366</v>
      </c>
      <c r="C131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319" s="62" t="s">
        <v>509</v>
      </c>
      <c r="E1319" s="62"/>
      <c r="F131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31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319" s="74"/>
      <c r="I1319" s="75" t="str">
        <f>IF(Table1[[#This Row],[Connection ID]]&lt;&gt;"-",IF(COUNTIF(Table1[Connection ID],Table1[[#This Row],[Connection ID]])&gt;1,"Duplicate Tag",""),"")</f>
        <v/>
      </c>
      <c r="J131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19" s="62"/>
      <c r="M1319" s="62"/>
      <c r="N1319" s="72" t="str" cm="1">
        <f t="array" ref="N1319">_xlfn._xlws.FILTER(LookupCostCode[Cost Code],LookupCostCode[Description]=Table1[[#This Row],[Equipment Type]],"Not Assigned")</f>
        <v>Not Assigned</v>
      </c>
      <c r="O1319" s="62"/>
      <c r="P1319" s="62"/>
      <c r="Q1319" s="62"/>
      <c r="R1319" s="62"/>
      <c r="S1319" s="62"/>
      <c r="T1319" s="62"/>
      <c r="U1319" s="62"/>
      <c r="V1319" s="62"/>
      <c r="W1319" s="72" t="str">
        <f>IF(ISBLANK(Table1[[#This Row],[Connection Type]]),"",INDEX(LookupConnectionType[Description],MATCH(Table1[[#This Row],[Connection Type]],LookupConnectionType[Connection Abbreviation])))</f>
        <v/>
      </c>
      <c r="X1319" s="76"/>
      <c r="AA1319" s="62"/>
      <c r="AB1319" s="62"/>
      <c r="AC1319" s="62"/>
      <c r="AD1319" s="62"/>
      <c r="AE1319" s="62"/>
      <c r="AF1319" s="77"/>
      <c r="AG1319" s="77"/>
      <c r="AH1319" s="78"/>
      <c r="AI131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1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19" s="79" t="str">
        <f>IF(OR(Table1[[#This Row],[Apparent Power (kVA)]]="",Table1[[#This Row],[Elec - Diversity]]=""),"",Table1[[#This Row],[Apparent Power (kVA)]]*Table1[[#This Row],[Elec - Diversity]])</f>
        <v/>
      </c>
      <c r="AL1319" s="62"/>
      <c r="AM1319" s="62"/>
      <c r="AN1319" s="62"/>
      <c r="AO1319" s="62"/>
      <c r="AP1319" s="62"/>
      <c r="AQ1319" s="62"/>
      <c r="AR1319" s="62"/>
      <c r="AS1319" s="62"/>
      <c r="AT1319" s="62" t="str" cm="1">
        <f t="array" ref="AT1319">IF(ISBLANK(Table1[[#This Row],[Service]]),"N/A",INDEX(LookupService[Consumption Unit],MATCH(Table1[[#This Row],[Service]],LookupService[Service],0),0))</f>
        <v>N/A</v>
      </c>
      <c r="AU1319" s="62"/>
      <c r="AV1319" s="62"/>
      <c r="AW1319" s="80" t="str" cm="1">
        <f t="array" ref="AW1319">IF(ISBLANK(Table1[[#This Row],[Service]]),"N/A",INDEX(LookupService[Pressure Unit],MATCH(Table1[[#This Row],[Service]],LookupService[Service],0),0))</f>
        <v>N/A</v>
      </c>
      <c r="AX1319" s="81"/>
      <c r="AY1319" s="72" t="str">
        <f>IF(OR(Table1[[#This Row],[Flow]]="",Table1[[#This Row],[Mech - Diversity]]=""),"",Table1[[#This Row],[Flow]]*Table1[[#This Row],[Mech - Diversity]])</f>
        <v/>
      </c>
      <c r="AZ1319" s="72"/>
      <c r="BA1319" s="62"/>
      <c r="BB1319" s="62"/>
      <c r="BC1319" s="62"/>
      <c r="BD1319" s="62"/>
      <c r="BE1319" s="62"/>
      <c r="BF1319" s="62"/>
      <c r="BG1319" s="62"/>
      <c r="BH1319" s="77"/>
      <c r="BI1319" s="77"/>
      <c r="BJ131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319" s="72"/>
      <c r="BL1319" s="72" t="b">
        <f>IF(ISBLANK(Table1[[#This Row],[Power Source (Control Panel)]]),FALSE,TRUE)</f>
        <v>0</v>
      </c>
    </row>
    <row r="1320" spans="1:64" ht="30" customHeight="1" x14ac:dyDescent="0.3">
      <c r="A1320" s="62"/>
      <c r="B1320" s="62" t="s">
        <v>1366</v>
      </c>
      <c r="C132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320" s="62" t="s">
        <v>509</v>
      </c>
      <c r="E1320" s="62"/>
      <c r="F132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32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320" s="74"/>
      <c r="I1320" s="75" t="str">
        <f>IF(Table1[[#This Row],[Connection ID]]&lt;&gt;"-",IF(COUNTIF(Table1[Connection ID],Table1[[#This Row],[Connection ID]])&gt;1,"Duplicate Tag",""),"")</f>
        <v/>
      </c>
      <c r="J132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20" s="62"/>
      <c r="M1320" s="62"/>
      <c r="N1320" s="72" t="str" cm="1">
        <f t="array" ref="N1320">_xlfn._xlws.FILTER(LookupCostCode[Cost Code],LookupCostCode[Description]=Table1[[#This Row],[Equipment Type]],"Not Assigned")</f>
        <v>Not Assigned</v>
      </c>
      <c r="O1320" s="62"/>
      <c r="P1320" s="62"/>
      <c r="Q1320" s="62"/>
      <c r="R1320" s="62"/>
      <c r="S1320" s="62"/>
      <c r="T1320" s="62"/>
      <c r="U1320" s="62"/>
      <c r="V1320" s="62"/>
      <c r="W1320" s="72" t="str">
        <f>IF(ISBLANK(Table1[[#This Row],[Connection Type]]),"",INDEX(LookupConnectionType[Description],MATCH(Table1[[#This Row],[Connection Type]],LookupConnectionType[Connection Abbreviation])))</f>
        <v/>
      </c>
      <c r="X1320" s="76"/>
      <c r="AA1320" s="62"/>
      <c r="AB1320" s="62"/>
      <c r="AC1320" s="62"/>
      <c r="AD1320" s="62"/>
      <c r="AE1320" s="62"/>
      <c r="AF1320" s="77"/>
      <c r="AG1320" s="77"/>
      <c r="AH1320" s="78"/>
      <c r="AI132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2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20" s="79" t="str">
        <f>IF(OR(Table1[[#This Row],[Apparent Power (kVA)]]="",Table1[[#This Row],[Elec - Diversity]]=""),"",Table1[[#This Row],[Apparent Power (kVA)]]*Table1[[#This Row],[Elec - Diversity]])</f>
        <v/>
      </c>
      <c r="AL1320" s="62"/>
      <c r="AM1320" s="62"/>
      <c r="AN1320" s="62"/>
      <c r="AO1320" s="62"/>
      <c r="AP1320" s="62"/>
      <c r="AQ1320" s="62"/>
      <c r="AR1320" s="62"/>
      <c r="AS1320" s="62"/>
      <c r="AT1320" s="62" t="str" cm="1">
        <f t="array" ref="AT1320">IF(ISBLANK(Table1[[#This Row],[Service]]),"N/A",INDEX(LookupService[Consumption Unit],MATCH(Table1[[#This Row],[Service]],LookupService[Service],0),0))</f>
        <v>N/A</v>
      </c>
      <c r="AU1320" s="62"/>
      <c r="AV1320" s="62"/>
      <c r="AW1320" s="80" t="str" cm="1">
        <f t="array" ref="AW1320">IF(ISBLANK(Table1[[#This Row],[Service]]),"N/A",INDEX(LookupService[Pressure Unit],MATCH(Table1[[#This Row],[Service]],LookupService[Service],0),0))</f>
        <v>N/A</v>
      </c>
      <c r="AX1320" s="81"/>
      <c r="AY1320" s="72" t="str">
        <f>IF(OR(Table1[[#This Row],[Flow]]="",Table1[[#This Row],[Mech - Diversity]]=""),"",Table1[[#This Row],[Flow]]*Table1[[#This Row],[Mech - Diversity]])</f>
        <v/>
      </c>
      <c r="AZ1320" s="72"/>
      <c r="BA1320" s="62"/>
      <c r="BB1320" s="62"/>
      <c r="BC1320" s="62"/>
      <c r="BD1320" s="62"/>
      <c r="BE1320" s="62"/>
      <c r="BF1320" s="62"/>
      <c r="BG1320" s="62"/>
      <c r="BH1320" s="77"/>
      <c r="BI1320" s="77"/>
      <c r="BJ132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320" s="72"/>
      <c r="BL1320" s="72" t="b">
        <f>IF(ISBLANK(Table1[[#This Row],[Power Source (Control Panel)]]),FALSE,TRUE)</f>
        <v>0</v>
      </c>
    </row>
    <row r="1321" spans="1:64" ht="30" customHeight="1" x14ac:dyDescent="0.3">
      <c r="A1321" s="62"/>
      <c r="B1321" s="62" t="s">
        <v>1366</v>
      </c>
      <c r="C132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321" s="62" t="s">
        <v>509</v>
      </c>
      <c r="E1321" s="62"/>
      <c r="F132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32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321" s="74"/>
      <c r="I1321" s="75" t="str">
        <f>IF(Table1[[#This Row],[Connection ID]]&lt;&gt;"-",IF(COUNTIF(Table1[Connection ID],Table1[[#This Row],[Connection ID]])&gt;1,"Duplicate Tag",""),"")</f>
        <v/>
      </c>
      <c r="J132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21" s="62"/>
      <c r="M1321" s="62"/>
      <c r="N1321" s="72" t="str" cm="1">
        <f t="array" ref="N1321">_xlfn._xlws.FILTER(LookupCostCode[Cost Code],LookupCostCode[Description]=Table1[[#This Row],[Equipment Type]],"Not Assigned")</f>
        <v>Not Assigned</v>
      </c>
      <c r="O1321" s="62"/>
      <c r="P1321" s="62"/>
      <c r="Q1321" s="62"/>
      <c r="R1321" s="62"/>
      <c r="S1321" s="62"/>
      <c r="T1321" s="62"/>
      <c r="U1321" s="62"/>
      <c r="V1321" s="62"/>
      <c r="W1321" s="72" t="str">
        <f>IF(ISBLANK(Table1[[#This Row],[Connection Type]]),"",INDEX(LookupConnectionType[Description],MATCH(Table1[[#This Row],[Connection Type]],LookupConnectionType[Connection Abbreviation])))</f>
        <v/>
      </c>
      <c r="X1321" s="76"/>
      <c r="AA1321" s="62"/>
      <c r="AB1321" s="62"/>
      <c r="AC1321" s="62"/>
      <c r="AD1321" s="62"/>
      <c r="AE1321" s="62"/>
      <c r="AF1321" s="77"/>
      <c r="AG1321" s="77"/>
      <c r="AH1321" s="78"/>
      <c r="AI132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2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21" s="79" t="str">
        <f>IF(OR(Table1[[#This Row],[Apparent Power (kVA)]]="",Table1[[#This Row],[Elec - Diversity]]=""),"",Table1[[#This Row],[Apparent Power (kVA)]]*Table1[[#This Row],[Elec - Diversity]])</f>
        <v/>
      </c>
      <c r="AL1321" s="62"/>
      <c r="AM1321" s="62"/>
      <c r="AN1321" s="62"/>
      <c r="AO1321" s="62"/>
      <c r="AP1321" s="62"/>
      <c r="AQ1321" s="62"/>
      <c r="AR1321" s="62"/>
      <c r="AS1321" s="62"/>
      <c r="AT1321" s="62" t="str" cm="1">
        <f t="array" ref="AT1321">IF(ISBLANK(Table1[[#This Row],[Service]]),"N/A",INDEX(LookupService[Consumption Unit],MATCH(Table1[[#This Row],[Service]],LookupService[Service],0),0))</f>
        <v>N/A</v>
      </c>
      <c r="AU1321" s="62"/>
      <c r="AV1321" s="62"/>
      <c r="AW1321" s="80" t="str" cm="1">
        <f t="array" ref="AW1321">IF(ISBLANK(Table1[[#This Row],[Service]]),"N/A",INDEX(LookupService[Pressure Unit],MATCH(Table1[[#This Row],[Service]],LookupService[Service],0),0))</f>
        <v>N/A</v>
      </c>
      <c r="AX1321" s="81"/>
      <c r="AY1321" s="72" t="str">
        <f>IF(OR(Table1[[#This Row],[Flow]]="",Table1[[#This Row],[Mech - Diversity]]=""),"",Table1[[#This Row],[Flow]]*Table1[[#This Row],[Mech - Diversity]])</f>
        <v/>
      </c>
      <c r="AZ1321" s="72"/>
      <c r="BA1321" s="62"/>
      <c r="BB1321" s="62"/>
      <c r="BC1321" s="62"/>
      <c r="BD1321" s="62"/>
      <c r="BE1321" s="62"/>
      <c r="BF1321" s="62"/>
      <c r="BG1321" s="62"/>
      <c r="BH1321" s="77"/>
      <c r="BI1321" s="77"/>
      <c r="BJ132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321" s="72"/>
      <c r="BL1321" s="72" t="b">
        <f>IF(ISBLANK(Table1[[#This Row],[Power Source (Control Panel)]]),FALSE,TRUE)</f>
        <v>0</v>
      </c>
    </row>
    <row r="1322" spans="1:64" ht="30" customHeight="1" x14ac:dyDescent="0.3">
      <c r="A1322" s="62"/>
      <c r="B1322" s="62" t="s">
        <v>1366</v>
      </c>
      <c r="C1322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322" s="62" t="s">
        <v>509</v>
      </c>
      <c r="E1322" s="62"/>
      <c r="F1322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322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322" s="74"/>
      <c r="I1322" s="75" t="str">
        <f>IF(Table1[[#This Row],[Connection ID]]&lt;&gt;"-",IF(COUNTIF(Table1[Connection ID],Table1[[#This Row],[Connection ID]])&gt;1,"Duplicate Tag",""),"")</f>
        <v/>
      </c>
      <c r="J1322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22" s="62"/>
      <c r="M1322" s="62"/>
      <c r="N1322" s="72" t="str" cm="1">
        <f t="array" ref="N1322">_xlfn._xlws.FILTER(LookupCostCode[Cost Code],LookupCostCode[Description]=Table1[[#This Row],[Equipment Type]],"Not Assigned")</f>
        <v>Not Assigned</v>
      </c>
      <c r="O1322" s="62"/>
      <c r="P1322" s="62"/>
      <c r="Q1322" s="62"/>
      <c r="R1322" s="62"/>
      <c r="S1322" s="62"/>
      <c r="T1322" s="62"/>
      <c r="U1322" s="62"/>
      <c r="V1322" s="62"/>
      <c r="W1322" s="72" t="str">
        <f>IF(ISBLANK(Table1[[#This Row],[Connection Type]]),"",INDEX(LookupConnectionType[Description],MATCH(Table1[[#This Row],[Connection Type]],LookupConnectionType[Connection Abbreviation])))</f>
        <v/>
      </c>
      <c r="X1322" s="76"/>
      <c r="AA1322" s="62"/>
      <c r="AB1322" s="62"/>
      <c r="AC1322" s="62"/>
      <c r="AD1322" s="62"/>
      <c r="AE1322" s="62"/>
      <c r="AF1322" s="77"/>
      <c r="AG1322" s="77"/>
      <c r="AH1322" s="78"/>
      <c r="AI1322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22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22" s="79" t="str">
        <f>IF(OR(Table1[[#This Row],[Apparent Power (kVA)]]="",Table1[[#This Row],[Elec - Diversity]]=""),"",Table1[[#This Row],[Apparent Power (kVA)]]*Table1[[#This Row],[Elec - Diversity]])</f>
        <v/>
      </c>
      <c r="AL1322" s="62"/>
      <c r="AM1322" s="62"/>
      <c r="AN1322" s="62"/>
      <c r="AO1322" s="62"/>
      <c r="AP1322" s="62"/>
      <c r="AQ1322" s="62"/>
      <c r="AR1322" s="62"/>
      <c r="AS1322" s="62"/>
      <c r="AT1322" s="62" t="str" cm="1">
        <f t="array" ref="AT1322">IF(ISBLANK(Table1[[#This Row],[Service]]),"N/A",INDEX(LookupService[Consumption Unit],MATCH(Table1[[#This Row],[Service]],LookupService[Service],0),0))</f>
        <v>N/A</v>
      </c>
      <c r="AU1322" s="62"/>
      <c r="AV1322" s="62"/>
      <c r="AW1322" s="80" t="str" cm="1">
        <f t="array" ref="AW1322">IF(ISBLANK(Table1[[#This Row],[Service]]),"N/A",INDEX(LookupService[Pressure Unit],MATCH(Table1[[#This Row],[Service]],LookupService[Service],0),0))</f>
        <v>N/A</v>
      </c>
      <c r="AX1322" s="81"/>
      <c r="AY1322" s="72" t="str">
        <f>IF(OR(Table1[[#This Row],[Flow]]="",Table1[[#This Row],[Mech - Diversity]]=""),"",Table1[[#This Row],[Flow]]*Table1[[#This Row],[Mech - Diversity]])</f>
        <v/>
      </c>
      <c r="AZ1322" s="72"/>
      <c r="BA1322" s="62"/>
      <c r="BB1322" s="62"/>
      <c r="BC1322" s="62"/>
      <c r="BD1322" s="62"/>
      <c r="BE1322" s="62"/>
      <c r="BF1322" s="62"/>
      <c r="BG1322" s="62"/>
      <c r="BH1322" s="77"/>
      <c r="BI1322" s="77"/>
      <c r="BJ1322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322" s="72"/>
      <c r="BL1322" s="72" t="b">
        <f>IF(ISBLANK(Table1[[#This Row],[Power Source (Control Panel)]]),FALSE,TRUE)</f>
        <v>0</v>
      </c>
    </row>
    <row r="1323" spans="1:64" ht="30" customHeight="1" x14ac:dyDescent="0.3">
      <c r="A1323" s="62"/>
      <c r="B1323" s="62" t="s">
        <v>1366</v>
      </c>
      <c r="C1323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323" s="62" t="s">
        <v>509</v>
      </c>
      <c r="E1323" s="62"/>
      <c r="F1323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323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323" s="74"/>
      <c r="I1323" s="75" t="str">
        <f>IF(Table1[[#This Row],[Connection ID]]&lt;&gt;"-",IF(COUNTIF(Table1[Connection ID],Table1[[#This Row],[Connection ID]])&gt;1,"Duplicate Tag",""),"")</f>
        <v/>
      </c>
      <c r="J1323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23" s="62"/>
      <c r="M1323" s="62"/>
      <c r="N1323" s="72" t="str" cm="1">
        <f t="array" ref="N1323">_xlfn._xlws.FILTER(LookupCostCode[Cost Code],LookupCostCode[Description]=Table1[[#This Row],[Equipment Type]],"Not Assigned")</f>
        <v>Not Assigned</v>
      </c>
      <c r="O1323" s="62"/>
      <c r="P1323" s="62"/>
      <c r="Q1323" s="62"/>
      <c r="R1323" s="62"/>
      <c r="S1323" s="62"/>
      <c r="T1323" s="62"/>
      <c r="U1323" s="62"/>
      <c r="V1323" s="62"/>
      <c r="W1323" s="72" t="str">
        <f>IF(ISBLANK(Table1[[#This Row],[Connection Type]]),"",INDEX(LookupConnectionType[Description],MATCH(Table1[[#This Row],[Connection Type]],LookupConnectionType[Connection Abbreviation])))</f>
        <v/>
      </c>
      <c r="X1323" s="76"/>
      <c r="AA1323" s="62"/>
      <c r="AB1323" s="62"/>
      <c r="AC1323" s="62"/>
      <c r="AD1323" s="62"/>
      <c r="AE1323" s="62"/>
      <c r="AF1323" s="77"/>
      <c r="AG1323" s="77"/>
      <c r="AH1323" s="78"/>
      <c r="AI1323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23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23" s="79" t="str">
        <f>IF(OR(Table1[[#This Row],[Apparent Power (kVA)]]="",Table1[[#This Row],[Elec - Diversity]]=""),"",Table1[[#This Row],[Apparent Power (kVA)]]*Table1[[#This Row],[Elec - Diversity]])</f>
        <v/>
      </c>
      <c r="AL1323" s="62"/>
      <c r="AM1323" s="62"/>
      <c r="AN1323" s="62"/>
      <c r="AO1323" s="62"/>
      <c r="AP1323" s="62"/>
      <c r="AQ1323" s="62"/>
      <c r="AR1323" s="62"/>
      <c r="AS1323" s="62"/>
      <c r="AT1323" s="62" t="str" cm="1">
        <f t="array" ref="AT1323">IF(ISBLANK(Table1[[#This Row],[Service]]),"N/A",INDEX(LookupService[Consumption Unit],MATCH(Table1[[#This Row],[Service]],LookupService[Service],0),0))</f>
        <v>N/A</v>
      </c>
      <c r="AU1323" s="62"/>
      <c r="AV1323" s="62"/>
      <c r="AW1323" s="80" t="str" cm="1">
        <f t="array" ref="AW1323">IF(ISBLANK(Table1[[#This Row],[Service]]),"N/A",INDEX(LookupService[Pressure Unit],MATCH(Table1[[#This Row],[Service]],LookupService[Service],0),0))</f>
        <v>N/A</v>
      </c>
      <c r="AX1323" s="81"/>
      <c r="AY1323" s="72" t="str">
        <f>IF(OR(Table1[[#This Row],[Flow]]="",Table1[[#This Row],[Mech - Diversity]]=""),"",Table1[[#This Row],[Flow]]*Table1[[#This Row],[Mech - Diversity]])</f>
        <v/>
      </c>
      <c r="AZ1323" s="72"/>
      <c r="BA1323" s="62"/>
      <c r="BB1323" s="62"/>
      <c r="BC1323" s="62"/>
      <c r="BD1323" s="62"/>
      <c r="BE1323" s="62"/>
      <c r="BF1323" s="62"/>
      <c r="BG1323" s="62"/>
      <c r="BH1323" s="77"/>
      <c r="BI1323" s="77"/>
      <c r="BJ1323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323" s="72"/>
      <c r="BL1323" s="72" t="b">
        <f>IF(ISBLANK(Table1[[#This Row],[Power Source (Control Panel)]]),FALSE,TRUE)</f>
        <v>0</v>
      </c>
    </row>
    <row r="1324" spans="1:64" ht="30" customHeight="1" x14ac:dyDescent="0.3">
      <c r="A1324" s="62"/>
      <c r="B1324" s="62" t="s">
        <v>1366</v>
      </c>
      <c r="C1324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324" s="62" t="s">
        <v>509</v>
      </c>
      <c r="E1324" s="62"/>
      <c r="F1324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324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324" s="74"/>
      <c r="I1324" s="75" t="str">
        <f>IF(Table1[[#This Row],[Connection ID]]&lt;&gt;"-",IF(COUNTIF(Table1[Connection ID],Table1[[#This Row],[Connection ID]])&gt;1,"Duplicate Tag",""),"")</f>
        <v/>
      </c>
      <c r="J1324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24" s="62"/>
      <c r="M1324" s="62"/>
      <c r="N1324" s="72" t="str" cm="1">
        <f t="array" ref="N1324">_xlfn._xlws.FILTER(LookupCostCode[Cost Code],LookupCostCode[Description]=Table1[[#This Row],[Equipment Type]],"Not Assigned")</f>
        <v>Not Assigned</v>
      </c>
      <c r="O1324" s="62"/>
      <c r="P1324" s="62"/>
      <c r="Q1324" s="62"/>
      <c r="R1324" s="62"/>
      <c r="S1324" s="62"/>
      <c r="T1324" s="62"/>
      <c r="U1324" s="62"/>
      <c r="V1324" s="62"/>
      <c r="W1324" s="72" t="str">
        <f>IF(ISBLANK(Table1[[#This Row],[Connection Type]]),"",INDEX(LookupConnectionType[Description],MATCH(Table1[[#This Row],[Connection Type]],LookupConnectionType[Connection Abbreviation])))</f>
        <v/>
      </c>
      <c r="X1324" s="76"/>
      <c r="AA1324" s="62"/>
      <c r="AB1324" s="62"/>
      <c r="AC1324" s="62"/>
      <c r="AD1324" s="62"/>
      <c r="AE1324" s="62"/>
      <c r="AF1324" s="77"/>
      <c r="AG1324" s="77"/>
      <c r="AH1324" s="78"/>
      <c r="AI1324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24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24" s="79" t="str">
        <f>IF(OR(Table1[[#This Row],[Apparent Power (kVA)]]="",Table1[[#This Row],[Elec - Diversity]]=""),"",Table1[[#This Row],[Apparent Power (kVA)]]*Table1[[#This Row],[Elec - Diversity]])</f>
        <v/>
      </c>
      <c r="AL1324" s="62"/>
      <c r="AM1324" s="62"/>
      <c r="AN1324" s="62"/>
      <c r="AO1324" s="62"/>
      <c r="AP1324" s="62"/>
      <c r="AQ1324" s="62"/>
      <c r="AR1324" s="62"/>
      <c r="AS1324" s="62"/>
      <c r="AT1324" s="62" t="str" cm="1">
        <f t="array" ref="AT1324">IF(ISBLANK(Table1[[#This Row],[Service]]),"N/A",INDEX(LookupService[Consumption Unit],MATCH(Table1[[#This Row],[Service]],LookupService[Service],0),0))</f>
        <v>N/A</v>
      </c>
      <c r="AU1324" s="62"/>
      <c r="AV1324" s="62"/>
      <c r="AW1324" s="80" t="str" cm="1">
        <f t="array" ref="AW1324">IF(ISBLANK(Table1[[#This Row],[Service]]),"N/A",INDEX(LookupService[Pressure Unit],MATCH(Table1[[#This Row],[Service]],LookupService[Service],0),0))</f>
        <v>N/A</v>
      </c>
      <c r="AX1324" s="81"/>
      <c r="AY1324" s="72" t="str">
        <f>IF(OR(Table1[[#This Row],[Flow]]="",Table1[[#This Row],[Mech - Diversity]]=""),"",Table1[[#This Row],[Flow]]*Table1[[#This Row],[Mech - Diversity]])</f>
        <v/>
      </c>
      <c r="AZ1324" s="72"/>
      <c r="BA1324" s="62"/>
      <c r="BB1324" s="62"/>
      <c r="BC1324" s="62"/>
      <c r="BD1324" s="62"/>
      <c r="BE1324" s="62"/>
      <c r="BF1324" s="62"/>
      <c r="BG1324" s="62"/>
      <c r="BH1324" s="77"/>
      <c r="BI1324" s="77"/>
      <c r="BJ1324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324" s="72"/>
      <c r="BL1324" s="72" t="b">
        <f>IF(ISBLANK(Table1[[#This Row],[Power Source (Control Panel)]]),FALSE,TRUE)</f>
        <v>0</v>
      </c>
    </row>
    <row r="1325" spans="1:64" ht="30" customHeight="1" x14ac:dyDescent="0.3">
      <c r="A1325" s="62"/>
      <c r="B1325" s="62" t="s">
        <v>1366</v>
      </c>
      <c r="C1325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325" s="62" t="s">
        <v>509</v>
      </c>
      <c r="E1325" s="62"/>
      <c r="F1325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325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325" s="74"/>
      <c r="I1325" s="75" t="str">
        <f>IF(Table1[[#This Row],[Connection ID]]&lt;&gt;"-",IF(COUNTIF(Table1[Connection ID],Table1[[#This Row],[Connection ID]])&gt;1,"Duplicate Tag",""),"")</f>
        <v/>
      </c>
      <c r="J1325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25" s="62"/>
      <c r="M1325" s="62"/>
      <c r="N1325" s="72" t="str" cm="1">
        <f t="array" ref="N1325">_xlfn._xlws.FILTER(LookupCostCode[Cost Code],LookupCostCode[Description]=Table1[[#This Row],[Equipment Type]],"Not Assigned")</f>
        <v>Not Assigned</v>
      </c>
      <c r="O1325" s="62"/>
      <c r="P1325" s="62"/>
      <c r="Q1325" s="62"/>
      <c r="R1325" s="62"/>
      <c r="S1325" s="62"/>
      <c r="T1325" s="62"/>
      <c r="U1325" s="62"/>
      <c r="V1325" s="62"/>
      <c r="W1325" s="72" t="str">
        <f>IF(ISBLANK(Table1[[#This Row],[Connection Type]]),"",INDEX(LookupConnectionType[Description],MATCH(Table1[[#This Row],[Connection Type]],LookupConnectionType[Connection Abbreviation])))</f>
        <v/>
      </c>
      <c r="X1325" s="76"/>
      <c r="AA1325" s="62"/>
      <c r="AB1325" s="62"/>
      <c r="AC1325" s="62"/>
      <c r="AD1325" s="62"/>
      <c r="AE1325" s="62"/>
      <c r="AF1325" s="77"/>
      <c r="AG1325" s="77"/>
      <c r="AH1325" s="78"/>
      <c r="AI1325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25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25" s="79" t="str">
        <f>IF(OR(Table1[[#This Row],[Apparent Power (kVA)]]="",Table1[[#This Row],[Elec - Diversity]]=""),"",Table1[[#This Row],[Apparent Power (kVA)]]*Table1[[#This Row],[Elec - Diversity]])</f>
        <v/>
      </c>
      <c r="AL1325" s="62"/>
      <c r="AM1325" s="62"/>
      <c r="AN1325" s="62"/>
      <c r="AO1325" s="62"/>
      <c r="AP1325" s="62"/>
      <c r="AQ1325" s="62"/>
      <c r="AR1325" s="62"/>
      <c r="AS1325" s="62"/>
      <c r="AT1325" s="62" t="str" cm="1">
        <f t="array" ref="AT1325">IF(ISBLANK(Table1[[#This Row],[Service]]),"N/A",INDEX(LookupService[Consumption Unit],MATCH(Table1[[#This Row],[Service]],LookupService[Service],0),0))</f>
        <v>N/A</v>
      </c>
      <c r="AU1325" s="62"/>
      <c r="AV1325" s="62"/>
      <c r="AW1325" s="80" t="str" cm="1">
        <f t="array" ref="AW1325">IF(ISBLANK(Table1[[#This Row],[Service]]),"N/A",INDEX(LookupService[Pressure Unit],MATCH(Table1[[#This Row],[Service]],LookupService[Service],0),0))</f>
        <v>N/A</v>
      </c>
      <c r="AX1325" s="81"/>
      <c r="AY1325" s="72" t="str">
        <f>IF(OR(Table1[[#This Row],[Flow]]="",Table1[[#This Row],[Mech - Diversity]]=""),"",Table1[[#This Row],[Flow]]*Table1[[#This Row],[Mech - Diversity]])</f>
        <v/>
      </c>
      <c r="AZ1325" s="72"/>
      <c r="BA1325" s="62"/>
      <c r="BB1325" s="62"/>
      <c r="BC1325" s="62"/>
      <c r="BD1325" s="62"/>
      <c r="BE1325" s="62"/>
      <c r="BF1325" s="62"/>
      <c r="BG1325" s="62"/>
      <c r="BH1325" s="77"/>
      <c r="BI1325" s="77"/>
      <c r="BJ1325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325" s="72"/>
      <c r="BL1325" s="72" t="b">
        <f>IF(ISBLANK(Table1[[#This Row],[Power Source (Control Panel)]]),FALSE,TRUE)</f>
        <v>0</v>
      </c>
    </row>
    <row r="1326" spans="1:64" ht="30" customHeight="1" x14ac:dyDescent="0.3">
      <c r="A1326" s="62"/>
      <c r="B1326" s="62" t="s">
        <v>1366</v>
      </c>
      <c r="C1326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326" s="62" t="s">
        <v>509</v>
      </c>
      <c r="E1326" s="62"/>
      <c r="F1326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326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326" s="74"/>
      <c r="I1326" s="75" t="str">
        <f>IF(Table1[[#This Row],[Connection ID]]&lt;&gt;"-",IF(COUNTIF(Table1[Connection ID],Table1[[#This Row],[Connection ID]])&gt;1,"Duplicate Tag",""),"")</f>
        <v/>
      </c>
      <c r="J1326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26" s="62"/>
      <c r="M1326" s="62"/>
      <c r="N1326" s="72" t="str" cm="1">
        <f t="array" ref="N1326">_xlfn._xlws.FILTER(LookupCostCode[Cost Code],LookupCostCode[Description]=Table1[[#This Row],[Equipment Type]],"Not Assigned")</f>
        <v>Not Assigned</v>
      </c>
      <c r="O1326" s="62"/>
      <c r="P1326" s="62"/>
      <c r="Q1326" s="62"/>
      <c r="R1326" s="62"/>
      <c r="S1326" s="62"/>
      <c r="T1326" s="62"/>
      <c r="U1326" s="62"/>
      <c r="V1326" s="62"/>
      <c r="W1326" s="72" t="str">
        <f>IF(ISBLANK(Table1[[#This Row],[Connection Type]]),"",INDEX(LookupConnectionType[Description],MATCH(Table1[[#This Row],[Connection Type]],LookupConnectionType[Connection Abbreviation])))</f>
        <v/>
      </c>
      <c r="X1326" s="76"/>
      <c r="AA1326" s="62"/>
      <c r="AB1326" s="62"/>
      <c r="AC1326" s="62"/>
      <c r="AD1326" s="62"/>
      <c r="AE1326" s="62"/>
      <c r="AF1326" s="77"/>
      <c r="AG1326" s="77"/>
      <c r="AH1326" s="78"/>
      <c r="AI1326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26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26" s="79" t="str">
        <f>IF(OR(Table1[[#This Row],[Apparent Power (kVA)]]="",Table1[[#This Row],[Elec - Diversity]]=""),"",Table1[[#This Row],[Apparent Power (kVA)]]*Table1[[#This Row],[Elec - Diversity]])</f>
        <v/>
      </c>
      <c r="AL1326" s="62"/>
      <c r="AM1326" s="62"/>
      <c r="AN1326" s="62"/>
      <c r="AO1326" s="62"/>
      <c r="AP1326" s="62"/>
      <c r="AQ1326" s="62"/>
      <c r="AR1326" s="62"/>
      <c r="AS1326" s="62"/>
      <c r="AT1326" s="62" t="str" cm="1">
        <f t="array" ref="AT1326">IF(ISBLANK(Table1[[#This Row],[Service]]),"N/A",INDEX(LookupService[Consumption Unit],MATCH(Table1[[#This Row],[Service]],LookupService[Service],0),0))</f>
        <v>N/A</v>
      </c>
      <c r="AU1326" s="62"/>
      <c r="AV1326" s="62"/>
      <c r="AW1326" s="80" t="str" cm="1">
        <f t="array" ref="AW1326">IF(ISBLANK(Table1[[#This Row],[Service]]),"N/A",INDEX(LookupService[Pressure Unit],MATCH(Table1[[#This Row],[Service]],LookupService[Service],0),0))</f>
        <v>N/A</v>
      </c>
      <c r="AX1326" s="81"/>
      <c r="AY1326" s="72" t="str">
        <f>IF(OR(Table1[[#This Row],[Flow]]="",Table1[[#This Row],[Mech - Diversity]]=""),"",Table1[[#This Row],[Flow]]*Table1[[#This Row],[Mech - Diversity]])</f>
        <v/>
      </c>
      <c r="AZ1326" s="72"/>
      <c r="BA1326" s="62"/>
      <c r="BB1326" s="62"/>
      <c r="BC1326" s="62"/>
      <c r="BD1326" s="62"/>
      <c r="BE1326" s="62"/>
      <c r="BF1326" s="62"/>
      <c r="BG1326" s="62"/>
      <c r="BH1326" s="77"/>
      <c r="BI1326" s="77"/>
      <c r="BJ1326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326" s="72"/>
      <c r="BL1326" s="72" t="b">
        <f>IF(ISBLANK(Table1[[#This Row],[Power Source (Control Panel)]]),FALSE,TRUE)</f>
        <v>0</v>
      </c>
    </row>
    <row r="1327" spans="1:64" ht="30" customHeight="1" x14ac:dyDescent="0.3">
      <c r="A1327" s="62"/>
      <c r="B1327" s="62" t="s">
        <v>1366</v>
      </c>
      <c r="C1327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327" s="62" t="s">
        <v>509</v>
      </c>
      <c r="E1327" s="62"/>
      <c r="F1327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327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327" s="74"/>
      <c r="I1327" s="75" t="str">
        <f>IF(Table1[[#This Row],[Connection ID]]&lt;&gt;"-",IF(COUNTIF(Table1[Connection ID],Table1[[#This Row],[Connection ID]])&gt;1,"Duplicate Tag",""),"")</f>
        <v/>
      </c>
      <c r="J1327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27" s="62"/>
      <c r="M1327" s="62"/>
      <c r="N1327" s="72" t="str" cm="1">
        <f t="array" ref="N1327">_xlfn._xlws.FILTER(LookupCostCode[Cost Code],LookupCostCode[Description]=Table1[[#This Row],[Equipment Type]],"Not Assigned")</f>
        <v>Not Assigned</v>
      </c>
      <c r="O1327" s="62"/>
      <c r="P1327" s="62"/>
      <c r="Q1327" s="62"/>
      <c r="R1327" s="62"/>
      <c r="S1327" s="62"/>
      <c r="T1327" s="62"/>
      <c r="U1327" s="62"/>
      <c r="V1327" s="62"/>
      <c r="W1327" s="72" t="str">
        <f>IF(ISBLANK(Table1[[#This Row],[Connection Type]]),"",INDEX(LookupConnectionType[Description],MATCH(Table1[[#This Row],[Connection Type]],LookupConnectionType[Connection Abbreviation])))</f>
        <v/>
      </c>
      <c r="X1327" s="76"/>
      <c r="AA1327" s="62"/>
      <c r="AB1327" s="62"/>
      <c r="AC1327" s="62"/>
      <c r="AD1327" s="62"/>
      <c r="AE1327" s="62"/>
      <c r="AF1327" s="77"/>
      <c r="AG1327" s="77"/>
      <c r="AH1327" s="78"/>
      <c r="AI1327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27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27" s="79" t="str">
        <f>IF(OR(Table1[[#This Row],[Apparent Power (kVA)]]="",Table1[[#This Row],[Elec - Diversity]]=""),"",Table1[[#This Row],[Apparent Power (kVA)]]*Table1[[#This Row],[Elec - Diversity]])</f>
        <v/>
      </c>
      <c r="AL1327" s="62"/>
      <c r="AM1327" s="62"/>
      <c r="AN1327" s="62"/>
      <c r="AO1327" s="62"/>
      <c r="AP1327" s="62"/>
      <c r="AQ1327" s="62"/>
      <c r="AR1327" s="62"/>
      <c r="AS1327" s="62"/>
      <c r="AT1327" s="62" t="str" cm="1">
        <f t="array" ref="AT1327">IF(ISBLANK(Table1[[#This Row],[Service]]),"N/A",INDEX(LookupService[Consumption Unit],MATCH(Table1[[#This Row],[Service]],LookupService[Service],0),0))</f>
        <v>N/A</v>
      </c>
      <c r="AU1327" s="62"/>
      <c r="AV1327" s="62"/>
      <c r="AW1327" s="80" t="str" cm="1">
        <f t="array" ref="AW1327">IF(ISBLANK(Table1[[#This Row],[Service]]),"N/A",INDEX(LookupService[Pressure Unit],MATCH(Table1[[#This Row],[Service]],LookupService[Service],0),0))</f>
        <v>N/A</v>
      </c>
      <c r="AX1327" s="81"/>
      <c r="AY1327" s="72" t="str">
        <f>IF(OR(Table1[[#This Row],[Flow]]="",Table1[[#This Row],[Mech - Diversity]]=""),"",Table1[[#This Row],[Flow]]*Table1[[#This Row],[Mech - Diversity]])</f>
        <v/>
      </c>
      <c r="AZ1327" s="72"/>
      <c r="BA1327" s="62"/>
      <c r="BB1327" s="62"/>
      <c r="BC1327" s="62"/>
      <c r="BD1327" s="62"/>
      <c r="BE1327" s="62"/>
      <c r="BF1327" s="62"/>
      <c r="BG1327" s="62"/>
      <c r="BH1327" s="77"/>
      <c r="BI1327" s="77"/>
      <c r="BJ1327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327" s="72"/>
      <c r="BL1327" s="72" t="b">
        <f>IF(ISBLANK(Table1[[#This Row],[Power Source (Control Panel)]]),FALSE,TRUE)</f>
        <v>0</v>
      </c>
    </row>
    <row r="1328" spans="1:64" ht="30" customHeight="1" x14ac:dyDescent="0.3">
      <c r="A1328" s="62"/>
      <c r="B1328" s="62" t="s">
        <v>1366</v>
      </c>
      <c r="C1328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328" s="62" t="s">
        <v>509</v>
      </c>
      <c r="E1328" s="62"/>
      <c r="F1328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328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328" s="74"/>
      <c r="I1328" s="75" t="str">
        <f>IF(Table1[[#This Row],[Connection ID]]&lt;&gt;"-",IF(COUNTIF(Table1[Connection ID],Table1[[#This Row],[Connection ID]])&gt;1,"Duplicate Tag",""),"")</f>
        <v/>
      </c>
      <c r="J1328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28" s="62"/>
      <c r="M1328" s="62"/>
      <c r="N1328" s="72" t="str" cm="1">
        <f t="array" ref="N1328">_xlfn._xlws.FILTER(LookupCostCode[Cost Code],LookupCostCode[Description]=Table1[[#This Row],[Equipment Type]],"Not Assigned")</f>
        <v>Not Assigned</v>
      </c>
      <c r="O1328" s="62"/>
      <c r="P1328" s="62"/>
      <c r="Q1328" s="62"/>
      <c r="R1328" s="62"/>
      <c r="S1328" s="62"/>
      <c r="T1328" s="62"/>
      <c r="U1328" s="62"/>
      <c r="V1328" s="62"/>
      <c r="W1328" s="72" t="str">
        <f>IF(ISBLANK(Table1[[#This Row],[Connection Type]]),"",INDEX(LookupConnectionType[Description],MATCH(Table1[[#This Row],[Connection Type]],LookupConnectionType[Connection Abbreviation])))</f>
        <v/>
      </c>
      <c r="X1328" s="76"/>
      <c r="AA1328" s="62"/>
      <c r="AB1328" s="62"/>
      <c r="AC1328" s="62"/>
      <c r="AD1328" s="62"/>
      <c r="AE1328" s="62"/>
      <c r="AF1328" s="77"/>
      <c r="AG1328" s="77"/>
      <c r="AH1328" s="78"/>
      <c r="AI1328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28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28" s="79" t="str">
        <f>IF(OR(Table1[[#This Row],[Apparent Power (kVA)]]="",Table1[[#This Row],[Elec - Diversity]]=""),"",Table1[[#This Row],[Apparent Power (kVA)]]*Table1[[#This Row],[Elec - Diversity]])</f>
        <v/>
      </c>
      <c r="AL1328" s="62"/>
      <c r="AM1328" s="62"/>
      <c r="AN1328" s="62"/>
      <c r="AO1328" s="62"/>
      <c r="AP1328" s="62"/>
      <c r="AQ1328" s="62"/>
      <c r="AR1328" s="62"/>
      <c r="AS1328" s="62"/>
      <c r="AT1328" s="62" t="str" cm="1">
        <f t="array" ref="AT1328">IF(ISBLANK(Table1[[#This Row],[Service]]),"N/A",INDEX(LookupService[Consumption Unit],MATCH(Table1[[#This Row],[Service]],LookupService[Service],0),0))</f>
        <v>N/A</v>
      </c>
      <c r="AU1328" s="62"/>
      <c r="AV1328" s="62"/>
      <c r="AW1328" s="80" t="str" cm="1">
        <f t="array" ref="AW1328">IF(ISBLANK(Table1[[#This Row],[Service]]),"N/A",INDEX(LookupService[Pressure Unit],MATCH(Table1[[#This Row],[Service]],LookupService[Service],0),0))</f>
        <v>N/A</v>
      </c>
      <c r="AX1328" s="81"/>
      <c r="AY1328" s="72" t="str">
        <f>IF(OR(Table1[[#This Row],[Flow]]="",Table1[[#This Row],[Mech - Diversity]]=""),"",Table1[[#This Row],[Flow]]*Table1[[#This Row],[Mech - Diversity]])</f>
        <v/>
      </c>
      <c r="AZ1328" s="72"/>
      <c r="BA1328" s="62"/>
      <c r="BB1328" s="62"/>
      <c r="BC1328" s="62"/>
      <c r="BD1328" s="62"/>
      <c r="BE1328" s="62"/>
      <c r="BF1328" s="62"/>
      <c r="BG1328" s="62"/>
      <c r="BH1328" s="77"/>
      <c r="BI1328" s="77"/>
      <c r="BJ1328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328" s="72"/>
      <c r="BL1328" s="72" t="b">
        <f>IF(ISBLANK(Table1[[#This Row],[Power Source (Control Panel)]]),FALSE,TRUE)</f>
        <v>0</v>
      </c>
    </row>
    <row r="1329" spans="1:64" ht="30" customHeight="1" x14ac:dyDescent="0.3">
      <c r="A1329" s="62"/>
      <c r="B1329" s="62" t="s">
        <v>1366</v>
      </c>
      <c r="C1329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329" s="62" t="s">
        <v>509</v>
      </c>
      <c r="E1329" s="62"/>
      <c r="F1329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329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329" s="74"/>
      <c r="I1329" s="75" t="str">
        <f>IF(Table1[[#This Row],[Connection ID]]&lt;&gt;"-",IF(COUNTIF(Table1[Connection ID],Table1[[#This Row],[Connection ID]])&gt;1,"Duplicate Tag",""),"")</f>
        <v/>
      </c>
      <c r="J1329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29" s="62"/>
      <c r="M1329" s="62"/>
      <c r="N1329" s="72" t="str" cm="1">
        <f t="array" ref="N1329">_xlfn._xlws.FILTER(LookupCostCode[Cost Code],LookupCostCode[Description]=Table1[[#This Row],[Equipment Type]],"Not Assigned")</f>
        <v>Not Assigned</v>
      </c>
      <c r="O1329" s="62"/>
      <c r="P1329" s="62"/>
      <c r="Q1329" s="62"/>
      <c r="R1329" s="62"/>
      <c r="S1329" s="62"/>
      <c r="T1329" s="62"/>
      <c r="U1329" s="62"/>
      <c r="V1329" s="62"/>
      <c r="W1329" s="72" t="str">
        <f>IF(ISBLANK(Table1[[#This Row],[Connection Type]]),"",INDEX(LookupConnectionType[Description],MATCH(Table1[[#This Row],[Connection Type]],LookupConnectionType[Connection Abbreviation])))</f>
        <v/>
      </c>
      <c r="X1329" s="76"/>
      <c r="AA1329" s="62"/>
      <c r="AB1329" s="62"/>
      <c r="AC1329" s="62"/>
      <c r="AD1329" s="62"/>
      <c r="AE1329" s="62"/>
      <c r="AF1329" s="77"/>
      <c r="AG1329" s="77"/>
      <c r="AH1329" s="78"/>
      <c r="AI1329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29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29" s="79" t="str">
        <f>IF(OR(Table1[[#This Row],[Apparent Power (kVA)]]="",Table1[[#This Row],[Elec - Diversity]]=""),"",Table1[[#This Row],[Apparent Power (kVA)]]*Table1[[#This Row],[Elec - Diversity]])</f>
        <v/>
      </c>
      <c r="AL1329" s="62"/>
      <c r="AM1329" s="62"/>
      <c r="AN1329" s="62"/>
      <c r="AO1329" s="62"/>
      <c r="AP1329" s="62"/>
      <c r="AQ1329" s="62"/>
      <c r="AR1329" s="62"/>
      <c r="AS1329" s="62"/>
      <c r="AT1329" s="62" t="str" cm="1">
        <f t="array" ref="AT1329">IF(ISBLANK(Table1[[#This Row],[Service]]),"N/A",INDEX(LookupService[Consumption Unit],MATCH(Table1[[#This Row],[Service]],LookupService[Service],0),0))</f>
        <v>N/A</v>
      </c>
      <c r="AU1329" s="62"/>
      <c r="AV1329" s="62"/>
      <c r="AW1329" s="80" t="str" cm="1">
        <f t="array" ref="AW1329">IF(ISBLANK(Table1[[#This Row],[Service]]),"N/A",INDEX(LookupService[Pressure Unit],MATCH(Table1[[#This Row],[Service]],LookupService[Service],0),0))</f>
        <v>N/A</v>
      </c>
      <c r="AX1329" s="81"/>
      <c r="AY1329" s="72" t="str">
        <f>IF(OR(Table1[[#This Row],[Flow]]="",Table1[[#This Row],[Mech - Diversity]]=""),"",Table1[[#This Row],[Flow]]*Table1[[#This Row],[Mech - Diversity]])</f>
        <v/>
      </c>
      <c r="AZ1329" s="72"/>
      <c r="BA1329" s="62"/>
      <c r="BB1329" s="62"/>
      <c r="BC1329" s="62"/>
      <c r="BD1329" s="62"/>
      <c r="BE1329" s="62"/>
      <c r="BF1329" s="62"/>
      <c r="BG1329" s="62"/>
      <c r="BH1329" s="77"/>
      <c r="BI1329" s="77"/>
      <c r="BJ1329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329" s="72"/>
      <c r="BL1329" s="72" t="b">
        <f>IF(ISBLANK(Table1[[#This Row],[Power Source (Control Panel)]]),FALSE,TRUE)</f>
        <v>0</v>
      </c>
    </row>
    <row r="1330" spans="1:64" ht="30" customHeight="1" x14ac:dyDescent="0.3">
      <c r="A1330" s="62"/>
      <c r="B1330" s="62" t="s">
        <v>1366</v>
      </c>
      <c r="C1330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330" s="62" t="s">
        <v>509</v>
      </c>
      <c r="E1330" s="62"/>
      <c r="F1330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330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330" s="74"/>
      <c r="I1330" s="75" t="str">
        <f>IF(Table1[[#This Row],[Connection ID]]&lt;&gt;"-",IF(COUNTIF(Table1[Connection ID],Table1[[#This Row],[Connection ID]])&gt;1,"Duplicate Tag",""),"")</f>
        <v/>
      </c>
      <c r="J1330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30" s="62"/>
      <c r="M1330" s="62"/>
      <c r="N1330" s="72" t="str" cm="1">
        <f t="array" ref="N1330">_xlfn._xlws.FILTER(LookupCostCode[Cost Code],LookupCostCode[Description]=Table1[[#This Row],[Equipment Type]],"Not Assigned")</f>
        <v>Not Assigned</v>
      </c>
      <c r="O1330" s="62"/>
      <c r="P1330" s="62"/>
      <c r="Q1330" s="62"/>
      <c r="R1330" s="62"/>
      <c r="S1330" s="62"/>
      <c r="T1330" s="62"/>
      <c r="U1330" s="62"/>
      <c r="V1330" s="62"/>
      <c r="W1330" s="72" t="str">
        <f>IF(ISBLANK(Table1[[#This Row],[Connection Type]]),"",INDEX(LookupConnectionType[Description],MATCH(Table1[[#This Row],[Connection Type]],LookupConnectionType[Connection Abbreviation])))</f>
        <v/>
      </c>
      <c r="X1330" s="76"/>
      <c r="AA1330" s="62"/>
      <c r="AB1330" s="62"/>
      <c r="AC1330" s="62"/>
      <c r="AD1330" s="62"/>
      <c r="AE1330" s="62"/>
      <c r="AF1330" s="77"/>
      <c r="AG1330" s="77"/>
      <c r="AH1330" s="78"/>
      <c r="AI1330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30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30" s="79" t="str">
        <f>IF(OR(Table1[[#This Row],[Apparent Power (kVA)]]="",Table1[[#This Row],[Elec - Diversity]]=""),"",Table1[[#This Row],[Apparent Power (kVA)]]*Table1[[#This Row],[Elec - Diversity]])</f>
        <v/>
      </c>
      <c r="AL1330" s="62"/>
      <c r="AM1330" s="62"/>
      <c r="AN1330" s="62"/>
      <c r="AO1330" s="62"/>
      <c r="AP1330" s="62"/>
      <c r="AQ1330" s="62"/>
      <c r="AR1330" s="62"/>
      <c r="AS1330" s="62"/>
      <c r="AT1330" s="62" t="str" cm="1">
        <f t="array" ref="AT1330">IF(ISBLANK(Table1[[#This Row],[Service]]),"N/A",INDEX(LookupService[Consumption Unit],MATCH(Table1[[#This Row],[Service]],LookupService[Service],0),0))</f>
        <v>N/A</v>
      </c>
      <c r="AU1330" s="62"/>
      <c r="AV1330" s="62"/>
      <c r="AW1330" s="80" t="str" cm="1">
        <f t="array" ref="AW1330">IF(ISBLANK(Table1[[#This Row],[Service]]),"N/A",INDEX(LookupService[Pressure Unit],MATCH(Table1[[#This Row],[Service]],LookupService[Service],0),0))</f>
        <v>N/A</v>
      </c>
      <c r="AX1330" s="81"/>
      <c r="AY1330" s="72" t="str">
        <f>IF(OR(Table1[[#This Row],[Flow]]="",Table1[[#This Row],[Mech - Diversity]]=""),"",Table1[[#This Row],[Flow]]*Table1[[#This Row],[Mech - Diversity]])</f>
        <v/>
      </c>
      <c r="AZ1330" s="72"/>
      <c r="BA1330" s="62"/>
      <c r="BB1330" s="62"/>
      <c r="BC1330" s="62"/>
      <c r="BD1330" s="62"/>
      <c r="BE1330" s="62"/>
      <c r="BF1330" s="62"/>
      <c r="BG1330" s="62"/>
      <c r="BH1330" s="77"/>
      <c r="BI1330" s="77"/>
      <c r="BJ1330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330" s="72"/>
      <c r="BL1330" s="72" t="b">
        <f>IF(ISBLANK(Table1[[#This Row],[Power Source (Control Panel)]]),FALSE,TRUE)</f>
        <v>0</v>
      </c>
    </row>
    <row r="1331" spans="1:64" ht="30" customHeight="1" x14ac:dyDescent="0.3">
      <c r="A1331" s="62"/>
      <c r="B1331" s="62" t="s">
        <v>1366</v>
      </c>
      <c r="C1331" s="72" t="str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-</v>
      </c>
      <c r="D1331" s="62" t="s">
        <v>509</v>
      </c>
      <c r="E1331" s="62"/>
      <c r="F1331" s="72" t="str">
        <f>IF(OR(Table1[[#This Row],[Equipment Level]] = "Equipment", Table1[[#This Row],[Equipment Level]] = "Control Panel"),"", INDEX(LookupService[Service Abbreviation],MATCH(Table1[[#This Row],[Service]],LookupService[Service],0),1))</f>
        <v/>
      </c>
      <c r="G1331" s="72" t="str">
        <f>IF(OR(Table1[[#This Row],[Equipment Level]] = "Equipment", Table1[[#This Row],[Equipment Level]] = "Control Panel"),"",  INDEX(LookupService[Service Category],MATCH(Table1[[#This Row],[Service]],LookupService[Service],0),1))</f>
        <v/>
      </c>
      <c r="H1331" s="74"/>
      <c r="I1331" s="75" t="str">
        <f>IF(Table1[[#This Row],[Connection ID]]&lt;&gt;"-",IF(COUNTIF(Table1[Connection ID],Table1[[#This Row],[Connection ID]])&gt;1,"Duplicate Tag",""),"")</f>
        <v/>
      </c>
      <c r="J1331" s="75" t="str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/>
      </c>
      <c r="L1331" s="62"/>
      <c r="M1331" s="62"/>
      <c r="N1331" s="72" t="str" cm="1">
        <f t="array" ref="N1331">_xlfn._xlws.FILTER(LookupCostCode[Cost Code],LookupCostCode[Description]=Table1[[#This Row],[Equipment Type]],"Not Assigned")</f>
        <v>Not Assigned</v>
      </c>
      <c r="O1331" s="62"/>
      <c r="P1331" s="62"/>
      <c r="Q1331" s="62"/>
      <c r="R1331" s="62"/>
      <c r="S1331" s="62"/>
      <c r="T1331" s="62"/>
      <c r="U1331" s="62"/>
      <c r="V1331" s="62"/>
      <c r="W1331" s="72" t="str">
        <f>IF(ISBLANK(Table1[[#This Row],[Connection Type]]),"",INDEX(LookupConnectionType[Description],MATCH(Table1[[#This Row],[Connection Type]],LookupConnectionType[Connection Abbreviation])))</f>
        <v/>
      </c>
      <c r="X1331" s="76"/>
      <c r="AA1331" s="62"/>
      <c r="AB1331" s="62"/>
      <c r="AC1331" s="62"/>
      <c r="AD1331" s="62"/>
      <c r="AE1331" s="62"/>
      <c r="AF1331" s="77"/>
      <c r="AG1331" s="77"/>
      <c r="AH1331" s="78"/>
      <c r="AI1331" s="79" t="str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/>
      </c>
      <c r="AJ1331" s="79" t="str">
        <f>IF(OR(Table1[[#This Row],[Apparent Load (FLA)]]="",Table1[[#This Row],[Apparent Load (FLA)]]=0,Table1[[#This Row],[Elec - Diversity]]=""),"",Table1[[#This Row],[Apparent Load (FLA)]]*Table1[[#This Row],[Elec - Diversity]])</f>
        <v/>
      </c>
      <c r="AK1331" s="79" t="str">
        <f>IF(OR(Table1[[#This Row],[Apparent Power (kVA)]]="",Table1[[#This Row],[Elec - Diversity]]=""),"",Table1[[#This Row],[Apparent Power (kVA)]]*Table1[[#This Row],[Elec - Diversity]])</f>
        <v/>
      </c>
      <c r="AL1331" s="62"/>
      <c r="AM1331" s="62"/>
      <c r="AN1331" s="62"/>
      <c r="AO1331" s="62"/>
      <c r="AP1331" s="62"/>
      <c r="AQ1331" s="62"/>
      <c r="AR1331" s="62"/>
      <c r="AS1331" s="62"/>
      <c r="AT1331" s="62" t="str" cm="1">
        <f t="array" ref="AT1331">IF(ISBLANK(Table1[[#This Row],[Service]]),"N/A",INDEX(LookupService[Consumption Unit],MATCH(Table1[[#This Row],[Service]],LookupService[Service],0),0))</f>
        <v>N/A</v>
      </c>
      <c r="AU1331" s="62"/>
      <c r="AV1331" s="62"/>
      <c r="AW1331" s="80" t="str" cm="1">
        <f t="array" ref="AW1331">IF(ISBLANK(Table1[[#This Row],[Service]]),"N/A",INDEX(LookupService[Pressure Unit],MATCH(Table1[[#This Row],[Service]],LookupService[Service],0),0))</f>
        <v>N/A</v>
      </c>
      <c r="AX1331" s="81"/>
      <c r="AY1331" s="72" t="str">
        <f>IF(OR(Table1[[#This Row],[Flow]]="",Table1[[#This Row],[Mech - Diversity]]=""),"",Table1[[#This Row],[Flow]]*Table1[[#This Row],[Mech - Diversity]])</f>
        <v/>
      </c>
      <c r="AZ1331" s="72"/>
      <c r="BA1331" s="62"/>
      <c r="BB1331" s="62"/>
      <c r="BC1331" s="62"/>
      <c r="BD1331" s="62"/>
      <c r="BE1331" s="62"/>
      <c r="BF1331" s="62"/>
      <c r="BG1331" s="62"/>
      <c r="BH1331" s="77"/>
      <c r="BI1331" s="77"/>
      <c r="BJ1331" s="79" t="str">
        <f>IF(OR(Table1[[#This Row],[Equipment Level]] = "Equipment", Table1[[#This Row],[Equipment Level]] = "Control Panel"),"N/A",  INDEX(LookupService[Revit Connector Type],MATCH(Table1[[#This Row],[Service]],LookupService[Service],0),1))</f>
        <v>N/A</v>
      </c>
      <c r="BK1331" s="72"/>
      <c r="BL1331" s="72" t="b">
        <f>IF(ISBLANK(Table1[[#This Row],[Power Source (Control Panel)]]),FALSE,TRUE)</f>
        <v>0</v>
      </c>
    </row>
  </sheetData>
  <mergeCells count="1">
    <mergeCell ref="B1:C1"/>
  </mergeCells>
  <phoneticPr fontId="4" type="noConversion"/>
  <conditionalFormatting sqref="AE5:AH1331 AM5:AP1331">
    <cfRule type="expression" dxfId="66" priority="28">
      <formula>IF($E5 &lt;&gt; "Electrical", TRUE,FALSE)</formula>
    </cfRule>
  </conditionalFormatting>
  <conditionalFormatting sqref="AQ5:AR1331">
    <cfRule type="expression" dxfId="65" priority="27">
      <formula>IF($E5 &lt;&gt; "Telecom Data", TRUE,FALSE)</formula>
    </cfRule>
  </conditionalFormatting>
  <conditionalFormatting sqref="AS822">
    <cfRule type="expression" dxfId="64" priority="2">
      <formula>IF($AT823 = "N/A", TRUE,FALSE)</formula>
    </cfRule>
  </conditionalFormatting>
  <conditionalFormatting sqref="AS5:AT821 AS828 AS830:AT1331">
    <cfRule type="expression" dxfId="63" priority="1">
      <formula>IF($AT5 = "N/A", TRUE,FALSE)</formula>
    </cfRule>
  </conditionalFormatting>
  <conditionalFormatting sqref="AU5:AU1331">
    <cfRule type="expression" dxfId="62" priority="46">
      <formula>IF(OR($D5="Control Panel",$D5="Equipment"),TRUE,INDEX(INDIRECT("LookupService[Temp Response Required]"),MATCH($E5,INDIRECT("LookupService[Service]"),0),0) = "No")</formula>
    </cfRule>
  </conditionalFormatting>
  <conditionalFormatting sqref="AV44:AV49 AV52:AV79 AV82:AV107 AT822:AT824 AS825:AT827 AT828:AT829">
    <cfRule type="expression" dxfId="61" priority="37">
      <formula>IF($AT44 = "N/A", TRUE,FALSE)</formula>
    </cfRule>
  </conditionalFormatting>
  <conditionalFormatting sqref="AV5:AX43 BA5:BC1331 AW44:AX49 AV50:AX51 AW52:AX79 AV80:AX81 AW82:AX107 AV108:AX1331">
    <cfRule type="expression" dxfId="60" priority="36">
      <formula>IF($AW5 = "N/A", TRUE,FALSE)</formula>
    </cfRule>
  </conditionalFormatting>
  <conditionalFormatting sqref="BB5:BC1331">
    <cfRule type="expression" dxfId="59" priority="45">
      <formula>IF(OR($D5="Control Panel",$D5="Equipment"),TRUE,INDEX(INDIRECT("LookupConnectionType[Filter Regulator Response Required]"),MATCH($E5,INDIRECT("LookupConnectionType[Service]"),0),0) = "No")</formula>
    </cfRule>
  </conditionalFormatting>
  <dataValidations disablePrompts="1" count="17">
    <dataValidation type="decimal" operator="greaterThan" allowBlank="1" showInputMessage="1" showErrorMessage="1" sqref="AS825:AS828 AS830:AS1331 AX5:AX1331 AF5:AH1331 AM5:AN1331 BH5:BI1331 AS5:AS822 AV5:AV1331" xr:uid="{1BCCF542-AB4D-4BDC-AF84-B6B681B4D855}">
      <formula1>0</formula1>
    </dataValidation>
    <dataValidation type="decimal" operator="greaterThan" allowBlank="1" showInputMessage="1" showErrorMessage="1" sqref="AU5:AU1331" xr:uid="{80B4B461-CED5-453B-B134-93ECAC9AD354}">
      <formula1>-460</formula1>
    </dataValidation>
    <dataValidation type="list" allowBlank="1" showInputMessage="1" showErrorMessage="1" sqref="BA5:BA1331" xr:uid="{389868A7-26A3-4A57-8D64-19F97981BC4B}">
      <formula1>INDIRECT("LookupIsolationValveSuppliedBy[Isolation Valve Supplied By]")</formula1>
    </dataValidation>
    <dataValidation type="list" allowBlank="1" showInputMessage="1" showErrorMessage="1" sqref="Q5:Q1331" xr:uid="{5F195CE6-99E0-4D9D-9057-CE8DF3B04FC1}">
      <formula1>INDIRECT("ProjTblArea[Functional Area]")</formula1>
    </dataValidation>
    <dataValidation type="list" allowBlank="1" showInputMessage="1" showErrorMessage="1" sqref="X5:X1331" xr:uid="{6B73DB02-0AD3-4B46-B1D0-207970CFA65E}">
      <formula1>ConnectionSizeDataValidationFormula</formula1>
    </dataValidation>
    <dataValidation type="list" allowBlank="1" showInputMessage="1" showErrorMessage="1" promptTitle="Equipment Level" sqref="D5:D1331" xr:uid="{E2705B99-1F4F-45B9-800F-CB9EE39BB410}">
      <formula1>INDIRECT("LookupEquipmentLevel[Equipment Level]")</formula1>
    </dataValidation>
    <dataValidation type="list" allowBlank="1" showInputMessage="1" showErrorMessage="1" sqref="BG5:BG1331 AC5:AC1331" xr:uid="{E6E1B51D-89E1-4076-ABD6-AB4C044EF220}">
      <formula1>INDIRECT("LookupUtilityStatus[Utility Status]")</formula1>
    </dataValidation>
    <dataValidation type="list" allowBlank="1" showInputMessage="1" showErrorMessage="1" sqref="BF5:BF1331" xr:uid="{CA2424C0-56E3-4EB6-B386-1FCE3B95F9F9}">
      <formula1>INDIRECT("LookupExhaustOperation[Exhaust Operation]")</formula1>
    </dataValidation>
    <dataValidation type="list" allowBlank="1" showInputMessage="1" showErrorMessage="1" sqref="S5:S1331" xr:uid="{C7588390-B847-4106-A03C-B5E49CCA3E85}">
      <formula1>INDIRECT("ProjTblLine[Line]")</formula1>
    </dataValidation>
    <dataValidation type="list" allowBlank="1" showInputMessage="1" showErrorMessage="1" sqref="E5:E1331" xr:uid="{E5F651A3-160A-4139-9497-952B6393250E}">
      <formula1>INDIRECT("LookupService[Service]")</formula1>
    </dataValidation>
    <dataValidation type="list" allowBlank="1" showInputMessage="1" showErrorMessage="1" sqref="AE5:AE1331" xr:uid="{CD533151-D458-4AB7-9C29-3FDE2B889F22}">
      <formula1>INDIRECT("LookupElecVoltPhase[Voltage + Phase Dropdown]")</formula1>
    </dataValidation>
    <dataValidation type="list" allowBlank="1" showInputMessage="1" showErrorMessage="1" sqref="BK5:BK1331" xr:uid="{0412ACF4-5B2B-4038-BCCF-E0566C4AC8F1}">
      <formula1>INDIRECT("LookupObsolete[Obsolete]")</formula1>
    </dataValidation>
    <dataValidation type="list" allowBlank="1" showInputMessage="1" showErrorMessage="1" sqref="V5:V1331" xr:uid="{C8A40DAE-553D-4887-B484-3BA657CC21B9}">
      <formula1>INDIRECT("LookupConnectionType[Connection Abbreviation]")</formula1>
    </dataValidation>
    <dataValidation type="list" allowBlank="1" showInputMessage="1" showErrorMessage="1" sqref="AO5:AO1331" xr:uid="{5DC7A487-A952-4526-A5FC-88488918D737}">
      <formula1>INDIRECT("LookupLMDSuppliedBy[LMD Supplied By]")</formula1>
    </dataValidation>
    <dataValidation type="list" allowBlank="1" showInputMessage="1" showErrorMessage="1" sqref="R5:R1331" xr:uid="{B93CC33E-9CF8-4E8E-96A9-19A59BF93790}">
      <formula1>INDIRECT("ProjTblRoom[Room]")</formula1>
    </dataValidation>
    <dataValidation operator="greaterThan" allowBlank="1" showInputMessage="1" showErrorMessage="1" sqref="K5:K1331" xr:uid="{BD4A826A-3C44-420E-B6E5-FFC258643326}"/>
    <dataValidation type="list" allowBlank="1" showInputMessage="1" showErrorMessage="1" sqref="M5:M1331" xr:uid="{9DB19BD1-9E38-49F0-AE89-AFB34375CE9C}">
      <formula1>INDIRECT("LookupEquipCond[Equipment Condition]")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promptTitle="Equipment Type Lookup:" prompt="Use dropdown to search Equipment Type Categories_x000a__x000a_Type in field to search all types" xr:uid="{E121A9DC-0CD6-4AAC-BB60-76D2D0316561}">
          <x14:formula1>
            <xm:f>_xlfn.ANCHORARRAY('Lookup Tables'!$AP$5)</xm:f>
          </x14:formula1>
          <xm:sqref>L2</xm:sqref>
        </x14:dataValidation>
        <x14:dataValidation type="list" allowBlank="1" showInputMessage="1" xr:uid="{BB4C66A2-9C34-477D-91F1-870EFD096239}">
          <x14:formula1>
            <xm:f>_xlfn.ANCHORARRAY('Lookup Tables'!$AO$5)</xm:f>
          </x14:formula1>
          <xm:sqref>L5:L1331</xm:sqref>
        </x14:dataValidation>
        <x14:dataValidation type="list" allowBlank="1" showInputMessage="1" showErrorMessage="1" xr:uid="{0BB9EC9E-D510-4B97-B2D3-0BC710B0E033}">
          <x14:formula1>
            <xm:f>_xlfn.ANCHORARRAY('Lookup Tables'!$AR$7)</xm:f>
          </x14:formula1>
          <xm:sqref>AL5:AL1331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E6C9B-C316-46AD-8FB6-33E6B3A9BA0A}">
  <sheetPr codeName="Sheet4">
    <tabColor theme="0" tint="-0.499984740745262"/>
  </sheetPr>
  <dimension ref="A1:K121"/>
  <sheetViews>
    <sheetView showGridLines="0" zoomScale="80" zoomScaleNormal="80" workbookViewId="0">
      <selection activeCell="B178" sqref="B178"/>
    </sheetView>
  </sheetViews>
  <sheetFormatPr defaultRowHeight="30" customHeight="1" x14ac:dyDescent="0.3"/>
  <cols>
    <col min="1" max="1" width="17.109375" bestFit="1" customWidth="1"/>
    <col min="2" max="2" width="18.5546875" bestFit="1" customWidth="1"/>
    <col min="3" max="3" width="26" bestFit="1" customWidth="1"/>
    <col min="4" max="4" width="19.6640625" bestFit="1" customWidth="1"/>
    <col min="5" max="5" width="18.5546875" bestFit="1" customWidth="1"/>
    <col min="6" max="6" width="20" bestFit="1" customWidth="1"/>
    <col min="7" max="7" width="24.33203125" bestFit="1" customWidth="1"/>
    <col min="8" max="8" width="17.33203125" bestFit="1" customWidth="1"/>
    <col min="9" max="9" width="12.109375" bestFit="1" customWidth="1"/>
    <col min="10" max="10" width="15.33203125" bestFit="1" customWidth="1"/>
    <col min="11" max="11" width="25" bestFit="1" customWidth="1"/>
    <col min="12" max="12" width="12.5546875" bestFit="1" customWidth="1"/>
    <col min="13" max="13" width="22.44140625" bestFit="1" customWidth="1"/>
    <col min="14" max="14" width="24.88671875" bestFit="1" customWidth="1"/>
    <col min="15" max="15" width="26" bestFit="1" customWidth="1"/>
    <col min="16" max="16" width="32.5546875" bestFit="1" customWidth="1"/>
    <col min="17" max="17" width="32.109375" bestFit="1" customWidth="1"/>
    <col min="18" max="18" width="27.109375" bestFit="1" customWidth="1"/>
    <col min="19" max="20" width="32.5546875" bestFit="1" customWidth="1"/>
    <col min="21" max="21" width="22" bestFit="1" customWidth="1"/>
    <col min="22" max="22" width="31.44140625" bestFit="1" customWidth="1"/>
    <col min="23" max="23" width="24" bestFit="1" customWidth="1"/>
    <col min="24" max="24" width="11.88671875" bestFit="1" customWidth="1"/>
    <col min="25" max="25" width="11.33203125" bestFit="1" customWidth="1"/>
  </cols>
  <sheetData>
    <row r="1" spans="1:11" ht="30" customHeight="1" x14ac:dyDescent="0.3">
      <c r="A1" s="1" t="s">
        <v>447</v>
      </c>
      <c r="B1" t="s">
        <v>509</v>
      </c>
      <c r="C1" s="3" t="s">
        <v>1367</v>
      </c>
    </row>
    <row r="2" spans="1:11" ht="30" customHeight="1" x14ac:dyDescent="0.3">
      <c r="A2" s="1" t="s">
        <v>505</v>
      </c>
      <c r="B2" t="s">
        <v>1368</v>
      </c>
      <c r="C2" s="3" t="s">
        <v>1369</v>
      </c>
    </row>
    <row r="4" spans="1:11" ht="15" customHeight="1" x14ac:dyDescent="0.3">
      <c r="A4" s="1" t="s">
        <v>454</v>
      </c>
      <c r="B4" s="24" t="s">
        <v>445</v>
      </c>
      <c r="C4" s="1" t="s">
        <v>455</v>
      </c>
      <c r="D4" s="1" t="s">
        <v>457</v>
      </c>
      <c r="E4" s="24" t="s">
        <v>469</v>
      </c>
      <c r="F4" s="24" t="s">
        <v>470</v>
      </c>
      <c r="G4" s="1" t="s">
        <v>456</v>
      </c>
      <c r="H4" s="1" t="s">
        <v>458</v>
      </c>
      <c r="I4" s="1" t="s">
        <v>501</v>
      </c>
      <c r="J4" s="1" t="s">
        <v>502</v>
      </c>
      <c r="K4" s="1" t="s">
        <v>503</v>
      </c>
    </row>
    <row r="5" spans="1:11" ht="30" customHeight="1" x14ac:dyDescent="0.3">
      <c r="A5" t="s">
        <v>1368</v>
      </c>
      <c r="B5" t="s">
        <v>980</v>
      </c>
      <c r="C5" t="s">
        <v>1368</v>
      </c>
      <c r="D5" t="s">
        <v>1370</v>
      </c>
      <c r="E5" t="s">
        <v>1368</v>
      </c>
      <c r="F5" t="s">
        <v>1368</v>
      </c>
      <c r="G5" t="s">
        <v>7</v>
      </c>
      <c r="H5" t="s">
        <v>916</v>
      </c>
      <c r="I5" t="s">
        <v>1368</v>
      </c>
      <c r="J5" t="s">
        <v>1368</v>
      </c>
      <c r="K5" t="s">
        <v>1368</v>
      </c>
    </row>
    <row r="6" spans="1:11" ht="30" customHeight="1" x14ac:dyDescent="0.3">
      <c r="A6" t="s">
        <v>1368</v>
      </c>
      <c r="B6" t="s">
        <v>1249</v>
      </c>
      <c r="C6" t="s">
        <v>1368</v>
      </c>
      <c r="D6" t="s">
        <v>1370</v>
      </c>
      <c r="E6" t="s">
        <v>1368</v>
      </c>
      <c r="F6" t="s">
        <v>1368</v>
      </c>
      <c r="G6" t="s">
        <v>7</v>
      </c>
      <c r="H6" t="s">
        <v>767</v>
      </c>
      <c r="I6" t="s">
        <v>1368</v>
      </c>
      <c r="J6" t="s">
        <v>1368</v>
      </c>
      <c r="K6" t="s">
        <v>1368</v>
      </c>
    </row>
    <row r="7" spans="1:11" ht="30" customHeight="1" x14ac:dyDescent="0.3">
      <c r="A7" t="s">
        <v>1368</v>
      </c>
      <c r="B7" t="s">
        <v>792</v>
      </c>
      <c r="C7" t="s">
        <v>1368</v>
      </c>
      <c r="D7" t="s">
        <v>1370</v>
      </c>
      <c r="E7" t="s">
        <v>1368</v>
      </c>
      <c r="F7" t="s">
        <v>1368</v>
      </c>
      <c r="G7" t="s">
        <v>535</v>
      </c>
      <c r="H7" t="s">
        <v>594</v>
      </c>
      <c r="I7" t="s">
        <v>1368</v>
      </c>
      <c r="J7" t="s">
        <v>1368</v>
      </c>
      <c r="K7" t="s">
        <v>1368</v>
      </c>
    </row>
    <row r="8" spans="1:11" ht="30" customHeight="1" x14ac:dyDescent="0.3">
      <c r="A8" t="s">
        <v>1368</v>
      </c>
      <c r="B8" t="s">
        <v>792</v>
      </c>
      <c r="C8" t="s">
        <v>1368</v>
      </c>
      <c r="D8" t="s">
        <v>1370</v>
      </c>
      <c r="E8" t="s">
        <v>1368</v>
      </c>
      <c r="F8" t="s">
        <v>1368</v>
      </c>
      <c r="G8" t="s">
        <v>7</v>
      </c>
      <c r="H8" t="s">
        <v>594</v>
      </c>
      <c r="I8" t="s">
        <v>1368</v>
      </c>
      <c r="J8" t="s">
        <v>1368</v>
      </c>
      <c r="K8" t="s">
        <v>1368</v>
      </c>
    </row>
    <row r="9" spans="1:11" ht="30" customHeight="1" x14ac:dyDescent="0.3">
      <c r="A9" t="s">
        <v>1368</v>
      </c>
      <c r="B9" t="s">
        <v>792</v>
      </c>
      <c r="C9" t="s">
        <v>1368</v>
      </c>
      <c r="D9" t="s">
        <v>1370</v>
      </c>
      <c r="E9" t="s">
        <v>1368</v>
      </c>
      <c r="F9" t="s">
        <v>1368</v>
      </c>
      <c r="G9" t="s">
        <v>751</v>
      </c>
      <c r="H9" t="s">
        <v>594</v>
      </c>
      <c r="I9" t="s">
        <v>1368</v>
      </c>
      <c r="J9" t="s">
        <v>1368</v>
      </c>
      <c r="K9" t="s">
        <v>1368</v>
      </c>
    </row>
    <row r="10" spans="1:11" ht="30" customHeight="1" x14ac:dyDescent="0.3">
      <c r="A10" t="s">
        <v>1368</v>
      </c>
      <c r="B10" t="s">
        <v>889</v>
      </c>
      <c r="C10" t="s">
        <v>1368</v>
      </c>
      <c r="D10" t="s">
        <v>1370</v>
      </c>
      <c r="E10" t="s">
        <v>1368</v>
      </c>
      <c r="F10" t="s">
        <v>1368</v>
      </c>
      <c r="G10" t="s">
        <v>535</v>
      </c>
      <c r="H10" t="s">
        <v>594</v>
      </c>
      <c r="I10" t="s">
        <v>1368</v>
      </c>
      <c r="J10" t="s">
        <v>1368</v>
      </c>
      <c r="K10" t="s">
        <v>1368</v>
      </c>
    </row>
    <row r="11" spans="1:11" ht="30" customHeight="1" x14ac:dyDescent="0.3">
      <c r="A11" t="s">
        <v>1368</v>
      </c>
      <c r="B11" t="s">
        <v>889</v>
      </c>
      <c r="C11" t="s">
        <v>1368</v>
      </c>
      <c r="D11" t="s">
        <v>1370</v>
      </c>
      <c r="E11" t="s">
        <v>1368</v>
      </c>
      <c r="F11" t="s">
        <v>1368</v>
      </c>
      <c r="G11" t="s">
        <v>7</v>
      </c>
      <c r="H11" t="s">
        <v>594</v>
      </c>
      <c r="I11" t="s">
        <v>1368</v>
      </c>
      <c r="J11" t="s">
        <v>1368</v>
      </c>
      <c r="K11" t="s">
        <v>1368</v>
      </c>
    </row>
    <row r="12" spans="1:11" ht="30" customHeight="1" x14ac:dyDescent="0.3">
      <c r="A12" t="s">
        <v>1368</v>
      </c>
      <c r="B12" t="s">
        <v>889</v>
      </c>
      <c r="C12" t="s">
        <v>1368</v>
      </c>
      <c r="D12" t="s">
        <v>1370</v>
      </c>
      <c r="E12" t="s">
        <v>1368</v>
      </c>
      <c r="F12" t="s">
        <v>1368</v>
      </c>
      <c r="G12" t="s">
        <v>751</v>
      </c>
      <c r="H12" t="s">
        <v>594</v>
      </c>
      <c r="I12" t="s">
        <v>1368</v>
      </c>
      <c r="J12" t="s">
        <v>1368</v>
      </c>
      <c r="K12" t="s">
        <v>1368</v>
      </c>
    </row>
    <row r="13" spans="1:11" ht="30" customHeight="1" x14ac:dyDescent="0.3">
      <c r="A13" t="s">
        <v>1368</v>
      </c>
      <c r="B13" t="s">
        <v>1143</v>
      </c>
      <c r="C13" t="s">
        <v>1368</v>
      </c>
      <c r="D13" t="s">
        <v>1370</v>
      </c>
      <c r="E13" t="s">
        <v>1368</v>
      </c>
      <c r="F13" t="s">
        <v>1368</v>
      </c>
      <c r="G13" t="s">
        <v>7</v>
      </c>
      <c r="H13" t="s">
        <v>1147</v>
      </c>
      <c r="I13" t="s">
        <v>1368</v>
      </c>
      <c r="J13" t="s">
        <v>1368</v>
      </c>
      <c r="K13" t="s">
        <v>1368</v>
      </c>
    </row>
    <row r="14" spans="1:11" ht="30" customHeight="1" x14ac:dyDescent="0.3">
      <c r="A14" t="s">
        <v>1368</v>
      </c>
      <c r="B14" t="s">
        <v>1143</v>
      </c>
      <c r="C14" t="s">
        <v>1368</v>
      </c>
      <c r="D14" t="s">
        <v>1370</v>
      </c>
      <c r="E14" t="s">
        <v>1368</v>
      </c>
      <c r="F14" t="s">
        <v>1368</v>
      </c>
      <c r="G14" t="s">
        <v>7</v>
      </c>
      <c r="H14" t="s">
        <v>849</v>
      </c>
      <c r="I14" t="s">
        <v>1368</v>
      </c>
      <c r="J14" t="s">
        <v>1368</v>
      </c>
      <c r="K14" t="s">
        <v>1368</v>
      </c>
    </row>
    <row r="15" spans="1:11" ht="30" customHeight="1" x14ac:dyDescent="0.3">
      <c r="A15" t="s">
        <v>1368</v>
      </c>
      <c r="B15" t="s">
        <v>1366</v>
      </c>
      <c r="C15" t="s">
        <v>1368</v>
      </c>
      <c r="D15" t="s">
        <v>1370</v>
      </c>
      <c r="E15" t="s">
        <v>1368</v>
      </c>
      <c r="F15" t="s">
        <v>1368</v>
      </c>
      <c r="G15" t="s">
        <v>1368</v>
      </c>
      <c r="H15" t="s">
        <v>1368</v>
      </c>
      <c r="I15" t="s">
        <v>1368</v>
      </c>
      <c r="J15" t="s">
        <v>1368</v>
      </c>
      <c r="K15" t="s">
        <v>1368</v>
      </c>
    </row>
    <row r="16" spans="1:11" ht="30" customHeight="1" x14ac:dyDescent="0.3">
      <c r="A16" t="s">
        <v>1368</v>
      </c>
      <c r="B16" t="s">
        <v>964</v>
      </c>
      <c r="C16" t="s">
        <v>1368</v>
      </c>
      <c r="D16" t="s">
        <v>1370</v>
      </c>
      <c r="E16" t="s">
        <v>1368</v>
      </c>
      <c r="F16" t="s">
        <v>1368</v>
      </c>
      <c r="G16" t="s">
        <v>7</v>
      </c>
      <c r="H16" t="s">
        <v>594</v>
      </c>
      <c r="I16" t="s">
        <v>1368</v>
      </c>
      <c r="J16" t="s">
        <v>1368</v>
      </c>
      <c r="K16" t="s">
        <v>1368</v>
      </c>
    </row>
    <row r="17" spans="1:11" ht="30" customHeight="1" x14ac:dyDescent="0.3">
      <c r="A17" t="s">
        <v>1368</v>
      </c>
      <c r="B17" t="s">
        <v>964</v>
      </c>
      <c r="C17" t="s">
        <v>1368</v>
      </c>
      <c r="D17" t="s">
        <v>1370</v>
      </c>
      <c r="E17" t="s">
        <v>1368</v>
      </c>
      <c r="F17" t="s">
        <v>1368</v>
      </c>
      <c r="G17" t="s">
        <v>751</v>
      </c>
      <c r="H17" t="s">
        <v>594</v>
      </c>
      <c r="I17" t="s">
        <v>1368</v>
      </c>
      <c r="J17" t="s">
        <v>1368</v>
      </c>
      <c r="K17" t="s">
        <v>1368</v>
      </c>
    </row>
    <row r="18" spans="1:11" ht="30" customHeight="1" x14ac:dyDescent="0.3">
      <c r="A18" t="s">
        <v>1368</v>
      </c>
      <c r="B18" t="s">
        <v>1112</v>
      </c>
      <c r="C18" t="s">
        <v>1368</v>
      </c>
      <c r="D18" t="s">
        <v>1370</v>
      </c>
      <c r="E18" t="s">
        <v>1368</v>
      </c>
      <c r="F18" t="s">
        <v>1368</v>
      </c>
      <c r="G18" t="s">
        <v>7</v>
      </c>
      <c r="H18" t="s">
        <v>594</v>
      </c>
      <c r="I18" t="s">
        <v>1368</v>
      </c>
      <c r="J18" t="s">
        <v>1368</v>
      </c>
      <c r="K18" t="s">
        <v>1368</v>
      </c>
    </row>
    <row r="19" spans="1:11" ht="30" customHeight="1" x14ac:dyDescent="0.3">
      <c r="A19" t="s">
        <v>1368</v>
      </c>
      <c r="B19" t="s">
        <v>1112</v>
      </c>
      <c r="C19" t="s">
        <v>1368</v>
      </c>
      <c r="D19" t="s">
        <v>1370</v>
      </c>
      <c r="E19" t="s">
        <v>1368</v>
      </c>
      <c r="F19" t="s">
        <v>1368</v>
      </c>
      <c r="G19" t="s">
        <v>751</v>
      </c>
      <c r="H19" t="s">
        <v>594</v>
      </c>
      <c r="I19" t="s">
        <v>1368</v>
      </c>
      <c r="J19" t="s">
        <v>1368</v>
      </c>
      <c r="K19" t="s">
        <v>1368</v>
      </c>
    </row>
    <row r="20" spans="1:11" ht="30" customHeight="1" x14ac:dyDescent="0.3">
      <c r="A20" t="s">
        <v>1368</v>
      </c>
      <c r="B20" t="s">
        <v>1244</v>
      </c>
      <c r="C20" t="s">
        <v>1245</v>
      </c>
      <c r="D20">
        <v>5689</v>
      </c>
      <c r="E20" t="s">
        <v>1368</v>
      </c>
      <c r="F20" t="s">
        <v>1368</v>
      </c>
      <c r="G20" t="s">
        <v>7</v>
      </c>
      <c r="H20" t="s">
        <v>767</v>
      </c>
      <c r="I20" t="s">
        <v>1368</v>
      </c>
      <c r="J20" t="s">
        <v>1368</v>
      </c>
      <c r="K20" t="s">
        <v>1368</v>
      </c>
    </row>
    <row r="21" spans="1:11" ht="30" customHeight="1" x14ac:dyDescent="0.3">
      <c r="A21" t="s">
        <v>1368</v>
      </c>
      <c r="B21" t="s">
        <v>1244</v>
      </c>
      <c r="C21" t="s">
        <v>1245</v>
      </c>
      <c r="D21">
        <v>5689</v>
      </c>
      <c r="E21" t="s">
        <v>1368</v>
      </c>
      <c r="F21" t="s">
        <v>1368</v>
      </c>
      <c r="G21" t="s">
        <v>751</v>
      </c>
      <c r="H21" t="s">
        <v>767</v>
      </c>
      <c r="I21" t="s">
        <v>1368</v>
      </c>
      <c r="J21" t="s">
        <v>1368</v>
      </c>
      <c r="K21" t="s">
        <v>1368</v>
      </c>
    </row>
    <row r="22" spans="1:11" ht="30" customHeight="1" x14ac:dyDescent="0.3">
      <c r="A22" t="s">
        <v>1368</v>
      </c>
      <c r="B22" t="s">
        <v>1105</v>
      </c>
      <c r="C22" t="s">
        <v>1368</v>
      </c>
      <c r="D22" t="s">
        <v>1370</v>
      </c>
      <c r="E22" t="s">
        <v>1368</v>
      </c>
      <c r="F22" t="s">
        <v>1368</v>
      </c>
      <c r="G22" t="s">
        <v>7</v>
      </c>
      <c r="H22" t="s">
        <v>594</v>
      </c>
      <c r="I22" t="s">
        <v>1368</v>
      </c>
      <c r="J22" t="s">
        <v>1368</v>
      </c>
      <c r="K22" t="s">
        <v>1368</v>
      </c>
    </row>
    <row r="23" spans="1:11" ht="30" customHeight="1" x14ac:dyDescent="0.3">
      <c r="A23" t="s">
        <v>1368</v>
      </c>
      <c r="B23" t="s">
        <v>1105</v>
      </c>
      <c r="C23" t="s">
        <v>1368</v>
      </c>
      <c r="D23" t="s">
        <v>1370</v>
      </c>
      <c r="E23" t="s">
        <v>1368</v>
      </c>
      <c r="F23" t="s">
        <v>1368</v>
      </c>
      <c r="G23" t="s">
        <v>751</v>
      </c>
      <c r="H23" t="s">
        <v>594</v>
      </c>
      <c r="I23" t="s">
        <v>1368</v>
      </c>
      <c r="J23" t="s">
        <v>1368</v>
      </c>
      <c r="K23" t="s">
        <v>1368</v>
      </c>
    </row>
    <row r="24" spans="1:11" ht="30" customHeight="1" x14ac:dyDescent="0.3">
      <c r="A24" t="s">
        <v>1368</v>
      </c>
      <c r="B24" t="s">
        <v>664</v>
      </c>
      <c r="C24" t="s">
        <v>1311</v>
      </c>
      <c r="D24">
        <v>4224</v>
      </c>
      <c r="E24" t="s">
        <v>1368</v>
      </c>
      <c r="F24" t="s">
        <v>1368</v>
      </c>
      <c r="G24" t="s">
        <v>7</v>
      </c>
      <c r="H24" t="s">
        <v>737</v>
      </c>
      <c r="I24" t="s">
        <v>1368</v>
      </c>
      <c r="J24" t="s">
        <v>1368</v>
      </c>
      <c r="K24" t="s">
        <v>1368</v>
      </c>
    </row>
    <row r="25" spans="1:11" ht="30" customHeight="1" x14ac:dyDescent="0.3">
      <c r="A25" t="s">
        <v>1368</v>
      </c>
      <c r="B25" t="s">
        <v>664</v>
      </c>
      <c r="C25" t="s">
        <v>1311</v>
      </c>
      <c r="D25">
        <v>4224</v>
      </c>
      <c r="E25" t="s">
        <v>1368</v>
      </c>
      <c r="F25" t="s">
        <v>1368</v>
      </c>
      <c r="G25" t="s">
        <v>751</v>
      </c>
      <c r="H25" t="s">
        <v>737</v>
      </c>
      <c r="I25" t="s">
        <v>1368</v>
      </c>
      <c r="J25" t="s">
        <v>1368</v>
      </c>
      <c r="K25" t="s">
        <v>1368</v>
      </c>
    </row>
    <row r="26" spans="1:11" ht="30" customHeight="1" x14ac:dyDescent="0.3">
      <c r="A26" t="s">
        <v>1368</v>
      </c>
      <c r="B26" t="s">
        <v>970</v>
      </c>
      <c r="C26" t="s">
        <v>1368</v>
      </c>
      <c r="D26" t="s">
        <v>1370</v>
      </c>
      <c r="E26" t="s">
        <v>1368</v>
      </c>
      <c r="F26" t="s">
        <v>1368</v>
      </c>
      <c r="G26" t="s">
        <v>7</v>
      </c>
      <c r="H26" t="s">
        <v>737</v>
      </c>
      <c r="I26" t="s">
        <v>1368</v>
      </c>
      <c r="J26" t="s">
        <v>1368</v>
      </c>
      <c r="K26" t="s">
        <v>1368</v>
      </c>
    </row>
    <row r="27" spans="1:11" ht="30" customHeight="1" x14ac:dyDescent="0.3">
      <c r="A27" t="s">
        <v>1368</v>
      </c>
      <c r="B27" t="s">
        <v>970</v>
      </c>
      <c r="C27" t="s">
        <v>1368</v>
      </c>
      <c r="D27" t="s">
        <v>1370</v>
      </c>
      <c r="E27" t="s">
        <v>1368</v>
      </c>
      <c r="F27" t="s">
        <v>1368</v>
      </c>
      <c r="G27" t="s">
        <v>751</v>
      </c>
      <c r="H27" t="s">
        <v>737</v>
      </c>
      <c r="I27" t="s">
        <v>1368</v>
      </c>
      <c r="J27" t="s">
        <v>1368</v>
      </c>
      <c r="K27" t="s">
        <v>1368</v>
      </c>
    </row>
    <row r="28" spans="1:11" ht="30" customHeight="1" x14ac:dyDescent="0.3">
      <c r="A28" t="s">
        <v>1368</v>
      </c>
      <c r="B28" t="s">
        <v>1349</v>
      </c>
      <c r="C28" t="s">
        <v>1368</v>
      </c>
      <c r="D28" t="s">
        <v>1370</v>
      </c>
      <c r="E28" t="s">
        <v>1368</v>
      </c>
      <c r="F28" t="s">
        <v>1368</v>
      </c>
      <c r="G28" t="s">
        <v>7</v>
      </c>
      <c r="H28" t="s">
        <v>594</v>
      </c>
      <c r="I28" t="s">
        <v>1368</v>
      </c>
      <c r="J28" t="s">
        <v>1368</v>
      </c>
      <c r="K28" t="s">
        <v>1368</v>
      </c>
    </row>
    <row r="29" spans="1:11" ht="30" customHeight="1" x14ac:dyDescent="0.3">
      <c r="A29" t="s">
        <v>1368</v>
      </c>
      <c r="B29" t="s">
        <v>1349</v>
      </c>
      <c r="C29" t="s">
        <v>1368</v>
      </c>
      <c r="D29" t="s">
        <v>1370</v>
      </c>
      <c r="E29" t="s">
        <v>1368</v>
      </c>
      <c r="F29" t="s">
        <v>1368</v>
      </c>
      <c r="G29" t="s">
        <v>751</v>
      </c>
      <c r="H29" t="s">
        <v>594</v>
      </c>
      <c r="I29" t="s">
        <v>1368</v>
      </c>
      <c r="J29" t="s">
        <v>1368</v>
      </c>
      <c r="K29" t="s">
        <v>1368</v>
      </c>
    </row>
    <row r="30" spans="1:11" ht="30" customHeight="1" x14ac:dyDescent="0.3">
      <c r="A30" t="s">
        <v>1368</v>
      </c>
      <c r="B30" t="s">
        <v>880</v>
      </c>
      <c r="C30" t="s">
        <v>1368</v>
      </c>
      <c r="D30" t="s">
        <v>1370</v>
      </c>
      <c r="E30" t="s">
        <v>1368</v>
      </c>
      <c r="F30" t="s">
        <v>1368</v>
      </c>
      <c r="G30" t="s">
        <v>7</v>
      </c>
      <c r="H30" t="s">
        <v>881</v>
      </c>
      <c r="I30" t="s">
        <v>1368</v>
      </c>
      <c r="J30" t="s">
        <v>1368</v>
      </c>
      <c r="K30" t="s">
        <v>1368</v>
      </c>
    </row>
    <row r="31" spans="1:11" ht="30" customHeight="1" x14ac:dyDescent="0.3">
      <c r="A31" t="s">
        <v>1368</v>
      </c>
      <c r="B31" t="s">
        <v>670</v>
      </c>
      <c r="C31" t="s">
        <v>1368</v>
      </c>
      <c r="D31" t="s">
        <v>1370</v>
      </c>
      <c r="E31" t="s">
        <v>1368</v>
      </c>
      <c r="F31" t="s">
        <v>1368</v>
      </c>
      <c r="G31" t="s">
        <v>7</v>
      </c>
      <c r="H31" t="s">
        <v>983</v>
      </c>
      <c r="I31" t="s">
        <v>1368</v>
      </c>
      <c r="J31" t="s">
        <v>1368</v>
      </c>
      <c r="K31" t="s">
        <v>1368</v>
      </c>
    </row>
    <row r="32" spans="1:11" ht="30" customHeight="1" x14ac:dyDescent="0.3">
      <c r="A32" t="s">
        <v>1368</v>
      </c>
      <c r="B32" t="s">
        <v>670</v>
      </c>
      <c r="C32" t="s">
        <v>1368</v>
      </c>
      <c r="D32" t="s">
        <v>1370</v>
      </c>
      <c r="E32" t="s">
        <v>1368</v>
      </c>
      <c r="F32" t="s">
        <v>1368</v>
      </c>
      <c r="G32" t="s">
        <v>751</v>
      </c>
      <c r="H32" t="s">
        <v>983</v>
      </c>
      <c r="I32" t="s">
        <v>1368</v>
      </c>
      <c r="J32" t="s">
        <v>1368</v>
      </c>
      <c r="K32" t="s">
        <v>1368</v>
      </c>
    </row>
    <row r="33" spans="1:11" ht="30" customHeight="1" x14ac:dyDescent="0.3">
      <c r="A33" t="s">
        <v>1368</v>
      </c>
      <c r="B33" t="s">
        <v>1080</v>
      </c>
      <c r="C33" t="s">
        <v>1368</v>
      </c>
      <c r="D33" t="s">
        <v>1370</v>
      </c>
      <c r="E33" t="s">
        <v>1368</v>
      </c>
      <c r="F33" t="s">
        <v>1368</v>
      </c>
      <c r="G33" t="s">
        <v>7</v>
      </c>
      <c r="H33" t="s">
        <v>1032</v>
      </c>
      <c r="I33" t="s">
        <v>1368</v>
      </c>
      <c r="J33" t="s">
        <v>1368</v>
      </c>
      <c r="K33" t="s">
        <v>1368</v>
      </c>
    </row>
    <row r="34" spans="1:11" ht="30" customHeight="1" x14ac:dyDescent="0.3">
      <c r="A34" t="s">
        <v>1368</v>
      </c>
      <c r="B34" t="s">
        <v>1080</v>
      </c>
      <c r="C34" t="s">
        <v>1368</v>
      </c>
      <c r="D34" t="s">
        <v>1370</v>
      </c>
      <c r="E34" t="s">
        <v>1368</v>
      </c>
      <c r="F34" t="s">
        <v>1368</v>
      </c>
      <c r="G34" t="s">
        <v>751</v>
      </c>
      <c r="H34" t="s">
        <v>1032</v>
      </c>
      <c r="I34" t="s">
        <v>1368</v>
      </c>
      <c r="J34" t="s">
        <v>1368</v>
      </c>
      <c r="K34" t="s">
        <v>1368</v>
      </c>
    </row>
    <row r="35" spans="1:11" ht="30" customHeight="1" x14ac:dyDescent="0.3">
      <c r="A35" t="s">
        <v>1368</v>
      </c>
      <c r="B35" t="s">
        <v>854</v>
      </c>
      <c r="C35" t="s">
        <v>1368</v>
      </c>
      <c r="D35" t="s">
        <v>1370</v>
      </c>
      <c r="E35" t="s">
        <v>1368</v>
      </c>
      <c r="F35" t="s">
        <v>1368</v>
      </c>
      <c r="G35" t="s">
        <v>7</v>
      </c>
      <c r="H35" t="s">
        <v>594</v>
      </c>
      <c r="I35" t="s">
        <v>1368</v>
      </c>
      <c r="J35" t="s">
        <v>1368</v>
      </c>
      <c r="K35" t="s">
        <v>1368</v>
      </c>
    </row>
    <row r="36" spans="1:11" ht="30" customHeight="1" x14ac:dyDescent="0.3">
      <c r="A36" t="s">
        <v>1368</v>
      </c>
      <c r="B36" t="s">
        <v>854</v>
      </c>
      <c r="C36" t="s">
        <v>1368</v>
      </c>
      <c r="D36" t="s">
        <v>1370</v>
      </c>
      <c r="E36" t="s">
        <v>1368</v>
      </c>
      <c r="F36" t="s">
        <v>1368</v>
      </c>
      <c r="G36" t="s">
        <v>751</v>
      </c>
      <c r="H36" t="s">
        <v>594</v>
      </c>
      <c r="I36" t="s">
        <v>1368</v>
      </c>
      <c r="J36" t="s">
        <v>1368</v>
      </c>
      <c r="K36" t="s">
        <v>1368</v>
      </c>
    </row>
    <row r="37" spans="1:11" ht="30" customHeight="1" x14ac:dyDescent="0.3">
      <c r="A37" t="s">
        <v>1368</v>
      </c>
      <c r="B37" t="s">
        <v>908</v>
      </c>
      <c r="C37" t="s">
        <v>1368</v>
      </c>
      <c r="D37" t="s">
        <v>1370</v>
      </c>
      <c r="E37" t="s">
        <v>1368</v>
      </c>
      <c r="F37" t="s">
        <v>1368</v>
      </c>
      <c r="G37" t="s">
        <v>7</v>
      </c>
      <c r="H37" t="s">
        <v>909</v>
      </c>
      <c r="I37" t="s">
        <v>1368</v>
      </c>
      <c r="J37" t="s">
        <v>1368</v>
      </c>
      <c r="K37" t="s">
        <v>1368</v>
      </c>
    </row>
    <row r="38" spans="1:11" ht="30" customHeight="1" x14ac:dyDescent="0.3">
      <c r="A38" t="s">
        <v>1368</v>
      </c>
      <c r="B38" t="s">
        <v>1128</v>
      </c>
      <c r="C38" t="s">
        <v>1368</v>
      </c>
      <c r="D38" t="s">
        <v>1370</v>
      </c>
      <c r="E38" t="s">
        <v>1368</v>
      </c>
      <c r="F38" t="s">
        <v>1368</v>
      </c>
      <c r="G38" t="s">
        <v>7</v>
      </c>
      <c r="H38" t="s">
        <v>594</v>
      </c>
      <c r="I38" t="s">
        <v>1368</v>
      </c>
      <c r="J38" t="s">
        <v>1368</v>
      </c>
      <c r="K38" t="s">
        <v>1368</v>
      </c>
    </row>
    <row r="39" spans="1:11" ht="30" customHeight="1" x14ac:dyDescent="0.3">
      <c r="A39" t="s">
        <v>1368</v>
      </c>
      <c r="B39" t="s">
        <v>1128</v>
      </c>
      <c r="C39" t="s">
        <v>1368</v>
      </c>
      <c r="D39" t="s">
        <v>1370</v>
      </c>
      <c r="E39" t="s">
        <v>1368</v>
      </c>
      <c r="F39" t="s">
        <v>1368</v>
      </c>
      <c r="G39" t="s">
        <v>751</v>
      </c>
      <c r="H39" t="s">
        <v>594</v>
      </c>
      <c r="I39" t="s">
        <v>1368</v>
      </c>
      <c r="J39" t="s">
        <v>1368</v>
      </c>
      <c r="K39" t="s">
        <v>1368</v>
      </c>
    </row>
    <row r="40" spans="1:11" ht="30" customHeight="1" x14ac:dyDescent="0.3">
      <c r="A40" t="s">
        <v>1368</v>
      </c>
      <c r="B40" t="s">
        <v>1020</v>
      </c>
      <c r="C40" t="s">
        <v>1368</v>
      </c>
      <c r="D40" t="s">
        <v>1370</v>
      </c>
      <c r="E40" t="s">
        <v>1368</v>
      </c>
      <c r="F40" t="s">
        <v>1368</v>
      </c>
      <c r="G40" t="s">
        <v>7</v>
      </c>
      <c r="H40" t="s">
        <v>767</v>
      </c>
      <c r="I40" t="s">
        <v>1368</v>
      </c>
      <c r="J40" t="s">
        <v>1368</v>
      </c>
      <c r="K40" t="s">
        <v>1368</v>
      </c>
    </row>
    <row r="41" spans="1:11" ht="30" customHeight="1" x14ac:dyDescent="0.3">
      <c r="A41" t="s">
        <v>1368</v>
      </c>
      <c r="B41" t="s">
        <v>1007</v>
      </c>
      <c r="C41" t="s">
        <v>1368</v>
      </c>
      <c r="D41" t="s">
        <v>1370</v>
      </c>
      <c r="E41" t="s">
        <v>1368</v>
      </c>
      <c r="F41" t="s">
        <v>1368</v>
      </c>
      <c r="G41" t="s">
        <v>7</v>
      </c>
      <c r="H41" t="s">
        <v>767</v>
      </c>
      <c r="I41" t="s">
        <v>1368</v>
      </c>
      <c r="J41" t="s">
        <v>1368</v>
      </c>
      <c r="K41" t="s">
        <v>1368</v>
      </c>
    </row>
    <row r="42" spans="1:11" ht="30" customHeight="1" x14ac:dyDescent="0.3">
      <c r="A42" t="s">
        <v>1368</v>
      </c>
      <c r="B42" t="s">
        <v>1225</v>
      </c>
      <c r="C42" t="s">
        <v>1368</v>
      </c>
      <c r="D42" t="s">
        <v>1370</v>
      </c>
      <c r="E42" t="s">
        <v>1368</v>
      </c>
      <c r="F42" t="s">
        <v>1368</v>
      </c>
      <c r="G42" t="s">
        <v>7</v>
      </c>
      <c r="H42" t="s">
        <v>916</v>
      </c>
      <c r="I42" t="s">
        <v>1368</v>
      </c>
      <c r="J42" t="s">
        <v>1368</v>
      </c>
      <c r="K42" t="s">
        <v>1368</v>
      </c>
    </row>
    <row r="43" spans="1:11" ht="30" customHeight="1" x14ac:dyDescent="0.3">
      <c r="A43" t="s">
        <v>1368</v>
      </c>
      <c r="B43" t="s">
        <v>1186</v>
      </c>
      <c r="C43" t="s">
        <v>1368</v>
      </c>
      <c r="D43" t="s">
        <v>1370</v>
      </c>
      <c r="E43" t="s">
        <v>1368</v>
      </c>
      <c r="F43" t="s">
        <v>1368</v>
      </c>
      <c r="G43" t="s">
        <v>7</v>
      </c>
      <c r="H43" t="s">
        <v>767</v>
      </c>
      <c r="I43" t="s">
        <v>1368</v>
      </c>
      <c r="J43" t="s">
        <v>1368</v>
      </c>
      <c r="K43" t="s">
        <v>1368</v>
      </c>
    </row>
    <row r="44" spans="1:11" ht="30" customHeight="1" x14ac:dyDescent="0.3">
      <c r="A44" t="s">
        <v>1368</v>
      </c>
      <c r="B44" t="s">
        <v>662</v>
      </c>
      <c r="C44" t="s">
        <v>1368</v>
      </c>
      <c r="D44" t="s">
        <v>1370</v>
      </c>
      <c r="E44" t="s">
        <v>1368</v>
      </c>
      <c r="F44" t="s">
        <v>1368</v>
      </c>
      <c r="G44" t="s">
        <v>7</v>
      </c>
      <c r="H44" t="s">
        <v>767</v>
      </c>
      <c r="I44" t="s">
        <v>1368</v>
      </c>
      <c r="J44" t="s">
        <v>1368</v>
      </c>
      <c r="K44" t="s">
        <v>1368</v>
      </c>
    </row>
    <row r="45" spans="1:11" ht="30" customHeight="1" x14ac:dyDescent="0.3">
      <c r="A45" t="s">
        <v>1368</v>
      </c>
      <c r="B45" t="s">
        <v>876</v>
      </c>
      <c r="C45" t="s">
        <v>1368</v>
      </c>
      <c r="D45" t="s">
        <v>1370</v>
      </c>
      <c r="E45" t="s">
        <v>1368</v>
      </c>
      <c r="F45" t="s">
        <v>1368</v>
      </c>
      <c r="G45" t="s">
        <v>7</v>
      </c>
      <c r="H45" t="s">
        <v>767</v>
      </c>
      <c r="I45" t="s">
        <v>1368</v>
      </c>
      <c r="J45" t="s">
        <v>1368</v>
      </c>
      <c r="K45" t="s">
        <v>1368</v>
      </c>
    </row>
    <row r="46" spans="1:11" ht="30" customHeight="1" x14ac:dyDescent="0.3">
      <c r="A46" t="s">
        <v>1368</v>
      </c>
      <c r="B46" t="s">
        <v>851</v>
      </c>
      <c r="C46" t="s">
        <v>1368</v>
      </c>
      <c r="D46" t="s">
        <v>1370</v>
      </c>
      <c r="E46" t="s">
        <v>1368</v>
      </c>
      <c r="F46" t="s">
        <v>1368</v>
      </c>
      <c r="G46" t="s">
        <v>7</v>
      </c>
      <c r="H46" t="s">
        <v>849</v>
      </c>
      <c r="I46" t="s">
        <v>1368</v>
      </c>
      <c r="J46" t="s">
        <v>1368</v>
      </c>
      <c r="K46" t="s">
        <v>1368</v>
      </c>
    </row>
    <row r="47" spans="1:11" ht="30" customHeight="1" x14ac:dyDescent="0.3">
      <c r="A47" t="s">
        <v>1368</v>
      </c>
      <c r="B47" t="s">
        <v>857</v>
      </c>
      <c r="C47" t="s">
        <v>1368</v>
      </c>
      <c r="D47" t="s">
        <v>1370</v>
      </c>
      <c r="E47" t="s">
        <v>1368</v>
      </c>
      <c r="F47" t="s">
        <v>1368</v>
      </c>
      <c r="G47" t="s">
        <v>7</v>
      </c>
      <c r="H47" t="s">
        <v>849</v>
      </c>
      <c r="I47" t="s">
        <v>1368</v>
      </c>
      <c r="J47" t="s">
        <v>1368</v>
      </c>
      <c r="K47" t="s">
        <v>1368</v>
      </c>
    </row>
    <row r="48" spans="1:11" ht="30" customHeight="1" x14ac:dyDescent="0.3">
      <c r="A48" t="s">
        <v>1368</v>
      </c>
      <c r="B48" t="s">
        <v>1117</v>
      </c>
      <c r="C48" t="s">
        <v>1368</v>
      </c>
      <c r="D48" t="s">
        <v>1370</v>
      </c>
      <c r="E48" t="s">
        <v>1368</v>
      </c>
      <c r="F48" t="s">
        <v>1368</v>
      </c>
      <c r="G48" t="s">
        <v>7</v>
      </c>
      <c r="H48" t="s">
        <v>849</v>
      </c>
      <c r="I48" t="s">
        <v>1368</v>
      </c>
      <c r="J48" t="s">
        <v>1368</v>
      </c>
      <c r="K48" t="s">
        <v>1368</v>
      </c>
    </row>
    <row r="49" spans="1:11" ht="30" customHeight="1" x14ac:dyDescent="0.3">
      <c r="A49" t="s">
        <v>1368</v>
      </c>
      <c r="B49" t="s">
        <v>869</v>
      </c>
      <c r="C49" t="s">
        <v>1368</v>
      </c>
      <c r="D49" t="s">
        <v>1370</v>
      </c>
      <c r="E49" t="s">
        <v>1368</v>
      </c>
      <c r="F49" t="s">
        <v>1368</v>
      </c>
      <c r="G49" t="s">
        <v>7</v>
      </c>
      <c r="H49" t="s">
        <v>849</v>
      </c>
      <c r="I49" t="s">
        <v>1368</v>
      </c>
      <c r="J49" t="s">
        <v>1368</v>
      </c>
      <c r="K49" t="s">
        <v>1368</v>
      </c>
    </row>
    <row r="50" spans="1:11" ht="30" customHeight="1" x14ac:dyDescent="0.3">
      <c r="A50" t="s">
        <v>1368</v>
      </c>
      <c r="B50" t="s">
        <v>1259</v>
      </c>
      <c r="C50" t="s">
        <v>1368</v>
      </c>
      <c r="D50" t="s">
        <v>1370</v>
      </c>
      <c r="E50" t="s">
        <v>1368</v>
      </c>
      <c r="F50" t="s">
        <v>1368</v>
      </c>
      <c r="G50" t="s">
        <v>7</v>
      </c>
      <c r="H50" t="s">
        <v>594</v>
      </c>
      <c r="I50" t="s">
        <v>1368</v>
      </c>
      <c r="J50" t="s">
        <v>1368</v>
      </c>
      <c r="K50" t="s">
        <v>1368</v>
      </c>
    </row>
    <row r="51" spans="1:11" ht="30" customHeight="1" x14ac:dyDescent="0.3">
      <c r="A51" t="s">
        <v>1368</v>
      </c>
      <c r="B51" t="s">
        <v>1259</v>
      </c>
      <c r="C51" t="s">
        <v>1368</v>
      </c>
      <c r="D51" t="s">
        <v>1370</v>
      </c>
      <c r="E51" t="s">
        <v>1368</v>
      </c>
      <c r="F51" t="s">
        <v>1368</v>
      </c>
      <c r="G51" t="s">
        <v>751</v>
      </c>
      <c r="H51" t="s">
        <v>594</v>
      </c>
      <c r="I51" t="s">
        <v>1368</v>
      </c>
      <c r="J51" t="s">
        <v>1368</v>
      </c>
      <c r="K51" t="s">
        <v>1368</v>
      </c>
    </row>
    <row r="52" spans="1:11" ht="30" customHeight="1" x14ac:dyDescent="0.3">
      <c r="A52" t="s">
        <v>1368</v>
      </c>
      <c r="B52" t="s">
        <v>648</v>
      </c>
      <c r="C52" t="s">
        <v>1368</v>
      </c>
      <c r="D52" t="s">
        <v>1370</v>
      </c>
      <c r="E52" t="s">
        <v>1368</v>
      </c>
      <c r="F52" t="s">
        <v>1368</v>
      </c>
      <c r="G52" t="s">
        <v>7</v>
      </c>
      <c r="H52" t="s">
        <v>767</v>
      </c>
      <c r="I52" t="s">
        <v>1368</v>
      </c>
      <c r="J52" t="s">
        <v>1368</v>
      </c>
      <c r="K52" t="s">
        <v>1368</v>
      </c>
    </row>
    <row r="53" spans="1:11" ht="30" customHeight="1" x14ac:dyDescent="0.3">
      <c r="A53" t="s">
        <v>1368</v>
      </c>
      <c r="B53" t="s">
        <v>648</v>
      </c>
      <c r="C53" t="s">
        <v>1368</v>
      </c>
      <c r="D53" t="s">
        <v>1370</v>
      </c>
      <c r="E53" t="s">
        <v>1368</v>
      </c>
      <c r="F53" t="s">
        <v>1368</v>
      </c>
      <c r="G53" t="s">
        <v>7</v>
      </c>
      <c r="H53" t="s">
        <v>737</v>
      </c>
      <c r="I53" t="s">
        <v>1368</v>
      </c>
      <c r="J53" t="s">
        <v>1368</v>
      </c>
      <c r="K53" t="s">
        <v>1368</v>
      </c>
    </row>
    <row r="54" spans="1:11" ht="30" customHeight="1" x14ac:dyDescent="0.3">
      <c r="A54" t="s">
        <v>1368</v>
      </c>
      <c r="B54" t="s">
        <v>648</v>
      </c>
      <c r="C54" t="s">
        <v>1368</v>
      </c>
      <c r="D54" t="s">
        <v>1370</v>
      </c>
      <c r="E54" t="s">
        <v>1368</v>
      </c>
      <c r="F54" t="s">
        <v>1368</v>
      </c>
      <c r="G54" t="s">
        <v>751</v>
      </c>
      <c r="H54" t="s">
        <v>737</v>
      </c>
      <c r="I54" t="s">
        <v>1368</v>
      </c>
      <c r="J54" t="s">
        <v>1368</v>
      </c>
      <c r="K54" t="s">
        <v>1368</v>
      </c>
    </row>
    <row r="55" spans="1:11" ht="30" customHeight="1" x14ac:dyDescent="0.3">
      <c r="A55" t="s">
        <v>1368</v>
      </c>
      <c r="B55" t="s">
        <v>732</v>
      </c>
      <c r="C55" t="s">
        <v>1368</v>
      </c>
      <c r="D55" t="s">
        <v>1370</v>
      </c>
      <c r="E55" t="s">
        <v>1368</v>
      </c>
      <c r="F55" t="s">
        <v>1368</v>
      </c>
      <c r="G55" t="s">
        <v>7</v>
      </c>
      <c r="H55" t="s">
        <v>733</v>
      </c>
      <c r="I55" t="s">
        <v>1368</v>
      </c>
      <c r="J55" t="s">
        <v>1368</v>
      </c>
      <c r="K55" t="s">
        <v>1368</v>
      </c>
    </row>
    <row r="56" spans="1:11" ht="30" customHeight="1" x14ac:dyDescent="0.3">
      <c r="A56" t="s">
        <v>1368</v>
      </c>
      <c r="B56" t="s">
        <v>735</v>
      </c>
      <c r="C56" t="s">
        <v>1368</v>
      </c>
      <c r="D56" t="s">
        <v>1370</v>
      </c>
      <c r="E56" t="s">
        <v>1368</v>
      </c>
      <c r="F56" t="s">
        <v>1368</v>
      </c>
      <c r="G56" t="s">
        <v>7</v>
      </c>
      <c r="H56" t="s">
        <v>733</v>
      </c>
      <c r="I56" t="s">
        <v>1368</v>
      </c>
      <c r="J56" t="s">
        <v>1368</v>
      </c>
      <c r="K56" t="s">
        <v>1368</v>
      </c>
    </row>
    <row r="57" spans="1:11" ht="30" customHeight="1" x14ac:dyDescent="0.3">
      <c r="A57" t="s">
        <v>1368</v>
      </c>
      <c r="B57" t="s">
        <v>906</v>
      </c>
      <c r="C57" t="s">
        <v>1368</v>
      </c>
      <c r="D57" t="s">
        <v>1370</v>
      </c>
      <c r="E57" t="s">
        <v>1368</v>
      </c>
      <c r="F57" t="s">
        <v>1368</v>
      </c>
      <c r="G57" t="s">
        <v>7</v>
      </c>
      <c r="H57" t="s">
        <v>733</v>
      </c>
      <c r="I57" t="s">
        <v>1368</v>
      </c>
      <c r="J57" t="s">
        <v>1368</v>
      </c>
      <c r="K57" t="s">
        <v>1368</v>
      </c>
    </row>
    <row r="58" spans="1:11" ht="30" customHeight="1" x14ac:dyDescent="0.3">
      <c r="A58" t="s">
        <v>1368</v>
      </c>
      <c r="B58" t="s">
        <v>823</v>
      </c>
      <c r="C58" t="s">
        <v>1368</v>
      </c>
      <c r="D58" t="s">
        <v>1370</v>
      </c>
      <c r="E58" t="s">
        <v>1368</v>
      </c>
      <c r="F58" t="s">
        <v>1368</v>
      </c>
      <c r="G58" t="s">
        <v>7</v>
      </c>
      <c r="H58" t="s">
        <v>594</v>
      </c>
      <c r="I58" t="s">
        <v>1368</v>
      </c>
      <c r="J58" t="s">
        <v>1368</v>
      </c>
      <c r="K58" t="s">
        <v>1368</v>
      </c>
    </row>
    <row r="59" spans="1:11" ht="30" customHeight="1" x14ac:dyDescent="0.3">
      <c r="A59" t="s">
        <v>1368</v>
      </c>
      <c r="B59" t="s">
        <v>823</v>
      </c>
      <c r="C59" t="s">
        <v>1368</v>
      </c>
      <c r="D59" t="s">
        <v>1370</v>
      </c>
      <c r="E59" t="s">
        <v>1368</v>
      </c>
      <c r="F59" t="s">
        <v>1368</v>
      </c>
      <c r="G59" t="s">
        <v>751</v>
      </c>
      <c r="H59" t="s">
        <v>594</v>
      </c>
      <c r="I59" t="s">
        <v>1368</v>
      </c>
      <c r="J59" t="s">
        <v>1368</v>
      </c>
      <c r="K59" t="s">
        <v>1368</v>
      </c>
    </row>
    <row r="60" spans="1:11" ht="30" customHeight="1" x14ac:dyDescent="0.3">
      <c r="A60" t="s">
        <v>1368</v>
      </c>
      <c r="B60" t="s">
        <v>1040</v>
      </c>
      <c r="C60" t="s">
        <v>1368</v>
      </c>
      <c r="D60" t="s">
        <v>1370</v>
      </c>
      <c r="E60" t="s">
        <v>1368</v>
      </c>
      <c r="F60" t="s">
        <v>1368</v>
      </c>
      <c r="G60" t="s">
        <v>7</v>
      </c>
      <c r="H60" t="s">
        <v>594</v>
      </c>
      <c r="I60" t="s">
        <v>1368</v>
      </c>
      <c r="J60" t="s">
        <v>1368</v>
      </c>
      <c r="K60" t="s">
        <v>1368</v>
      </c>
    </row>
    <row r="61" spans="1:11" ht="30" customHeight="1" x14ac:dyDescent="0.3">
      <c r="A61" t="s">
        <v>1368</v>
      </c>
      <c r="B61" t="s">
        <v>1040</v>
      </c>
      <c r="C61" t="s">
        <v>1368</v>
      </c>
      <c r="D61" t="s">
        <v>1370</v>
      </c>
      <c r="E61" t="s">
        <v>1368</v>
      </c>
      <c r="F61" t="s">
        <v>1368</v>
      </c>
      <c r="G61" t="s">
        <v>751</v>
      </c>
      <c r="H61" t="s">
        <v>594</v>
      </c>
      <c r="I61" t="s">
        <v>1368</v>
      </c>
      <c r="J61" t="s">
        <v>1368</v>
      </c>
      <c r="K61" t="s">
        <v>1368</v>
      </c>
    </row>
    <row r="62" spans="1:11" ht="30" customHeight="1" x14ac:dyDescent="0.3">
      <c r="A62" t="s">
        <v>1368</v>
      </c>
      <c r="B62" t="s">
        <v>937</v>
      </c>
      <c r="C62" t="s">
        <v>1368</v>
      </c>
      <c r="D62" t="s">
        <v>1370</v>
      </c>
      <c r="E62" t="s">
        <v>1368</v>
      </c>
      <c r="F62" t="s">
        <v>1368</v>
      </c>
      <c r="G62" t="s">
        <v>7</v>
      </c>
      <c r="H62" t="s">
        <v>594</v>
      </c>
      <c r="I62" t="s">
        <v>1368</v>
      </c>
      <c r="J62" t="s">
        <v>1368</v>
      </c>
      <c r="K62" t="s">
        <v>1368</v>
      </c>
    </row>
    <row r="63" spans="1:11" ht="30" customHeight="1" x14ac:dyDescent="0.3">
      <c r="A63" t="s">
        <v>1368</v>
      </c>
      <c r="B63" t="s">
        <v>937</v>
      </c>
      <c r="C63" t="s">
        <v>1368</v>
      </c>
      <c r="D63" t="s">
        <v>1370</v>
      </c>
      <c r="E63" t="s">
        <v>1368</v>
      </c>
      <c r="F63" t="s">
        <v>1368</v>
      </c>
      <c r="G63" t="s">
        <v>751</v>
      </c>
      <c r="H63" t="s">
        <v>594</v>
      </c>
      <c r="I63" t="s">
        <v>1368</v>
      </c>
      <c r="J63" t="s">
        <v>1368</v>
      </c>
      <c r="K63" t="s">
        <v>1368</v>
      </c>
    </row>
    <row r="64" spans="1:11" ht="30" customHeight="1" x14ac:dyDescent="0.3">
      <c r="A64" t="s">
        <v>1368</v>
      </c>
      <c r="B64" t="s">
        <v>553</v>
      </c>
      <c r="C64" t="s">
        <v>1368</v>
      </c>
      <c r="D64" t="s">
        <v>1370</v>
      </c>
      <c r="E64" t="s">
        <v>1368</v>
      </c>
      <c r="F64" t="s">
        <v>1368</v>
      </c>
      <c r="G64" t="s">
        <v>535</v>
      </c>
      <c r="H64" t="s">
        <v>1032</v>
      </c>
      <c r="I64" t="s">
        <v>1368</v>
      </c>
      <c r="J64" t="s">
        <v>1368</v>
      </c>
      <c r="K64" t="s">
        <v>1368</v>
      </c>
    </row>
    <row r="65" spans="1:11" ht="30" customHeight="1" x14ac:dyDescent="0.3">
      <c r="A65" t="s">
        <v>1368</v>
      </c>
      <c r="B65" t="s">
        <v>553</v>
      </c>
      <c r="C65" t="s">
        <v>1368</v>
      </c>
      <c r="D65" t="s">
        <v>1370</v>
      </c>
      <c r="E65" t="s">
        <v>1368</v>
      </c>
      <c r="F65" t="s">
        <v>1368</v>
      </c>
      <c r="G65" t="s">
        <v>7</v>
      </c>
      <c r="H65" t="s">
        <v>1032</v>
      </c>
      <c r="I65" t="s">
        <v>1368</v>
      </c>
      <c r="J65" t="s">
        <v>1368</v>
      </c>
      <c r="K65" t="s">
        <v>1368</v>
      </c>
    </row>
    <row r="66" spans="1:11" ht="30" customHeight="1" x14ac:dyDescent="0.3">
      <c r="A66" t="s">
        <v>1368</v>
      </c>
      <c r="B66" t="s">
        <v>553</v>
      </c>
      <c r="C66" t="s">
        <v>1368</v>
      </c>
      <c r="D66" t="s">
        <v>1370</v>
      </c>
      <c r="E66" t="s">
        <v>1368</v>
      </c>
      <c r="F66" t="s">
        <v>1368</v>
      </c>
      <c r="G66" t="s">
        <v>751</v>
      </c>
      <c r="H66" t="s">
        <v>1032</v>
      </c>
      <c r="I66" t="s">
        <v>1368</v>
      </c>
      <c r="J66" t="s">
        <v>1368</v>
      </c>
      <c r="K66" t="s">
        <v>1368</v>
      </c>
    </row>
    <row r="67" spans="1:11" ht="30" customHeight="1" x14ac:dyDescent="0.3">
      <c r="A67" t="s">
        <v>1368</v>
      </c>
      <c r="B67" t="s">
        <v>915</v>
      </c>
      <c r="C67" t="s">
        <v>1368</v>
      </c>
      <c r="D67" t="s">
        <v>1370</v>
      </c>
      <c r="E67" t="s">
        <v>1368</v>
      </c>
      <c r="F67" t="s">
        <v>1368</v>
      </c>
      <c r="G67" t="s">
        <v>7</v>
      </c>
      <c r="H67" t="s">
        <v>916</v>
      </c>
      <c r="I67" t="s">
        <v>1368</v>
      </c>
      <c r="J67" t="s">
        <v>1368</v>
      </c>
      <c r="K67" t="s">
        <v>1368</v>
      </c>
    </row>
    <row r="68" spans="1:11" ht="30" customHeight="1" x14ac:dyDescent="0.3">
      <c r="A68" t="s">
        <v>1368</v>
      </c>
      <c r="B68" t="s">
        <v>918</v>
      </c>
      <c r="C68" t="s">
        <v>1368</v>
      </c>
      <c r="D68" t="s">
        <v>1370</v>
      </c>
      <c r="E68" t="s">
        <v>1368</v>
      </c>
      <c r="F68" t="s">
        <v>1368</v>
      </c>
      <c r="G68" t="s">
        <v>7</v>
      </c>
      <c r="H68" t="s">
        <v>767</v>
      </c>
      <c r="I68" t="s">
        <v>1368</v>
      </c>
      <c r="J68" t="s">
        <v>1368</v>
      </c>
      <c r="K68" t="s">
        <v>1368</v>
      </c>
    </row>
    <row r="69" spans="1:11" ht="30" customHeight="1" x14ac:dyDescent="0.3">
      <c r="A69" t="s">
        <v>1368</v>
      </c>
      <c r="B69" t="s">
        <v>918</v>
      </c>
      <c r="C69" t="s">
        <v>1368</v>
      </c>
      <c r="D69" t="s">
        <v>1370</v>
      </c>
      <c r="E69" t="s">
        <v>1368</v>
      </c>
      <c r="F69" t="s">
        <v>1368</v>
      </c>
      <c r="G69" t="s">
        <v>751</v>
      </c>
      <c r="H69" t="s">
        <v>767</v>
      </c>
      <c r="I69" t="s">
        <v>1368</v>
      </c>
      <c r="J69" t="s">
        <v>1368</v>
      </c>
      <c r="K69" t="s">
        <v>1368</v>
      </c>
    </row>
    <row r="70" spans="1:11" ht="30" customHeight="1" x14ac:dyDescent="0.3">
      <c r="A70" t="s">
        <v>1368</v>
      </c>
      <c r="B70" t="s">
        <v>1227</v>
      </c>
      <c r="C70" t="s">
        <v>1368</v>
      </c>
      <c r="D70" t="s">
        <v>1370</v>
      </c>
      <c r="E70" t="s">
        <v>1368</v>
      </c>
      <c r="F70" t="s">
        <v>1368</v>
      </c>
      <c r="G70" t="s">
        <v>7</v>
      </c>
      <c r="H70" t="s">
        <v>545</v>
      </c>
      <c r="I70" t="s">
        <v>1368</v>
      </c>
      <c r="J70" t="s">
        <v>1368</v>
      </c>
      <c r="K70" t="s">
        <v>1368</v>
      </c>
    </row>
    <row r="71" spans="1:11" ht="30" customHeight="1" x14ac:dyDescent="0.3">
      <c r="A71" t="s">
        <v>1368</v>
      </c>
      <c r="B71" t="s">
        <v>1227</v>
      </c>
      <c r="C71" t="s">
        <v>1368</v>
      </c>
      <c r="D71" t="s">
        <v>1370</v>
      </c>
      <c r="E71" t="s">
        <v>1368</v>
      </c>
      <c r="F71" t="s">
        <v>1368</v>
      </c>
      <c r="G71" t="s">
        <v>751</v>
      </c>
      <c r="H71" t="s">
        <v>545</v>
      </c>
      <c r="I71" t="s">
        <v>1368</v>
      </c>
      <c r="J71" t="s">
        <v>1368</v>
      </c>
      <c r="K71" t="s">
        <v>1368</v>
      </c>
    </row>
    <row r="72" spans="1:11" ht="30" customHeight="1" x14ac:dyDescent="0.3">
      <c r="A72" t="s">
        <v>1368</v>
      </c>
      <c r="B72" t="s">
        <v>1279</v>
      </c>
      <c r="C72" t="s">
        <v>1368</v>
      </c>
      <c r="D72" t="s">
        <v>1370</v>
      </c>
      <c r="E72" t="s">
        <v>1368</v>
      </c>
      <c r="F72" t="s">
        <v>1368</v>
      </c>
      <c r="G72" t="s">
        <v>7</v>
      </c>
      <c r="H72" t="s">
        <v>594</v>
      </c>
      <c r="I72" t="s">
        <v>1368</v>
      </c>
      <c r="J72" t="s">
        <v>1368</v>
      </c>
      <c r="K72" t="s">
        <v>1368</v>
      </c>
    </row>
    <row r="73" spans="1:11" ht="30" customHeight="1" x14ac:dyDescent="0.3">
      <c r="A73" t="s">
        <v>1368</v>
      </c>
      <c r="B73" t="s">
        <v>1279</v>
      </c>
      <c r="C73" t="s">
        <v>1368</v>
      </c>
      <c r="D73" t="s">
        <v>1370</v>
      </c>
      <c r="E73" t="s">
        <v>1368</v>
      </c>
      <c r="F73" t="s">
        <v>1368</v>
      </c>
      <c r="G73" t="s">
        <v>751</v>
      </c>
      <c r="H73" t="s">
        <v>594</v>
      </c>
      <c r="I73" t="s">
        <v>1368</v>
      </c>
      <c r="J73" t="s">
        <v>1368</v>
      </c>
      <c r="K73" t="s">
        <v>1368</v>
      </c>
    </row>
    <row r="74" spans="1:11" ht="30" customHeight="1" x14ac:dyDescent="0.3">
      <c r="A74" t="s">
        <v>1368</v>
      </c>
      <c r="B74" t="s">
        <v>1284</v>
      </c>
      <c r="C74" t="s">
        <v>1368</v>
      </c>
      <c r="D74" t="s">
        <v>1370</v>
      </c>
      <c r="E74" t="s">
        <v>1368</v>
      </c>
      <c r="F74" t="s">
        <v>1368</v>
      </c>
      <c r="G74" t="s">
        <v>7</v>
      </c>
      <c r="H74" t="s">
        <v>767</v>
      </c>
      <c r="I74" t="s">
        <v>1368</v>
      </c>
      <c r="J74" t="s">
        <v>1368</v>
      </c>
      <c r="K74" t="s">
        <v>1368</v>
      </c>
    </row>
    <row r="75" spans="1:11" ht="30" customHeight="1" x14ac:dyDescent="0.3">
      <c r="A75" t="s">
        <v>1368</v>
      </c>
      <c r="B75" t="s">
        <v>1287</v>
      </c>
      <c r="C75" t="s">
        <v>1368</v>
      </c>
      <c r="D75" t="s">
        <v>1370</v>
      </c>
      <c r="E75" t="s">
        <v>1368</v>
      </c>
      <c r="F75" t="s">
        <v>1368</v>
      </c>
      <c r="G75" t="s">
        <v>7</v>
      </c>
      <c r="H75" t="s">
        <v>767</v>
      </c>
      <c r="I75" t="s">
        <v>1368</v>
      </c>
      <c r="J75" t="s">
        <v>1368</v>
      </c>
      <c r="K75" t="s">
        <v>1368</v>
      </c>
    </row>
    <row r="76" spans="1:11" ht="30" customHeight="1" x14ac:dyDescent="0.3">
      <c r="A76" t="s">
        <v>1368</v>
      </c>
      <c r="B76" t="s">
        <v>1130</v>
      </c>
      <c r="C76" t="s">
        <v>1368</v>
      </c>
      <c r="D76" t="s">
        <v>1370</v>
      </c>
      <c r="E76" t="s">
        <v>1368</v>
      </c>
      <c r="F76" t="s">
        <v>1368</v>
      </c>
      <c r="G76" t="s">
        <v>7</v>
      </c>
      <c r="H76" t="s">
        <v>545</v>
      </c>
      <c r="I76" t="s">
        <v>1368</v>
      </c>
      <c r="J76" t="s">
        <v>1368</v>
      </c>
      <c r="K76" t="s">
        <v>1368</v>
      </c>
    </row>
    <row r="77" spans="1:11" ht="30" customHeight="1" x14ac:dyDescent="0.3">
      <c r="A77" t="s">
        <v>1368</v>
      </c>
      <c r="B77" t="s">
        <v>1130</v>
      </c>
      <c r="C77" t="s">
        <v>1368</v>
      </c>
      <c r="D77" t="s">
        <v>1370</v>
      </c>
      <c r="E77" t="s">
        <v>1368</v>
      </c>
      <c r="F77" t="s">
        <v>1368</v>
      </c>
      <c r="G77" t="s">
        <v>751</v>
      </c>
      <c r="H77" t="s">
        <v>545</v>
      </c>
      <c r="I77" t="s">
        <v>1368</v>
      </c>
      <c r="J77" t="s">
        <v>1368</v>
      </c>
      <c r="K77" t="s">
        <v>1368</v>
      </c>
    </row>
    <row r="78" spans="1:11" ht="30" customHeight="1" x14ac:dyDescent="0.3">
      <c r="A78" t="s">
        <v>1368</v>
      </c>
      <c r="B78" t="s">
        <v>1289</v>
      </c>
      <c r="C78" t="s">
        <v>1368</v>
      </c>
      <c r="D78" t="s">
        <v>1370</v>
      </c>
      <c r="E78" t="s">
        <v>1368</v>
      </c>
      <c r="F78" t="s">
        <v>1368</v>
      </c>
      <c r="G78" t="s">
        <v>7</v>
      </c>
      <c r="H78" t="s">
        <v>767</v>
      </c>
      <c r="I78" t="s">
        <v>1368</v>
      </c>
      <c r="J78" t="s">
        <v>1368</v>
      </c>
      <c r="K78" t="s">
        <v>1368</v>
      </c>
    </row>
    <row r="79" spans="1:11" ht="30" customHeight="1" x14ac:dyDescent="0.3">
      <c r="A79" t="s">
        <v>1368</v>
      </c>
      <c r="B79" t="s">
        <v>1289</v>
      </c>
      <c r="C79" t="s">
        <v>1368</v>
      </c>
      <c r="D79" t="s">
        <v>1370</v>
      </c>
      <c r="E79" t="s">
        <v>1368</v>
      </c>
      <c r="F79" t="s">
        <v>1368</v>
      </c>
      <c r="G79" t="s">
        <v>751</v>
      </c>
      <c r="H79" t="s">
        <v>767</v>
      </c>
      <c r="I79" t="s">
        <v>1368</v>
      </c>
      <c r="J79" t="s">
        <v>1368</v>
      </c>
      <c r="K79" t="s">
        <v>1368</v>
      </c>
    </row>
    <row r="80" spans="1:11" ht="30" customHeight="1" x14ac:dyDescent="0.3">
      <c r="A80" t="s">
        <v>1368</v>
      </c>
      <c r="B80" t="s">
        <v>1238</v>
      </c>
      <c r="C80" t="s">
        <v>1368</v>
      </c>
      <c r="D80" t="s">
        <v>1370</v>
      </c>
      <c r="E80" t="s">
        <v>1368</v>
      </c>
      <c r="F80" t="s">
        <v>1368</v>
      </c>
      <c r="G80" t="s">
        <v>7</v>
      </c>
      <c r="H80" t="s">
        <v>849</v>
      </c>
      <c r="I80" t="s">
        <v>1368</v>
      </c>
      <c r="J80" t="s">
        <v>1368</v>
      </c>
      <c r="K80" t="s">
        <v>1368</v>
      </c>
    </row>
    <row r="81" spans="1:11" ht="30" customHeight="1" x14ac:dyDescent="0.3">
      <c r="A81" t="s">
        <v>1368</v>
      </c>
      <c r="B81" t="s">
        <v>1307</v>
      </c>
      <c r="C81" t="s">
        <v>1368</v>
      </c>
      <c r="D81" t="s">
        <v>1370</v>
      </c>
      <c r="E81" t="s">
        <v>1368</v>
      </c>
      <c r="F81" t="s">
        <v>1368</v>
      </c>
      <c r="G81" t="s">
        <v>7</v>
      </c>
      <c r="H81" t="s">
        <v>817</v>
      </c>
      <c r="I81" t="s">
        <v>1368</v>
      </c>
      <c r="J81" t="s">
        <v>1368</v>
      </c>
      <c r="K81" t="s">
        <v>1368</v>
      </c>
    </row>
    <row r="82" spans="1:11" ht="30" customHeight="1" x14ac:dyDescent="0.3">
      <c r="A82" t="s">
        <v>1368</v>
      </c>
      <c r="B82" t="s">
        <v>816</v>
      </c>
      <c r="C82" t="s">
        <v>1368</v>
      </c>
      <c r="D82" t="s">
        <v>1370</v>
      </c>
      <c r="E82" t="s">
        <v>1368</v>
      </c>
      <c r="F82" t="s">
        <v>1368</v>
      </c>
      <c r="G82" t="s">
        <v>7</v>
      </c>
      <c r="H82" t="s">
        <v>817</v>
      </c>
      <c r="I82" t="s">
        <v>1368</v>
      </c>
      <c r="J82" t="s">
        <v>1368</v>
      </c>
      <c r="K82" t="s">
        <v>1368</v>
      </c>
    </row>
    <row r="83" spans="1:11" ht="30" customHeight="1" x14ac:dyDescent="0.3">
      <c r="A83" t="s">
        <v>1368</v>
      </c>
      <c r="B83" t="s">
        <v>1234</v>
      </c>
      <c r="C83" t="s">
        <v>1368</v>
      </c>
      <c r="D83" t="s">
        <v>1370</v>
      </c>
      <c r="E83" t="s">
        <v>1368</v>
      </c>
      <c r="F83" t="s">
        <v>1368</v>
      </c>
      <c r="G83" t="s">
        <v>7</v>
      </c>
      <c r="H83" t="s">
        <v>849</v>
      </c>
      <c r="I83" t="s">
        <v>1368</v>
      </c>
      <c r="J83" t="s">
        <v>1368</v>
      </c>
      <c r="K83" t="s">
        <v>1368</v>
      </c>
    </row>
    <row r="84" spans="1:11" ht="30" customHeight="1" x14ac:dyDescent="0.3">
      <c r="A84" t="s">
        <v>1368</v>
      </c>
      <c r="B84" t="s">
        <v>1232</v>
      </c>
      <c r="C84" t="s">
        <v>1368</v>
      </c>
      <c r="D84" t="s">
        <v>1370</v>
      </c>
      <c r="E84" t="s">
        <v>1368</v>
      </c>
      <c r="F84" t="s">
        <v>1368</v>
      </c>
      <c r="G84" t="s">
        <v>7</v>
      </c>
      <c r="H84" t="s">
        <v>849</v>
      </c>
      <c r="I84" t="s">
        <v>1368</v>
      </c>
      <c r="J84" t="s">
        <v>1368</v>
      </c>
      <c r="K84" t="s">
        <v>1368</v>
      </c>
    </row>
    <row r="85" spans="1:11" ht="30" customHeight="1" x14ac:dyDescent="0.3">
      <c r="A85" t="s">
        <v>1368</v>
      </c>
      <c r="B85" t="s">
        <v>1236</v>
      </c>
      <c r="C85" t="s">
        <v>1368</v>
      </c>
      <c r="D85" t="s">
        <v>1370</v>
      </c>
      <c r="E85" t="s">
        <v>1368</v>
      </c>
      <c r="F85" t="s">
        <v>1368</v>
      </c>
      <c r="G85" t="s">
        <v>7</v>
      </c>
      <c r="H85" t="s">
        <v>849</v>
      </c>
      <c r="I85" t="s">
        <v>1368</v>
      </c>
      <c r="J85" t="s">
        <v>1368</v>
      </c>
      <c r="K85" t="s">
        <v>1368</v>
      </c>
    </row>
    <row r="86" spans="1:11" ht="30" customHeight="1" x14ac:dyDescent="0.3">
      <c r="A86" t="s">
        <v>1368</v>
      </c>
      <c r="B86" t="s">
        <v>1240</v>
      </c>
      <c r="C86" t="s">
        <v>1368</v>
      </c>
      <c r="D86" t="s">
        <v>1370</v>
      </c>
      <c r="E86" t="s">
        <v>1368</v>
      </c>
      <c r="F86" t="s">
        <v>1368</v>
      </c>
      <c r="G86" t="s">
        <v>7</v>
      </c>
      <c r="H86" t="s">
        <v>849</v>
      </c>
      <c r="I86" t="s">
        <v>1368</v>
      </c>
      <c r="J86" t="s">
        <v>1368</v>
      </c>
      <c r="K86" t="s">
        <v>1368</v>
      </c>
    </row>
    <row r="87" spans="1:11" ht="30" customHeight="1" x14ac:dyDescent="0.3">
      <c r="A87" t="s">
        <v>1368</v>
      </c>
      <c r="B87" t="s">
        <v>1242</v>
      </c>
      <c r="C87" t="s">
        <v>1368</v>
      </c>
      <c r="D87" t="s">
        <v>1370</v>
      </c>
      <c r="E87" t="s">
        <v>1368</v>
      </c>
      <c r="F87" t="s">
        <v>1368</v>
      </c>
      <c r="G87" t="s">
        <v>7</v>
      </c>
      <c r="H87" t="s">
        <v>849</v>
      </c>
      <c r="I87" t="s">
        <v>1368</v>
      </c>
      <c r="J87" t="s">
        <v>1368</v>
      </c>
      <c r="K87" t="s">
        <v>1368</v>
      </c>
    </row>
    <row r="88" spans="1:11" ht="30" customHeight="1" x14ac:dyDescent="0.3">
      <c r="A88" t="s">
        <v>1368</v>
      </c>
      <c r="B88" t="s">
        <v>988</v>
      </c>
      <c r="C88" t="s">
        <v>1368</v>
      </c>
      <c r="D88" t="s">
        <v>1370</v>
      </c>
      <c r="E88" t="s">
        <v>1368</v>
      </c>
      <c r="F88" t="s">
        <v>1368</v>
      </c>
      <c r="G88" t="s">
        <v>7</v>
      </c>
      <c r="H88" t="s">
        <v>594</v>
      </c>
      <c r="I88" t="s">
        <v>1368</v>
      </c>
      <c r="J88" t="s">
        <v>1368</v>
      </c>
      <c r="K88" t="s">
        <v>1368</v>
      </c>
    </row>
    <row r="89" spans="1:11" ht="30" customHeight="1" x14ac:dyDescent="0.3">
      <c r="A89" t="s">
        <v>1368</v>
      </c>
      <c r="B89" t="s">
        <v>988</v>
      </c>
      <c r="C89" t="s">
        <v>1368</v>
      </c>
      <c r="D89" t="s">
        <v>1370</v>
      </c>
      <c r="E89" t="s">
        <v>1368</v>
      </c>
      <c r="F89" t="s">
        <v>1368</v>
      </c>
      <c r="G89" t="s">
        <v>7</v>
      </c>
      <c r="H89" t="s">
        <v>737</v>
      </c>
      <c r="I89" t="s">
        <v>1368</v>
      </c>
      <c r="J89" t="s">
        <v>1368</v>
      </c>
      <c r="K89" t="s">
        <v>1368</v>
      </c>
    </row>
    <row r="90" spans="1:11" ht="30" customHeight="1" x14ac:dyDescent="0.3">
      <c r="A90" t="s">
        <v>1368</v>
      </c>
      <c r="B90" t="s">
        <v>988</v>
      </c>
      <c r="C90" t="s">
        <v>1368</v>
      </c>
      <c r="D90" t="s">
        <v>1370</v>
      </c>
      <c r="E90" t="s">
        <v>1368</v>
      </c>
      <c r="F90" t="s">
        <v>1368</v>
      </c>
      <c r="G90" t="s">
        <v>751</v>
      </c>
      <c r="H90" t="s">
        <v>737</v>
      </c>
      <c r="I90" t="s">
        <v>1368</v>
      </c>
      <c r="J90" t="s">
        <v>1368</v>
      </c>
      <c r="K90" t="s">
        <v>1368</v>
      </c>
    </row>
    <row r="91" spans="1:11" ht="30" customHeight="1" x14ac:dyDescent="0.3">
      <c r="A91" t="s">
        <v>1368</v>
      </c>
      <c r="B91" t="s">
        <v>887</v>
      </c>
      <c r="C91" t="s">
        <v>1368</v>
      </c>
      <c r="D91" t="s">
        <v>1370</v>
      </c>
      <c r="E91" t="s">
        <v>1368</v>
      </c>
      <c r="F91" t="s">
        <v>1368</v>
      </c>
      <c r="G91" t="s">
        <v>7</v>
      </c>
      <c r="H91" t="s">
        <v>817</v>
      </c>
      <c r="I91" t="s">
        <v>1368</v>
      </c>
      <c r="J91" t="s">
        <v>1368</v>
      </c>
      <c r="K91" t="s">
        <v>1368</v>
      </c>
    </row>
    <row r="92" spans="1:11" ht="30" customHeight="1" x14ac:dyDescent="0.3">
      <c r="A92" t="s">
        <v>1368</v>
      </c>
      <c r="B92" t="s">
        <v>1256</v>
      </c>
      <c r="C92" t="s">
        <v>1368</v>
      </c>
      <c r="D92" t="s">
        <v>1370</v>
      </c>
      <c r="E92" t="s">
        <v>1368</v>
      </c>
      <c r="F92" t="s">
        <v>1368</v>
      </c>
      <c r="G92" t="s">
        <v>7</v>
      </c>
      <c r="H92" t="s">
        <v>545</v>
      </c>
      <c r="I92" t="s">
        <v>1368</v>
      </c>
      <c r="J92" t="s">
        <v>1368</v>
      </c>
      <c r="K92" t="s">
        <v>1368</v>
      </c>
    </row>
    <row r="93" spans="1:11" ht="30" customHeight="1" x14ac:dyDescent="0.3">
      <c r="A93" t="s">
        <v>1368</v>
      </c>
      <c r="B93" t="s">
        <v>1267</v>
      </c>
      <c r="C93" t="s">
        <v>1368</v>
      </c>
      <c r="D93" t="s">
        <v>1370</v>
      </c>
      <c r="E93" t="s">
        <v>1368</v>
      </c>
      <c r="F93" t="s">
        <v>1368</v>
      </c>
      <c r="G93" t="s">
        <v>7</v>
      </c>
      <c r="H93" t="s">
        <v>545</v>
      </c>
      <c r="I93" t="s">
        <v>1368</v>
      </c>
      <c r="J93" t="s">
        <v>1368</v>
      </c>
      <c r="K93" t="s">
        <v>1368</v>
      </c>
    </row>
    <row r="94" spans="1:11" ht="30" customHeight="1" x14ac:dyDescent="0.3">
      <c r="A94" t="s">
        <v>1368</v>
      </c>
      <c r="B94" t="s">
        <v>1267</v>
      </c>
      <c r="C94" t="s">
        <v>1368</v>
      </c>
      <c r="D94" t="s">
        <v>1370</v>
      </c>
      <c r="E94" t="s">
        <v>1368</v>
      </c>
      <c r="F94" t="s">
        <v>1368</v>
      </c>
      <c r="G94" t="s">
        <v>751</v>
      </c>
      <c r="H94" t="s">
        <v>545</v>
      </c>
      <c r="I94" t="s">
        <v>1368</v>
      </c>
      <c r="J94" t="s">
        <v>1368</v>
      </c>
      <c r="K94" t="s">
        <v>1368</v>
      </c>
    </row>
    <row r="95" spans="1:11" ht="30" customHeight="1" x14ac:dyDescent="0.3">
      <c r="A95" t="s">
        <v>1368</v>
      </c>
      <c r="B95" t="s">
        <v>1273</v>
      </c>
      <c r="C95" t="s">
        <v>1368</v>
      </c>
      <c r="D95" t="s">
        <v>1370</v>
      </c>
      <c r="E95" t="s">
        <v>1368</v>
      </c>
      <c r="F95" t="s">
        <v>1368</v>
      </c>
      <c r="G95" t="s">
        <v>7</v>
      </c>
      <c r="H95" t="s">
        <v>545</v>
      </c>
      <c r="I95" t="s">
        <v>1368</v>
      </c>
      <c r="J95" t="s">
        <v>1368</v>
      </c>
      <c r="K95" t="s">
        <v>1368</v>
      </c>
    </row>
    <row r="96" spans="1:11" ht="30" customHeight="1" x14ac:dyDescent="0.3">
      <c r="A96" t="s">
        <v>1368</v>
      </c>
      <c r="B96" t="s">
        <v>1294</v>
      </c>
      <c r="C96" t="s">
        <v>1368</v>
      </c>
      <c r="D96" t="s">
        <v>1370</v>
      </c>
      <c r="E96" t="s">
        <v>1368</v>
      </c>
      <c r="F96" t="s">
        <v>1368</v>
      </c>
      <c r="G96" t="s">
        <v>7</v>
      </c>
      <c r="H96" t="s">
        <v>817</v>
      </c>
      <c r="I96" t="s">
        <v>1368</v>
      </c>
      <c r="J96" t="s">
        <v>1368</v>
      </c>
      <c r="K96" t="s">
        <v>1368</v>
      </c>
    </row>
    <row r="97" spans="1:11" ht="30" customHeight="1" x14ac:dyDescent="0.3">
      <c r="A97" t="s">
        <v>1368</v>
      </c>
      <c r="B97" t="s">
        <v>1294</v>
      </c>
      <c r="C97" t="s">
        <v>1368</v>
      </c>
      <c r="D97" t="s">
        <v>1370</v>
      </c>
      <c r="E97" t="s">
        <v>1368</v>
      </c>
      <c r="F97" t="s">
        <v>1368</v>
      </c>
      <c r="G97" t="s">
        <v>751</v>
      </c>
      <c r="H97" t="s">
        <v>817</v>
      </c>
      <c r="I97" t="s">
        <v>1368</v>
      </c>
      <c r="J97" t="s">
        <v>1368</v>
      </c>
      <c r="K97" t="s">
        <v>1368</v>
      </c>
    </row>
    <row r="98" spans="1:11" ht="30" customHeight="1" x14ac:dyDescent="0.3">
      <c r="A98" t="s">
        <v>1368</v>
      </c>
      <c r="B98" t="s">
        <v>1070</v>
      </c>
      <c r="C98" t="s">
        <v>1368</v>
      </c>
      <c r="D98" t="s">
        <v>1370</v>
      </c>
      <c r="E98" t="s">
        <v>1368</v>
      </c>
      <c r="F98" t="s">
        <v>1368</v>
      </c>
      <c r="G98" t="s">
        <v>7</v>
      </c>
      <c r="H98" t="s">
        <v>545</v>
      </c>
      <c r="I98" t="s">
        <v>1368</v>
      </c>
      <c r="J98" t="s">
        <v>1368</v>
      </c>
      <c r="K98" t="s">
        <v>1368</v>
      </c>
    </row>
    <row r="99" spans="1:11" ht="30" customHeight="1" x14ac:dyDescent="0.3">
      <c r="A99" t="s">
        <v>1368</v>
      </c>
      <c r="B99" t="s">
        <v>1070</v>
      </c>
      <c r="C99" t="s">
        <v>1368</v>
      </c>
      <c r="D99" t="s">
        <v>1370</v>
      </c>
      <c r="E99" t="s">
        <v>1368</v>
      </c>
      <c r="F99" t="s">
        <v>1368</v>
      </c>
      <c r="G99" t="s">
        <v>751</v>
      </c>
      <c r="H99" t="s">
        <v>545</v>
      </c>
      <c r="I99" t="s">
        <v>1368</v>
      </c>
      <c r="J99" t="s">
        <v>1368</v>
      </c>
      <c r="K99" t="s">
        <v>1368</v>
      </c>
    </row>
    <row r="100" spans="1:11" ht="30" customHeight="1" x14ac:dyDescent="0.3">
      <c r="A100" t="s">
        <v>1368</v>
      </c>
      <c r="B100" t="s">
        <v>920</v>
      </c>
      <c r="C100" t="s">
        <v>1368</v>
      </c>
      <c r="D100" t="s">
        <v>1370</v>
      </c>
      <c r="E100" t="s">
        <v>1368</v>
      </c>
      <c r="F100" t="s">
        <v>1368</v>
      </c>
      <c r="G100" t="s">
        <v>7</v>
      </c>
      <c r="H100" t="s">
        <v>767</v>
      </c>
      <c r="I100" t="s">
        <v>1368</v>
      </c>
      <c r="J100" t="s">
        <v>1368</v>
      </c>
      <c r="K100" t="s">
        <v>1368</v>
      </c>
    </row>
    <row r="101" spans="1:11" ht="30" customHeight="1" x14ac:dyDescent="0.3">
      <c r="A101" t="s">
        <v>1368</v>
      </c>
      <c r="B101" t="s">
        <v>920</v>
      </c>
      <c r="C101" t="s">
        <v>1368</v>
      </c>
      <c r="D101" t="s">
        <v>1370</v>
      </c>
      <c r="E101" t="s">
        <v>1368</v>
      </c>
      <c r="F101" t="s">
        <v>1368</v>
      </c>
      <c r="G101" t="s">
        <v>7</v>
      </c>
      <c r="H101" t="s">
        <v>849</v>
      </c>
      <c r="I101" t="s">
        <v>1368</v>
      </c>
      <c r="J101" t="s">
        <v>1368</v>
      </c>
      <c r="K101" t="s">
        <v>1368</v>
      </c>
    </row>
    <row r="102" spans="1:11" ht="30" customHeight="1" x14ac:dyDescent="0.3">
      <c r="A102" t="s">
        <v>1368</v>
      </c>
      <c r="B102" t="s">
        <v>920</v>
      </c>
      <c r="C102" t="s">
        <v>1368</v>
      </c>
      <c r="D102" t="s">
        <v>1370</v>
      </c>
      <c r="E102" t="s">
        <v>1368</v>
      </c>
      <c r="F102" t="s">
        <v>1368</v>
      </c>
      <c r="G102" t="s">
        <v>751</v>
      </c>
      <c r="H102" t="s">
        <v>849</v>
      </c>
      <c r="I102" t="s">
        <v>1368</v>
      </c>
      <c r="J102" t="s">
        <v>1368</v>
      </c>
      <c r="K102" t="s">
        <v>1368</v>
      </c>
    </row>
    <row r="103" spans="1:11" ht="30" customHeight="1" x14ac:dyDescent="0.3">
      <c r="A103" t="s">
        <v>1368</v>
      </c>
      <c r="B103" t="s">
        <v>922</v>
      </c>
      <c r="C103" t="s">
        <v>1368</v>
      </c>
      <c r="D103" t="s">
        <v>1370</v>
      </c>
      <c r="E103" t="s">
        <v>1368</v>
      </c>
      <c r="F103" t="s">
        <v>1368</v>
      </c>
      <c r="G103" t="s">
        <v>7</v>
      </c>
      <c r="H103" t="s">
        <v>767</v>
      </c>
      <c r="I103" t="s">
        <v>1368</v>
      </c>
      <c r="J103" t="s">
        <v>1368</v>
      </c>
      <c r="K103" t="s">
        <v>1368</v>
      </c>
    </row>
    <row r="104" spans="1:11" ht="30" customHeight="1" x14ac:dyDescent="0.3">
      <c r="A104" t="s">
        <v>1368</v>
      </c>
      <c r="B104" t="s">
        <v>922</v>
      </c>
      <c r="C104" t="s">
        <v>1368</v>
      </c>
      <c r="D104" t="s">
        <v>1370</v>
      </c>
      <c r="E104" t="s">
        <v>1368</v>
      </c>
      <c r="F104" t="s">
        <v>1368</v>
      </c>
      <c r="G104" t="s">
        <v>751</v>
      </c>
      <c r="H104" t="s">
        <v>767</v>
      </c>
      <c r="I104" t="s">
        <v>1368</v>
      </c>
      <c r="J104" t="s">
        <v>1368</v>
      </c>
      <c r="K104" t="s">
        <v>1368</v>
      </c>
    </row>
    <row r="105" spans="1:11" ht="30" customHeight="1" x14ac:dyDescent="0.3">
      <c r="A105" t="s">
        <v>1368</v>
      </c>
      <c r="B105" t="s">
        <v>860</v>
      </c>
      <c r="C105" t="s">
        <v>1368</v>
      </c>
      <c r="D105" t="s">
        <v>1370</v>
      </c>
      <c r="E105" t="s">
        <v>1368</v>
      </c>
      <c r="F105" t="s">
        <v>1368</v>
      </c>
      <c r="G105" t="s">
        <v>7</v>
      </c>
      <c r="H105" t="s">
        <v>849</v>
      </c>
      <c r="I105" t="s">
        <v>1368</v>
      </c>
      <c r="J105" t="s">
        <v>1368</v>
      </c>
      <c r="K105" t="s">
        <v>1368</v>
      </c>
    </row>
    <row r="106" spans="1:11" ht="30" customHeight="1" x14ac:dyDescent="0.3">
      <c r="A106" t="s">
        <v>1368</v>
      </c>
      <c r="B106" t="s">
        <v>860</v>
      </c>
      <c r="C106" t="s">
        <v>1368</v>
      </c>
      <c r="D106" t="s">
        <v>1370</v>
      </c>
      <c r="E106" t="s">
        <v>1368</v>
      </c>
      <c r="F106" t="s">
        <v>1368</v>
      </c>
      <c r="G106" t="s">
        <v>751</v>
      </c>
      <c r="H106" t="s">
        <v>849</v>
      </c>
      <c r="I106" t="s">
        <v>1368</v>
      </c>
      <c r="J106" t="s">
        <v>1368</v>
      </c>
      <c r="K106" t="s">
        <v>1368</v>
      </c>
    </row>
    <row r="107" spans="1:11" ht="30" customHeight="1" x14ac:dyDescent="0.3">
      <c r="A107" t="s">
        <v>1368</v>
      </c>
      <c r="B107" t="s">
        <v>872</v>
      </c>
      <c r="C107" t="s">
        <v>1368</v>
      </c>
      <c r="D107" t="s">
        <v>1370</v>
      </c>
      <c r="E107" t="s">
        <v>1368</v>
      </c>
      <c r="F107" t="s">
        <v>1368</v>
      </c>
      <c r="G107" t="s">
        <v>7</v>
      </c>
      <c r="H107" t="s">
        <v>849</v>
      </c>
      <c r="I107" t="s">
        <v>1368</v>
      </c>
      <c r="J107" t="s">
        <v>1368</v>
      </c>
      <c r="K107" t="s">
        <v>1368</v>
      </c>
    </row>
    <row r="108" spans="1:11" ht="30" customHeight="1" x14ac:dyDescent="0.3">
      <c r="A108" t="s">
        <v>1368</v>
      </c>
      <c r="B108" t="s">
        <v>874</v>
      </c>
      <c r="C108" t="s">
        <v>1368</v>
      </c>
      <c r="D108" t="s">
        <v>1370</v>
      </c>
      <c r="E108" t="s">
        <v>1368</v>
      </c>
      <c r="F108" t="s">
        <v>1368</v>
      </c>
      <c r="G108" t="s">
        <v>7</v>
      </c>
      <c r="H108" t="s">
        <v>849</v>
      </c>
      <c r="I108" t="s">
        <v>1368</v>
      </c>
      <c r="J108" t="s">
        <v>1368</v>
      </c>
      <c r="K108" t="s">
        <v>1368</v>
      </c>
    </row>
    <row r="109" spans="1:11" ht="30" customHeight="1" x14ac:dyDescent="0.3">
      <c r="A109" t="s">
        <v>1368</v>
      </c>
      <c r="B109" t="s">
        <v>515</v>
      </c>
      <c r="C109" t="s">
        <v>1368</v>
      </c>
      <c r="D109" t="s">
        <v>1370</v>
      </c>
      <c r="E109" t="s">
        <v>1368</v>
      </c>
      <c r="F109" t="s">
        <v>1368</v>
      </c>
      <c r="G109" t="s">
        <v>7</v>
      </c>
      <c r="H109" t="s">
        <v>849</v>
      </c>
      <c r="I109" t="s">
        <v>1368</v>
      </c>
      <c r="J109" t="s">
        <v>1368</v>
      </c>
      <c r="K109" t="s">
        <v>1368</v>
      </c>
    </row>
    <row r="110" spans="1:11" ht="30" customHeight="1" x14ac:dyDescent="0.3">
      <c r="A110" t="s">
        <v>1368</v>
      </c>
      <c r="B110" t="s">
        <v>521</v>
      </c>
      <c r="C110" t="s">
        <v>1368</v>
      </c>
      <c r="D110" t="s">
        <v>1370</v>
      </c>
      <c r="E110" t="s">
        <v>1368</v>
      </c>
      <c r="F110" t="s">
        <v>1368</v>
      </c>
      <c r="G110" t="s">
        <v>7</v>
      </c>
      <c r="H110" t="s">
        <v>849</v>
      </c>
      <c r="I110" t="s">
        <v>1368</v>
      </c>
      <c r="J110" t="s">
        <v>1368</v>
      </c>
      <c r="K110" t="s">
        <v>1368</v>
      </c>
    </row>
    <row r="111" spans="1:11" ht="30" customHeight="1" x14ac:dyDescent="0.3">
      <c r="A111" t="s">
        <v>1368</v>
      </c>
      <c r="B111" t="s">
        <v>523</v>
      </c>
      <c r="C111" t="s">
        <v>1368</v>
      </c>
      <c r="D111" t="s">
        <v>1370</v>
      </c>
      <c r="E111" t="s">
        <v>1368</v>
      </c>
      <c r="F111" t="s">
        <v>1368</v>
      </c>
      <c r="G111" t="s">
        <v>7</v>
      </c>
      <c r="H111" t="s">
        <v>849</v>
      </c>
      <c r="I111" t="s">
        <v>1368</v>
      </c>
      <c r="J111" t="s">
        <v>1368</v>
      </c>
      <c r="K111" t="s">
        <v>1368</v>
      </c>
    </row>
    <row r="112" spans="1:11" ht="30" customHeight="1" x14ac:dyDescent="0.3">
      <c r="A112" t="s">
        <v>1368</v>
      </c>
      <c r="B112" t="s">
        <v>525</v>
      </c>
      <c r="C112" t="s">
        <v>1368</v>
      </c>
      <c r="D112" t="s">
        <v>1370</v>
      </c>
      <c r="E112" t="s">
        <v>1368</v>
      </c>
      <c r="F112" t="s">
        <v>1368</v>
      </c>
      <c r="G112" t="s">
        <v>7</v>
      </c>
      <c r="H112" t="s">
        <v>849</v>
      </c>
      <c r="I112" t="s">
        <v>1368</v>
      </c>
      <c r="J112" t="s">
        <v>1368</v>
      </c>
      <c r="K112" t="s">
        <v>1368</v>
      </c>
    </row>
    <row r="113" spans="1:11" ht="30" customHeight="1" x14ac:dyDescent="0.3">
      <c r="A113" t="s">
        <v>1368</v>
      </c>
      <c r="B113" t="s">
        <v>527</v>
      </c>
      <c r="C113" t="s">
        <v>1368</v>
      </c>
      <c r="D113" t="s">
        <v>1370</v>
      </c>
      <c r="E113" t="s">
        <v>1368</v>
      </c>
      <c r="F113" t="s">
        <v>1368</v>
      </c>
      <c r="G113" t="s">
        <v>7</v>
      </c>
      <c r="H113" t="s">
        <v>545</v>
      </c>
      <c r="I113" t="s">
        <v>1368</v>
      </c>
      <c r="J113" t="s">
        <v>1368</v>
      </c>
      <c r="K113" t="s">
        <v>1368</v>
      </c>
    </row>
    <row r="114" spans="1:11" ht="30" customHeight="1" x14ac:dyDescent="0.3">
      <c r="A114" t="s">
        <v>1368</v>
      </c>
      <c r="B114" t="s">
        <v>1262</v>
      </c>
      <c r="C114" t="s">
        <v>1368</v>
      </c>
      <c r="D114" t="s">
        <v>1370</v>
      </c>
      <c r="E114" t="s">
        <v>1368</v>
      </c>
      <c r="F114" t="s">
        <v>1368</v>
      </c>
      <c r="G114" t="s">
        <v>7</v>
      </c>
      <c r="H114" t="s">
        <v>545</v>
      </c>
      <c r="I114" t="s">
        <v>1368</v>
      </c>
      <c r="J114" t="s">
        <v>1368</v>
      </c>
      <c r="K114" t="s">
        <v>1368</v>
      </c>
    </row>
    <row r="115" spans="1:11" ht="30" customHeight="1" x14ac:dyDescent="0.3">
      <c r="A115" t="s">
        <v>1368</v>
      </c>
      <c r="B115" t="s">
        <v>1265</v>
      </c>
      <c r="C115" t="s">
        <v>1368</v>
      </c>
      <c r="D115" t="s">
        <v>1370</v>
      </c>
      <c r="E115" t="s">
        <v>1368</v>
      </c>
      <c r="F115" t="s">
        <v>1368</v>
      </c>
      <c r="G115" t="s">
        <v>7</v>
      </c>
      <c r="H115" t="s">
        <v>545</v>
      </c>
      <c r="I115" t="s">
        <v>1368</v>
      </c>
      <c r="J115" t="s">
        <v>1368</v>
      </c>
      <c r="K115" t="s">
        <v>1368</v>
      </c>
    </row>
    <row r="116" spans="1:11" ht="30" customHeight="1" x14ac:dyDescent="0.3">
      <c r="A116" t="s">
        <v>1368</v>
      </c>
      <c r="B116" t="s">
        <v>770</v>
      </c>
      <c r="C116" t="s">
        <v>1368</v>
      </c>
      <c r="D116" t="s">
        <v>1370</v>
      </c>
      <c r="E116" t="s">
        <v>1368</v>
      </c>
      <c r="F116" t="s">
        <v>1368</v>
      </c>
      <c r="G116" t="s">
        <v>7</v>
      </c>
      <c r="H116" t="s">
        <v>771</v>
      </c>
      <c r="I116" t="s">
        <v>1368</v>
      </c>
      <c r="J116" t="s">
        <v>1368</v>
      </c>
      <c r="K116" t="s">
        <v>1368</v>
      </c>
    </row>
    <row r="117" spans="1:11" ht="30" customHeight="1" x14ac:dyDescent="0.3">
      <c r="A117" t="s">
        <v>1368</v>
      </c>
      <c r="B117" t="s">
        <v>811</v>
      </c>
      <c r="C117" t="s">
        <v>1368</v>
      </c>
      <c r="D117" t="s">
        <v>1370</v>
      </c>
      <c r="E117" t="s">
        <v>1368</v>
      </c>
      <c r="F117" t="s">
        <v>1368</v>
      </c>
      <c r="G117" t="s">
        <v>7</v>
      </c>
      <c r="H117" t="s">
        <v>594</v>
      </c>
      <c r="I117" t="s">
        <v>1368</v>
      </c>
      <c r="J117" t="s">
        <v>1368</v>
      </c>
      <c r="K117" t="s">
        <v>1368</v>
      </c>
    </row>
    <row r="118" spans="1:11" ht="30" customHeight="1" x14ac:dyDescent="0.3">
      <c r="A118" t="s">
        <v>1368</v>
      </c>
      <c r="B118" t="s">
        <v>811</v>
      </c>
      <c r="C118" t="s">
        <v>1368</v>
      </c>
      <c r="D118" t="s">
        <v>1370</v>
      </c>
      <c r="E118" t="s">
        <v>1368</v>
      </c>
      <c r="F118" t="s">
        <v>1368</v>
      </c>
      <c r="G118" t="s">
        <v>751</v>
      </c>
      <c r="H118" t="s">
        <v>594</v>
      </c>
      <c r="I118" t="s">
        <v>1368</v>
      </c>
      <c r="J118" t="s">
        <v>1368</v>
      </c>
      <c r="K118" t="s">
        <v>1368</v>
      </c>
    </row>
    <row r="119" spans="1:11" ht="30" customHeight="1" x14ac:dyDescent="0.3">
      <c r="A119" t="s">
        <v>1368</v>
      </c>
      <c r="B119" t="s">
        <v>1031</v>
      </c>
      <c r="C119" t="s">
        <v>1368</v>
      </c>
      <c r="D119" t="s">
        <v>1370</v>
      </c>
      <c r="E119" t="s">
        <v>1368</v>
      </c>
      <c r="F119" t="s">
        <v>1368</v>
      </c>
      <c r="G119" t="s">
        <v>7</v>
      </c>
      <c r="H119" t="s">
        <v>817</v>
      </c>
      <c r="I119" t="s">
        <v>1368</v>
      </c>
      <c r="J119" t="s">
        <v>1368</v>
      </c>
      <c r="K119" t="s">
        <v>1368</v>
      </c>
    </row>
    <row r="120" spans="1:11" ht="30" customHeight="1" x14ac:dyDescent="0.3">
      <c r="A120" t="s">
        <v>1368</v>
      </c>
      <c r="B120" t="s">
        <v>1121</v>
      </c>
      <c r="C120" t="s">
        <v>1368</v>
      </c>
      <c r="D120" t="s">
        <v>1370</v>
      </c>
      <c r="E120" t="s">
        <v>1368</v>
      </c>
      <c r="F120" t="s">
        <v>1368</v>
      </c>
      <c r="G120" t="s">
        <v>7</v>
      </c>
      <c r="H120" t="s">
        <v>545</v>
      </c>
      <c r="I120" t="s">
        <v>1368</v>
      </c>
      <c r="J120" t="s">
        <v>1368</v>
      </c>
      <c r="K120" t="s">
        <v>1368</v>
      </c>
    </row>
    <row r="121" spans="1:11" ht="30" customHeight="1" x14ac:dyDescent="0.3">
      <c r="A121" t="s">
        <v>1368</v>
      </c>
      <c r="B121" t="s">
        <v>982</v>
      </c>
      <c r="C121" t="s">
        <v>1368</v>
      </c>
      <c r="D121" t="s">
        <v>1370</v>
      </c>
      <c r="E121" t="s">
        <v>1368</v>
      </c>
      <c r="F121" t="s">
        <v>1368</v>
      </c>
      <c r="G121" t="s">
        <v>7</v>
      </c>
      <c r="H121" t="s">
        <v>983</v>
      </c>
      <c r="I121" t="s">
        <v>1368</v>
      </c>
      <c r="J121" t="s">
        <v>1368</v>
      </c>
      <c r="K121" t="s">
        <v>1368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5AB1-7569-45EF-8814-6C0C553DE6C5}">
  <sheetPr codeName="Sheet5">
    <tabColor theme="9" tint="0.59999389629810485"/>
  </sheetPr>
  <dimension ref="A1:G15"/>
  <sheetViews>
    <sheetView showGridLines="0" zoomScale="80" zoomScaleNormal="80" workbookViewId="0">
      <selection activeCell="B5" sqref="B5"/>
    </sheetView>
  </sheetViews>
  <sheetFormatPr defaultRowHeight="30" customHeight="1" x14ac:dyDescent="0.3"/>
  <cols>
    <col min="1" max="1" width="24" bestFit="1" customWidth="1"/>
    <col min="2" max="2" width="13.5546875" bestFit="1" customWidth="1"/>
    <col min="3" max="3" width="42.109375" bestFit="1" customWidth="1"/>
    <col min="4" max="4" width="27.21875" bestFit="1" customWidth="1"/>
    <col min="5" max="5" width="23.77734375" bestFit="1" customWidth="1"/>
    <col min="6" max="6" width="36" bestFit="1" customWidth="1"/>
    <col min="7" max="7" width="36.21875" bestFit="1" customWidth="1"/>
    <col min="8" max="9" width="47.88671875" bestFit="1" customWidth="1"/>
    <col min="10" max="10" width="34.33203125" bestFit="1" customWidth="1"/>
    <col min="11" max="58" width="30.33203125" bestFit="1" customWidth="1"/>
  </cols>
  <sheetData>
    <row r="1" spans="1:7" ht="30" customHeight="1" x14ac:dyDescent="0.3">
      <c r="A1" s="4" t="s">
        <v>450</v>
      </c>
      <c r="B1" s="22" t="s">
        <v>439</v>
      </c>
      <c r="C1" s="3" t="s">
        <v>1371</v>
      </c>
    </row>
    <row r="2" spans="1:7" ht="30" customHeight="1" x14ac:dyDescent="0.3">
      <c r="A2" s="4" t="s">
        <v>447</v>
      </c>
      <c r="B2" s="22" t="s">
        <v>516</v>
      </c>
      <c r="C2" s="3" t="s">
        <v>1372</v>
      </c>
    </row>
    <row r="3" spans="1:7" ht="30" customHeight="1" x14ac:dyDescent="0.3">
      <c r="A3" s="4" t="s">
        <v>505</v>
      </c>
      <c r="B3" s="22" t="s">
        <v>1368</v>
      </c>
      <c r="C3" s="3" t="s">
        <v>1369</v>
      </c>
    </row>
    <row r="4" spans="1:7" ht="15" customHeight="1" x14ac:dyDescent="0.3"/>
    <row r="5" spans="1:7" ht="15" customHeight="1" x14ac:dyDescent="0.3">
      <c r="A5" s="4" t="s">
        <v>473</v>
      </c>
      <c r="B5" s="4" t="s">
        <v>460</v>
      </c>
      <c r="C5" s="22" t="s">
        <v>1373</v>
      </c>
      <c r="D5" s="22" t="s">
        <v>1374</v>
      </c>
      <c r="E5" s="19" t="s">
        <v>1375</v>
      </c>
      <c r="F5" s="22" t="s">
        <v>1376</v>
      </c>
      <c r="G5" s="22" t="s">
        <v>1377</v>
      </c>
    </row>
    <row r="6" spans="1:7" ht="30" customHeight="1" x14ac:dyDescent="0.3">
      <c r="A6" s="22" t="s">
        <v>529</v>
      </c>
      <c r="B6" s="22" t="s">
        <v>1368</v>
      </c>
      <c r="C6" s="34">
        <v>601</v>
      </c>
      <c r="D6" s="34">
        <v>72.119999999999976</v>
      </c>
      <c r="E6" s="35">
        <v>0.7826086956521735</v>
      </c>
      <c r="F6" s="34">
        <v>471.04999999999995</v>
      </c>
      <c r="G6" s="34">
        <v>56.525999999999989</v>
      </c>
    </row>
    <row r="7" spans="1:7" ht="30" customHeight="1" x14ac:dyDescent="0.3">
      <c r="A7" s="22" t="s">
        <v>1378</v>
      </c>
      <c r="B7" s="22"/>
      <c r="C7" s="34">
        <v>601</v>
      </c>
      <c r="D7" s="34">
        <v>72.119999999999976</v>
      </c>
      <c r="E7" s="35">
        <v>0.7826086956521735</v>
      </c>
      <c r="F7" s="34">
        <v>471.04999999999995</v>
      </c>
      <c r="G7" s="34">
        <v>56.525999999999989</v>
      </c>
    </row>
    <row r="8" spans="1:7" ht="30" customHeight="1" x14ac:dyDescent="0.3">
      <c r="A8" s="22" t="s">
        <v>1160</v>
      </c>
      <c r="B8" s="22" t="s">
        <v>1368</v>
      </c>
      <c r="C8" s="34">
        <v>126</v>
      </c>
      <c r="D8" s="34">
        <v>45.393587564765127</v>
      </c>
      <c r="E8" s="35">
        <v>0.80000000000000016</v>
      </c>
      <c r="F8" s="34">
        <v>100.80000000000001</v>
      </c>
      <c r="G8" s="34">
        <v>36.314870051812107</v>
      </c>
    </row>
    <row r="9" spans="1:7" ht="30" customHeight="1" x14ac:dyDescent="0.3">
      <c r="A9" s="22" t="s">
        <v>1379</v>
      </c>
      <c r="B9" s="22"/>
      <c r="C9" s="34">
        <v>126</v>
      </c>
      <c r="D9" s="34">
        <v>45.393587564765127</v>
      </c>
      <c r="E9" s="35">
        <v>0.80000000000000016</v>
      </c>
      <c r="F9" s="34">
        <v>100.80000000000001</v>
      </c>
      <c r="G9" s="34">
        <v>36.314870051812107</v>
      </c>
    </row>
    <row r="10" spans="1:7" ht="30" customHeight="1" x14ac:dyDescent="0.3">
      <c r="A10" s="22" t="s">
        <v>1021</v>
      </c>
      <c r="B10" s="22" t="s">
        <v>1368</v>
      </c>
      <c r="C10" s="34">
        <v>192</v>
      </c>
      <c r="D10" s="34">
        <v>39.936000000000007</v>
      </c>
      <c r="E10" s="35">
        <v>0.79999999999999993</v>
      </c>
      <c r="F10" s="34">
        <v>153.6</v>
      </c>
      <c r="G10" s="34">
        <v>31.948799999999991</v>
      </c>
    </row>
    <row r="11" spans="1:7" ht="30" customHeight="1" x14ac:dyDescent="0.3">
      <c r="A11" s="22" t="s">
        <v>1380</v>
      </c>
      <c r="B11" s="22"/>
      <c r="C11" s="34">
        <v>192</v>
      </c>
      <c r="D11" s="34">
        <v>39.936000000000007</v>
      </c>
      <c r="E11" s="35">
        <v>0.79999999999999993</v>
      </c>
      <c r="F11" s="34">
        <v>153.6</v>
      </c>
      <c r="G11" s="34">
        <v>31.948799999999991</v>
      </c>
    </row>
    <row r="12" spans="1:7" ht="30" customHeight="1" x14ac:dyDescent="0.3">
      <c r="A12" s="22" t="s">
        <v>657</v>
      </c>
      <c r="B12" s="22" t="s">
        <v>1368</v>
      </c>
      <c r="C12" s="34">
        <v>1190.4000000000001</v>
      </c>
      <c r="D12" s="34">
        <v>428.86132251663827</v>
      </c>
      <c r="E12" s="35">
        <v>0.79999999999999982</v>
      </c>
      <c r="F12" s="34">
        <v>952.32000000000039</v>
      </c>
      <c r="G12" s="34">
        <v>343.08905801331053</v>
      </c>
    </row>
    <row r="13" spans="1:7" ht="30" customHeight="1" x14ac:dyDescent="0.3">
      <c r="A13" s="22" t="s">
        <v>1381</v>
      </c>
      <c r="B13" s="22"/>
      <c r="C13" s="34">
        <v>1190.4000000000001</v>
      </c>
      <c r="D13" s="34">
        <v>428.86132251663827</v>
      </c>
      <c r="E13" s="35">
        <v>0.79999999999999982</v>
      </c>
      <c r="F13" s="34">
        <v>952.32000000000039</v>
      </c>
      <c r="G13" s="34">
        <v>343.08905801331053</v>
      </c>
    </row>
    <row r="14" spans="1:7" ht="30" customHeight="1" x14ac:dyDescent="0.3">
      <c r="A14" s="22" t="s">
        <v>668</v>
      </c>
      <c r="B14" s="22" t="s">
        <v>1368</v>
      </c>
      <c r="C14" s="34">
        <v>2936.2000000000003</v>
      </c>
      <c r="D14" s="34">
        <v>2441.1108389681945</v>
      </c>
      <c r="E14" s="35">
        <v>0.80000000000000027</v>
      </c>
      <c r="F14" s="34">
        <v>2348.9600000000005</v>
      </c>
      <c r="G14" s="34">
        <v>1952.8886711745549</v>
      </c>
    </row>
    <row r="15" spans="1:7" ht="30" customHeight="1" x14ac:dyDescent="0.3">
      <c r="A15" s="22" t="s">
        <v>1382</v>
      </c>
      <c r="B15" s="22"/>
      <c r="C15" s="34">
        <v>2936.2000000000003</v>
      </c>
      <c r="D15" s="34">
        <v>2441.1108389681945</v>
      </c>
      <c r="E15" s="35">
        <v>0.80000000000000027</v>
      </c>
      <c r="F15" s="34">
        <v>2348.9600000000005</v>
      </c>
      <c r="G15" s="34">
        <v>1952.8886711745549</v>
      </c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C548D-7799-4072-BC1F-74CB6215D6A0}">
  <sheetPr codeName="Sheet6">
    <tabColor theme="9" tint="0.59999389629810485"/>
  </sheetPr>
  <dimension ref="A1:T293"/>
  <sheetViews>
    <sheetView showGridLines="0" zoomScale="80" zoomScaleNormal="80" workbookViewId="0">
      <pane ySplit="5" topLeftCell="A6" activePane="bottomLeft" state="frozen"/>
      <selection pane="bottomLeft"/>
    </sheetView>
  </sheetViews>
  <sheetFormatPr defaultRowHeight="30" customHeight="1" x14ac:dyDescent="0.3"/>
  <cols>
    <col min="1" max="1" width="25.5546875" bestFit="1" customWidth="1"/>
    <col min="2" max="2" width="18.6640625" bestFit="1" customWidth="1"/>
    <col min="3" max="3" width="45.33203125" bestFit="1" customWidth="1"/>
    <col min="4" max="4" width="38" bestFit="1" customWidth="1"/>
    <col min="5" max="5" width="19.109375" style="36" bestFit="1" customWidth="1"/>
    <col min="6" max="6" width="18.5546875" style="36" bestFit="1" customWidth="1"/>
    <col min="7" max="7" width="13.5546875" style="36" bestFit="1" customWidth="1"/>
    <col min="8" max="8" width="14.33203125" style="36" bestFit="1" customWidth="1"/>
    <col min="9" max="9" width="14.6640625" style="36" bestFit="1" customWidth="1"/>
    <col min="10" max="10" width="9.33203125" style="36" bestFit="1" customWidth="1"/>
    <col min="11" max="11" width="12.44140625" style="36" bestFit="1" customWidth="1"/>
    <col min="12" max="12" width="12.88671875" style="36" bestFit="1" customWidth="1"/>
    <col min="13" max="13" width="20.6640625" bestFit="1" customWidth="1"/>
    <col min="14" max="14" width="15.109375" customWidth="1"/>
    <col min="15" max="15" width="13.44140625" customWidth="1"/>
    <col min="16" max="17" width="14.109375" bestFit="1" customWidth="1"/>
    <col min="18" max="18" width="37.33203125" bestFit="1" customWidth="1"/>
    <col min="19" max="19" width="15.44140625" bestFit="1" customWidth="1"/>
    <col min="20" max="20" width="27.88671875" bestFit="1" customWidth="1"/>
    <col min="21" max="21" width="23.109375" bestFit="1" customWidth="1"/>
    <col min="22" max="22" width="31.44140625" bestFit="1" customWidth="1"/>
    <col min="23" max="23" width="24" bestFit="1" customWidth="1"/>
    <col min="24" max="24" width="11.88671875" bestFit="1" customWidth="1"/>
    <col min="25" max="25" width="11.33203125" bestFit="1" customWidth="1"/>
  </cols>
  <sheetData>
    <row r="1" spans="1:20" ht="30" customHeight="1" x14ac:dyDescent="0.3">
      <c r="A1" s="4" t="s">
        <v>450</v>
      </c>
      <c r="B1" s="22" t="s">
        <v>439</v>
      </c>
      <c r="C1" s="3" t="s">
        <v>1371</v>
      </c>
    </row>
    <row r="2" spans="1:20" ht="30" customHeight="1" x14ac:dyDescent="0.3">
      <c r="A2" s="4" t="s">
        <v>447</v>
      </c>
      <c r="B2" s="22" t="s">
        <v>516</v>
      </c>
      <c r="C2" s="3" t="s">
        <v>1372</v>
      </c>
    </row>
    <row r="3" spans="1:20" ht="30" customHeight="1" x14ac:dyDescent="0.3">
      <c r="A3" s="4" t="s">
        <v>505</v>
      </c>
      <c r="B3" s="22" t="s">
        <v>1368</v>
      </c>
      <c r="C3" s="3" t="s">
        <v>1369</v>
      </c>
    </row>
    <row r="5" spans="1:20" s="2" customFormat="1" ht="15" customHeight="1" x14ac:dyDescent="0.3">
      <c r="A5" s="4" t="s">
        <v>0</v>
      </c>
      <c r="B5" s="4" t="s">
        <v>473</v>
      </c>
      <c r="C5" s="4" t="s">
        <v>444</v>
      </c>
      <c r="D5" s="32" t="s">
        <v>445</v>
      </c>
      <c r="E5" s="40" t="s">
        <v>446</v>
      </c>
      <c r="F5" s="40" t="s">
        <v>471</v>
      </c>
      <c r="G5" s="36" t="s">
        <v>1383</v>
      </c>
      <c r="H5" s="36" t="s">
        <v>1384</v>
      </c>
      <c r="I5" s="36" t="s">
        <v>1385</v>
      </c>
      <c r="J5" s="38" t="s">
        <v>1386</v>
      </c>
      <c r="K5" s="36" t="s">
        <v>1387</v>
      </c>
      <c r="L5" s="36" t="s">
        <v>1388</v>
      </c>
      <c r="M5"/>
      <c r="N5"/>
      <c r="O5"/>
      <c r="P5"/>
      <c r="Q5"/>
      <c r="R5"/>
      <c r="S5"/>
      <c r="T5"/>
    </row>
    <row r="6" spans="1:20" ht="30" customHeight="1" x14ac:dyDescent="0.3">
      <c r="A6" s="22" t="s">
        <v>5</v>
      </c>
      <c r="B6" s="22" t="s">
        <v>529</v>
      </c>
      <c r="C6" s="22" t="s">
        <v>1006</v>
      </c>
      <c r="D6" s="22" t="s">
        <v>1007</v>
      </c>
      <c r="E6" s="22" t="s">
        <v>1389</v>
      </c>
      <c r="F6" s="22" t="s">
        <v>518</v>
      </c>
      <c r="G6" s="37"/>
      <c r="H6" s="37">
        <v>5</v>
      </c>
      <c r="I6" s="37">
        <v>0.6</v>
      </c>
      <c r="J6" s="39">
        <v>0.8</v>
      </c>
      <c r="K6" s="37">
        <v>4</v>
      </c>
      <c r="L6" s="37">
        <v>0.48</v>
      </c>
    </row>
    <row r="7" spans="1:20" ht="30" customHeight="1" x14ac:dyDescent="0.3">
      <c r="A7" s="22" t="s">
        <v>5</v>
      </c>
      <c r="B7" s="22" t="s">
        <v>529</v>
      </c>
      <c r="C7" s="22" t="s">
        <v>1009</v>
      </c>
      <c r="D7" s="22" t="s">
        <v>1007</v>
      </c>
      <c r="E7" s="22" t="s">
        <v>1390</v>
      </c>
      <c r="F7" s="22" t="s">
        <v>518</v>
      </c>
      <c r="G7" s="37"/>
      <c r="H7" s="37">
        <v>5</v>
      </c>
      <c r="I7" s="37">
        <v>0.6</v>
      </c>
      <c r="J7" s="39">
        <v>0.8</v>
      </c>
      <c r="K7" s="37">
        <v>4</v>
      </c>
      <c r="L7" s="37">
        <v>0.48</v>
      </c>
    </row>
    <row r="8" spans="1:20" ht="30" customHeight="1" x14ac:dyDescent="0.3">
      <c r="A8" s="22" t="s">
        <v>5</v>
      </c>
      <c r="B8" s="22" t="s">
        <v>529</v>
      </c>
      <c r="C8" s="22" t="s">
        <v>531</v>
      </c>
      <c r="D8" s="22" t="s">
        <v>527</v>
      </c>
      <c r="E8" s="22" t="s">
        <v>1391</v>
      </c>
      <c r="F8" s="22" t="s">
        <v>518</v>
      </c>
      <c r="G8" s="37"/>
      <c r="H8" s="37">
        <v>10</v>
      </c>
      <c r="I8" s="37">
        <v>1.2</v>
      </c>
      <c r="J8" s="39">
        <v>0.75</v>
      </c>
      <c r="K8" s="37">
        <v>7.5</v>
      </c>
      <c r="L8" s="37">
        <v>0.89999999999999991</v>
      </c>
    </row>
    <row r="9" spans="1:20" ht="30" customHeight="1" x14ac:dyDescent="0.3">
      <c r="A9" s="22" t="s">
        <v>5</v>
      </c>
      <c r="B9" s="22" t="s">
        <v>529</v>
      </c>
      <c r="C9" s="22" t="s">
        <v>1125</v>
      </c>
      <c r="D9" s="22" t="s">
        <v>527</v>
      </c>
      <c r="E9" s="22" t="s">
        <v>1392</v>
      </c>
      <c r="F9" s="22" t="s">
        <v>518</v>
      </c>
      <c r="G9" s="37"/>
      <c r="H9" s="37">
        <v>10</v>
      </c>
      <c r="I9" s="37">
        <v>1.2</v>
      </c>
      <c r="J9" s="39">
        <v>0.75</v>
      </c>
      <c r="K9" s="37">
        <v>7.5</v>
      </c>
      <c r="L9" s="37">
        <v>0.89999999999999991</v>
      </c>
    </row>
    <row r="10" spans="1:20" ht="30" customHeight="1" x14ac:dyDescent="0.3">
      <c r="A10" s="22" t="s">
        <v>5</v>
      </c>
      <c r="B10" s="22" t="s">
        <v>529</v>
      </c>
      <c r="C10" s="22" t="s">
        <v>1126</v>
      </c>
      <c r="D10" s="22" t="s">
        <v>527</v>
      </c>
      <c r="E10" s="22" t="s">
        <v>1393</v>
      </c>
      <c r="F10" s="22" t="s">
        <v>518</v>
      </c>
      <c r="G10" s="37"/>
      <c r="H10" s="37">
        <v>15</v>
      </c>
      <c r="I10" s="37">
        <v>1.8</v>
      </c>
      <c r="J10" s="39">
        <v>0.75</v>
      </c>
      <c r="K10" s="37">
        <v>11.25</v>
      </c>
      <c r="L10" s="37">
        <v>1.35</v>
      </c>
    </row>
    <row r="11" spans="1:20" ht="30" customHeight="1" x14ac:dyDescent="0.3">
      <c r="A11" s="22" t="s">
        <v>5</v>
      </c>
      <c r="B11" s="22" t="s">
        <v>529</v>
      </c>
      <c r="C11" s="22" t="s">
        <v>1255</v>
      </c>
      <c r="D11" s="22" t="s">
        <v>1256</v>
      </c>
      <c r="E11" s="22" t="s">
        <v>1394</v>
      </c>
      <c r="F11" s="22" t="s">
        <v>518</v>
      </c>
      <c r="G11" s="37"/>
      <c r="H11" s="37">
        <v>3</v>
      </c>
      <c r="I11" s="37">
        <v>0.36</v>
      </c>
      <c r="J11" s="39">
        <v>0.8</v>
      </c>
      <c r="K11" s="37">
        <v>2.4000000000000004</v>
      </c>
      <c r="L11" s="37">
        <v>0.28799999999999998</v>
      </c>
    </row>
    <row r="12" spans="1:20" ht="30" customHeight="1" x14ac:dyDescent="0.3">
      <c r="A12" s="22" t="s">
        <v>5</v>
      </c>
      <c r="B12" s="22" t="s">
        <v>529</v>
      </c>
      <c r="C12" s="22" t="s">
        <v>1261</v>
      </c>
      <c r="D12" s="22" t="s">
        <v>1262</v>
      </c>
      <c r="E12" s="22" t="s">
        <v>1395</v>
      </c>
      <c r="F12" s="22" t="s">
        <v>518</v>
      </c>
      <c r="G12" s="37"/>
      <c r="H12" s="37">
        <v>5</v>
      </c>
      <c r="I12" s="37">
        <v>0.6</v>
      </c>
      <c r="J12" s="39">
        <v>0.75</v>
      </c>
      <c r="K12" s="37">
        <v>3.75</v>
      </c>
      <c r="L12" s="37">
        <v>0.44999999999999996</v>
      </c>
    </row>
    <row r="13" spans="1:20" ht="30" customHeight="1" x14ac:dyDescent="0.3">
      <c r="A13" s="22" t="s">
        <v>5</v>
      </c>
      <c r="B13" s="22" t="s">
        <v>529</v>
      </c>
      <c r="C13" s="22" t="s">
        <v>1264</v>
      </c>
      <c r="D13" s="22" t="s">
        <v>1265</v>
      </c>
      <c r="E13" s="22" t="s">
        <v>1396</v>
      </c>
      <c r="F13" s="22" t="s">
        <v>518</v>
      </c>
      <c r="G13" s="37"/>
      <c r="H13" s="37">
        <v>5</v>
      </c>
      <c r="I13" s="37">
        <v>0.6</v>
      </c>
      <c r="J13" s="39">
        <v>0.75</v>
      </c>
      <c r="K13" s="37">
        <v>3.75</v>
      </c>
      <c r="L13" s="37">
        <v>0.44999999999999996</v>
      </c>
    </row>
    <row r="14" spans="1:20" ht="30" customHeight="1" x14ac:dyDescent="0.3">
      <c r="A14" s="22" t="s">
        <v>5</v>
      </c>
      <c r="B14" s="22" t="s">
        <v>529</v>
      </c>
      <c r="C14" s="22" t="s">
        <v>1168</v>
      </c>
      <c r="D14" s="22" t="s">
        <v>1169</v>
      </c>
      <c r="E14" s="22" t="s">
        <v>1397</v>
      </c>
      <c r="F14" s="22" t="s">
        <v>518</v>
      </c>
      <c r="G14" s="37"/>
      <c r="H14" s="37">
        <v>3</v>
      </c>
      <c r="I14" s="37">
        <v>0.36</v>
      </c>
      <c r="J14" s="39">
        <v>0.8</v>
      </c>
      <c r="K14" s="37">
        <v>2.4000000000000004</v>
      </c>
      <c r="L14" s="37">
        <v>0.28799999999999998</v>
      </c>
    </row>
    <row r="15" spans="1:20" ht="30" customHeight="1" x14ac:dyDescent="0.3">
      <c r="A15" s="22" t="s">
        <v>5</v>
      </c>
      <c r="B15" s="22" t="s">
        <v>529</v>
      </c>
      <c r="C15" s="22" t="s">
        <v>1170</v>
      </c>
      <c r="D15" s="22" t="s">
        <v>1169</v>
      </c>
      <c r="E15" s="22" t="s">
        <v>1398</v>
      </c>
      <c r="F15" s="22" t="s">
        <v>518</v>
      </c>
      <c r="G15" s="37"/>
      <c r="H15" s="37">
        <v>3</v>
      </c>
      <c r="I15" s="37">
        <v>0.36</v>
      </c>
      <c r="J15" s="39">
        <v>0.8</v>
      </c>
      <c r="K15" s="37">
        <v>2.4000000000000004</v>
      </c>
      <c r="L15" s="37">
        <v>0.28799999999999998</v>
      </c>
    </row>
    <row r="16" spans="1:20" ht="30" customHeight="1" x14ac:dyDescent="0.3">
      <c r="A16" s="22" t="s">
        <v>5</v>
      </c>
      <c r="B16" s="22" t="s">
        <v>1378</v>
      </c>
      <c r="C16" s="22"/>
      <c r="D16" s="22"/>
      <c r="E16" s="22"/>
      <c r="F16" s="22"/>
      <c r="G16" s="37"/>
      <c r="H16" s="37">
        <v>64</v>
      </c>
      <c r="I16" s="37">
        <v>7.68</v>
      </c>
      <c r="J16" s="39">
        <v>0.77500000000000002</v>
      </c>
      <c r="K16" s="37">
        <v>48.949999999999996</v>
      </c>
      <c r="L16" s="37">
        <v>5.8740000000000006</v>
      </c>
    </row>
    <row r="17" spans="1:12" ht="30" customHeight="1" x14ac:dyDescent="0.3">
      <c r="A17" s="22" t="s">
        <v>5</v>
      </c>
      <c r="B17" s="22" t="s">
        <v>1160</v>
      </c>
      <c r="C17" s="22" t="s">
        <v>1158</v>
      </c>
      <c r="D17" s="22" t="s">
        <v>1159</v>
      </c>
      <c r="E17" s="22" t="s">
        <v>1399</v>
      </c>
      <c r="F17" s="22" t="s">
        <v>665</v>
      </c>
      <c r="G17" s="37"/>
      <c r="H17" s="37">
        <v>42</v>
      </c>
      <c r="I17" s="37">
        <v>15.13119585492171</v>
      </c>
      <c r="J17" s="39">
        <v>0.8</v>
      </c>
      <c r="K17" s="37">
        <v>33.6</v>
      </c>
      <c r="L17" s="37">
        <v>12.104956683937369</v>
      </c>
    </row>
    <row r="18" spans="1:12" ht="30" customHeight="1" x14ac:dyDescent="0.3">
      <c r="A18" s="22" t="s">
        <v>5</v>
      </c>
      <c r="B18" s="22" t="s">
        <v>1160</v>
      </c>
      <c r="C18" s="22" t="s">
        <v>1162</v>
      </c>
      <c r="D18" s="22" t="s">
        <v>1159</v>
      </c>
      <c r="E18" s="22" t="s">
        <v>1400</v>
      </c>
      <c r="F18" s="22" t="s">
        <v>665</v>
      </c>
      <c r="G18" s="37"/>
      <c r="H18" s="37">
        <v>42</v>
      </c>
      <c r="I18" s="37">
        <v>15.13119585492171</v>
      </c>
      <c r="J18" s="39">
        <v>0.8</v>
      </c>
      <c r="K18" s="37">
        <v>33.6</v>
      </c>
      <c r="L18" s="37">
        <v>12.104956683937369</v>
      </c>
    </row>
    <row r="19" spans="1:12" ht="30" customHeight="1" x14ac:dyDescent="0.3">
      <c r="A19" s="22" t="s">
        <v>5</v>
      </c>
      <c r="B19" s="22" t="s">
        <v>1160</v>
      </c>
      <c r="C19" s="22" t="s">
        <v>1167</v>
      </c>
      <c r="D19" s="22" t="s">
        <v>1159</v>
      </c>
      <c r="E19" s="22" t="s">
        <v>1401</v>
      </c>
      <c r="F19" s="22" t="s">
        <v>665</v>
      </c>
      <c r="G19" s="37"/>
      <c r="H19" s="37">
        <v>42</v>
      </c>
      <c r="I19" s="37">
        <v>15.13119585492171</v>
      </c>
      <c r="J19" s="39">
        <v>0.8</v>
      </c>
      <c r="K19" s="37">
        <v>33.6</v>
      </c>
      <c r="L19" s="37">
        <v>12.104956683937369</v>
      </c>
    </row>
    <row r="20" spans="1:12" ht="30" customHeight="1" x14ac:dyDescent="0.3">
      <c r="A20" s="22" t="s">
        <v>5</v>
      </c>
      <c r="B20" s="22" t="s">
        <v>1379</v>
      </c>
      <c r="C20" s="22"/>
      <c r="D20" s="22"/>
      <c r="E20" s="22"/>
      <c r="F20" s="22"/>
      <c r="G20" s="37"/>
      <c r="H20" s="37">
        <v>126</v>
      </c>
      <c r="I20" s="37">
        <v>45.393587564765127</v>
      </c>
      <c r="J20" s="39">
        <v>0.80000000000000016</v>
      </c>
      <c r="K20" s="37">
        <v>100.80000000000001</v>
      </c>
      <c r="L20" s="37">
        <v>36.314870051812107</v>
      </c>
    </row>
    <row r="21" spans="1:12" ht="30" customHeight="1" x14ac:dyDescent="0.3">
      <c r="A21" s="22" t="s">
        <v>5</v>
      </c>
      <c r="B21" s="22" t="s">
        <v>1021</v>
      </c>
      <c r="C21" s="22" t="s">
        <v>1019</v>
      </c>
      <c r="D21" s="22" t="s">
        <v>1020</v>
      </c>
      <c r="E21" s="22" t="s">
        <v>1402</v>
      </c>
      <c r="F21" s="22" t="s">
        <v>518</v>
      </c>
      <c r="G21" s="37"/>
      <c r="H21" s="37">
        <v>16</v>
      </c>
      <c r="I21" s="37">
        <v>3.3279999999999998</v>
      </c>
      <c r="J21" s="39">
        <v>0.8</v>
      </c>
      <c r="K21" s="37">
        <v>12.8</v>
      </c>
      <c r="L21" s="37">
        <v>2.6623999999999999</v>
      </c>
    </row>
    <row r="22" spans="1:12" ht="30" customHeight="1" x14ac:dyDescent="0.3">
      <c r="A22" s="22" t="s">
        <v>5</v>
      </c>
      <c r="B22" s="22" t="s">
        <v>1021</v>
      </c>
      <c r="C22" s="22" t="s">
        <v>1019</v>
      </c>
      <c r="D22" s="22" t="s">
        <v>1020</v>
      </c>
      <c r="E22" s="22" t="s">
        <v>1403</v>
      </c>
      <c r="F22" s="22" t="s">
        <v>518</v>
      </c>
      <c r="G22" s="37"/>
      <c r="H22" s="37">
        <v>16</v>
      </c>
      <c r="I22" s="37">
        <v>3.3279999999999998</v>
      </c>
      <c r="J22" s="39">
        <v>0.8</v>
      </c>
      <c r="K22" s="37">
        <v>12.8</v>
      </c>
      <c r="L22" s="37">
        <v>2.6623999999999999</v>
      </c>
    </row>
    <row r="23" spans="1:12" ht="30" customHeight="1" x14ac:dyDescent="0.3">
      <c r="A23" s="22" t="s">
        <v>5</v>
      </c>
      <c r="B23" s="22" t="s">
        <v>1380</v>
      </c>
      <c r="C23" s="22"/>
      <c r="D23" s="22"/>
      <c r="E23" s="22"/>
      <c r="F23" s="22"/>
      <c r="G23" s="37"/>
      <c r="H23" s="37">
        <v>32</v>
      </c>
      <c r="I23" s="37">
        <v>6.6559999999999997</v>
      </c>
      <c r="J23" s="39">
        <v>0.8</v>
      </c>
      <c r="K23" s="37">
        <v>25.6</v>
      </c>
      <c r="L23" s="37">
        <v>5.3247999999999998</v>
      </c>
    </row>
    <row r="24" spans="1:12" ht="30" customHeight="1" x14ac:dyDescent="0.3">
      <c r="A24" s="22" t="s">
        <v>5</v>
      </c>
      <c r="B24" s="22" t="s">
        <v>668</v>
      </c>
      <c r="C24" s="22" t="s">
        <v>1149</v>
      </c>
      <c r="D24" s="22" t="s">
        <v>1150</v>
      </c>
      <c r="E24" s="22" t="s">
        <v>1404</v>
      </c>
      <c r="F24" s="22" t="s">
        <v>665</v>
      </c>
      <c r="G24" s="37"/>
      <c r="H24" s="37">
        <v>84</v>
      </c>
      <c r="I24" s="37">
        <v>69.836288561177128</v>
      </c>
      <c r="J24" s="39">
        <v>0.8</v>
      </c>
      <c r="K24" s="37">
        <v>67.2</v>
      </c>
      <c r="L24" s="37">
        <v>55.869030848941705</v>
      </c>
    </row>
    <row r="25" spans="1:12" ht="30" customHeight="1" x14ac:dyDescent="0.3">
      <c r="A25" s="22" t="s">
        <v>5</v>
      </c>
      <c r="B25" s="22" t="s">
        <v>668</v>
      </c>
      <c r="C25" s="22" t="s">
        <v>1161</v>
      </c>
      <c r="D25" s="22" t="s">
        <v>1159</v>
      </c>
      <c r="E25" s="22" t="s">
        <v>1405</v>
      </c>
      <c r="F25" s="22" t="s">
        <v>665</v>
      </c>
      <c r="G25" s="37"/>
      <c r="H25" s="37">
        <v>120</v>
      </c>
      <c r="I25" s="37">
        <v>99.766126515967315</v>
      </c>
      <c r="J25" s="39">
        <v>0.8</v>
      </c>
      <c r="K25" s="37">
        <v>96</v>
      </c>
      <c r="L25" s="37">
        <v>79.812901212773852</v>
      </c>
    </row>
    <row r="26" spans="1:12" ht="30" customHeight="1" x14ac:dyDescent="0.3">
      <c r="A26" s="22" t="s">
        <v>5</v>
      </c>
      <c r="B26" s="22" t="s">
        <v>668</v>
      </c>
      <c r="C26" s="22" t="s">
        <v>1163</v>
      </c>
      <c r="D26" s="22" t="s">
        <v>1150</v>
      </c>
      <c r="E26" s="22" t="s">
        <v>1406</v>
      </c>
      <c r="F26" s="22" t="s">
        <v>665</v>
      </c>
      <c r="G26" s="37"/>
      <c r="H26" s="37">
        <v>84</v>
      </c>
      <c r="I26" s="37">
        <v>69.836288561177128</v>
      </c>
      <c r="J26" s="39">
        <v>0.8</v>
      </c>
      <c r="K26" s="37">
        <v>67.2</v>
      </c>
      <c r="L26" s="37">
        <v>55.869030848941705</v>
      </c>
    </row>
    <row r="27" spans="1:12" ht="30" customHeight="1" x14ac:dyDescent="0.3">
      <c r="A27" s="22" t="s">
        <v>5</v>
      </c>
      <c r="B27" s="22" t="s">
        <v>668</v>
      </c>
      <c r="C27" s="22" t="s">
        <v>1164</v>
      </c>
      <c r="D27" s="22" t="s">
        <v>1150</v>
      </c>
      <c r="E27" s="22" t="s">
        <v>1407</v>
      </c>
      <c r="F27" s="22" t="s">
        <v>665</v>
      </c>
      <c r="G27" s="37"/>
      <c r="H27" s="37">
        <v>84</v>
      </c>
      <c r="I27" s="37">
        <v>69.836288561177128</v>
      </c>
      <c r="J27" s="39">
        <v>0.8</v>
      </c>
      <c r="K27" s="37">
        <v>67.2</v>
      </c>
      <c r="L27" s="37">
        <v>55.869030848941705</v>
      </c>
    </row>
    <row r="28" spans="1:12" ht="30" customHeight="1" x14ac:dyDescent="0.3">
      <c r="A28" s="22" t="s">
        <v>5</v>
      </c>
      <c r="B28" s="22" t="s">
        <v>668</v>
      </c>
      <c r="C28" s="22" t="s">
        <v>1165</v>
      </c>
      <c r="D28" s="22" t="s">
        <v>1159</v>
      </c>
      <c r="E28" s="22" t="s">
        <v>1408</v>
      </c>
      <c r="F28" s="22" t="s">
        <v>665</v>
      </c>
      <c r="G28" s="37"/>
      <c r="H28" s="37">
        <v>120</v>
      </c>
      <c r="I28" s="37">
        <v>99.766126515967315</v>
      </c>
      <c r="J28" s="39">
        <v>0.8</v>
      </c>
      <c r="K28" s="37">
        <v>96</v>
      </c>
      <c r="L28" s="37">
        <v>79.812901212773852</v>
      </c>
    </row>
    <row r="29" spans="1:12" ht="30" customHeight="1" x14ac:dyDescent="0.3">
      <c r="A29" s="22" t="s">
        <v>5</v>
      </c>
      <c r="B29" s="22" t="s">
        <v>668</v>
      </c>
      <c r="C29" s="22" t="s">
        <v>1166</v>
      </c>
      <c r="D29" s="22" t="s">
        <v>1150</v>
      </c>
      <c r="E29" s="22" t="s">
        <v>1409</v>
      </c>
      <c r="F29" s="22" t="s">
        <v>665</v>
      </c>
      <c r="G29" s="37"/>
      <c r="H29" s="37">
        <v>84</v>
      </c>
      <c r="I29" s="37">
        <v>69.836288561177128</v>
      </c>
      <c r="J29" s="39">
        <v>0.8</v>
      </c>
      <c r="K29" s="37">
        <v>67.2</v>
      </c>
      <c r="L29" s="37">
        <v>55.869030848941705</v>
      </c>
    </row>
    <row r="30" spans="1:12" ht="30" customHeight="1" x14ac:dyDescent="0.3">
      <c r="A30" s="22" t="s">
        <v>5</v>
      </c>
      <c r="B30" s="22" t="s">
        <v>1382</v>
      </c>
      <c r="C30" s="22"/>
      <c r="D30" s="22"/>
      <c r="E30" s="22"/>
      <c r="F30" s="22"/>
      <c r="G30" s="37"/>
      <c r="H30" s="37">
        <v>576</v>
      </c>
      <c r="I30" s="37">
        <v>478.87740727664311</v>
      </c>
      <c r="J30" s="39">
        <v>0.79999999999999993</v>
      </c>
      <c r="K30" s="37">
        <v>460.79999999999995</v>
      </c>
      <c r="L30" s="37">
        <v>383.10192582131447</v>
      </c>
    </row>
    <row r="31" spans="1:12" ht="30" customHeight="1" x14ac:dyDescent="0.3">
      <c r="A31" s="22" t="s">
        <v>1410</v>
      </c>
      <c r="B31" s="22"/>
      <c r="C31" s="22"/>
      <c r="D31" s="22"/>
      <c r="E31" s="22"/>
      <c r="F31" s="22"/>
      <c r="G31" s="37"/>
      <c r="H31" s="37">
        <v>798</v>
      </c>
      <c r="I31" s="37">
        <v>538.60699484140832</v>
      </c>
      <c r="J31" s="39">
        <v>0.78809523809523852</v>
      </c>
      <c r="K31" s="37">
        <v>636.15000000000009</v>
      </c>
      <c r="L31" s="37">
        <v>430.61559587312661</v>
      </c>
    </row>
    <row r="32" spans="1:12" ht="30" customHeight="1" x14ac:dyDescent="0.3">
      <c r="A32" s="22" t="s">
        <v>9</v>
      </c>
      <c r="B32" s="22" t="s">
        <v>529</v>
      </c>
      <c r="C32" s="22" t="s">
        <v>1243</v>
      </c>
      <c r="D32" s="22" t="s">
        <v>1244</v>
      </c>
      <c r="E32" s="22" t="s">
        <v>1411</v>
      </c>
      <c r="F32" s="22" t="s">
        <v>518</v>
      </c>
      <c r="G32" s="37"/>
      <c r="H32" s="37">
        <v>15</v>
      </c>
      <c r="I32" s="37">
        <v>1.8</v>
      </c>
      <c r="J32" s="39">
        <v>0.8</v>
      </c>
      <c r="K32" s="37">
        <v>12</v>
      </c>
      <c r="L32" s="37">
        <v>1.4400000000000002</v>
      </c>
    </row>
    <row r="33" spans="1:12" ht="30" customHeight="1" x14ac:dyDescent="0.3">
      <c r="A33" s="22" t="s">
        <v>9</v>
      </c>
      <c r="B33" s="22" t="s">
        <v>529</v>
      </c>
      <c r="C33" s="22" t="s">
        <v>1247</v>
      </c>
      <c r="D33" s="22" t="s">
        <v>1244</v>
      </c>
      <c r="E33" s="22" t="s">
        <v>1412</v>
      </c>
      <c r="F33" s="22" t="s">
        <v>518</v>
      </c>
      <c r="G33" s="37"/>
      <c r="H33" s="37">
        <v>15</v>
      </c>
      <c r="I33" s="37">
        <v>1.8</v>
      </c>
      <c r="J33" s="39">
        <v>0.8</v>
      </c>
      <c r="K33" s="37">
        <v>12</v>
      </c>
      <c r="L33" s="37">
        <v>1.4400000000000002</v>
      </c>
    </row>
    <row r="34" spans="1:12" ht="30" customHeight="1" x14ac:dyDescent="0.3">
      <c r="A34" s="22" t="s">
        <v>9</v>
      </c>
      <c r="B34" s="22" t="s">
        <v>529</v>
      </c>
      <c r="C34" s="22" t="s">
        <v>1226</v>
      </c>
      <c r="D34" s="22" t="s">
        <v>1227</v>
      </c>
      <c r="E34" s="22" t="s">
        <v>1413</v>
      </c>
      <c r="F34" s="22" t="s">
        <v>518</v>
      </c>
      <c r="G34" s="37"/>
      <c r="H34" s="37">
        <v>10</v>
      </c>
      <c r="I34" s="37">
        <v>1.2</v>
      </c>
      <c r="J34" s="39">
        <v>0.8</v>
      </c>
      <c r="K34" s="37">
        <v>8</v>
      </c>
      <c r="L34" s="37">
        <v>0.96</v>
      </c>
    </row>
    <row r="35" spans="1:12" ht="30" customHeight="1" x14ac:dyDescent="0.3">
      <c r="A35" s="22" t="s">
        <v>9</v>
      </c>
      <c r="B35" s="22" t="s">
        <v>529</v>
      </c>
      <c r="C35" s="22" t="s">
        <v>1228</v>
      </c>
      <c r="D35" s="22" t="s">
        <v>1227</v>
      </c>
      <c r="E35" s="22" t="s">
        <v>1414</v>
      </c>
      <c r="F35" s="22" t="s">
        <v>518</v>
      </c>
      <c r="G35" s="37"/>
      <c r="H35" s="37">
        <v>10</v>
      </c>
      <c r="I35" s="37">
        <v>1.2</v>
      </c>
      <c r="J35" s="39">
        <v>0.8</v>
      </c>
      <c r="K35" s="37">
        <v>8</v>
      </c>
      <c r="L35" s="37">
        <v>0.96</v>
      </c>
    </row>
    <row r="36" spans="1:12" ht="30" customHeight="1" x14ac:dyDescent="0.3">
      <c r="A36" s="22" t="s">
        <v>9</v>
      </c>
      <c r="B36" s="22" t="s">
        <v>529</v>
      </c>
      <c r="C36" s="22" t="s">
        <v>1229</v>
      </c>
      <c r="D36" s="22" t="s">
        <v>1227</v>
      </c>
      <c r="E36" s="22" t="s">
        <v>1415</v>
      </c>
      <c r="F36" s="22" t="s">
        <v>518</v>
      </c>
      <c r="G36" s="37"/>
      <c r="H36" s="37">
        <v>10</v>
      </c>
      <c r="I36" s="37">
        <v>1.2</v>
      </c>
      <c r="J36" s="39">
        <v>0.8</v>
      </c>
      <c r="K36" s="37">
        <v>8</v>
      </c>
      <c r="L36" s="37">
        <v>0.96</v>
      </c>
    </row>
    <row r="37" spans="1:12" ht="30" customHeight="1" x14ac:dyDescent="0.3">
      <c r="A37" s="22" t="s">
        <v>9</v>
      </c>
      <c r="B37" s="22" t="s">
        <v>529</v>
      </c>
      <c r="C37" s="22" t="s">
        <v>1230</v>
      </c>
      <c r="D37" s="22" t="s">
        <v>1227</v>
      </c>
      <c r="E37" s="22" t="s">
        <v>1416</v>
      </c>
      <c r="F37" s="22" t="s">
        <v>518</v>
      </c>
      <c r="G37" s="37"/>
      <c r="H37" s="37">
        <v>10</v>
      </c>
      <c r="I37" s="37">
        <v>1.2</v>
      </c>
      <c r="J37" s="39">
        <v>0.8</v>
      </c>
      <c r="K37" s="37">
        <v>8</v>
      </c>
      <c r="L37" s="37">
        <v>0.96</v>
      </c>
    </row>
    <row r="38" spans="1:12" ht="30" customHeight="1" x14ac:dyDescent="0.3">
      <c r="A38" s="22" t="s">
        <v>9</v>
      </c>
      <c r="B38" s="22" t="s">
        <v>529</v>
      </c>
      <c r="C38" s="22" t="s">
        <v>1127</v>
      </c>
      <c r="D38" s="22" t="s">
        <v>1128</v>
      </c>
      <c r="E38" s="22" t="s">
        <v>1417</v>
      </c>
      <c r="F38" s="22" t="s">
        <v>518</v>
      </c>
      <c r="G38" s="37"/>
      <c r="H38" s="37">
        <v>10</v>
      </c>
      <c r="I38" s="37">
        <v>1.2</v>
      </c>
      <c r="J38" s="39">
        <v>0.75</v>
      </c>
      <c r="K38" s="37">
        <v>7.5</v>
      </c>
      <c r="L38" s="37">
        <v>0.89999999999999991</v>
      </c>
    </row>
    <row r="39" spans="1:12" ht="30" customHeight="1" x14ac:dyDescent="0.3">
      <c r="A39" s="22" t="s">
        <v>9</v>
      </c>
      <c r="B39" s="22" t="s">
        <v>529</v>
      </c>
      <c r="C39" s="22" t="s">
        <v>1129</v>
      </c>
      <c r="D39" s="22" t="s">
        <v>1130</v>
      </c>
      <c r="E39" s="22" t="s">
        <v>1418</v>
      </c>
      <c r="F39" s="22" t="s">
        <v>518</v>
      </c>
      <c r="G39" s="37"/>
      <c r="H39" s="37">
        <v>10</v>
      </c>
      <c r="I39" s="37">
        <v>1.2</v>
      </c>
      <c r="J39" s="39">
        <v>0.75</v>
      </c>
      <c r="K39" s="37">
        <v>7.5</v>
      </c>
      <c r="L39" s="37">
        <v>0.89999999999999991</v>
      </c>
    </row>
    <row r="40" spans="1:12" ht="30" customHeight="1" x14ac:dyDescent="0.3">
      <c r="A40" s="22" t="s">
        <v>9</v>
      </c>
      <c r="B40" s="22" t="s">
        <v>529</v>
      </c>
      <c r="C40" s="22" t="s">
        <v>1133</v>
      </c>
      <c r="D40" s="22" t="s">
        <v>1128</v>
      </c>
      <c r="E40" s="22" t="s">
        <v>1419</v>
      </c>
      <c r="F40" s="22" t="s">
        <v>518</v>
      </c>
      <c r="G40" s="37"/>
      <c r="H40" s="37">
        <v>10</v>
      </c>
      <c r="I40" s="37">
        <v>1.2</v>
      </c>
      <c r="J40" s="39">
        <v>0.75</v>
      </c>
      <c r="K40" s="37">
        <v>7.5</v>
      </c>
      <c r="L40" s="37">
        <v>0.89999999999999991</v>
      </c>
    </row>
    <row r="41" spans="1:12" ht="30" customHeight="1" x14ac:dyDescent="0.3">
      <c r="A41" s="22" t="s">
        <v>9</v>
      </c>
      <c r="B41" s="22" t="s">
        <v>529</v>
      </c>
      <c r="C41" s="22" t="s">
        <v>1134</v>
      </c>
      <c r="D41" s="22" t="s">
        <v>1130</v>
      </c>
      <c r="E41" s="22" t="s">
        <v>1420</v>
      </c>
      <c r="F41" s="22" t="s">
        <v>518</v>
      </c>
      <c r="G41" s="37"/>
      <c r="H41" s="37">
        <v>10</v>
      </c>
      <c r="I41" s="37">
        <v>1.2</v>
      </c>
      <c r="J41" s="39">
        <v>0.75</v>
      </c>
      <c r="K41" s="37">
        <v>7.5</v>
      </c>
      <c r="L41" s="37">
        <v>0.89999999999999991</v>
      </c>
    </row>
    <row r="42" spans="1:12" ht="30" customHeight="1" x14ac:dyDescent="0.3">
      <c r="A42" s="22" t="s">
        <v>9</v>
      </c>
      <c r="B42" s="22" t="s">
        <v>529</v>
      </c>
      <c r="C42" s="22" t="s">
        <v>1135</v>
      </c>
      <c r="D42" s="22" t="s">
        <v>1128</v>
      </c>
      <c r="E42" s="22" t="s">
        <v>1421</v>
      </c>
      <c r="F42" s="22" t="s">
        <v>518</v>
      </c>
      <c r="G42" s="37"/>
      <c r="H42" s="37">
        <v>10</v>
      </c>
      <c r="I42" s="37">
        <v>1.2</v>
      </c>
      <c r="J42" s="39">
        <v>0.75</v>
      </c>
      <c r="K42" s="37">
        <v>7.5</v>
      </c>
      <c r="L42" s="37">
        <v>0.89999999999999991</v>
      </c>
    </row>
    <row r="43" spans="1:12" ht="30" customHeight="1" x14ac:dyDescent="0.3">
      <c r="A43" s="22" t="s">
        <v>9</v>
      </c>
      <c r="B43" s="22" t="s">
        <v>529</v>
      </c>
      <c r="C43" s="22" t="s">
        <v>1136</v>
      </c>
      <c r="D43" s="22" t="s">
        <v>1130</v>
      </c>
      <c r="E43" s="22" t="s">
        <v>1422</v>
      </c>
      <c r="F43" s="22" t="s">
        <v>518</v>
      </c>
      <c r="G43" s="37"/>
      <c r="H43" s="37">
        <v>10</v>
      </c>
      <c r="I43" s="37">
        <v>1.2</v>
      </c>
      <c r="J43" s="39">
        <v>0.75</v>
      </c>
      <c r="K43" s="37">
        <v>7.5</v>
      </c>
      <c r="L43" s="37">
        <v>0.89999999999999991</v>
      </c>
    </row>
    <row r="44" spans="1:12" ht="30" customHeight="1" x14ac:dyDescent="0.3">
      <c r="A44" s="22" t="s">
        <v>9</v>
      </c>
      <c r="B44" s="22" t="s">
        <v>529</v>
      </c>
      <c r="C44" s="22" t="s">
        <v>1137</v>
      </c>
      <c r="D44" s="22" t="s">
        <v>1128</v>
      </c>
      <c r="E44" s="22" t="s">
        <v>1423</v>
      </c>
      <c r="F44" s="22" t="s">
        <v>518</v>
      </c>
      <c r="G44" s="37"/>
      <c r="H44" s="37">
        <v>10</v>
      </c>
      <c r="I44" s="37">
        <v>1.2</v>
      </c>
      <c r="J44" s="39">
        <v>0.75</v>
      </c>
      <c r="K44" s="37">
        <v>7.5</v>
      </c>
      <c r="L44" s="37">
        <v>0.89999999999999991</v>
      </c>
    </row>
    <row r="45" spans="1:12" ht="30" customHeight="1" x14ac:dyDescent="0.3">
      <c r="A45" s="22" t="s">
        <v>9</v>
      </c>
      <c r="B45" s="22" t="s">
        <v>529</v>
      </c>
      <c r="C45" s="22" t="s">
        <v>1138</v>
      </c>
      <c r="D45" s="22" t="s">
        <v>1130</v>
      </c>
      <c r="E45" s="22" t="s">
        <v>1424</v>
      </c>
      <c r="F45" s="22" t="s">
        <v>518</v>
      </c>
      <c r="G45" s="37"/>
      <c r="H45" s="37">
        <v>10</v>
      </c>
      <c r="I45" s="37">
        <v>1.2</v>
      </c>
      <c r="J45" s="39">
        <v>0.75</v>
      </c>
      <c r="K45" s="37">
        <v>7.5</v>
      </c>
      <c r="L45" s="37">
        <v>0.89999999999999991</v>
      </c>
    </row>
    <row r="46" spans="1:12" ht="30" customHeight="1" x14ac:dyDescent="0.3">
      <c r="A46" s="22" t="s">
        <v>9</v>
      </c>
      <c r="B46" s="22" t="s">
        <v>529</v>
      </c>
      <c r="C46" s="22" t="s">
        <v>1010</v>
      </c>
      <c r="D46" s="22" t="s">
        <v>1007</v>
      </c>
      <c r="E46" s="22" t="s">
        <v>1425</v>
      </c>
      <c r="F46" s="22" t="s">
        <v>518</v>
      </c>
      <c r="G46" s="37"/>
      <c r="H46" s="37">
        <v>5</v>
      </c>
      <c r="I46" s="37">
        <v>0.6</v>
      </c>
      <c r="J46" s="39">
        <v>0.8</v>
      </c>
      <c r="K46" s="37">
        <v>4</v>
      </c>
      <c r="L46" s="37">
        <v>0.48</v>
      </c>
    </row>
    <row r="47" spans="1:12" ht="30" customHeight="1" x14ac:dyDescent="0.3">
      <c r="A47" s="22" t="s">
        <v>9</v>
      </c>
      <c r="B47" s="22" t="s">
        <v>529</v>
      </c>
      <c r="C47" s="22" t="s">
        <v>1011</v>
      </c>
      <c r="D47" s="22" t="s">
        <v>1007</v>
      </c>
      <c r="E47" s="22" t="s">
        <v>1426</v>
      </c>
      <c r="F47" s="22" t="s">
        <v>518</v>
      </c>
      <c r="G47" s="37"/>
      <c r="H47" s="37">
        <v>5</v>
      </c>
      <c r="I47" s="37">
        <v>0.6</v>
      </c>
      <c r="J47" s="39">
        <v>0.8</v>
      </c>
      <c r="K47" s="37">
        <v>4</v>
      </c>
      <c r="L47" s="37">
        <v>0.48</v>
      </c>
    </row>
    <row r="48" spans="1:12" ht="30" customHeight="1" x14ac:dyDescent="0.3">
      <c r="A48" s="22" t="s">
        <v>9</v>
      </c>
      <c r="B48" s="22" t="s">
        <v>529</v>
      </c>
      <c r="C48" s="22" t="s">
        <v>1079</v>
      </c>
      <c r="D48" s="22" t="s">
        <v>1080</v>
      </c>
      <c r="E48" s="22" t="s">
        <v>1427</v>
      </c>
      <c r="F48" s="22" t="s">
        <v>518</v>
      </c>
      <c r="G48" s="37"/>
      <c r="H48" s="37">
        <v>10.5</v>
      </c>
      <c r="I48" s="37">
        <v>1.26</v>
      </c>
      <c r="J48" s="39">
        <v>0.8</v>
      </c>
      <c r="K48" s="37">
        <v>8.4</v>
      </c>
      <c r="L48" s="37">
        <v>1.008</v>
      </c>
    </row>
    <row r="49" spans="1:12" ht="30" customHeight="1" x14ac:dyDescent="0.3">
      <c r="A49" s="22" t="s">
        <v>9</v>
      </c>
      <c r="B49" s="22" t="s">
        <v>529</v>
      </c>
      <c r="C49" s="22" t="s">
        <v>1091</v>
      </c>
      <c r="D49" s="22" t="s">
        <v>1080</v>
      </c>
      <c r="E49" s="22" t="s">
        <v>1428</v>
      </c>
      <c r="F49" s="22" t="s">
        <v>518</v>
      </c>
      <c r="G49" s="37"/>
      <c r="H49" s="37">
        <v>10.5</v>
      </c>
      <c r="I49" s="37">
        <v>1.26</v>
      </c>
      <c r="J49" s="39">
        <v>0.8</v>
      </c>
      <c r="K49" s="37">
        <v>8.4</v>
      </c>
      <c r="L49" s="37">
        <v>1.008</v>
      </c>
    </row>
    <row r="50" spans="1:12" ht="30" customHeight="1" x14ac:dyDescent="0.3">
      <c r="A50" s="22" t="s">
        <v>9</v>
      </c>
      <c r="B50" s="22" t="s">
        <v>529</v>
      </c>
      <c r="C50" s="22" t="s">
        <v>1081</v>
      </c>
      <c r="D50" s="22" t="s">
        <v>1080</v>
      </c>
      <c r="E50" s="22" t="s">
        <v>1429</v>
      </c>
      <c r="F50" s="22" t="s">
        <v>518</v>
      </c>
      <c r="G50" s="37"/>
      <c r="H50" s="37">
        <v>10.5</v>
      </c>
      <c r="I50" s="37">
        <v>1.26</v>
      </c>
      <c r="J50" s="39">
        <v>0.8</v>
      </c>
      <c r="K50" s="37">
        <v>8.4</v>
      </c>
      <c r="L50" s="37">
        <v>1.008</v>
      </c>
    </row>
    <row r="51" spans="1:12" ht="30" customHeight="1" x14ac:dyDescent="0.3">
      <c r="A51" s="22" t="s">
        <v>9</v>
      </c>
      <c r="B51" s="22" t="s">
        <v>529</v>
      </c>
      <c r="C51" s="22" t="s">
        <v>1095</v>
      </c>
      <c r="D51" s="22" t="s">
        <v>1080</v>
      </c>
      <c r="E51" s="22" t="s">
        <v>1430</v>
      </c>
      <c r="F51" s="22" t="s">
        <v>518</v>
      </c>
      <c r="G51" s="37"/>
      <c r="H51" s="37">
        <v>10.5</v>
      </c>
      <c r="I51" s="37">
        <v>1.26</v>
      </c>
      <c r="J51" s="39">
        <v>0.8</v>
      </c>
      <c r="K51" s="37">
        <v>8.4</v>
      </c>
      <c r="L51" s="37">
        <v>1.008</v>
      </c>
    </row>
    <row r="52" spans="1:12" ht="30" customHeight="1" x14ac:dyDescent="0.3">
      <c r="A52" s="22" t="s">
        <v>9</v>
      </c>
      <c r="B52" s="22" t="s">
        <v>529</v>
      </c>
      <c r="C52" s="22" t="s">
        <v>1266</v>
      </c>
      <c r="D52" s="22" t="s">
        <v>1267</v>
      </c>
      <c r="E52" s="22" t="s">
        <v>1431</v>
      </c>
      <c r="F52" s="22" t="s">
        <v>518</v>
      </c>
      <c r="G52" s="37"/>
      <c r="H52" s="37">
        <v>5</v>
      </c>
      <c r="I52" s="37">
        <v>0.6</v>
      </c>
      <c r="J52" s="39">
        <v>0.75</v>
      </c>
      <c r="K52" s="37">
        <v>3.75</v>
      </c>
      <c r="L52" s="37">
        <v>0.44999999999999996</v>
      </c>
    </row>
    <row r="53" spans="1:12" ht="30" customHeight="1" x14ac:dyDescent="0.3">
      <c r="A53" s="22" t="s">
        <v>9</v>
      </c>
      <c r="B53" s="22" t="s">
        <v>529</v>
      </c>
      <c r="C53" s="22" t="s">
        <v>1269</v>
      </c>
      <c r="D53" s="22" t="s">
        <v>1267</v>
      </c>
      <c r="E53" s="22" t="s">
        <v>1432</v>
      </c>
      <c r="F53" s="22" t="s">
        <v>518</v>
      </c>
      <c r="G53" s="37"/>
      <c r="H53" s="37">
        <v>5</v>
      </c>
      <c r="I53" s="37">
        <v>0.6</v>
      </c>
      <c r="J53" s="39">
        <v>0.75</v>
      </c>
      <c r="K53" s="37">
        <v>3.75</v>
      </c>
      <c r="L53" s="37">
        <v>0.44999999999999996</v>
      </c>
    </row>
    <row r="54" spans="1:12" ht="30" customHeight="1" x14ac:dyDescent="0.3">
      <c r="A54" s="22" t="s">
        <v>9</v>
      </c>
      <c r="B54" s="22" t="s">
        <v>529</v>
      </c>
      <c r="C54" s="22" t="s">
        <v>1270</v>
      </c>
      <c r="D54" s="22" t="s">
        <v>1267</v>
      </c>
      <c r="E54" s="22" t="s">
        <v>1433</v>
      </c>
      <c r="F54" s="22" t="s">
        <v>518</v>
      </c>
      <c r="G54" s="37"/>
      <c r="H54" s="37">
        <v>5</v>
      </c>
      <c r="I54" s="37">
        <v>0.6</v>
      </c>
      <c r="J54" s="39">
        <v>0.75</v>
      </c>
      <c r="K54" s="37">
        <v>3.75</v>
      </c>
      <c r="L54" s="37">
        <v>0.44999999999999996</v>
      </c>
    </row>
    <row r="55" spans="1:12" ht="30" customHeight="1" x14ac:dyDescent="0.3">
      <c r="A55" s="22" t="s">
        <v>9</v>
      </c>
      <c r="B55" s="22" t="s">
        <v>529</v>
      </c>
      <c r="C55" s="22" t="s">
        <v>1271</v>
      </c>
      <c r="D55" s="22" t="s">
        <v>1267</v>
      </c>
      <c r="E55" s="22" t="s">
        <v>1434</v>
      </c>
      <c r="F55" s="22" t="s">
        <v>518</v>
      </c>
      <c r="G55" s="37"/>
      <c r="H55" s="37">
        <v>5</v>
      </c>
      <c r="I55" s="37">
        <v>0.6</v>
      </c>
      <c r="J55" s="39">
        <v>0.75</v>
      </c>
      <c r="K55" s="37">
        <v>3.75</v>
      </c>
      <c r="L55" s="37">
        <v>0.44999999999999996</v>
      </c>
    </row>
    <row r="56" spans="1:12" ht="30" customHeight="1" x14ac:dyDescent="0.3">
      <c r="A56" s="22" t="s">
        <v>9</v>
      </c>
      <c r="B56" s="22" t="s">
        <v>529</v>
      </c>
      <c r="C56" s="22" t="s">
        <v>1187</v>
      </c>
      <c r="D56" s="22" t="s">
        <v>1188</v>
      </c>
      <c r="E56" s="22" t="s">
        <v>1435</v>
      </c>
      <c r="F56" s="22" t="s">
        <v>518</v>
      </c>
      <c r="G56" s="37"/>
      <c r="H56" s="37">
        <v>10</v>
      </c>
      <c r="I56" s="37">
        <v>1.2</v>
      </c>
      <c r="J56" s="39">
        <v>0.8</v>
      </c>
      <c r="K56" s="37">
        <v>8</v>
      </c>
      <c r="L56" s="37">
        <v>0.96</v>
      </c>
    </row>
    <row r="57" spans="1:12" ht="30" customHeight="1" x14ac:dyDescent="0.3">
      <c r="A57" s="22" t="s">
        <v>9</v>
      </c>
      <c r="B57" s="22" t="s">
        <v>529</v>
      </c>
      <c r="C57" s="22" t="s">
        <v>1189</v>
      </c>
      <c r="D57" s="22" t="s">
        <v>1190</v>
      </c>
      <c r="E57" s="22" t="s">
        <v>1436</v>
      </c>
      <c r="F57" s="22" t="s">
        <v>518</v>
      </c>
      <c r="G57" s="37"/>
      <c r="H57" s="37">
        <v>12.5</v>
      </c>
      <c r="I57" s="37">
        <v>1.5</v>
      </c>
      <c r="J57" s="39">
        <v>0.8</v>
      </c>
      <c r="K57" s="37">
        <v>10</v>
      </c>
      <c r="L57" s="37">
        <v>1.2000000000000002</v>
      </c>
    </row>
    <row r="58" spans="1:12" ht="30" customHeight="1" x14ac:dyDescent="0.3">
      <c r="A58" s="22" t="s">
        <v>9</v>
      </c>
      <c r="B58" s="22" t="s">
        <v>529</v>
      </c>
      <c r="C58" s="22" t="s">
        <v>1191</v>
      </c>
      <c r="D58" s="22" t="s">
        <v>1192</v>
      </c>
      <c r="E58" s="22" t="s">
        <v>1437</v>
      </c>
      <c r="F58" s="22" t="s">
        <v>518</v>
      </c>
      <c r="G58" s="37"/>
      <c r="H58" s="37">
        <v>5</v>
      </c>
      <c r="I58" s="37">
        <v>0.6</v>
      </c>
      <c r="J58" s="39">
        <v>0.8</v>
      </c>
      <c r="K58" s="37">
        <v>4</v>
      </c>
      <c r="L58" s="37">
        <v>0.48</v>
      </c>
    </row>
    <row r="59" spans="1:12" ht="30" customHeight="1" x14ac:dyDescent="0.3">
      <c r="A59" s="22" t="s">
        <v>9</v>
      </c>
      <c r="B59" s="22" t="s">
        <v>529</v>
      </c>
      <c r="C59" s="22" t="s">
        <v>1193</v>
      </c>
      <c r="D59" s="22" t="s">
        <v>1194</v>
      </c>
      <c r="E59" s="22" t="s">
        <v>1438</v>
      </c>
      <c r="F59" s="22" t="s">
        <v>518</v>
      </c>
      <c r="G59" s="37"/>
      <c r="H59" s="37">
        <v>10</v>
      </c>
      <c r="I59" s="37">
        <v>1.2</v>
      </c>
      <c r="J59" s="39">
        <v>0.8</v>
      </c>
      <c r="K59" s="37">
        <v>8</v>
      </c>
      <c r="L59" s="37">
        <v>0.96</v>
      </c>
    </row>
    <row r="60" spans="1:12" ht="30" customHeight="1" x14ac:dyDescent="0.3">
      <c r="A60" s="22" t="s">
        <v>9</v>
      </c>
      <c r="B60" s="22" t="s">
        <v>529</v>
      </c>
      <c r="C60" s="22" t="s">
        <v>1204</v>
      </c>
      <c r="D60" s="22" t="s">
        <v>1188</v>
      </c>
      <c r="E60" s="22" t="s">
        <v>1439</v>
      </c>
      <c r="F60" s="22" t="s">
        <v>518</v>
      </c>
      <c r="G60" s="37"/>
      <c r="H60" s="37">
        <v>10</v>
      </c>
      <c r="I60" s="37">
        <v>1.2</v>
      </c>
      <c r="J60" s="39">
        <v>0.8</v>
      </c>
      <c r="K60" s="37">
        <v>8</v>
      </c>
      <c r="L60" s="37">
        <v>0.96</v>
      </c>
    </row>
    <row r="61" spans="1:12" ht="30" customHeight="1" x14ac:dyDescent="0.3">
      <c r="A61" s="22" t="s">
        <v>9</v>
      </c>
      <c r="B61" s="22" t="s">
        <v>529</v>
      </c>
      <c r="C61" s="22" t="s">
        <v>1205</v>
      </c>
      <c r="D61" s="22" t="s">
        <v>1190</v>
      </c>
      <c r="E61" s="22" t="s">
        <v>1440</v>
      </c>
      <c r="F61" s="22" t="s">
        <v>518</v>
      </c>
      <c r="G61" s="37"/>
      <c r="H61" s="37">
        <v>12.5</v>
      </c>
      <c r="I61" s="37">
        <v>1.5</v>
      </c>
      <c r="J61" s="39">
        <v>0.8</v>
      </c>
      <c r="K61" s="37">
        <v>10</v>
      </c>
      <c r="L61" s="37">
        <v>1.2000000000000002</v>
      </c>
    </row>
    <row r="62" spans="1:12" ht="30" customHeight="1" x14ac:dyDescent="0.3">
      <c r="A62" s="22" t="s">
        <v>9</v>
      </c>
      <c r="B62" s="22" t="s">
        <v>529</v>
      </c>
      <c r="C62" s="22" t="s">
        <v>1206</v>
      </c>
      <c r="D62" s="22" t="s">
        <v>1192</v>
      </c>
      <c r="E62" s="22" t="s">
        <v>1441</v>
      </c>
      <c r="F62" s="22" t="s">
        <v>518</v>
      </c>
      <c r="G62" s="37"/>
      <c r="H62" s="37">
        <v>5</v>
      </c>
      <c r="I62" s="37">
        <v>0.6</v>
      </c>
      <c r="J62" s="39">
        <v>0.8</v>
      </c>
      <c r="K62" s="37">
        <v>4</v>
      </c>
      <c r="L62" s="37">
        <v>0.48</v>
      </c>
    </row>
    <row r="63" spans="1:12" ht="30" customHeight="1" x14ac:dyDescent="0.3">
      <c r="A63" s="22" t="s">
        <v>9</v>
      </c>
      <c r="B63" s="22" t="s">
        <v>529</v>
      </c>
      <c r="C63" s="22" t="s">
        <v>1207</v>
      </c>
      <c r="D63" s="22" t="s">
        <v>1194</v>
      </c>
      <c r="E63" s="22" t="s">
        <v>1442</v>
      </c>
      <c r="F63" s="22" t="s">
        <v>518</v>
      </c>
      <c r="G63" s="37"/>
      <c r="H63" s="37">
        <v>10</v>
      </c>
      <c r="I63" s="37">
        <v>1.2</v>
      </c>
      <c r="J63" s="39">
        <v>0.8</v>
      </c>
      <c r="K63" s="37">
        <v>8</v>
      </c>
      <c r="L63" s="37">
        <v>0.96</v>
      </c>
    </row>
    <row r="64" spans="1:12" ht="30" customHeight="1" x14ac:dyDescent="0.3">
      <c r="A64" s="22" t="s">
        <v>9</v>
      </c>
      <c r="B64" s="22" t="s">
        <v>529</v>
      </c>
      <c r="C64" s="22" t="s">
        <v>1172</v>
      </c>
      <c r="D64" s="22" t="s">
        <v>1169</v>
      </c>
      <c r="E64" s="22" t="s">
        <v>2125</v>
      </c>
      <c r="F64" s="22" t="s">
        <v>518</v>
      </c>
      <c r="G64" s="37"/>
      <c r="H64" s="37">
        <v>3</v>
      </c>
      <c r="I64" s="37">
        <v>0.36</v>
      </c>
      <c r="J64" s="39">
        <v>0.8</v>
      </c>
      <c r="K64" s="37">
        <v>2.4000000000000004</v>
      </c>
      <c r="L64" s="37">
        <v>0.28799999999999998</v>
      </c>
    </row>
    <row r="65" spans="1:12" ht="30" customHeight="1" x14ac:dyDescent="0.3">
      <c r="A65" s="22" t="s">
        <v>9</v>
      </c>
      <c r="B65" s="22" t="s">
        <v>529</v>
      </c>
      <c r="C65" s="22" t="s">
        <v>1195</v>
      </c>
      <c r="D65" s="22" t="s">
        <v>1196</v>
      </c>
      <c r="E65" s="22" t="s">
        <v>2126</v>
      </c>
      <c r="F65" s="22" t="s">
        <v>518</v>
      </c>
      <c r="G65" s="37"/>
      <c r="H65" s="37">
        <v>16</v>
      </c>
      <c r="I65" s="37">
        <v>1.92</v>
      </c>
      <c r="J65" s="39">
        <v>0.8</v>
      </c>
      <c r="K65" s="37">
        <v>12.8</v>
      </c>
      <c r="L65" s="37">
        <v>1.536</v>
      </c>
    </row>
    <row r="66" spans="1:12" ht="30" customHeight="1" x14ac:dyDescent="0.3">
      <c r="A66" s="22" t="s">
        <v>9</v>
      </c>
      <c r="B66" s="22" t="s">
        <v>529</v>
      </c>
      <c r="C66" s="22" t="s">
        <v>1208</v>
      </c>
      <c r="D66" s="22" t="s">
        <v>1196</v>
      </c>
      <c r="E66" s="22" t="s">
        <v>2127</v>
      </c>
      <c r="F66" s="22" t="s">
        <v>518</v>
      </c>
      <c r="G66" s="37"/>
      <c r="H66" s="37">
        <v>16</v>
      </c>
      <c r="I66" s="37">
        <v>1.92</v>
      </c>
      <c r="J66" s="39">
        <v>0.8</v>
      </c>
      <c r="K66" s="37">
        <v>12.8</v>
      </c>
      <c r="L66" s="37">
        <v>1.536</v>
      </c>
    </row>
    <row r="67" spans="1:12" ht="30" customHeight="1" x14ac:dyDescent="0.3">
      <c r="A67" s="22" t="s">
        <v>9</v>
      </c>
      <c r="B67" s="22" t="s">
        <v>1378</v>
      </c>
      <c r="C67" s="22"/>
      <c r="D67" s="22"/>
      <c r="E67" s="22"/>
      <c r="F67" s="22"/>
      <c r="G67" s="37"/>
      <c r="H67" s="37">
        <v>332</v>
      </c>
      <c r="I67" s="37">
        <v>39.840000000000018</v>
      </c>
      <c r="J67" s="39">
        <v>0.78285714285714325</v>
      </c>
      <c r="K67" s="37">
        <v>260.60000000000002</v>
      </c>
      <c r="L67" s="37">
        <v>31.272000000000006</v>
      </c>
    </row>
    <row r="68" spans="1:12" ht="30" customHeight="1" x14ac:dyDescent="0.3">
      <c r="A68" s="22" t="s">
        <v>9</v>
      </c>
      <c r="B68" s="22" t="s">
        <v>1021</v>
      </c>
      <c r="C68" s="22" t="s">
        <v>1022</v>
      </c>
      <c r="D68" s="22" t="s">
        <v>1020</v>
      </c>
      <c r="E68" s="22" t="s">
        <v>1443</v>
      </c>
      <c r="F68" s="22" t="s">
        <v>518</v>
      </c>
      <c r="G68" s="37"/>
      <c r="H68" s="37">
        <v>16</v>
      </c>
      <c r="I68" s="37">
        <v>3.3279999999999998</v>
      </c>
      <c r="J68" s="39">
        <v>0.8</v>
      </c>
      <c r="K68" s="37">
        <v>12.8</v>
      </c>
      <c r="L68" s="37">
        <v>2.6623999999999999</v>
      </c>
    </row>
    <row r="69" spans="1:12" ht="30" customHeight="1" x14ac:dyDescent="0.3">
      <c r="A69" s="22" t="s">
        <v>9</v>
      </c>
      <c r="B69" s="22" t="s">
        <v>1021</v>
      </c>
      <c r="C69" s="22" t="s">
        <v>1022</v>
      </c>
      <c r="D69" s="22" t="s">
        <v>1020</v>
      </c>
      <c r="E69" s="22" t="s">
        <v>1444</v>
      </c>
      <c r="F69" s="22" t="s">
        <v>518</v>
      </c>
      <c r="G69" s="37"/>
      <c r="H69" s="37">
        <v>16</v>
      </c>
      <c r="I69" s="37">
        <v>3.3279999999999998</v>
      </c>
      <c r="J69" s="39">
        <v>0.8</v>
      </c>
      <c r="K69" s="37">
        <v>12.8</v>
      </c>
      <c r="L69" s="37">
        <v>2.6623999999999999</v>
      </c>
    </row>
    <row r="70" spans="1:12" ht="30" customHeight="1" x14ac:dyDescent="0.3">
      <c r="A70" s="22" t="s">
        <v>9</v>
      </c>
      <c r="B70" s="22" t="s">
        <v>1021</v>
      </c>
      <c r="C70" s="22" t="s">
        <v>1023</v>
      </c>
      <c r="D70" s="22" t="s">
        <v>1020</v>
      </c>
      <c r="E70" s="22" t="s">
        <v>1445</v>
      </c>
      <c r="F70" s="22" t="s">
        <v>518</v>
      </c>
      <c r="G70" s="37"/>
      <c r="H70" s="37">
        <v>16</v>
      </c>
      <c r="I70" s="37">
        <v>3.3279999999999998</v>
      </c>
      <c r="J70" s="39">
        <v>0.8</v>
      </c>
      <c r="K70" s="37">
        <v>12.8</v>
      </c>
      <c r="L70" s="37">
        <v>2.6623999999999999</v>
      </c>
    </row>
    <row r="71" spans="1:12" ht="30" customHeight="1" x14ac:dyDescent="0.3">
      <c r="A71" s="22" t="s">
        <v>9</v>
      </c>
      <c r="B71" s="22" t="s">
        <v>1021</v>
      </c>
      <c r="C71" s="22" t="s">
        <v>1023</v>
      </c>
      <c r="D71" s="22" t="s">
        <v>1020</v>
      </c>
      <c r="E71" s="22" t="s">
        <v>1446</v>
      </c>
      <c r="F71" s="22" t="s">
        <v>518</v>
      </c>
      <c r="G71" s="37"/>
      <c r="H71" s="37">
        <v>16</v>
      </c>
      <c r="I71" s="37">
        <v>3.3279999999999998</v>
      </c>
      <c r="J71" s="39">
        <v>0.8</v>
      </c>
      <c r="K71" s="37">
        <v>12.8</v>
      </c>
      <c r="L71" s="37">
        <v>2.6623999999999999</v>
      </c>
    </row>
    <row r="72" spans="1:12" ht="30" customHeight="1" x14ac:dyDescent="0.3">
      <c r="A72" s="22" t="s">
        <v>9</v>
      </c>
      <c r="B72" s="22" t="s">
        <v>1380</v>
      </c>
      <c r="C72" s="22"/>
      <c r="D72" s="22"/>
      <c r="E72" s="22"/>
      <c r="F72" s="22"/>
      <c r="G72" s="37"/>
      <c r="H72" s="37">
        <v>64</v>
      </c>
      <c r="I72" s="37">
        <v>13.311999999999999</v>
      </c>
      <c r="J72" s="39">
        <v>0.8</v>
      </c>
      <c r="K72" s="37">
        <v>51.2</v>
      </c>
      <c r="L72" s="37">
        <v>10.6496</v>
      </c>
    </row>
    <row r="73" spans="1:12" ht="30" customHeight="1" x14ac:dyDescent="0.3">
      <c r="A73" s="22" t="s">
        <v>9</v>
      </c>
      <c r="B73" s="22" t="s">
        <v>657</v>
      </c>
      <c r="C73" s="22" t="s">
        <v>1151</v>
      </c>
      <c r="D73" s="22" t="s">
        <v>1152</v>
      </c>
      <c r="E73" s="22" t="s">
        <v>1447</v>
      </c>
      <c r="F73" s="22" t="s">
        <v>665</v>
      </c>
      <c r="G73" s="37"/>
      <c r="H73" s="37">
        <v>22.2</v>
      </c>
      <c r="I73" s="37">
        <v>7.9979178090300467</v>
      </c>
      <c r="J73" s="39">
        <v>0.8</v>
      </c>
      <c r="K73" s="37">
        <v>17.760000000000002</v>
      </c>
      <c r="L73" s="37">
        <v>6.3983342472240379</v>
      </c>
    </row>
    <row r="74" spans="1:12" ht="30" customHeight="1" x14ac:dyDescent="0.3">
      <c r="A74" s="22" t="s">
        <v>9</v>
      </c>
      <c r="B74" s="22" t="s">
        <v>657</v>
      </c>
      <c r="C74" s="22" t="s">
        <v>1171</v>
      </c>
      <c r="D74" s="22" t="s">
        <v>1152</v>
      </c>
      <c r="E74" s="22" t="s">
        <v>1448</v>
      </c>
      <c r="F74" s="22" t="s">
        <v>665</v>
      </c>
      <c r="G74" s="37"/>
      <c r="H74" s="37">
        <v>22.2</v>
      </c>
      <c r="I74" s="37">
        <v>7.9979178090300467</v>
      </c>
      <c r="J74" s="39">
        <v>0.8</v>
      </c>
      <c r="K74" s="37">
        <v>17.760000000000002</v>
      </c>
      <c r="L74" s="37">
        <v>6.3983342472240379</v>
      </c>
    </row>
    <row r="75" spans="1:12" ht="30" customHeight="1" x14ac:dyDescent="0.3">
      <c r="A75" s="22" t="s">
        <v>9</v>
      </c>
      <c r="B75" s="22" t="s">
        <v>657</v>
      </c>
      <c r="C75" s="22" t="s">
        <v>1153</v>
      </c>
      <c r="D75" s="22" t="s">
        <v>1154</v>
      </c>
      <c r="E75" s="22" t="s">
        <v>1449</v>
      </c>
      <c r="F75" s="22" t="s">
        <v>665</v>
      </c>
      <c r="G75" s="37"/>
      <c r="H75" s="37">
        <v>21</v>
      </c>
      <c r="I75" s="37">
        <v>7.5655979274608551</v>
      </c>
      <c r="J75" s="39">
        <v>0.8</v>
      </c>
      <c r="K75" s="37">
        <v>16.8</v>
      </c>
      <c r="L75" s="37">
        <v>6.0524783419686843</v>
      </c>
    </row>
    <row r="76" spans="1:12" ht="30" customHeight="1" x14ac:dyDescent="0.3">
      <c r="A76" s="22" t="s">
        <v>9</v>
      </c>
      <c r="B76" s="22" t="s">
        <v>657</v>
      </c>
      <c r="C76" s="22" t="s">
        <v>1173</v>
      </c>
      <c r="D76" s="22" t="s">
        <v>1154</v>
      </c>
      <c r="E76" s="22" t="s">
        <v>1450</v>
      </c>
      <c r="F76" s="22" t="s">
        <v>665</v>
      </c>
      <c r="G76" s="37"/>
      <c r="H76" s="37">
        <v>21</v>
      </c>
      <c r="I76" s="37">
        <v>7.5655979274608551</v>
      </c>
      <c r="J76" s="39">
        <v>0.8</v>
      </c>
      <c r="K76" s="37">
        <v>16.8</v>
      </c>
      <c r="L76" s="37">
        <v>6.0524783419686843</v>
      </c>
    </row>
    <row r="77" spans="1:12" ht="30" customHeight="1" x14ac:dyDescent="0.3">
      <c r="A77" s="22" t="s">
        <v>9</v>
      </c>
      <c r="B77" s="22" t="s">
        <v>657</v>
      </c>
      <c r="C77" s="22" t="s">
        <v>658</v>
      </c>
      <c r="D77" s="22" t="s">
        <v>811</v>
      </c>
      <c r="E77" s="22" t="s">
        <v>1451</v>
      </c>
      <c r="F77" s="22" t="s">
        <v>665</v>
      </c>
      <c r="G77" s="37"/>
      <c r="H77" s="37">
        <v>22.2</v>
      </c>
      <c r="I77" s="37">
        <v>7.9979178090300467</v>
      </c>
      <c r="J77" s="39">
        <v>0.8</v>
      </c>
      <c r="K77" s="37">
        <v>17.760000000000002</v>
      </c>
      <c r="L77" s="37">
        <v>6.3983342472240379</v>
      </c>
    </row>
    <row r="78" spans="1:12" ht="30" customHeight="1" x14ac:dyDescent="0.3">
      <c r="A78" s="22" t="s">
        <v>9</v>
      </c>
      <c r="B78" s="22" t="s">
        <v>657</v>
      </c>
      <c r="C78" s="22" t="s">
        <v>1155</v>
      </c>
      <c r="D78" s="22" t="s">
        <v>1156</v>
      </c>
      <c r="E78" s="22" t="s">
        <v>1452</v>
      </c>
      <c r="F78" s="22" t="s">
        <v>665</v>
      </c>
      <c r="G78" s="37"/>
      <c r="H78" s="37">
        <v>83.3</v>
      </c>
      <c r="I78" s="37">
        <v>30.010205112261389</v>
      </c>
      <c r="J78" s="39">
        <v>0.8</v>
      </c>
      <c r="K78" s="37">
        <v>66.64</v>
      </c>
      <c r="L78" s="37">
        <v>24.008164089809114</v>
      </c>
    </row>
    <row r="79" spans="1:12" ht="30" customHeight="1" x14ac:dyDescent="0.3">
      <c r="A79" s="22" t="s">
        <v>9</v>
      </c>
      <c r="B79" s="22" t="s">
        <v>657</v>
      </c>
      <c r="C79" s="22" t="s">
        <v>1174</v>
      </c>
      <c r="D79" s="22" t="s">
        <v>1156</v>
      </c>
      <c r="E79" s="22" t="s">
        <v>1453</v>
      </c>
      <c r="F79" s="22" t="s">
        <v>665</v>
      </c>
      <c r="G79" s="37"/>
      <c r="H79" s="37">
        <v>83.3</v>
      </c>
      <c r="I79" s="37">
        <v>30.010205112261389</v>
      </c>
      <c r="J79" s="39">
        <v>0.8</v>
      </c>
      <c r="K79" s="37">
        <v>66.64</v>
      </c>
      <c r="L79" s="37">
        <v>24.008164089809114</v>
      </c>
    </row>
    <row r="80" spans="1:12" ht="30" customHeight="1" x14ac:dyDescent="0.3">
      <c r="A80" s="22" t="s">
        <v>9</v>
      </c>
      <c r="B80" s="22" t="s">
        <v>657</v>
      </c>
      <c r="C80" s="22" t="s">
        <v>888</v>
      </c>
      <c r="D80" s="22" t="s">
        <v>889</v>
      </c>
      <c r="E80" s="22" t="s">
        <v>1454</v>
      </c>
      <c r="F80" s="22" t="s">
        <v>665</v>
      </c>
      <c r="G80" s="37"/>
      <c r="H80" s="37">
        <v>17</v>
      </c>
      <c r="I80" s="37">
        <v>6.1245316555635503</v>
      </c>
      <c r="J80" s="39">
        <v>0.8</v>
      </c>
      <c r="K80" s="37">
        <v>13.600000000000001</v>
      </c>
      <c r="L80" s="37">
        <v>4.8996253244508408</v>
      </c>
    </row>
    <row r="81" spans="1:12" ht="30" customHeight="1" x14ac:dyDescent="0.3">
      <c r="A81" s="22" t="s">
        <v>9</v>
      </c>
      <c r="B81" s="22" t="s">
        <v>657</v>
      </c>
      <c r="C81" s="22" t="s">
        <v>890</v>
      </c>
      <c r="D81" s="22" t="s">
        <v>889</v>
      </c>
      <c r="E81" s="22" t="s">
        <v>1455</v>
      </c>
      <c r="F81" s="22" t="s">
        <v>665</v>
      </c>
      <c r="G81" s="37"/>
      <c r="H81" s="37">
        <v>17</v>
      </c>
      <c r="I81" s="37">
        <v>6.1245316555635503</v>
      </c>
      <c r="J81" s="39">
        <v>0.8</v>
      </c>
      <c r="K81" s="37">
        <v>13.600000000000001</v>
      </c>
      <c r="L81" s="37">
        <v>4.8996253244508408</v>
      </c>
    </row>
    <row r="82" spans="1:12" ht="30" customHeight="1" x14ac:dyDescent="0.3">
      <c r="A82" s="22" t="s">
        <v>9</v>
      </c>
      <c r="B82" s="22" t="s">
        <v>657</v>
      </c>
      <c r="C82" s="22" t="s">
        <v>891</v>
      </c>
      <c r="D82" s="22" t="s">
        <v>889</v>
      </c>
      <c r="E82" s="22" t="s">
        <v>1456</v>
      </c>
      <c r="F82" s="22" t="s">
        <v>665</v>
      </c>
      <c r="G82" s="37"/>
      <c r="H82" s="37">
        <v>17</v>
      </c>
      <c r="I82" s="37">
        <v>6.1245316555635503</v>
      </c>
      <c r="J82" s="39">
        <v>0.8</v>
      </c>
      <c r="K82" s="37">
        <v>13.600000000000001</v>
      </c>
      <c r="L82" s="37">
        <v>4.8996253244508408</v>
      </c>
    </row>
    <row r="83" spans="1:12" ht="30" customHeight="1" x14ac:dyDescent="0.3">
      <c r="A83" s="22" t="s">
        <v>9</v>
      </c>
      <c r="B83" s="22" t="s">
        <v>657</v>
      </c>
      <c r="C83" s="22" t="s">
        <v>892</v>
      </c>
      <c r="D83" s="22" t="s">
        <v>889</v>
      </c>
      <c r="E83" s="22" t="s">
        <v>1457</v>
      </c>
      <c r="F83" s="22" t="s">
        <v>665</v>
      </c>
      <c r="G83" s="37"/>
      <c r="H83" s="37">
        <v>17</v>
      </c>
      <c r="I83" s="37">
        <v>6.1245316555635503</v>
      </c>
      <c r="J83" s="39">
        <v>0.8</v>
      </c>
      <c r="K83" s="37">
        <v>13.600000000000001</v>
      </c>
      <c r="L83" s="37">
        <v>4.8996253244508408</v>
      </c>
    </row>
    <row r="84" spans="1:12" ht="30" customHeight="1" x14ac:dyDescent="0.3">
      <c r="A84" s="22" t="s">
        <v>9</v>
      </c>
      <c r="B84" s="22" t="s">
        <v>657</v>
      </c>
      <c r="C84" s="22" t="s">
        <v>893</v>
      </c>
      <c r="D84" s="22" t="s">
        <v>889</v>
      </c>
      <c r="E84" s="22" t="s">
        <v>1458</v>
      </c>
      <c r="F84" s="22" t="s">
        <v>665</v>
      </c>
      <c r="G84" s="37"/>
      <c r="H84" s="37">
        <v>17</v>
      </c>
      <c r="I84" s="37">
        <v>6.1245316555635503</v>
      </c>
      <c r="J84" s="39">
        <v>0.8</v>
      </c>
      <c r="K84" s="37">
        <v>13.600000000000001</v>
      </c>
      <c r="L84" s="37">
        <v>4.8996253244508408</v>
      </c>
    </row>
    <row r="85" spans="1:12" ht="30" customHeight="1" x14ac:dyDescent="0.3">
      <c r="A85" s="22" t="s">
        <v>9</v>
      </c>
      <c r="B85" s="22" t="s">
        <v>657</v>
      </c>
      <c r="C85" s="22" t="s">
        <v>894</v>
      </c>
      <c r="D85" s="22" t="s">
        <v>889</v>
      </c>
      <c r="E85" s="22" t="s">
        <v>1459</v>
      </c>
      <c r="F85" s="22" t="s">
        <v>665</v>
      </c>
      <c r="G85" s="37"/>
      <c r="H85" s="37">
        <v>17</v>
      </c>
      <c r="I85" s="37">
        <v>6.1245316555635503</v>
      </c>
      <c r="J85" s="39">
        <v>0.8</v>
      </c>
      <c r="K85" s="37">
        <v>13.600000000000001</v>
      </c>
      <c r="L85" s="37">
        <v>4.8996253244508408</v>
      </c>
    </row>
    <row r="86" spans="1:12" ht="30" customHeight="1" x14ac:dyDescent="0.3">
      <c r="A86" s="22" t="s">
        <v>9</v>
      </c>
      <c r="B86" s="22" t="s">
        <v>657</v>
      </c>
      <c r="C86" s="22" t="s">
        <v>895</v>
      </c>
      <c r="D86" s="22" t="s">
        <v>889</v>
      </c>
      <c r="E86" s="22" t="s">
        <v>1460</v>
      </c>
      <c r="F86" s="22" t="s">
        <v>665</v>
      </c>
      <c r="G86" s="37"/>
      <c r="H86" s="37">
        <v>17</v>
      </c>
      <c r="I86" s="37">
        <v>6.1245316555635503</v>
      </c>
      <c r="J86" s="39">
        <v>0.8</v>
      </c>
      <c r="K86" s="37">
        <v>13.600000000000001</v>
      </c>
      <c r="L86" s="37">
        <v>4.8996253244508408</v>
      </c>
    </row>
    <row r="87" spans="1:12" ht="30" customHeight="1" x14ac:dyDescent="0.3">
      <c r="A87" s="22" t="s">
        <v>9</v>
      </c>
      <c r="B87" s="22" t="s">
        <v>657</v>
      </c>
      <c r="C87" s="22" t="s">
        <v>896</v>
      </c>
      <c r="D87" s="22" t="s">
        <v>889</v>
      </c>
      <c r="E87" s="22" t="s">
        <v>1461</v>
      </c>
      <c r="F87" s="22" t="s">
        <v>665</v>
      </c>
      <c r="G87" s="37"/>
      <c r="H87" s="37">
        <v>17</v>
      </c>
      <c r="I87" s="37">
        <v>6.1245316555635503</v>
      </c>
      <c r="J87" s="39">
        <v>0.8</v>
      </c>
      <c r="K87" s="37">
        <v>13.600000000000001</v>
      </c>
      <c r="L87" s="37">
        <v>4.8996253244508408</v>
      </c>
    </row>
    <row r="88" spans="1:12" ht="30" customHeight="1" x14ac:dyDescent="0.3">
      <c r="A88" s="22" t="s">
        <v>9</v>
      </c>
      <c r="B88" s="22" t="s">
        <v>657</v>
      </c>
      <c r="C88" s="22" t="s">
        <v>897</v>
      </c>
      <c r="D88" s="22" t="s">
        <v>889</v>
      </c>
      <c r="E88" s="22" t="s">
        <v>1462</v>
      </c>
      <c r="F88" s="22" t="s">
        <v>665</v>
      </c>
      <c r="G88" s="37"/>
      <c r="H88" s="37">
        <v>17</v>
      </c>
      <c r="I88" s="37">
        <v>6.1245316555635503</v>
      </c>
      <c r="J88" s="39">
        <v>0.8</v>
      </c>
      <c r="K88" s="37">
        <v>13.600000000000001</v>
      </c>
      <c r="L88" s="37">
        <v>4.8996253244508408</v>
      </c>
    </row>
    <row r="89" spans="1:12" ht="30" customHeight="1" x14ac:dyDescent="0.3">
      <c r="A89" s="22" t="s">
        <v>9</v>
      </c>
      <c r="B89" s="22" t="s">
        <v>657</v>
      </c>
      <c r="C89" s="22" t="s">
        <v>898</v>
      </c>
      <c r="D89" s="22" t="s">
        <v>889</v>
      </c>
      <c r="E89" s="22" t="s">
        <v>1463</v>
      </c>
      <c r="F89" s="22" t="s">
        <v>665</v>
      </c>
      <c r="G89" s="37"/>
      <c r="H89" s="37">
        <v>17</v>
      </c>
      <c r="I89" s="37">
        <v>6.1245316555635503</v>
      </c>
      <c r="J89" s="39">
        <v>0.8</v>
      </c>
      <c r="K89" s="37">
        <v>13.600000000000001</v>
      </c>
      <c r="L89" s="37">
        <v>4.8996253244508408</v>
      </c>
    </row>
    <row r="90" spans="1:12" ht="30" customHeight="1" x14ac:dyDescent="0.3">
      <c r="A90" s="22" t="s">
        <v>9</v>
      </c>
      <c r="B90" s="22" t="s">
        <v>657</v>
      </c>
      <c r="C90" s="22" t="s">
        <v>899</v>
      </c>
      <c r="D90" s="22" t="s">
        <v>889</v>
      </c>
      <c r="E90" s="22" t="s">
        <v>1464</v>
      </c>
      <c r="F90" s="22" t="s">
        <v>665</v>
      </c>
      <c r="G90" s="37"/>
      <c r="H90" s="37">
        <v>17</v>
      </c>
      <c r="I90" s="37">
        <v>6.1245316555635503</v>
      </c>
      <c r="J90" s="39">
        <v>0.8</v>
      </c>
      <c r="K90" s="37">
        <v>13.600000000000001</v>
      </c>
      <c r="L90" s="37">
        <v>4.8996253244508408</v>
      </c>
    </row>
    <row r="91" spans="1:12" ht="30" customHeight="1" x14ac:dyDescent="0.3">
      <c r="A91" s="22" t="s">
        <v>9</v>
      </c>
      <c r="B91" s="22" t="s">
        <v>657</v>
      </c>
      <c r="C91" s="22" t="s">
        <v>900</v>
      </c>
      <c r="D91" s="22" t="s">
        <v>889</v>
      </c>
      <c r="E91" s="22" t="s">
        <v>1465</v>
      </c>
      <c r="F91" s="22" t="s">
        <v>665</v>
      </c>
      <c r="G91" s="37"/>
      <c r="H91" s="37">
        <v>17</v>
      </c>
      <c r="I91" s="37">
        <v>6.1245316555635503</v>
      </c>
      <c r="J91" s="39">
        <v>0.8</v>
      </c>
      <c r="K91" s="37">
        <v>13.600000000000001</v>
      </c>
      <c r="L91" s="37">
        <v>4.8996253244508408</v>
      </c>
    </row>
    <row r="92" spans="1:12" ht="30" customHeight="1" x14ac:dyDescent="0.3">
      <c r="A92" s="22" t="s">
        <v>9</v>
      </c>
      <c r="B92" s="22" t="s">
        <v>657</v>
      </c>
      <c r="C92" s="22" t="s">
        <v>901</v>
      </c>
      <c r="D92" s="22" t="s">
        <v>889</v>
      </c>
      <c r="E92" s="22" t="s">
        <v>1466</v>
      </c>
      <c r="F92" s="22" t="s">
        <v>665</v>
      </c>
      <c r="G92" s="37"/>
      <c r="H92" s="37">
        <v>17</v>
      </c>
      <c r="I92" s="37">
        <v>6.1245316555635503</v>
      </c>
      <c r="J92" s="39">
        <v>0.8</v>
      </c>
      <c r="K92" s="37">
        <v>13.600000000000001</v>
      </c>
      <c r="L92" s="37">
        <v>4.8996253244508408</v>
      </c>
    </row>
    <row r="93" spans="1:12" ht="30" customHeight="1" x14ac:dyDescent="0.3">
      <c r="A93" s="22" t="s">
        <v>9</v>
      </c>
      <c r="B93" s="22" t="s">
        <v>657</v>
      </c>
      <c r="C93" s="22" t="s">
        <v>902</v>
      </c>
      <c r="D93" s="22" t="s">
        <v>889</v>
      </c>
      <c r="E93" s="22" t="s">
        <v>1467</v>
      </c>
      <c r="F93" s="22" t="s">
        <v>665</v>
      </c>
      <c r="G93" s="37"/>
      <c r="H93" s="37">
        <v>17</v>
      </c>
      <c r="I93" s="37">
        <v>6.1245316555635503</v>
      </c>
      <c r="J93" s="39">
        <v>0.8</v>
      </c>
      <c r="K93" s="37">
        <v>13.600000000000001</v>
      </c>
      <c r="L93" s="37">
        <v>4.8996253244508408</v>
      </c>
    </row>
    <row r="94" spans="1:12" ht="30" customHeight="1" x14ac:dyDescent="0.3">
      <c r="A94" s="22" t="s">
        <v>9</v>
      </c>
      <c r="B94" s="22" t="s">
        <v>657</v>
      </c>
      <c r="C94" s="22" t="s">
        <v>903</v>
      </c>
      <c r="D94" s="22" t="s">
        <v>889</v>
      </c>
      <c r="E94" s="22" t="s">
        <v>1468</v>
      </c>
      <c r="F94" s="22" t="s">
        <v>665</v>
      </c>
      <c r="G94" s="37"/>
      <c r="H94" s="37">
        <v>17</v>
      </c>
      <c r="I94" s="37">
        <v>6.1245316555635503</v>
      </c>
      <c r="J94" s="39">
        <v>0.8</v>
      </c>
      <c r="K94" s="37">
        <v>13.600000000000001</v>
      </c>
      <c r="L94" s="37">
        <v>4.8996253244508408</v>
      </c>
    </row>
    <row r="95" spans="1:12" ht="30" customHeight="1" x14ac:dyDescent="0.3">
      <c r="A95" s="22" t="s">
        <v>9</v>
      </c>
      <c r="B95" s="22" t="s">
        <v>657</v>
      </c>
      <c r="C95" s="22" t="s">
        <v>904</v>
      </c>
      <c r="D95" s="22" t="s">
        <v>889</v>
      </c>
      <c r="E95" s="22" t="s">
        <v>1469</v>
      </c>
      <c r="F95" s="22" t="s">
        <v>665</v>
      </c>
      <c r="G95" s="37"/>
      <c r="H95" s="37">
        <v>17</v>
      </c>
      <c r="I95" s="37">
        <v>6.1245316555635503</v>
      </c>
      <c r="J95" s="39">
        <v>0.8</v>
      </c>
      <c r="K95" s="37">
        <v>13.600000000000001</v>
      </c>
      <c r="L95" s="37">
        <v>4.8996253244508408</v>
      </c>
    </row>
    <row r="96" spans="1:12" ht="30" customHeight="1" x14ac:dyDescent="0.3">
      <c r="A96" s="22" t="s">
        <v>9</v>
      </c>
      <c r="B96" s="22" t="s">
        <v>657</v>
      </c>
      <c r="C96" s="22" t="s">
        <v>791</v>
      </c>
      <c r="D96" s="22" t="s">
        <v>792</v>
      </c>
      <c r="E96" s="22" t="s">
        <v>1470</v>
      </c>
      <c r="F96" s="22" t="s">
        <v>665</v>
      </c>
      <c r="G96" s="37"/>
      <c r="H96" s="37">
        <v>24</v>
      </c>
      <c r="I96" s="37">
        <v>8.6463976313838362</v>
      </c>
      <c r="J96" s="39">
        <v>0.8</v>
      </c>
      <c r="K96" s="37">
        <v>19.200000000000003</v>
      </c>
      <c r="L96" s="37">
        <v>6.9171181051070691</v>
      </c>
    </row>
    <row r="97" spans="1:12" ht="30" customHeight="1" x14ac:dyDescent="0.3">
      <c r="A97" s="22" t="s">
        <v>9</v>
      </c>
      <c r="B97" s="22" t="s">
        <v>657</v>
      </c>
      <c r="C97" s="22" t="s">
        <v>795</v>
      </c>
      <c r="D97" s="22" t="s">
        <v>792</v>
      </c>
      <c r="E97" s="22" t="s">
        <v>1471</v>
      </c>
      <c r="F97" s="22" t="s">
        <v>665</v>
      </c>
      <c r="G97" s="37"/>
      <c r="H97" s="37">
        <v>24</v>
      </c>
      <c r="I97" s="37">
        <v>8.6463976313838362</v>
      </c>
      <c r="J97" s="39">
        <v>0.8</v>
      </c>
      <c r="K97" s="37">
        <v>19.200000000000003</v>
      </c>
      <c r="L97" s="37">
        <v>6.9171181051070691</v>
      </c>
    </row>
    <row r="98" spans="1:12" ht="30" customHeight="1" x14ac:dyDescent="0.3">
      <c r="A98" s="22" t="s">
        <v>9</v>
      </c>
      <c r="B98" s="22" t="s">
        <v>657</v>
      </c>
      <c r="C98" s="22" t="s">
        <v>797</v>
      </c>
      <c r="D98" s="22" t="s">
        <v>792</v>
      </c>
      <c r="E98" s="22" t="s">
        <v>1472</v>
      </c>
      <c r="F98" s="22" t="s">
        <v>665</v>
      </c>
      <c r="G98" s="37"/>
      <c r="H98" s="37">
        <v>24</v>
      </c>
      <c r="I98" s="37">
        <v>8.6463976313838362</v>
      </c>
      <c r="J98" s="39">
        <v>0.8</v>
      </c>
      <c r="K98" s="37">
        <v>19.200000000000003</v>
      </c>
      <c r="L98" s="37">
        <v>6.9171181051070691</v>
      </c>
    </row>
    <row r="99" spans="1:12" ht="30" customHeight="1" x14ac:dyDescent="0.3">
      <c r="A99" s="22" t="s">
        <v>9</v>
      </c>
      <c r="B99" s="22" t="s">
        <v>657</v>
      </c>
      <c r="C99" s="22" t="s">
        <v>798</v>
      </c>
      <c r="D99" s="22" t="s">
        <v>792</v>
      </c>
      <c r="E99" s="22" t="s">
        <v>1473</v>
      </c>
      <c r="F99" s="22" t="s">
        <v>665</v>
      </c>
      <c r="G99" s="37"/>
      <c r="H99" s="37">
        <v>24</v>
      </c>
      <c r="I99" s="37">
        <v>8.6463976313838362</v>
      </c>
      <c r="J99" s="39">
        <v>0.8</v>
      </c>
      <c r="K99" s="37">
        <v>19.200000000000003</v>
      </c>
      <c r="L99" s="37">
        <v>6.9171181051070691</v>
      </c>
    </row>
    <row r="100" spans="1:12" ht="30" customHeight="1" x14ac:dyDescent="0.3">
      <c r="A100" s="22" t="s">
        <v>9</v>
      </c>
      <c r="B100" s="22" t="s">
        <v>657</v>
      </c>
      <c r="C100" s="22" t="s">
        <v>799</v>
      </c>
      <c r="D100" s="22" t="s">
        <v>792</v>
      </c>
      <c r="E100" s="22" t="s">
        <v>1474</v>
      </c>
      <c r="F100" s="22" t="s">
        <v>665</v>
      </c>
      <c r="G100" s="37"/>
      <c r="H100" s="37">
        <v>24</v>
      </c>
      <c r="I100" s="37">
        <v>8.6463976313838362</v>
      </c>
      <c r="J100" s="39">
        <v>0.8</v>
      </c>
      <c r="K100" s="37">
        <v>19.200000000000003</v>
      </c>
      <c r="L100" s="37">
        <v>6.9171181051070691</v>
      </c>
    </row>
    <row r="101" spans="1:12" ht="30" customHeight="1" x14ac:dyDescent="0.3">
      <c r="A101" s="22" t="s">
        <v>9</v>
      </c>
      <c r="B101" s="22" t="s">
        <v>657</v>
      </c>
      <c r="C101" s="22" t="s">
        <v>800</v>
      </c>
      <c r="D101" s="22" t="s">
        <v>792</v>
      </c>
      <c r="E101" s="22" t="s">
        <v>1475</v>
      </c>
      <c r="F101" s="22" t="s">
        <v>665</v>
      </c>
      <c r="G101" s="37"/>
      <c r="H101" s="37">
        <v>24</v>
      </c>
      <c r="I101" s="37">
        <v>8.6463976313838362</v>
      </c>
      <c r="J101" s="39">
        <v>0.8</v>
      </c>
      <c r="K101" s="37">
        <v>19.200000000000003</v>
      </c>
      <c r="L101" s="37">
        <v>6.9171181051070691</v>
      </c>
    </row>
    <row r="102" spans="1:12" ht="30" customHeight="1" x14ac:dyDescent="0.3">
      <c r="A102" s="22" t="s">
        <v>9</v>
      </c>
      <c r="B102" s="22" t="s">
        <v>657</v>
      </c>
      <c r="C102" s="22" t="s">
        <v>801</v>
      </c>
      <c r="D102" s="22" t="s">
        <v>792</v>
      </c>
      <c r="E102" s="22" t="s">
        <v>1476</v>
      </c>
      <c r="F102" s="22" t="s">
        <v>665</v>
      </c>
      <c r="G102" s="37"/>
      <c r="H102" s="37">
        <v>24</v>
      </c>
      <c r="I102" s="37">
        <v>8.6463976313838362</v>
      </c>
      <c r="J102" s="39">
        <v>0.8</v>
      </c>
      <c r="K102" s="37">
        <v>19.200000000000003</v>
      </c>
      <c r="L102" s="37">
        <v>6.9171181051070691</v>
      </c>
    </row>
    <row r="103" spans="1:12" ht="30" customHeight="1" x14ac:dyDescent="0.3">
      <c r="A103" s="22" t="s">
        <v>9</v>
      </c>
      <c r="B103" s="22" t="s">
        <v>657</v>
      </c>
      <c r="C103" s="22" t="s">
        <v>802</v>
      </c>
      <c r="D103" s="22" t="s">
        <v>792</v>
      </c>
      <c r="E103" s="22" t="s">
        <v>1477</v>
      </c>
      <c r="F103" s="22" t="s">
        <v>665</v>
      </c>
      <c r="G103" s="37"/>
      <c r="H103" s="37">
        <v>24</v>
      </c>
      <c r="I103" s="37">
        <v>8.6463976313838362</v>
      </c>
      <c r="J103" s="39">
        <v>0.8</v>
      </c>
      <c r="K103" s="37">
        <v>19.200000000000003</v>
      </c>
      <c r="L103" s="37">
        <v>6.9171181051070691</v>
      </c>
    </row>
    <row r="104" spans="1:12" ht="30" customHeight="1" x14ac:dyDescent="0.3">
      <c r="A104" s="22" t="s">
        <v>9</v>
      </c>
      <c r="B104" s="22" t="s">
        <v>657</v>
      </c>
      <c r="C104" s="22" t="s">
        <v>803</v>
      </c>
      <c r="D104" s="22" t="s">
        <v>792</v>
      </c>
      <c r="E104" s="22" t="s">
        <v>1478</v>
      </c>
      <c r="F104" s="22" t="s">
        <v>665</v>
      </c>
      <c r="G104" s="37"/>
      <c r="H104" s="37">
        <v>24</v>
      </c>
      <c r="I104" s="37">
        <v>8.6463976313838362</v>
      </c>
      <c r="J104" s="39">
        <v>0.8</v>
      </c>
      <c r="K104" s="37">
        <v>19.200000000000003</v>
      </c>
      <c r="L104" s="37">
        <v>6.9171181051070691</v>
      </c>
    </row>
    <row r="105" spans="1:12" ht="30" customHeight="1" x14ac:dyDescent="0.3">
      <c r="A105" s="22" t="s">
        <v>9</v>
      </c>
      <c r="B105" s="22" t="s">
        <v>657</v>
      </c>
      <c r="C105" s="22" t="s">
        <v>804</v>
      </c>
      <c r="D105" s="22" t="s">
        <v>792</v>
      </c>
      <c r="E105" s="22" t="s">
        <v>1479</v>
      </c>
      <c r="F105" s="22" t="s">
        <v>665</v>
      </c>
      <c r="G105" s="37"/>
      <c r="H105" s="37">
        <v>24</v>
      </c>
      <c r="I105" s="37">
        <v>8.6463976313838362</v>
      </c>
      <c r="J105" s="39">
        <v>0.8</v>
      </c>
      <c r="K105" s="37">
        <v>19.200000000000003</v>
      </c>
      <c r="L105" s="37">
        <v>6.9171181051070691</v>
      </c>
    </row>
    <row r="106" spans="1:12" ht="30" customHeight="1" x14ac:dyDescent="0.3">
      <c r="A106" s="22" t="s">
        <v>9</v>
      </c>
      <c r="B106" s="22" t="s">
        <v>657</v>
      </c>
      <c r="C106" s="22" t="s">
        <v>805</v>
      </c>
      <c r="D106" s="22" t="s">
        <v>792</v>
      </c>
      <c r="E106" s="22" t="s">
        <v>1480</v>
      </c>
      <c r="F106" s="22" t="s">
        <v>665</v>
      </c>
      <c r="G106" s="37"/>
      <c r="H106" s="37">
        <v>24</v>
      </c>
      <c r="I106" s="37">
        <v>8.6463976313838362</v>
      </c>
      <c r="J106" s="39">
        <v>0.8</v>
      </c>
      <c r="K106" s="37">
        <v>19.200000000000003</v>
      </c>
      <c r="L106" s="37">
        <v>6.9171181051070691</v>
      </c>
    </row>
    <row r="107" spans="1:12" ht="30" customHeight="1" x14ac:dyDescent="0.3">
      <c r="A107" s="22" t="s">
        <v>9</v>
      </c>
      <c r="B107" s="22" t="s">
        <v>657</v>
      </c>
      <c r="C107" s="22" t="s">
        <v>806</v>
      </c>
      <c r="D107" s="22" t="s">
        <v>792</v>
      </c>
      <c r="E107" s="22" t="s">
        <v>1481</v>
      </c>
      <c r="F107" s="22" t="s">
        <v>665</v>
      </c>
      <c r="G107" s="37"/>
      <c r="H107" s="37">
        <v>24</v>
      </c>
      <c r="I107" s="37">
        <v>8.6463976313838362</v>
      </c>
      <c r="J107" s="39">
        <v>0.8</v>
      </c>
      <c r="K107" s="37">
        <v>19.200000000000003</v>
      </c>
      <c r="L107" s="37">
        <v>6.9171181051070691</v>
      </c>
    </row>
    <row r="108" spans="1:12" ht="30" customHeight="1" x14ac:dyDescent="0.3">
      <c r="A108" s="22" t="s">
        <v>9</v>
      </c>
      <c r="B108" s="22" t="s">
        <v>657</v>
      </c>
      <c r="C108" s="22" t="s">
        <v>807</v>
      </c>
      <c r="D108" s="22" t="s">
        <v>792</v>
      </c>
      <c r="E108" s="22" t="s">
        <v>1482</v>
      </c>
      <c r="F108" s="22" t="s">
        <v>665</v>
      </c>
      <c r="G108" s="37"/>
      <c r="H108" s="37">
        <v>24</v>
      </c>
      <c r="I108" s="37">
        <v>8.6463976313838362</v>
      </c>
      <c r="J108" s="39">
        <v>0.8</v>
      </c>
      <c r="K108" s="37">
        <v>19.200000000000003</v>
      </c>
      <c r="L108" s="37">
        <v>6.9171181051070691</v>
      </c>
    </row>
    <row r="109" spans="1:12" ht="30" customHeight="1" x14ac:dyDescent="0.3">
      <c r="A109" s="22" t="s">
        <v>9</v>
      </c>
      <c r="B109" s="22" t="s">
        <v>657</v>
      </c>
      <c r="C109" s="22" t="s">
        <v>808</v>
      </c>
      <c r="D109" s="22" t="s">
        <v>792</v>
      </c>
      <c r="E109" s="22" t="s">
        <v>1483</v>
      </c>
      <c r="F109" s="22" t="s">
        <v>665</v>
      </c>
      <c r="G109" s="37"/>
      <c r="H109" s="37">
        <v>24</v>
      </c>
      <c r="I109" s="37">
        <v>8.6463976313838362</v>
      </c>
      <c r="J109" s="39">
        <v>0.8</v>
      </c>
      <c r="K109" s="37">
        <v>19.200000000000003</v>
      </c>
      <c r="L109" s="37">
        <v>6.9171181051070691</v>
      </c>
    </row>
    <row r="110" spans="1:12" ht="30" customHeight="1" x14ac:dyDescent="0.3">
      <c r="A110" s="22" t="s">
        <v>9</v>
      </c>
      <c r="B110" s="22" t="s">
        <v>657</v>
      </c>
      <c r="C110" s="22" t="s">
        <v>809</v>
      </c>
      <c r="D110" s="22" t="s">
        <v>792</v>
      </c>
      <c r="E110" s="22" t="s">
        <v>1484</v>
      </c>
      <c r="F110" s="22" t="s">
        <v>665</v>
      </c>
      <c r="G110" s="37"/>
      <c r="H110" s="37">
        <v>24</v>
      </c>
      <c r="I110" s="37">
        <v>8.6463976313838362</v>
      </c>
      <c r="J110" s="39">
        <v>0.8</v>
      </c>
      <c r="K110" s="37">
        <v>19.200000000000003</v>
      </c>
      <c r="L110" s="37">
        <v>6.9171181051070691</v>
      </c>
    </row>
    <row r="111" spans="1:12" ht="30" customHeight="1" x14ac:dyDescent="0.3">
      <c r="A111" s="22" t="s">
        <v>9</v>
      </c>
      <c r="B111" s="22" t="s">
        <v>657</v>
      </c>
      <c r="C111" s="22" t="s">
        <v>810</v>
      </c>
      <c r="D111" s="22" t="s">
        <v>792</v>
      </c>
      <c r="E111" s="22" t="s">
        <v>1485</v>
      </c>
      <c r="F111" s="22" t="s">
        <v>665</v>
      </c>
      <c r="G111" s="37"/>
      <c r="H111" s="37">
        <v>24</v>
      </c>
      <c r="I111" s="37">
        <v>8.6463976313838362</v>
      </c>
      <c r="J111" s="39">
        <v>0.8</v>
      </c>
      <c r="K111" s="37">
        <v>19.200000000000003</v>
      </c>
      <c r="L111" s="37">
        <v>6.9171181051070691</v>
      </c>
    </row>
    <row r="112" spans="1:12" ht="30" customHeight="1" x14ac:dyDescent="0.3">
      <c r="A112" s="22" t="s">
        <v>9</v>
      </c>
      <c r="B112" s="22" t="s">
        <v>657</v>
      </c>
      <c r="C112" s="22" t="s">
        <v>1348</v>
      </c>
      <c r="D112" s="22" t="s">
        <v>1349</v>
      </c>
      <c r="E112" s="22" t="s">
        <v>1486</v>
      </c>
      <c r="F112" s="22" t="s">
        <v>665</v>
      </c>
      <c r="G112" s="37"/>
      <c r="H112" s="37">
        <v>50</v>
      </c>
      <c r="I112" s="37">
        <v>18.013328398716322</v>
      </c>
      <c r="J112" s="39">
        <v>0.8</v>
      </c>
      <c r="K112" s="37">
        <v>40</v>
      </c>
      <c r="L112" s="37">
        <v>14.410662718973057</v>
      </c>
    </row>
    <row r="113" spans="1:12" ht="30" customHeight="1" x14ac:dyDescent="0.3">
      <c r="A113" s="22" t="s">
        <v>9</v>
      </c>
      <c r="B113" s="22" t="s">
        <v>657</v>
      </c>
      <c r="C113" s="22" t="s">
        <v>1353</v>
      </c>
      <c r="D113" s="22" t="s">
        <v>1349</v>
      </c>
      <c r="E113" s="22" t="s">
        <v>1487</v>
      </c>
      <c r="F113" s="22" t="s">
        <v>665</v>
      </c>
      <c r="G113" s="37"/>
      <c r="H113" s="37">
        <v>50</v>
      </c>
      <c r="I113" s="37">
        <v>18.013328398716322</v>
      </c>
      <c r="J113" s="39">
        <v>0.8</v>
      </c>
      <c r="K113" s="37">
        <v>40</v>
      </c>
      <c r="L113" s="37">
        <v>14.410662718973057</v>
      </c>
    </row>
    <row r="114" spans="1:12" ht="30" customHeight="1" x14ac:dyDescent="0.3">
      <c r="A114" s="22" t="s">
        <v>9</v>
      </c>
      <c r="B114" s="22" t="s">
        <v>657</v>
      </c>
      <c r="C114" s="22" t="s">
        <v>1177</v>
      </c>
      <c r="D114" s="22" t="s">
        <v>1178</v>
      </c>
      <c r="E114" s="22" t="s">
        <v>1488</v>
      </c>
      <c r="F114" s="22" t="s">
        <v>518</v>
      </c>
      <c r="G114" s="37"/>
      <c r="H114" s="37">
        <v>15</v>
      </c>
      <c r="I114" s="37">
        <v>5.4039985196148965</v>
      </c>
      <c r="J114" s="39">
        <v>0.8</v>
      </c>
      <c r="K114" s="37">
        <v>12</v>
      </c>
      <c r="L114" s="37">
        <v>4.3231988156919172</v>
      </c>
    </row>
    <row r="115" spans="1:12" ht="30" customHeight="1" x14ac:dyDescent="0.3">
      <c r="A115" s="22" t="s">
        <v>9</v>
      </c>
      <c r="B115" s="22" t="s">
        <v>657</v>
      </c>
      <c r="C115" s="22" t="s">
        <v>1200</v>
      </c>
      <c r="D115" s="22" t="s">
        <v>1178</v>
      </c>
      <c r="E115" s="22" t="s">
        <v>1489</v>
      </c>
      <c r="F115" s="22" t="s">
        <v>518</v>
      </c>
      <c r="G115" s="37"/>
      <c r="H115" s="37">
        <v>15</v>
      </c>
      <c r="I115" s="37">
        <v>5.4039985196148965</v>
      </c>
      <c r="J115" s="39">
        <v>0.8</v>
      </c>
      <c r="K115" s="37">
        <v>12</v>
      </c>
      <c r="L115" s="37">
        <v>4.3231988156919172</v>
      </c>
    </row>
    <row r="116" spans="1:12" ht="30" customHeight="1" x14ac:dyDescent="0.3">
      <c r="A116" s="22" t="s">
        <v>9</v>
      </c>
      <c r="B116" s="22" t="s">
        <v>657</v>
      </c>
      <c r="C116" s="22" t="s">
        <v>1224</v>
      </c>
      <c r="D116" s="22" t="s">
        <v>1225</v>
      </c>
      <c r="E116" s="22" t="s">
        <v>1490</v>
      </c>
      <c r="F116" s="22" t="s">
        <v>518</v>
      </c>
      <c r="G116" s="37"/>
      <c r="H116" s="37">
        <v>15</v>
      </c>
      <c r="I116" s="37">
        <v>5.4039985196148965</v>
      </c>
      <c r="J116" s="39">
        <v>0.8</v>
      </c>
      <c r="K116" s="37">
        <v>12</v>
      </c>
      <c r="L116" s="37">
        <v>4.3231988156919172</v>
      </c>
    </row>
    <row r="117" spans="1:12" ht="30" customHeight="1" x14ac:dyDescent="0.3">
      <c r="A117" s="22" t="s">
        <v>9</v>
      </c>
      <c r="B117" s="22" t="s">
        <v>657</v>
      </c>
      <c r="C117" s="22" t="s">
        <v>660</v>
      </c>
      <c r="D117" s="22" t="s">
        <v>811</v>
      </c>
      <c r="E117" s="22" t="s">
        <v>1491</v>
      </c>
      <c r="F117" s="22" t="s">
        <v>665</v>
      </c>
      <c r="G117" s="37"/>
      <c r="H117" s="37">
        <v>22.2</v>
      </c>
      <c r="I117" s="37">
        <v>7.9979178090300467</v>
      </c>
      <c r="J117" s="39">
        <v>0.8</v>
      </c>
      <c r="K117" s="37">
        <v>17.760000000000002</v>
      </c>
      <c r="L117" s="37">
        <v>6.3983342472240379</v>
      </c>
    </row>
    <row r="118" spans="1:12" ht="30" customHeight="1" x14ac:dyDescent="0.3">
      <c r="A118" s="22" t="s">
        <v>9</v>
      </c>
      <c r="B118" s="22" t="s">
        <v>1381</v>
      </c>
      <c r="C118" s="22"/>
      <c r="D118" s="22"/>
      <c r="E118" s="22"/>
      <c r="F118" s="22"/>
      <c r="G118" s="37"/>
      <c r="H118" s="37">
        <v>1098.4000000000001</v>
      </c>
      <c r="I118" s="37">
        <v>395.7167982630001</v>
      </c>
      <c r="J118" s="39">
        <v>0.8</v>
      </c>
      <c r="K118" s="37">
        <v>878.72000000000082</v>
      </c>
      <c r="L118" s="37">
        <v>316.57343861040039</v>
      </c>
    </row>
    <row r="119" spans="1:12" ht="30" customHeight="1" x14ac:dyDescent="0.3">
      <c r="A119" s="22" t="s">
        <v>9</v>
      </c>
      <c r="B119" s="22" t="s">
        <v>668</v>
      </c>
      <c r="C119" s="22" t="s">
        <v>1175</v>
      </c>
      <c r="D119" s="22" t="s">
        <v>1176</v>
      </c>
      <c r="E119" s="22" t="s">
        <v>1492</v>
      </c>
      <c r="F119" s="22" t="s">
        <v>518</v>
      </c>
      <c r="G119" s="37"/>
      <c r="H119" s="37">
        <v>100.8</v>
      </c>
      <c r="I119" s="37">
        <v>83.803546273412564</v>
      </c>
      <c r="J119" s="39">
        <v>0.8</v>
      </c>
      <c r="K119" s="37">
        <v>80.64</v>
      </c>
      <c r="L119" s="37">
        <v>67.042837018730054</v>
      </c>
    </row>
    <row r="120" spans="1:12" ht="30" customHeight="1" x14ac:dyDescent="0.3">
      <c r="A120" s="22" t="s">
        <v>9</v>
      </c>
      <c r="B120" s="22" t="s">
        <v>668</v>
      </c>
      <c r="C120" s="22" t="s">
        <v>1199</v>
      </c>
      <c r="D120" s="22" t="s">
        <v>1176</v>
      </c>
      <c r="E120" s="22" t="s">
        <v>1493</v>
      </c>
      <c r="F120" s="22" t="s">
        <v>518</v>
      </c>
      <c r="G120" s="37"/>
      <c r="H120" s="37">
        <v>100.8</v>
      </c>
      <c r="I120" s="37">
        <v>83.803546273412564</v>
      </c>
      <c r="J120" s="39">
        <v>0.8</v>
      </c>
      <c r="K120" s="37">
        <v>80.64</v>
      </c>
      <c r="L120" s="37">
        <v>67.042837018730054</v>
      </c>
    </row>
    <row r="121" spans="1:12" ht="30" customHeight="1" x14ac:dyDescent="0.3">
      <c r="A121" s="22" t="s">
        <v>9</v>
      </c>
      <c r="B121" s="22" t="s">
        <v>668</v>
      </c>
      <c r="C121" s="22" t="s">
        <v>979</v>
      </c>
      <c r="D121" s="22" t="s">
        <v>980</v>
      </c>
      <c r="E121" s="22" t="s">
        <v>1494</v>
      </c>
      <c r="F121" s="22" t="s">
        <v>518</v>
      </c>
      <c r="G121" s="37"/>
      <c r="H121" s="37">
        <v>11</v>
      </c>
      <c r="I121" s="37">
        <v>9.1452282639636717</v>
      </c>
      <c r="J121" s="39">
        <v>0.8</v>
      </c>
      <c r="K121" s="37">
        <v>8.8000000000000007</v>
      </c>
      <c r="L121" s="37">
        <v>7.3161826111709374</v>
      </c>
    </row>
    <row r="122" spans="1:12" ht="30" customHeight="1" x14ac:dyDescent="0.3">
      <c r="A122" s="22" t="s">
        <v>9</v>
      </c>
      <c r="B122" s="22" t="s">
        <v>668</v>
      </c>
      <c r="C122" s="22" t="s">
        <v>1179</v>
      </c>
      <c r="D122" s="22" t="s">
        <v>1180</v>
      </c>
      <c r="E122" s="22" t="s">
        <v>1495</v>
      </c>
      <c r="F122" s="22" t="s">
        <v>518</v>
      </c>
      <c r="G122" s="37"/>
      <c r="H122" s="37">
        <v>324</v>
      </c>
      <c r="I122" s="37">
        <v>269.36854159311179</v>
      </c>
      <c r="J122" s="39">
        <v>0.8</v>
      </c>
      <c r="K122" s="37">
        <v>259.2</v>
      </c>
      <c r="L122" s="37">
        <v>215.49483327448945</v>
      </c>
    </row>
    <row r="123" spans="1:12" ht="30" customHeight="1" x14ac:dyDescent="0.3">
      <c r="A123" s="22" t="s">
        <v>9</v>
      </c>
      <c r="B123" s="22" t="s">
        <v>668</v>
      </c>
      <c r="C123" s="22" t="s">
        <v>1201</v>
      </c>
      <c r="D123" s="22" t="s">
        <v>1180</v>
      </c>
      <c r="E123" s="22" t="s">
        <v>1496</v>
      </c>
      <c r="F123" s="22" t="s">
        <v>518</v>
      </c>
      <c r="G123" s="37"/>
      <c r="H123" s="37">
        <v>324</v>
      </c>
      <c r="I123" s="37">
        <v>269.36854159311179</v>
      </c>
      <c r="J123" s="39">
        <v>0.8</v>
      </c>
      <c r="K123" s="37">
        <v>259.2</v>
      </c>
      <c r="L123" s="37">
        <v>215.49483327448945</v>
      </c>
    </row>
    <row r="124" spans="1:12" ht="30" customHeight="1" x14ac:dyDescent="0.3">
      <c r="A124" s="22" t="s">
        <v>9</v>
      </c>
      <c r="B124" s="22" t="s">
        <v>668</v>
      </c>
      <c r="C124" s="22" t="s">
        <v>1181</v>
      </c>
      <c r="D124" s="22" t="s">
        <v>1182</v>
      </c>
      <c r="E124" s="22" t="s">
        <v>1497</v>
      </c>
      <c r="F124" s="22" t="s">
        <v>665</v>
      </c>
      <c r="G124" s="37"/>
      <c r="H124" s="37">
        <v>79</v>
      </c>
      <c r="I124" s="37">
        <v>65.67936662301183</v>
      </c>
      <c r="J124" s="39">
        <v>0.8</v>
      </c>
      <c r="K124" s="37">
        <v>63.2</v>
      </c>
      <c r="L124" s="37">
        <v>52.543493298409466</v>
      </c>
    </row>
    <row r="125" spans="1:12" ht="30" customHeight="1" x14ac:dyDescent="0.3">
      <c r="A125" s="22" t="s">
        <v>9</v>
      </c>
      <c r="B125" s="22" t="s">
        <v>668</v>
      </c>
      <c r="C125" s="22" t="s">
        <v>1202</v>
      </c>
      <c r="D125" s="22" t="s">
        <v>1182</v>
      </c>
      <c r="E125" s="22" t="s">
        <v>1498</v>
      </c>
      <c r="F125" s="22" t="s">
        <v>665</v>
      </c>
      <c r="G125" s="37"/>
      <c r="H125" s="37">
        <v>59</v>
      </c>
      <c r="I125" s="37">
        <v>49.051678870350599</v>
      </c>
      <c r="J125" s="39">
        <v>0.8</v>
      </c>
      <c r="K125" s="37">
        <v>47.2</v>
      </c>
      <c r="L125" s="37">
        <v>39.241343096280481</v>
      </c>
    </row>
    <row r="126" spans="1:12" ht="30" customHeight="1" x14ac:dyDescent="0.3">
      <c r="A126" s="22" t="s">
        <v>9</v>
      </c>
      <c r="B126" s="22" t="s">
        <v>668</v>
      </c>
      <c r="C126" s="22" t="s">
        <v>541</v>
      </c>
      <c r="D126" s="22" t="s">
        <v>542</v>
      </c>
      <c r="E126" s="22" t="s">
        <v>1499</v>
      </c>
      <c r="F126" s="22" t="s">
        <v>665</v>
      </c>
      <c r="G126" s="37"/>
      <c r="H126" s="37">
        <v>14</v>
      </c>
      <c r="I126" s="37">
        <v>11.639381426862855</v>
      </c>
      <c r="J126" s="39">
        <v>0.8</v>
      </c>
      <c r="K126" s="37">
        <v>11.200000000000001</v>
      </c>
      <c r="L126" s="37">
        <v>9.3115051414902847</v>
      </c>
    </row>
    <row r="127" spans="1:12" ht="30" customHeight="1" x14ac:dyDescent="0.3">
      <c r="A127" s="22" t="s">
        <v>9</v>
      </c>
      <c r="B127" s="22" t="s">
        <v>668</v>
      </c>
      <c r="C127" s="22" t="s">
        <v>1183</v>
      </c>
      <c r="D127" s="22" t="s">
        <v>1184</v>
      </c>
      <c r="E127" s="22" t="s">
        <v>1500</v>
      </c>
      <c r="F127" s="22" t="s">
        <v>665</v>
      </c>
      <c r="G127" s="37"/>
      <c r="H127" s="37">
        <v>150</v>
      </c>
      <c r="I127" s="37">
        <v>124.70765814495915</v>
      </c>
      <c r="J127" s="39">
        <v>0.8</v>
      </c>
      <c r="K127" s="37">
        <v>120</v>
      </c>
      <c r="L127" s="37">
        <v>99.766126515967329</v>
      </c>
    </row>
    <row r="128" spans="1:12" ht="30" customHeight="1" x14ac:dyDescent="0.3">
      <c r="A128" s="22" t="s">
        <v>9</v>
      </c>
      <c r="B128" s="22" t="s">
        <v>668</v>
      </c>
      <c r="C128" s="22" t="s">
        <v>1203</v>
      </c>
      <c r="D128" s="22" t="s">
        <v>1184</v>
      </c>
      <c r="E128" s="22" t="s">
        <v>1501</v>
      </c>
      <c r="F128" s="22" t="s">
        <v>665</v>
      </c>
      <c r="G128" s="37"/>
      <c r="H128" s="37">
        <v>150</v>
      </c>
      <c r="I128" s="37">
        <v>124.70765814495915</v>
      </c>
      <c r="J128" s="39">
        <v>0.8</v>
      </c>
      <c r="K128" s="37">
        <v>120</v>
      </c>
      <c r="L128" s="37">
        <v>99.766126515967329</v>
      </c>
    </row>
    <row r="129" spans="1:12" ht="30" customHeight="1" x14ac:dyDescent="0.3">
      <c r="A129" s="22" t="s">
        <v>9</v>
      </c>
      <c r="B129" s="22" t="s">
        <v>1382</v>
      </c>
      <c r="C129" s="22"/>
      <c r="D129" s="22"/>
      <c r="E129" s="22"/>
      <c r="F129" s="22"/>
      <c r="G129" s="37"/>
      <c r="H129" s="37">
        <v>1312.6</v>
      </c>
      <c r="I129" s="37">
        <v>1091.2751472071559</v>
      </c>
      <c r="J129" s="39">
        <v>0.79999999999999993</v>
      </c>
      <c r="K129" s="37">
        <v>1050.0800000000002</v>
      </c>
      <c r="L129" s="37">
        <v>873.02011776572499</v>
      </c>
    </row>
    <row r="130" spans="1:12" ht="30" customHeight="1" x14ac:dyDescent="0.3">
      <c r="A130" s="22" t="s">
        <v>1502</v>
      </c>
      <c r="B130" s="22"/>
      <c r="C130" s="22"/>
      <c r="D130" s="22"/>
      <c r="E130" s="22"/>
      <c r="F130" s="22"/>
      <c r="G130" s="37"/>
      <c r="H130" s="37">
        <v>2807</v>
      </c>
      <c r="I130" s="37">
        <v>1540.143945470156</v>
      </c>
      <c r="J130" s="39">
        <v>0.79361702127659428</v>
      </c>
      <c r="K130" s="37">
        <v>2240.6000000000013</v>
      </c>
      <c r="L130" s="37">
        <v>1231.5151563761251</v>
      </c>
    </row>
    <row r="131" spans="1:12" ht="30" customHeight="1" x14ac:dyDescent="0.3">
      <c r="A131" s="22" t="s">
        <v>11</v>
      </c>
      <c r="B131" s="22" t="s">
        <v>529</v>
      </c>
      <c r="C131" s="22" t="s">
        <v>1013</v>
      </c>
      <c r="D131" s="22" t="s">
        <v>1007</v>
      </c>
      <c r="E131" s="22" t="s">
        <v>1503</v>
      </c>
      <c r="F131" s="22" t="s">
        <v>518</v>
      </c>
      <c r="G131" s="37"/>
      <c r="H131" s="37">
        <v>5</v>
      </c>
      <c r="I131" s="37">
        <v>0.6</v>
      </c>
      <c r="J131" s="39">
        <v>0.8</v>
      </c>
      <c r="K131" s="37">
        <v>4</v>
      </c>
      <c r="L131" s="37">
        <v>0.48</v>
      </c>
    </row>
    <row r="132" spans="1:12" ht="30" customHeight="1" x14ac:dyDescent="0.3">
      <c r="A132" s="22" t="s">
        <v>11</v>
      </c>
      <c r="B132" s="22" t="s">
        <v>529</v>
      </c>
      <c r="C132" s="22" t="s">
        <v>1209</v>
      </c>
      <c r="D132" s="22" t="s">
        <v>1188</v>
      </c>
      <c r="E132" s="22" t="s">
        <v>1504</v>
      </c>
      <c r="F132" s="22" t="s">
        <v>518</v>
      </c>
      <c r="G132" s="37"/>
      <c r="H132" s="37">
        <v>10</v>
      </c>
      <c r="I132" s="37">
        <v>1.2</v>
      </c>
      <c r="J132" s="39">
        <v>0.8</v>
      </c>
      <c r="K132" s="37">
        <v>8</v>
      </c>
      <c r="L132" s="37">
        <v>0.96</v>
      </c>
    </row>
    <row r="133" spans="1:12" ht="30" customHeight="1" x14ac:dyDescent="0.3">
      <c r="A133" s="22" t="s">
        <v>11</v>
      </c>
      <c r="B133" s="22" t="s">
        <v>529</v>
      </c>
      <c r="C133" s="22" t="s">
        <v>981</v>
      </c>
      <c r="D133" s="22" t="s">
        <v>982</v>
      </c>
      <c r="E133" s="22" t="s">
        <v>1505</v>
      </c>
      <c r="F133" s="22" t="s">
        <v>1368</v>
      </c>
      <c r="G133" s="37"/>
      <c r="H133" s="37">
        <v>2</v>
      </c>
      <c r="I133" s="37">
        <v>0.24</v>
      </c>
      <c r="J133" s="39">
        <v>0.8</v>
      </c>
      <c r="K133" s="37">
        <v>1.6</v>
      </c>
      <c r="L133" s="37">
        <v>0.192</v>
      </c>
    </row>
    <row r="134" spans="1:12" ht="30" customHeight="1" x14ac:dyDescent="0.3">
      <c r="A134" s="22" t="s">
        <v>11</v>
      </c>
      <c r="B134" s="22" t="s">
        <v>529</v>
      </c>
      <c r="C134" s="22" t="s">
        <v>985</v>
      </c>
      <c r="D134" s="22" t="s">
        <v>982</v>
      </c>
      <c r="E134" s="22" t="s">
        <v>1506</v>
      </c>
      <c r="F134" s="22" t="s">
        <v>1368</v>
      </c>
      <c r="G134" s="37"/>
      <c r="H134" s="37">
        <v>2</v>
      </c>
      <c r="I134" s="37">
        <v>0.24</v>
      </c>
      <c r="J134" s="39">
        <v>0.8</v>
      </c>
      <c r="K134" s="37">
        <v>1.6</v>
      </c>
      <c r="L134" s="37">
        <v>0.192</v>
      </c>
    </row>
    <row r="135" spans="1:12" ht="30" customHeight="1" x14ac:dyDescent="0.3">
      <c r="A135" s="22" t="s">
        <v>11</v>
      </c>
      <c r="B135" s="22" t="s">
        <v>529</v>
      </c>
      <c r="C135" s="22" t="s">
        <v>986</v>
      </c>
      <c r="D135" s="22" t="s">
        <v>982</v>
      </c>
      <c r="E135" s="22" t="s">
        <v>1507</v>
      </c>
      <c r="F135" s="22" t="s">
        <v>1368</v>
      </c>
      <c r="G135" s="37"/>
      <c r="H135" s="37">
        <v>2</v>
      </c>
      <c r="I135" s="37">
        <v>0.24</v>
      </c>
      <c r="J135" s="39">
        <v>0.8</v>
      </c>
      <c r="K135" s="37">
        <v>1.6</v>
      </c>
      <c r="L135" s="37">
        <v>0.192</v>
      </c>
    </row>
    <row r="136" spans="1:12" ht="30" customHeight="1" x14ac:dyDescent="0.3">
      <c r="A136" s="22" t="s">
        <v>11</v>
      </c>
      <c r="B136" s="22" t="s">
        <v>1378</v>
      </c>
      <c r="C136" s="22"/>
      <c r="D136" s="22"/>
      <c r="E136" s="22"/>
      <c r="F136" s="22"/>
      <c r="G136" s="37"/>
      <c r="H136" s="37">
        <v>21</v>
      </c>
      <c r="I136" s="37">
        <v>2.5200000000000005</v>
      </c>
      <c r="J136" s="39">
        <v>0.8</v>
      </c>
      <c r="K136" s="37">
        <v>16.8</v>
      </c>
      <c r="L136" s="37">
        <v>2.016</v>
      </c>
    </row>
    <row r="137" spans="1:12" ht="30" customHeight="1" x14ac:dyDescent="0.3">
      <c r="A137" s="22" t="s">
        <v>11</v>
      </c>
      <c r="B137" s="22" t="s">
        <v>1021</v>
      </c>
      <c r="C137" s="22" t="s">
        <v>1024</v>
      </c>
      <c r="D137" s="22" t="s">
        <v>1020</v>
      </c>
      <c r="E137" s="22" t="s">
        <v>1508</v>
      </c>
      <c r="F137" s="22" t="s">
        <v>518</v>
      </c>
      <c r="G137" s="37"/>
      <c r="H137" s="37">
        <v>16</v>
      </c>
      <c r="I137" s="37">
        <v>3.3279999999999998</v>
      </c>
      <c r="J137" s="39">
        <v>0.8</v>
      </c>
      <c r="K137" s="37">
        <v>12.8</v>
      </c>
      <c r="L137" s="37">
        <v>2.6623999999999999</v>
      </c>
    </row>
    <row r="138" spans="1:12" ht="30" customHeight="1" x14ac:dyDescent="0.3">
      <c r="A138" s="22" t="s">
        <v>11</v>
      </c>
      <c r="B138" s="22" t="s">
        <v>1021</v>
      </c>
      <c r="C138" s="22" t="s">
        <v>1024</v>
      </c>
      <c r="D138" s="22" t="s">
        <v>1020</v>
      </c>
      <c r="E138" s="22" t="s">
        <v>1509</v>
      </c>
      <c r="F138" s="22" t="s">
        <v>518</v>
      </c>
      <c r="G138" s="37"/>
      <c r="H138" s="37">
        <v>16</v>
      </c>
      <c r="I138" s="37">
        <v>3.3279999999999998</v>
      </c>
      <c r="J138" s="39">
        <v>0.8</v>
      </c>
      <c r="K138" s="37">
        <v>12.8</v>
      </c>
      <c r="L138" s="37">
        <v>2.6623999999999999</v>
      </c>
    </row>
    <row r="139" spans="1:12" ht="30" customHeight="1" x14ac:dyDescent="0.3">
      <c r="A139" s="22" t="s">
        <v>11</v>
      </c>
      <c r="B139" s="22" t="s">
        <v>1380</v>
      </c>
      <c r="C139" s="22"/>
      <c r="D139" s="22"/>
      <c r="E139" s="22"/>
      <c r="F139" s="22"/>
      <c r="G139" s="37"/>
      <c r="H139" s="37">
        <v>32</v>
      </c>
      <c r="I139" s="37">
        <v>6.6559999999999997</v>
      </c>
      <c r="J139" s="39">
        <v>0.8</v>
      </c>
      <c r="K139" s="37">
        <v>25.6</v>
      </c>
      <c r="L139" s="37">
        <v>5.3247999999999998</v>
      </c>
    </row>
    <row r="140" spans="1:12" ht="30" customHeight="1" x14ac:dyDescent="0.3">
      <c r="A140" s="22" t="s">
        <v>11</v>
      </c>
      <c r="B140" s="22" t="s">
        <v>668</v>
      </c>
      <c r="C140" s="22" t="s">
        <v>879</v>
      </c>
      <c r="D140" s="22" t="s">
        <v>880</v>
      </c>
      <c r="E140" s="22" t="s">
        <v>1510</v>
      </c>
      <c r="F140" s="22" t="s">
        <v>665</v>
      </c>
      <c r="G140" s="37"/>
      <c r="H140" s="37">
        <v>24</v>
      </c>
      <c r="I140" s="37">
        <v>19.953225303193467</v>
      </c>
      <c r="J140" s="39">
        <v>0.8</v>
      </c>
      <c r="K140" s="37">
        <v>19.200000000000003</v>
      </c>
      <c r="L140" s="37">
        <v>15.962580242554774</v>
      </c>
    </row>
    <row r="141" spans="1:12" ht="30" customHeight="1" x14ac:dyDescent="0.3">
      <c r="A141" s="22" t="s">
        <v>11</v>
      </c>
      <c r="B141" s="22" t="s">
        <v>668</v>
      </c>
      <c r="C141" s="22" t="s">
        <v>885</v>
      </c>
      <c r="D141" s="22" t="s">
        <v>880</v>
      </c>
      <c r="E141" s="22" t="s">
        <v>1511</v>
      </c>
      <c r="F141" s="22" t="s">
        <v>665</v>
      </c>
      <c r="G141" s="37"/>
      <c r="H141" s="37">
        <v>24</v>
      </c>
      <c r="I141" s="37">
        <v>19.953225303193467</v>
      </c>
      <c r="J141" s="39">
        <v>0.8</v>
      </c>
      <c r="K141" s="37">
        <v>19.200000000000003</v>
      </c>
      <c r="L141" s="37">
        <v>15.962580242554774</v>
      </c>
    </row>
    <row r="142" spans="1:12" ht="30" customHeight="1" x14ac:dyDescent="0.3">
      <c r="A142" s="22" t="s">
        <v>11</v>
      </c>
      <c r="B142" s="22" t="s">
        <v>668</v>
      </c>
      <c r="C142" s="22" t="s">
        <v>731</v>
      </c>
      <c r="D142" s="22" t="s">
        <v>732</v>
      </c>
      <c r="E142" s="22" t="s">
        <v>1512</v>
      </c>
      <c r="F142" s="22" t="s">
        <v>518</v>
      </c>
      <c r="G142" s="37"/>
      <c r="H142" s="37">
        <v>14</v>
      </c>
      <c r="I142" s="37">
        <v>11.639381426862855</v>
      </c>
      <c r="J142" s="39">
        <v>0.8</v>
      </c>
      <c r="K142" s="37">
        <v>11.200000000000001</v>
      </c>
      <c r="L142" s="37">
        <v>9.3115051414902847</v>
      </c>
    </row>
    <row r="143" spans="1:12" ht="30" customHeight="1" x14ac:dyDescent="0.3">
      <c r="A143" s="22" t="s">
        <v>11</v>
      </c>
      <c r="B143" s="22" t="s">
        <v>668</v>
      </c>
      <c r="C143" s="22" t="s">
        <v>734</v>
      </c>
      <c r="D143" s="22" t="s">
        <v>735</v>
      </c>
      <c r="E143" s="22" t="s">
        <v>1513</v>
      </c>
      <c r="F143" s="22" t="s">
        <v>518</v>
      </c>
      <c r="G143" s="37"/>
      <c r="H143" s="37">
        <v>14</v>
      </c>
      <c r="I143" s="37">
        <v>11.639381426862855</v>
      </c>
      <c r="J143" s="39">
        <v>0.8</v>
      </c>
      <c r="K143" s="37">
        <v>11.200000000000001</v>
      </c>
      <c r="L143" s="37">
        <v>9.3115051414902847</v>
      </c>
    </row>
    <row r="144" spans="1:12" ht="30" customHeight="1" x14ac:dyDescent="0.3">
      <c r="A144" s="22" t="s">
        <v>11</v>
      </c>
      <c r="B144" s="22" t="s">
        <v>668</v>
      </c>
      <c r="C144" s="22" t="s">
        <v>905</v>
      </c>
      <c r="D144" s="22" t="s">
        <v>906</v>
      </c>
      <c r="E144" s="22" t="s">
        <v>1514</v>
      </c>
      <c r="F144" s="22" t="s">
        <v>518</v>
      </c>
      <c r="G144" s="37"/>
      <c r="H144" s="37">
        <v>21</v>
      </c>
      <c r="I144" s="37">
        <v>17.459072140294282</v>
      </c>
      <c r="J144" s="39">
        <v>0.8</v>
      </c>
      <c r="K144" s="37">
        <v>16.8</v>
      </c>
      <c r="L144" s="37">
        <v>13.967257712235426</v>
      </c>
    </row>
    <row r="145" spans="1:12" ht="30" customHeight="1" x14ac:dyDescent="0.3">
      <c r="A145" s="22" t="s">
        <v>11</v>
      </c>
      <c r="B145" s="22" t="s">
        <v>1382</v>
      </c>
      <c r="C145" s="22"/>
      <c r="D145" s="22"/>
      <c r="E145" s="22"/>
      <c r="F145" s="22"/>
      <c r="G145" s="37"/>
      <c r="H145" s="37">
        <v>97</v>
      </c>
      <c r="I145" s="37">
        <v>80.644285600406931</v>
      </c>
      <c r="J145" s="39">
        <v>0.8</v>
      </c>
      <c r="K145" s="37">
        <v>77.600000000000009</v>
      </c>
      <c r="L145" s="37">
        <v>64.515428480325539</v>
      </c>
    </row>
    <row r="146" spans="1:12" ht="30" customHeight="1" x14ac:dyDescent="0.3">
      <c r="A146" s="22" t="s">
        <v>1515</v>
      </c>
      <c r="B146" s="22"/>
      <c r="C146" s="22"/>
      <c r="D146" s="22"/>
      <c r="E146" s="22"/>
      <c r="F146" s="22"/>
      <c r="G146" s="37"/>
      <c r="H146" s="37">
        <v>150</v>
      </c>
      <c r="I146" s="37">
        <v>89.820285600406919</v>
      </c>
      <c r="J146" s="39">
        <v>0.79999999999999993</v>
      </c>
      <c r="K146" s="37">
        <v>120.00000000000001</v>
      </c>
      <c r="L146" s="37">
        <v>71.856228480325541</v>
      </c>
    </row>
    <row r="147" spans="1:12" ht="30" customHeight="1" x14ac:dyDescent="0.3">
      <c r="A147" s="22" t="s">
        <v>12</v>
      </c>
      <c r="B147" s="22" t="s">
        <v>529</v>
      </c>
      <c r="C147" s="22" t="s">
        <v>1146</v>
      </c>
      <c r="D147" s="22" t="s">
        <v>1143</v>
      </c>
      <c r="E147" s="22" t="s">
        <v>1516</v>
      </c>
      <c r="F147" s="22" t="s">
        <v>518</v>
      </c>
      <c r="G147" s="37"/>
      <c r="H147" s="37">
        <v>16</v>
      </c>
      <c r="I147" s="37">
        <v>1.92</v>
      </c>
      <c r="J147" s="39">
        <v>0.8</v>
      </c>
      <c r="K147" s="37">
        <v>12.8</v>
      </c>
      <c r="L147" s="37">
        <v>1.536</v>
      </c>
    </row>
    <row r="148" spans="1:12" ht="30" customHeight="1" x14ac:dyDescent="0.3">
      <c r="A148" s="22" t="s">
        <v>12</v>
      </c>
      <c r="B148" s="22" t="s">
        <v>529</v>
      </c>
      <c r="C148" s="22" t="s">
        <v>1142</v>
      </c>
      <c r="D148" s="22" t="s">
        <v>1143</v>
      </c>
      <c r="E148" s="22" t="s">
        <v>1517</v>
      </c>
      <c r="F148" s="22" t="s">
        <v>518</v>
      </c>
      <c r="G148" s="37"/>
      <c r="H148" s="37">
        <v>15</v>
      </c>
      <c r="I148" s="37">
        <v>1.8</v>
      </c>
      <c r="J148" s="39">
        <v>0.8</v>
      </c>
      <c r="K148" s="37">
        <v>12</v>
      </c>
      <c r="L148" s="37">
        <v>1.4400000000000002</v>
      </c>
    </row>
    <row r="149" spans="1:12" ht="30" customHeight="1" x14ac:dyDescent="0.3">
      <c r="A149" s="22" t="s">
        <v>12</v>
      </c>
      <c r="B149" s="22" t="s">
        <v>529</v>
      </c>
      <c r="C149" s="22" t="s">
        <v>1145</v>
      </c>
      <c r="D149" s="22" t="s">
        <v>1143</v>
      </c>
      <c r="E149" s="22" t="s">
        <v>1518</v>
      </c>
      <c r="F149" s="22" t="s">
        <v>518</v>
      </c>
      <c r="G149" s="37"/>
      <c r="H149" s="37">
        <v>15</v>
      </c>
      <c r="I149" s="37">
        <v>1.8</v>
      </c>
      <c r="J149" s="39">
        <v>0.8</v>
      </c>
      <c r="K149" s="37">
        <v>12</v>
      </c>
      <c r="L149" s="37">
        <v>1.4400000000000002</v>
      </c>
    </row>
    <row r="150" spans="1:12" ht="30" customHeight="1" x14ac:dyDescent="0.3">
      <c r="A150" s="22" t="s">
        <v>12</v>
      </c>
      <c r="B150" s="22" t="s">
        <v>529</v>
      </c>
      <c r="C150" s="22" t="s">
        <v>1014</v>
      </c>
      <c r="D150" s="22" t="s">
        <v>1007</v>
      </c>
      <c r="E150" s="22" t="s">
        <v>1519</v>
      </c>
      <c r="F150" s="22" t="s">
        <v>518</v>
      </c>
      <c r="G150" s="37"/>
      <c r="H150" s="37">
        <v>5</v>
      </c>
      <c r="I150" s="37">
        <v>0.6</v>
      </c>
      <c r="J150" s="39">
        <v>0.8</v>
      </c>
      <c r="K150" s="37">
        <v>4</v>
      </c>
      <c r="L150" s="37">
        <v>0.48</v>
      </c>
    </row>
    <row r="151" spans="1:12" ht="30" customHeight="1" x14ac:dyDescent="0.3">
      <c r="A151" s="22" t="s">
        <v>12</v>
      </c>
      <c r="B151" s="22" t="s">
        <v>529</v>
      </c>
      <c r="C151" s="22" t="s">
        <v>1016</v>
      </c>
      <c r="D151" s="22" t="s">
        <v>1007</v>
      </c>
      <c r="E151" s="22" t="s">
        <v>1520</v>
      </c>
      <c r="F151" s="22" t="s">
        <v>518</v>
      </c>
      <c r="G151" s="37"/>
      <c r="H151" s="37">
        <v>5</v>
      </c>
      <c r="I151" s="37">
        <v>0.6</v>
      </c>
      <c r="J151" s="39">
        <v>0.8</v>
      </c>
      <c r="K151" s="37">
        <v>4</v>
      </c>
      <c r="L151" s="37">
        <v>0.48</v>
      </c>
    </row>
    <row r="152" spans="1:12" ht="30" customHeight="1" x14ac:dyDescent="0.3">
      <c r="A152" s="22" t="s">
        <v>12</v>
      </c>
      <c r="B152" s="22" t="s">
        <v>529</v>
      </c>
      <c r="C152" s="22" t="s">
        <v>1148</v>
      </c>
      <c r="D152" s="22" t="s">
        <v>1143</v>
      </c>
      <c r="E152" s="22" t="s">
        <v>1521</v>
      </c>
      <c r="F152" s="22" t="s">
        <v>518</v>
      </c>
      <c r="G152" s="37"/>
      <c r="H152" s="37">
        <v>16</v>
      </c>
      <c r="I152" s="37">
        <v>1.92</v>
      </c>
      <c r="J152" s="39">
        <v>0.8</v>
      </c>
      <c r="K152" s="37">
        <v>12.8</v>
      </c>
      <c r="L152" s="37">
        <v>1.536</v>
      </c>
    </row>
    <row r="153" spans="1:12" ht="30" customHeight="1" x14ac:dyDescent="0.3">
      <c r="A153" s="22" t="s">
        <v>12</v>
      </c>
      <c r="B153" s="22" t="s">
        <v>529</v>
      </c>
      <c r="C153" s="22" t="s">
        <v>1097</v>
      </c>
      <c r="D153" s="22" t="s">
        <v>1080</v>
      </c>
      <c r="E153" s="22" t="s">
        <v>1522</v>
      </c>
      <c r="F153" s="22" t="s">
        <v>518</v>
      </c>
      <c r="G153" s="37"/>
      <c r="H153" s="37">
        <v>10.5</v>
      </c>
      <c r="I153" s="37">
        <v>1.26</v>
      </c>
      <c r="J153" s="39">
        <v>0.8</v>
      </c>
      <c r="K153" s="37">
        <v>8.4</v>
      </c>
      <c r="L153" s="37">
        <v>1.008</v>
      </c>
    </row>
    <row r="154" spans="1:12" ht="30" customHeight="1" x14ac:dyDescent="0.3">
      <c r="A154" s="22" t="s">
        <v>12</v>
      </c>
      <c r="B154" s="22" t="s">
        <v>529</v>
      </c>
      <c r="C154" s="22" t="s">
        <v>1103</v>
      </c>
      <c r="D154" s="22" t="s">
        <v>1080</v>
      </c>
      <c r="E154" s="22" t="s">
        <v>1523</v>
      </c>
      <c r="F154" s="22" t="s">
        <v>518</v>
      </c>
      <c r="G154" s="37"/>
      <c r="H154" s="37">
        <v>10.5</v>
      </c>
      <c r="I154" s="37">
        <v>1.26</v>
      </c>
      <c r="J154" s="39">
        <v>0.8</v>
      </c>
      <c r="K154" s="37">
        <v>8.4</v>
      </c>
      <c r="L154" s="37">
        <v>1.008</v>
      </c>
    </row>
    <row r="155" spans="1:12" ht="30" customHeight="1" x14ac:dyDescent="0.3">
      <c r="A155" s="22" t="s">
        <v>12</v>
      </c>
      <c r="B155" s="22" t="s">
        <v>529</v>
      </c>
      <c r="C155" s="22" t="s">
        <v>1139</v>
      </c>
      <c r="D155" s="22" t="s">
        <v>527</v>
      </c>
      <c r="E155" s="22" t="s">
        <v>1524</v>
      </c>
      <c r="F155" s="22" t="s">
        <v>518</v>
      </c>
      <c r="G155" s="37"/>
      <c r="H155" s="37">
        <v>10</v>
      </c>
      <c r="I155" s="37">
        <v>1.2</v>
      </c>
      <c r="J155" s="39">
        <v>0.75</v>
      </c>
      <c r="K155" s="37">
        <v>7.5</v>
      </c>
      <c r="L155" s="37">
        <v>0.89999999999999991</v>
      </c>
    </row>
    <row r="156" spans="1:12" ht="30" customHeight="1" x14ac:dyDescent="0.3">
      <c r="A156" s="22" t="s">
        <v>12</v>
      </c>
      <c r="B156" s="22" t="s">
        <v>529</v>
      </c>
      <c r="C156" s="22" t="s">
        <v>1140</v>
      </c>
      <c r="D156" s="22" t="s">
        <v>527</v>
      </c>
      <c r="E156" s="22" t="s">
        <v>1525</v>
      </c>
      <c r="F156" s="22" t="s">
        <v>518</v>
      </c>
      <c r="G156" s="37"/>
      <c r="H156" s="37">
        <v>10</v>
      </c>
      <c r="I156" s="37">
        <v>1.2</v>
      </c>
      <c r="J156" s="39">
        <v>0.75</v>
      </c>
      <c r="K156" s="37">
        <v>7.5</v>
      </c>
      <c r="L156" s="37">
        <v>0.89999999999999991</v>
      </c>
    </row>
    <row r="157" spans="1:12" ht="30" customHeight="1" x14ac:dyDescent="0.3">
      <c r="A157" s="22" t="s">
        <v>12</v>
      </c>
      <c r="B157" s="22" t="s">
        <v>529</v>
      </c>
      <c r="C157" s="22" t="s">
        <v>1141</v>
      </c>
      <c r="D157" s="22" t="s">
        <v>527</v>
      </c>
      <c r="E157" s="22" t="s">
        <v>1526</v>
      </c>
      <c r="F157" s="22" t="s">
        <v>518</v>
      </c>
      <c r="G157" s="37"/>
      <c r="H157" s="37">
        <v>10</v>
      </c>
      <c r="I157" s="37">
        <v>1.2</v>
      </c>
      <c r="J157" s="39">
        <v>0.75</v>
      </c>
      <c r="K157" s="37">
        <v>7.5</v>
      </c>
      <c r="L157" s="37">
        <v>0.89999999999999991</v>
      </c>
    </row>
    <row r="158" spans="1:12" ht="30" customHeight="1" x14ac:dyDescent="0.3">
      <c r="A158" s="22" t="s">
        <v>12</v>
      </c>
      <c r="B158" s="22" t="s">
        <v>529</v>
      </c>
      <c r="C158" s="22" t="s">
        <v>1272</v>
      </c>
      <c r="D158" s="22" t="s">
        <v>1267</v>
      </c>
      <c r="E158" s="22" t="s">
        <v>1527</v>
      </c>
      <c r="F158" s="22" t="s">
        <v>518</v>
      </c>
      <c r="G158" s="37"/>
      <c r="H158" s="37">
        <v>5</v>
      </c>
      <c r="I158" s="37">
        <v>0.6</v>
      </c>
      <c r="J158" s="39">
        <v>0.75</v>
      </c>
      <c r="K158" s="37">
        <v>3.75</v>
      </c>
      <c r="L158" s="37">
        <v>0.44999999999999996</v>
      </c>
    </row>
    <row r="159" spans="1:12" ht="30" customHeight="1" x14ac:dyDescent="0.3">
      <c r="A159" s="22" t="s">
        <v>12</v>
      </c>
      <c r="B159" s="22" t="s">
        <v>529</v>
      </c>
      <c r="C159" s="22" t="s">
        <v>1275</v>
      </c>
      <c r="D159" s="22" t="s">
        <v>1273</v>
      </c>
      <c r="E159" s="22" t="s">
        <v>1528</v>
      </c>
      <c r="F159" s="22" t="s">
        <v>518</v>
      </c>
      <c r="G159" s="37"/>
      <c r="H159" s="37">
        <v>5</v>
      </c>
      <c r="I159" s="37">
        <v>0.6</v>
      </c>
      <c r="J159" s="39">
        <v>0.75</v>
      </c>
      <c r="K159" s="37">
        <v>3.75</v>
      </c>
      <c r="L159" s="37">
        <v>0.44999999999999996</v>
      </c>
    </row>
    <row r="160" spans="1:12" ht="30" customHeight="1" x14ac:dyDescent="0.3">
      <c r="A160" s="22" t="s">
        <v>12</v>
      </c>
      <c r="B160" s="22" t="s">
        <v>529</v>
      </c>
      <c r="C160" s="22" t="s">
        <v>1276</v>
      </c>
      <c r="D160" s="22" t="s">
        <v>1267</v>
      </c>
      <c r="E160" s="22" t="s">
        <v>1529</v>
      </c>
      <c r="F160" s="22" t="s">
        <v>518</v>
      </c>
      <c r="G160" s="37"/>
      <c r="H160" s="37">
        <v>5</v>
      </c>
      <c r="I160" s="37">
        <v>0.6</v>
      </c>
      <c r="J160" s="39">
        <v>0.75</v>
      </c>
      <c r="K160" s="37">
        <v>3.75</v>
      </c>
      <c r="L160" s="37">
        <v>0.44999999999999996</v>
      </c>
    </row>
    <row r="161" spans="1:12" ht="30" customHeight="1" x14ac:dyDescent="0.3">
      <c r="A161" s="22" t="s">
        <v>12</v>
      </c>
      <c r="B161" s="22" t="s">
        <v>529</v>
      </c>
      <c r="C161" s="22" t="s">
        <v>1277</v>
      </c>
      <c r="D161" s="22" t="s">
        <v>1273</v>
      </c>
      <c r="E161" s="22" t="s">
        <v>1530</v>
      </c>
      <c r="F161" s="22" t="s">
        <v>518</v>
      </c>
      <c r="G161" s="37"/>
      <c r="H161" s="37">
        <v>5</v>
      </c>
      <c r="I161" s="37">
        <v>0.6</v>
      </c>
      <c r="J161" s="39">
        <v>0.75</v>
      </c>
      <c r="K161" s="37">
        <v>3.75</v>
      </c>
      <c r="L161" s="37">
        <v>0.44999999999999996</v>
      </c>
    </row>
    <row r="162" spans="1:12" ht="30" customHeight="1" x14ac:dyDescent="0.3">
      <c r="A162" s="22" t="s">
        <v>12</v>
      </c>
      <c r="B162" s="22" t="s">
        <v>1378</v>
      </c>
      <c r="C162" s="22"/>
      <c r="D162" s="22"/>
      <c r="E162" s="22"/>
      <c r="F162" s="22"/>
      <c r="G162" s="37"/>
      <c r="H162" s="37">
        <v>143</v>
      </c>
      <c r="I162" s="37">
        <v>17.159999999999997</v>
      </c>
      <c r="J162" s="39">
        <v>0.77666666666666662</v>
      </c>
      <c r="K162" s="37">
        <v>111.9</v>
      </c>
      <c r="L162" s="37">
        <v>13.427999999999999</v>
      </c>
    </row>
    <row r="163" spans="1:12" ht="30" customHeight="1" x14ac:dyDescent="0.3">
      <c r="A163" s="22" t="s">
        <v>12</v>
      </c>
      <c r="B163" s="22" t="s">
        <v>1021</v>
      </c>
      <c r="C163" s="22" t="s">
        <v>1025</v>
      </c>
      <c r="D163" s="22" t="s">
        <v>1020</v>
      </c>
      <c r="E163" s="22" t="s">
        <v>1531</v>
      </c>
      <c r="F163" s="22" t="s">
        <v>518</v>
      </c>
      <c r="G163" s="37"/>
      <c r="H163" s="37">
        <v>16</v>
      </c>
      <c r="I163" s="37">
        <v>3.3279999999999998</v>
      </c>
      <c r="J163" s="39">
        <v>0.8</v>
      </c>
      <c r="K163" s="37">
        <v>12.8</v>
      </c>
      <c r="L163" s="37">
        <v>2.6623999999999999</v>
      </c>
    </row>
    <row r="164" spans="1:12" ht="30" customHeight="1" x14ac:dyDescent="0.3">
      <c r="A164" s="22" t="s">
        <v>12</v>
      </c>
      <c r="B164" s="22" t="s">
        <v>1021</v>
      </c>
      <c r="C164" s="22" t="s">
        <v>1025</v>
      </c>
      <c r="D164" s="22" t="s">
        <v>1020</v>
      </c>
      <c r="E164" s="22" t="s">
        <v>1532</v>
      </c>
      <c r="F164" s="22" t="s">
        <v>518</v>
      </c>
      <c r="G164" s="37"/>
      <c r="H164" s="37">
        <v>16</v>
      </c>
      <c r="I164" s="37">
        <v>3.3279999999999998</v>
      </c>
      <c r="J164" s="39">
        <v>0.8</v>
      </c>
      <c r="K164" s="37">
        <v>12.8</v>
      </c>
      <c r="L164" s="37">
        <v>2.6623999999999999</v>
      </c>
    </row>
    <row r="165" spans="1:12" ht="30" customHeight="1" x14ac:dyDescent="0.3">
      <c r="A165" s="22" t="s">
        <v>12</v>
      </c>
      <c r="B165" s="22" t="s">
        <v>1380</v>
      </c>
      <c r="C165" s="22"/>
      <c r="D165" s="22"/>
      <c r="E165" s="22"/>
      <c r="F165" s="22"/>
      <c r="G165" s="37"/>
      <c r="H165" s="37">
        <v>32</v>
      </c>
      <c r="I165" s="37">
        <v>6.6559999999999997</v>
      </c>
      <c r="J165" s="39">
        <v>0.8</v>
      </c>
      <c r="K165" s="37">
        <v>25.6</v>
      </c>
      <c r="L165" s="37">
        <v>5.3247999999999998</v>
      </c>
    </row>
    <row r="166" spans="1:12" ht="30" customHeight="1" x14ac:dyDescent="0.3">
      <c r="A166" s="22" t="s">
        <v>12</v>
      </c>
      <c r="B166" s="22" t="s">
        <v>657</v>
      </c>
      <c r="C166" s="22" t="s">
        <v>907</v>
      </c>
      <c r="D166" s="22" t="s">
        <v>908</v>
      </c>
      <c r="E166" s="22" t="s">
        <v>1533</v>
      </c>
      <c r="F166" s="22" t="s">
        <v>910</v>
      </c>
      <c r="G166" s="37"/>
      <c r="H166" s="37">
        <v>23</v>
      </c>
      <c r="I166" s="37">
        <v>8.286131063409508</v>
      </c>
      <c r="J166" s="39">
        <v>0.8</v>
      </c>
      <c r="K166" s="37">
        <v>18.400000000000002</v>
      </c>
      <c r="L166" s="37">
        <v>6.6289048507276069</v>
      </c>
    </row>
    <row r="167" spans="1:12" ht="30" customHeight="1" x14ac:dyDescent="0.3">
      <c r="A167" s="22" t="s">
        <v>12</v>
      </c>
      <c r="B167" s="22" t="s">
        <v>657</v>
      </c>
      <c r="C167" s="22" t="s">
        <v>911</v>
      </c>
      <c r="D167" s="22" t="s">
        <v>908</v>
      </c>
      <c r="E167" s="22" t="s">
        <v>1534</v>
      </c>
      <c r="F167" s="22" t="s">
        <v>910</v>
      </c>
      <c r="G167" s="37"/>
      <c r="H167" s="37">
        <v>23</v>
      </c>
      <c r="I167" s="37">
        <v>8.286131063409508</v>
      </c>
      <c r="J167" s="39">
        <v>0.8</v>
      </c>
      <c r="K167" s="37">
        <v>18.400000000000002</v>
      </c>
      <c r="L167" s="37">
        <v>6.6289048507276069</v>
      </c>
    </row>
    <row r="168" spans="1:12" ht="30" customHeight="1" x14ac:dyDescent="0.3">
      <c r="A168" s="22" t="s">
        <v>12</v>
      </c>
      <c r="B168" s="22" t="s">
        <v>657</v>
      </c>
      <c r="C168" s="22" t="s">
        <v>912</v>
      </c>
      <c r="D168" s="22" t="s">
        <v>908</v>
      </c>
      <c r="E168" s="22" t="s">
        <v>1535</v>
      </c>
      <c r="F168" s="22" t="s">
        <v>910</v>
      </c>
      <c r="G168" s="37"/>
      <c r="H168" s="37">
        <v>23</v>
      </c>
      <c r="I168" s="37">
        <v>8.286131063409508</v>
      </c>
      <c r="J168" s="39">
        <v>0.8</v>
      </c>
      <c r="K168" s="37">
        <v>18.400000000000002</v>
      </c>
      <c r="L168" s="37">
        <v>6.6289048507276069</v>
      </c>
    </row>
    <row r="169" spans="1:12" ht="30" customHeight="1" x14ac:dyDescent="0.3">
      <c r="A169" s="22" t="s">
        <v>12</v>
      </c>
      <c r="B169" s="22" t="s">
        <v>657</v>
      </c>
      <c r="C169" s="22" t="s">
        <v>913</v>
      </c>
      <c r="D169" s="22" t="s">
        <v>908</v>
      </c>
      <c r="E169" s="22" t="s">
        <v>1536</v>
      </c>
      <c r="F169" s="22" t="s">
        <v>910</v>
      </c>
      <c r="G169" s="37"/>
      <c r="H169" s="37">
        <v>23</v>
      </c>
      <c r="I169" s="37">
        <v>8.286131063409508</v>
      </c>
      <c r="J169" s="39">
        <v>0.8</v>
      </c>
      <c r="K169" s="37">
        <v>18.400000000000002</v>
      </c>
      <c r="L169" s="37">
        <v>6.6289048507276069</v>
      </c>
    </row>
    <row r="170" spans="1:12" ht="30" customHeight="1" x14ac:dyDescent="0.3">
      <c r="A170" s="22" t="s">
        <v>12</v>
      </c>
      <c r="B170" s="22" t="s">
        <v>1381</v>
      </c>
      <c r="C170" s="22"/>
      <c r="D170" s="22"/>
      <c r="E170" s="22"/>
      <c r="F170" s="22"/>
      <c r="G170" s="37"/>
      <c r="H170" s="37">
        <v>92</v>
      </c>
      <c r="I170" s="37">
        <v>33.144524253638032</v>
      </c>
      <c r="J170" s="39">
        <v>0.8</v>
      </c>
      <c r="K170" s="37">
        <v>73.600000000000009</v>
      </c>
      <c r="L170" s="37">
        <v>26.515619402910428</v>
      </c>
    </row>
    <row r="171" spans="1:12" ht="30" customHeight="1" x14ac:dyDescent="0.3">
      <c r="A171" s="22" t="s">
        <v>12</v>
      </c>
      <c r="B171" s="22" t="s">
        <v>668</v>
      </c>
      <c r="C171" s="22" t="s">
        <v>1142</v>
      </c>
      <c r="D171" s="22" t="s">
        <v>1143</v>
      </c>
      <c r="E171" s="22" t="s">
        <v>1537</v>
      </c>
      <c r="F171" s="22" t="s">
        <v>665</v>
      </c>
      <c r="G171" s="37"/>
      <c r="H171" s="37">
        <v>60</v>
      </c>
      <c r="I171" s="37">
        <v>49.883063257983657</v>
      </c>
      <c r="J171" s="39">
        <v>0.8</v>
      </c>
      <c r="K171" s="37">
        <v>48</v>
      </c>
      <c r="L171" s="37">
        <v>39.906450606386926</v>
      </c>
    </row>
    <row r="172" spans="1:12" ht="30" customHeight="1" x14ac:dyDescent="0.3">
      <c r="A172" s="22" t="s">
        <v>12</v>
      </c>
      <c r="B172" s="22" t="s">
        <v>668</v>
      </c>
      <c r="C172" s="22" t="s">
        <v>1145</v>
      </c>
      <c r="D172" s="22" t="s">
        <v>1143</v>
      </c>
      <c r="E172" s="22" t="s">
        <v>1538</v>
      </c>
      <c r="F172" s="22" t="s">
        <v>665</v>
      </c>
      <c r="G172" s="37"/>
      <c r="H172" s="37">
        <v>60</v>
      </c>
      <c r="I172" s="37">
        <v>49.883063257983657</v>
      </c>
      <c r="J172" s="39">
        <v>0.8</v>
      </c>
      <c r="K172" s="37">
        <v>48</v>
      </c>
      <c r="L172" s="37">
        <v>39.906450606386926</v>
      </c>
    </row>
    <row r="173" spans="1:12" ht="30" customHeight="1" x14ac:dyDescent="0.3">
      <c r="A173" s="22" t="s">
        <v>12</v>
      </c>
      <c r="B173" s="22" t="s">
        <v>668</v>
      </c>
      <c r="C173" s="22" t="s">
        <v>1210</v>
      </c>
      <c r="D173" s="22" t="s">
        <v>1211</v>
      </c>
      <c r="E173" s="22" t="s">
        <v>1539</v>
      </c>
      <c r="F173" s="22" t="s">
        <v>665</v>
      </c>
      <c r="G173" s="37"/>
      <c r="H173" s="37">
        <v>159</v>
      </c>
      <c r="I173" s="37">
        <v>132.19011763365671</v>
      </c>
      <c r="J173" s="39">
        <v>0.8</v>
      </c>
      <c r="K173" s="37">
        <v>127.2</v>
      </c>
      <c r="L173" s="37">
        <v>105.75209410692537</v>
      </c>
    </row>
    <row r="174" spans="1:12" ht="30" customHeight="1" x14ac:dyDescent="0.3">
      <c r="A174" s="22" t="s">
        <v>12</v>
      </c>
      <c r="B174" s="22" t="s">
        <v>668</v>
      </c>
      <c r="C174" s="22" t="s">
        <v>1116</v>
      </c>
      <c r="D174" s="22" t="s">
        <v>1117</v>
      </c>
      <c r="E174" s="22" t="s">
        <v>1540</v>
      </c>
      <c r="F174" s="22" t="s">
        <v>665</v>
      </c>
      <c r="G174" s="37"/>
      <c r="H174" s="37">
        <v>47</v>
      </c>
      <c r="I174" s="37">
        <v>39.075066218753868</v>
      </c>
      <c r="J174" s="39">
        <v>0.8</v>
      </c>
      <c r="K174" s="37">
        <v>37.6</v>
      </c>
      <c r="L174" s="37">
        <v>31.260052975003095</v>
      </c>
    </row>
    <row r="175" spans="1:12" ht="30" customHeight="1" x14ac:dyDescent="0.3">
      <c r="A175" s="22" t="s">
        <v>12</v>
      </c>
      <c r="B175" s="22" t="s">
        <v>668</v>
      </c>
      <c r="C175" s="22" t="s">
        <v>1120</v>
      </c>
      <c r="D175" s="22" t="s">
        <v>1117</v>
      </c>
      <c r="E175" s="22" t="s">
        <v>1541</v>
      </c>
      <c r="F175" s="22" t="s">
        <v>665</v>
      </c>
      <c r="G175" s="37"/>
      <c r="H175" s="37">
        <v>47</v>
      </c>
      <c r="I175" s="37">
        <v>39.075066218753868</v>
      </c>
      <c r="J175" s="39">
        <v>0.8</v>
      </c>
      <c r="K175" s="37">
        <v>37.6</v>
      </c>
      <c r="L175" s="37">
        <v>31.260052975003095</v>
      </c>
    </row>
    <row r="176" spans="1:12" ht="30" customHeight="1" x14ac:dyDescent="0.3">
      <c r="A176" s="22" t="s">
        <v>12</v>
      </c>
      <c r="B176" s="22" t="s">
        <v>668</v>
      </c>
      <c r="C176" s="22" t="s">
        <v>871</v>
      </c>
      <c r="D176" s="22" t="s">
        <v>872</v>
      </c>
      <c r="E176" s="22" t="s">
        <v>1542</v>
      </c>
      <c r="F176" s="22" t="s">
        <v>665</v>
      </c>
      <c r="G176" s="37">
        <v>3</v>
      </c>
      <c r="H176" s="37">
        <v>4.8</v>
      </c>
      <c r="I176" s="37">
        <v>3.990645060638693</v>
      </c>
      <c r="J176" s="39">
        <v>0.8</v>
      </c>
      <c r="K176" s="37">
        <v>3.84</v>
      </c>
      <c r="L176" s="37">
        <v>3.1925160485109547</v>
      </c>
    </row>
    <row r="177" spans="1:12" ht="30" customHeight="1" x14ac:dyDescent="0.3">
      <c r="A177" s="22" t="s">
        <v>12</v>
      </c>
      <c r="B177" s="22" t="s">
        <v>668</v>
      </c>
      <c r="C177" s="22" t="s">
        <v>873</v>
      </c>
      <c r="D177" s="22" t="s">
        <v>874</v>
      </c>
      <c r="E177" s="22" t="s">
        <v>1543</v>
      </c>
      <c r="F177" s="22" t="s">
        <v>665</v>
      </c>
      <c r="G177" s="37">
        <v>3</v>
      </c>
      <c r="H177" s="37">
        <v>4.8</v>
      </c>
      <c r="I177" s="37">
        <v>3.990645060638693</v>
      </c>
      <c r="J177" s="39">
        <v>0.8</v>
      </c>
      <c r="K177" s="37">
        <v>3.84</v>
      </c>
      <c r="L177" s="37">
        <v>3.1925160485109547</v>
      </c>
    </row>
    <row r="178" spans="1:12" ht="30" customHeight="1" x14ac:dyDescent="0.3">
      <c r="A178" s="22" t="s">
        <v>12</v>
      </c>
      <c r="B178" s="22" t="s">
        <v>1382</v>
      </c>
      <c r="C178" s="22"/>
      <c r="D178" s="22"/>
      <c r="E178" s="22"/>
      <c r="F178" s="22"/>
      <c r="G178" s="37">
        <v>6</v>
      </c>
      <c r="H178" s="37">
        <v>382.6</v>
      </c>
      <c r="I178" s="37">
        <v>318.08766670840919</v>
      </c>
      <c r="J178" s="39">
        <v>0.79999999999999993</v>
      </c>
      <c r="K178" s="37">
        <v>306.08</v>
      </c>
      <c r="L178" s="37">
        <v>254.47013336672734</v>
      </c>
    </row>
    <row r="179" spans="1:12" ht="30" customHeight="1" x14ac:dyDescent="0.3">
      <c r="A179" s="22" t="s">
        <v>1544</v>
      </c>
      <c r="B179" s="22"/>
      <c r="C179" s="22"/>
      <c r="D179" s="22"/>
      <c r="E179" s="22"/>
      <c r="F179" s="22"/>
      <c r="G179" s="37">
        <v>6</v>
      </c>
      <c r="H179" s="37">
        <v>649.59999999999991</v>
      </c>
      <c r="I179" s="37">
        <v>375.04819096204722</v>
      </c>
      <c r="J179" s="39">
        <v>0.78750000000000031</v>
      </c>
      <c r="K179" s="37">
        <v>517.18000000000006</v>
      </c>
      <c r="L179" s="37">
        <v>299.73855276963781</v>
      </c>
    </row>
    <row r="180" spans="1:12" ht="30" customHeight="1" x14ac:dyDescent="0.3">
      <c r="A180" s="22" t="s">
        <v>13</v>
      </c>
      <c r="B180" s="22" t="s">
        <v>529</v>
      </c>
      <c r="C180" s="22" t="s">
        <v>1017</v>
      </c>
      <c r="D180" s="22" t="s">
        <v>1007</v>
      </c>
      <c r="E180" s="22" t="s">
        <v>1545</v>
      </c>
      <c r="F180" s="22" t="s">
        <v>518</v>
      </c>
      <c r="G180" s="37"/>
      <c r="H180" s="37">
        <v>5</v>
      </c>
      <c r="I180" s="37">
        <v>0.6</v>
      </c>
      <c r="J180" s="39">
        <v>0.8</v>
      </c>
      <c r="K180" s="37">
        <v>4</v>
      </c>
      <c r="L180" s="37">
        <v>0.48</v>
      </c>
    </row>
    <row r="181" spans="1:12" ht="30" customHeight="1" x14ac:dyDescent="0.3">
      <c r="A181" s="22" t="s">
        <v>13</v>
      </c>
      <c r="B181" s="22" t="s">
        <v>529</v>
      </c>
      <c r="C181" s="22" t="s">
        <v>1221</v>
      </c>
      <c r="D181" s="22" t="s">
        <v>1222</v>
      </c>
      <c r="E181" s="22" t="s">
        <v>1546</v>
      </c>
      <c r="F181" s="22" t="s">
        <v>518</v>
      </c>
      <c r="G181" s="37"/>
      <c r="H181" s="37">
        <v>10</v>
      </c>
      <c r="I181" s="37">
        <v>1.2</v>
      </c>
      <c r="J181" s="39">
        <v>0.8</v>
      </c>
      <c r="K181" s="37">
        <v>8</v>
      </c>
      <c r="L181" s="37">
        <v>0.96</v>
      </c>
    </row>
    <row r="182" spans="1:12" ht="30" customHeight="1" x14ac:dyDescent="0.3">
      <c r="A182" s="22" t="s">
        <v>13</v>
      </c>
      <c r="B182" s="22" t="s">
        <v>529</v>
      </c>
      <c r="C182" s="22" t="s">
        <v>1223</v>
      </c>
      <c r="D182" s="22" t="s">
        <v>1188</v>
      </c>
      <c r="E182" s="22" t="s">
        <v>1547</v>
      </c>
      <c r="F182" s="22" t="s">
        <v>518</v>
      </c>
      <c r="G182" s="37"/>
      <c r="H182" s="37">
        <v>10</v>
      </c>
      <c r="I182" s="37">
        <v>1.2</v>
      </c>
      <c r="J182" s="39">
        <v>0.8</v>
      </c>
      <c r="K182" s="37">
        <v>8</v>
      </c>
      <c r="L182" s="37">
        <v>0.96</v>
      </c>
    </row>
    <row r="183" spans="1:12" ht="30" customHeight="1" x14ac:dyDescent="0.3">
      <c r="A183" s="22" t="s">
        <v>13</v>
      </c>
      <c r="B183" s="22" t="s">
        <v>529</v>
      </c>
      <c r="C183" s="22" t="s">
        <v>1212</v>
      </c>
      <c r="D183" s="22" t="s">
        <v>1196</v>
      </c>
      <c r="E183" s="22" t="s">
        <v>2128</v>
      </c>
      <c r="F183" s="22" t="s">
        <v>518</v>
      </c>
      <c r="G183" s="37"/>
      <c r="H183" s="37">
        <v>16</v>
      </c>
      <c r="I183" s="37">
        <v>1.92</v>
      </c>
      <c r="J183" s="39">
        <v>0.8</v>
      </c>
      <c r="K183" s="37">
        <v>12.8</v>
      </c>
      <c r="L183" s="37">
        <v>1.536</v>
      </c>
    </row>
    <row r="184" spans="1:12" ht="30" customHeight="1" x14ac:dyDescent="0.3">
      <c r="A184" s="22" t="s">
        <v>13</v>
      </c>
      <c r="B184" s="22" t="s">
        <v>1378</v>
      </c>
      <c r="C184" s="22"/>
      <c r="D184" s="22"/>
      <c r="E184" s="22"/>
      <c r="F184" s="22"/>
      <c r="G184" s="37"/>
      <c r="H184" s="37">
        <v>41</v>
      </c>
      <c r="I184" s="37">
        <v>4.92</v>
      </c>
      <c r="J184" s="39">
        <v>0.8</v>
      </c>
      <c r="K184" s="37">
        <v>32.799999999999997</v>
      </c>
      <c r="L184" s="37">
        <v>3.9359999999999999</v>
      </c>
    </row>
    <row r="185" spans="1:12" ht="30" customHeight="1" x14ac:dyDescent="0.3">
      <c r="A185" s="22" t="s">
        <v>13</v>
      </c>
      <c r="B185" s="22" t="s">
        <v>1021</v>
      </c>
      <c r="C185" s="22" t="s">
        <v>1026</v>
      </c>
      <c r="D185" s="22" t="s">
        <v>1020</v>
      </c>
      <c r="E185" s="22" t="s">
        <v>1548</v>
      </c>
      <c r="F185" s="22" t="s">
        <v>518</v>
      </c>
      <c r="G185" s="37"/>
      <c r="H185" s="37">
        <v>16</v>
      </c>
      <c r="I185" s="37">
        <v>3.3279999999999998</v>
      </c>
      <c r="J185" s="39">
        <v>0.8</v>
      </c>
      <c r="K185" s="37">
        <v>12.8</v>
      </c>
      <c r="L185" s="37">
        <v>2.6623999999999999</v>
      </c>
    </row>
    <row r="186" spans="1:12" ht="30" customHeight="1" x14ac:dyDescent="0.3">
      <c r="A186" s="22" t="s">
        <v>13</v>
      </c>
      <c r="B186" s="22" t="s">
        <v>1021</v>
      </c>
      <c r="C186" s="22" t="s">
        <v>1026</v>
      </c>
      <c r="D186" s="22" t="s">
        <v>1020</v>
      </c>
      <c r="E186" s="22" t="s">
        <v>1549</v>
      </c>
      <c r="F186" s="22" t="s">
        <v>518</v>
      </c>
      <c r="G186" s="37"/>
      <c r="H186" s="37">
        <v>16</v>
      </c>
      <c r="I186" s="37">
        <v>3.3279999999999998</v>
      </c>
      <c r="J186" s="39">
        <v>0.8</v>
      </c>
      <c r="K186" s="37">
        <v>12.8</v>
      </c>
      <c r="L186" s="37">
        <v>2.6623999999999999</v>
      </c>
    </row>
    <row r="187" spans="1:12" ht="30" customHeight="1" x14ac:dyDescent="0.3">
      <c r="A187" s="22" t="s">
        <v>13</v>
      </c>
      <c r="B187" s="22" t="s">
        <v>1380</v>
      </c>
      <c r="C187" s="22"/>
      <c r="D187" s="22"/>
      <c r="E187" s="22"/>
      <c r="F187" s="22"/>
      <c r="G187" s="37"/>
      <c r="H187" s="37">
        <v>32</v>
      </c>
      <c r="I187" s="37">
        <v>6.6559999999999997</v>
      </c>
      <c r="J187" s="39">
        <v>0.8</v>
      </c>
      <c r="K187" s="37">
        <v>25.6</v>
      </c>
      <c r="L187" s="37">
        <v>5.3247999999999998</v>
      </c>
    </row>
    <row r="188" spans="1:12" ht="30" customHeight="1" x14ac:dyDescent="0.3">
      <c r="A188" s="22" t="s">
        <v>13</v>
      </c>
      <c r="B188" s="22" t="s">
        <v>668</v>
      </c>
      <c r="C188" s="22" t="s">
        <v>661</v>
      </c>
      <c r="D188" s="22" t="s">
        <v>662</v>
      </c>
      <c r="E188" s="22" t="s">
        <v>1550</v>
      </c>
      <c r="F188" s="22" t="s">
        <v>665</v>
      </c>
      <c r="G188" s="37"/>
      <c r="H188" s="37">
        <v>80</v>
      </c>
      <c r="I188" s="37">
        <v>66.510751010644896</v>
      </c>
      <c r="J188" s="39">
        <v>0.8</v>
      </c>
      <c r="K188" s="37">
        <v>64</v>
      </c>
      <c r="L188" s="37">
        <v>53.208600808515918</v>
      </c>
    </row>
    <row r="189" spans="1:12" ht="30" customHeight="1" x14ac:dyDescent="0.3">
      <c r="A189" s="22" t="s">
        <v>13</v>
      </c>
      <c r="B189" s="22" t="s">
        <v>668</v>
      </c>
      <c r="C189" s="22" t="s">
        <v>1283</v>
      </c>
      <c r="D189" s="22" t="s">
        <v>1284</v>
      </c>
      <c r="E189" s="22" t="s">
        <v>1551</v>
      </c>
      <c r="F189" s="22" t="s">
        <v>665</v>
      </c>
      <c r="G189" s="37"/>
      <c r="H189" s="37">
        <v>7</v>
      </c>
      <c r="I189" s="37">
        <v>5.8196907134314273</v>
      </c>
      <c r="J189" s="39">
        <v>0.8</v>
      </c>
      <c r="K189" s="37">
        <v>5.6000000000000005</v>
      </c>
      <c r="L189" s="37">
        <v>4.6557525707451424</v>
      </c>
    </row>
    <row r="190" spans="1:12" ht="30" customHeight="1" x14ac:dyDescent="0.3">
      <c r="A190" s="22" t="s">
        <v>13</v>
      </c>
      <c r="B190" s="22" t="s">
        <v>668</v>
      </c>
      <c r="C190" s="22" t="s">
        <v>1286</v>
      </c>
      <c r="D190" s="22" t="s">
        <v>1287</v>
      </c>
      <c r="E190" s="22" t="s">
        <v>1552</v>
      </c>
      <c r="F190" s="22" t="s">
        <v>665</v>
      </c>
      <c r="G190" s="37"/>
      <c r="H190" s="37">
        <v>5</v>
      </c>
      <c r="I190" s="37">
        <v>4.156921938165306</v>
      </c>
      <c r="J190" s="39">
        <v>0.8</v>
      </c>
      <c r="K190" s="37">
        <v>4</v>
      </c>
      <c r="L190" s="37">
        <v>3.3255375505322449</v>
      </c>
    </row>
    <row r="191" spans="1:12" ht="30" customHeight="1" x14ac:dyDescent="0.3">
      <c r="A191" s="22" t="s">
        <v>13</v>
      </c>
      <c r="B191" s="22" t="s">
        <v>668</v>
      </c>
      <c r="C191" s="22" t="s">
        <v>875</v>
      </c>
      <c r="D191" s="22" t="s">
        <v>876</v>
      </c>
      <c r="E191" s="22" t="s">
        <v>1553</v>
      </c>
      <c r="F191" s="22" t="s">
        <v>518</v>
      </c>
      <c r="G191" s="37"/>
      <c r="H191" s="37">
        <v>2</v>
      </c>
      <c r="I191" s="37">
        <v>1.662768775266122</v>
      </c>
      <c r="J191" s="39">
        <v>0.8</v>
      </c>
      <c r="K191" s="37">
        <v>1.6</v>
      </c>
      <c r="L191" s="37">
        <v>1.3302150202128977</v>
      </c>
    </row>
    <row r="192" spans="1:12" ht="30" customHeight="1" x14ac:dyDescent="0.3">
      <c r="A192" s="22" t="s">
        <v>13</v>
      </c>
      <c r="B192" s="22" t="s">
        <v>668</v>
      </c>
      <c r="C192" s="22" t="s">
        <v>877</v>
      </c>
      <c r="D192" s="22" t="s">
        <v>876</v>
      </c>
      <c r="E192" s="22" t="s">
        <v>1554</v>
      </c>
      <c r="F192" s="22" t="s">
        <v>518</v>
      </c>
      <c r="G192" s="37"/>
      <c r="H192" s="37">
        <v>2</v>
      </c>
      <c r="I192" s="37">
        <v>1.662768775266122</v>
      </c>
      <c r="J192" s="39">
        <v>0.8</v>
      </c>
      <c r="K192" s="37">
        <v>1.6</v>
      </c>
      <c r="L192" s="37">
        <v>1.3302150202128977</v>
      </c>
    </row>
    <row r="193" spans="1:12" ht="30" customHeight="1" x14ac:dyDescent="0.3">
      <c r="A193" s="22" t="s">
        <v>13</v>
      </c>
      <c r="B193" s="22" t="s">
        <v>668</v>
      </c>
      <c r="C193" s="22" t="s">
        <v>878</v>
      </c>
      <c r="D193" s="22" t="s">
        <v>876</v>
      </c>
      <c r="E193" s="22" t="s">
        <v>1555</v>
      </c>
      <c r="F193" s="22" t="s">
        <v>518</v>
      </c>
      <c r="G193" s="37"/>
      <c r="H193" s="37">
        <v>2</v>
      </c>
      <c r="I193" s="37">
        <v>1.662768775266122</v>
      </c>
      <c r="J193" s="39">
        <v>0.8</v>
      </c>
      <c r="K193" s="37">
        <v>1.6</v>
      </c>
      <c r="L193" s="37">
        <v>1.3302150202128977</v>
      </c>
    </row>
    <row r="194" spans="1:12" ht="30" customHeight="1" x14ac:dyDescent="0.3">
      <c r="A194" s="22" t="s">
        <v>13</v>
      </c>
      <c r="B194" s="22" t="s">
        <v>668</v>
      </c>
      <c r="C194" s="22" t="s">
        <v>1213</v>
      </c>
      <c r="D194" s="22" t="s">
        <v>1214</v>
      </c>
      <c r="E194" s="22" t="s">
        <v>1556</v>
      </c>
      <c r="F194" s="22" t="s">
        <v>910</v>
      </c>
      <c r="G194" s="37"/>
      <c r="H194" s="37">
        <v>50</v>
      </c>
      <c r="I194" s="37">
        <v>41.569219381653056</v>
      </c>
      <c r="J194" s="39">
        <v>0.8</v>
      </c>
      <c r="K194" s="37">
        <v>40</v>
      </c>
      <c r="L194" s="37">
        <v>33.255375505322448</v>
      </c>
    </row>
    <row r="195" spans="1:12" ht="30" customHeight="1" x14ac:dyDescent="0.3">
      <c r="A195" s="22" t="s">
        <v>13</v>
      </c>
      <c r="B195" s="22" t="s">
        <v>668</v>
      </c>
      <c r="C195" s="22" t="s">
        <v>1215</v>
      </c>
      <c r="D195" s="22" t="s">
        <v>1216</v>
      </c>
      <c r="E195" s="22" t="s">
        <v>1557</v>
      </c>
      <c r="F195" s="22" t="s">
        <v>910</v>
      </c>
      <c r="G195" s="37"/>
      <c r="H195" s="37">
        <v>80</v>
      </c>
      <c r="I195" s="37">
        <v>66.510751010644896</v>
      </c>
      <c r="J195" s="39">
        <v>0.8</v>
      </c>
      <c r="K195" s="37">
        <v>64</v>
      </c>
      <c r="L195" s="37">
        <v>53.208600808515918</v>
      </c>
    </row>
    <row r="196" spans="1:12" ht="30" customHeight="1" x14ac:dyDescent="0.3">
      <c r="A196" s="22" t="s">
        <v>13</v>
      </c>
      <c r="B196" s="22" t="s">
        <v>668</v>
      </c>
      <c r="C196" s="22" t="s">
        <v>1217</v>
      </c>
      <c r="D196" s="22" t="s">
        <v>1214</v>
      </c>
      <c r="E196" s="22" t="s">
        <v>1558</v>
      </c>
      <c r="F196" s="22" t="s">
        <v>910</v>
      </c>
      <c r="G196" s="37"/>
      <c r="H196" s="37">
        <v>50</v>
      </c>
      <c r="I196" s="37">
        <v>41.569219381653056</v>
      </c>
      <c r="J196" s="39">
        <v>0.8</v>
      </c>
      <c r="K196" s="37">
        <v>40</v>
      </c>
      <c r="L196" s="37">
        <v>33.255375505322448</v>
      </c>
    </row>
    <row r="197" spans="1:12" ht="30" customHeight="1" x14ac:dyDescent="0.3">
      <c r="A197" s="22" t="s">
        <v>13</v>
      </c>
      <c r="B197" s="22" t="s">
        <v>668</v>
      </c>
      <c r="C197" s="22" t="s">
        <v>1218</v>
      </c>
      <c r="D197" s="22" t="s">
        <v>1216</v>
      </c>
      <c r="E197" s="22" t="s">
        <v>1559</v>
      </c>
      <c r="F197" s="22" t="s">
        <v>910</v>
      </c>
      <c r="G197" s="37"/>
      <c r="H197" s="37">
        <v>80</v>
      </c>
      <c r="I197" s="37">
        <v>66.510751010644896</v>
      </c>
      <c r="J197" s="39">
        <v>0.8</v>
      </c>
      <c r="K197" s="37">
        <v>64</v>
      </c>
      <c r="L197" s="37">
        <v>53.208600808515918</v>
      </c>
    </row>
    <row r="198" spans="1:12" ht="30" customHeight="1" x14ac:dyDescent="0.3">
      <c r="A198" s="22" t="s">
        <v>13</v>
      </c>
      <c r="B198" s="22" t="s">
        <v>668</v>
      </c>
      <c r="C198" s="22" t="s">
        <v>1219</v>
      </c>
      <c r="D198" s="22" t="s">
        <v>1214</v>
      </c>
      <c r="E198" s="22" t="s">
        <v>1560</v>
      </c>
      <c r="F198" s="22" t="s">
        <v>910</v>
      </c>
      <c r="G198" s="37"/>
      <c r="H198" s="37">
        <v>50</v>
      </c>
      <c r="I198" s="37">
        <v>41.569219381653056</v>
      </c>
      <c r="J198" s="39">
        <v>0.8</v>
      </c>
      <c r="K198" s="37">
        <v>40</v>
      </c>
      <c r="L198" s="37">
        <v>33.255375505322448</v>
      </c>
    </row>
    <row r="199" spans="1:12" ht="30" customHeight="1" x14ac:dyDescent="0.3">
      <c r="A199" s="22" t="s">
        <v>13</v>
      </c>
      <c r="B199" s="22" t="s">
        <v>668</v>
      </c>
      <c r="C199" s="22" t="s">
        <v>1220</v>
      </c>
      <c r="D199" s="22" t="s">
        <v>1216</v>
      </c>
      <c r="E199" s="22" t="s">
        <v>1561</v>
      </c>
      <c r="F199" s="22" t="s">
        <v>910</v>
      </c>
      <c r="G199" s="37"/>
      <c r="H199" s="37">
        <v>80</v>
      </c>
      <c r="I199" s="37">
        <v>66.510751010644896</v>
      </c>
      <c r="J199" s="39">
        <v>0.8</v>
      </c>
      <c r="K199" s="37">
        <v>64</v>
      </c>
      <c r="L199" s="37">
        <v>53.208600808515918</v>
      </c>
    </row>
    <row r="200" spans="1:12" ht="30" customHeight="1" x14ac:dyDescent="0.3">
      <c r="A200" s="22" t="s">
        <v>13</v>
      </c>
      <c r="B200" s="22" t="s">
        <v>668</v>
      </c>
      <c r="C200" s="22" t="s">
        <v>2129</v>
      </c>
      <c r="D200" s="22" t="s">
        <v>662</v>
      </c>
      <c r="E200" s="22" t="s">
        <v>2135</v>
      </c>
      <c r="F200" s="22" t="s">
        <v>665</v>
      </c>
      <c r="G200" s="37"/>
      <c r="H200" s="37">
        <v>80</v>
      </c>
      <c r="I200" s="37">
        <v>66.510751010644896</v>
      </c>
      <c r="J200" s="39">
        <v>0.8</v>
      </c>
      <c r="K200" s="37">
        <v>64</v>
      </c>
      <c r="L200" s="37">
        <v>53.208600808515918</v>
      </c>
    </row>
    <row r="201" spans="1:12" ht="30" customHeight="1" x14ac:dyDescent="0.3">
      <c r="A201" s="22" t="s">
        <v>13</v>
      </c>
      <c r="B201" s="22" t="s">
        <v>1382</v>
      </c>
      <c r="C201" s="22"/>
      <c r="D201" s="22"/>
      <c r="E201" s="22"/>
      <c r="F201" s="22"/>
      <c r="G201" s="37"/>
      <c r="H201" s="37">
        <v>568</v>
      </c>
      <c r="I201" s="37">
        <v>472.2263321755787</v>
      </c>
      <c r="J201" s="39">
        <v>0.8</v>
      </c>
      <c r="K201" s="37">
        <v>454.4</v>
      </c>
      <c r="L201" s="37">
        <v>377.78106574046308</v>
      </c>
    </row>
    <row r="202" spans="1:12" ht="30" customHeight="1" x14ac:dyDescent="0.3">
      <c r="A202" s="22" t="s">
        <v>1562</v>
      </c>
      <c r="B202" s="22"/>
      <c r="C202" s="22"/>
      <c r="D202" s="22"/>
      <c r="E202" s="22"/>
      <c r="F202" s="22"/>
      <c r="G202" s="37"/>
      <c r="H202" s="37">
        <v>641</v>
      </c>
      <c r="I202" s="37">
        <v>483.80233217557873</v>
      </c>
      <c r="J202" s="39">
        <v>0.80000000000000027</v>
      </c>
      <c r="K202" s="37">
        <v>512.79999999999995</v>
      </c>
      <c r="L202" s="37">
        <v>387.04186574046309</v>
      </c>
    </row>
    <row r="203" spans="1:12" ht="30" customHeight="1" x14ac:dyDescent="0.3">
      <c r="E203"/>
      <c r="F203"/>
      <c r="G203"/>
      <c r="H203"/>
      <c r="I203"/>
      <c r="J203"/>
      <c r="K203"/>
      <c r="L203"/>
    </row>
    <row r="204" spans="1:12" ht="30" customHeight="1" x14ac:dyDescent="0.3">
      <c r="E204"/>
      <c r="F204"/>
      <c r="G204"/>
      <c r="H204"/>
      <c r="I204"/>
      <c r="J204"/>
      <c r="K204"/>
      <c r="L204"/>
    </row>
    <row r="205" spans="1:12" ht="30" customHeight="1" x14ac:dyDescent="0.3">
      <c r="E205"/>
      <c r="F205"/>
      <c r="G205"/>
      <c r="H205"/>
      <c r="I205"/>
      <c r="J205"/>
      <c r="K205"/>
      <c r="L205"/>
    </row>
    <row r="206" spans="1:12" ht="30" customHeight="1" x14ac:dyDescent="0.3">
      <c r="E206"/>
      <c r="F206"/>
      <c r="G206"/>
      <c r="H206"/>
      <c r="I206"/>
      <c r="J206"/>
      <c r="K206"/>
      <c r="L206"/>
    </row>
    <row r="207" spans="1:12" ht="30" customHeight="1" x14ac:dyDescent="0.3">
      <c r="E207"/>
      <c r="F207"/>
      <c r="G207"/>
      <c r="H207"/>
      <c r="I207"/>
      <c r="J207"/>
      <c r="K207"/>
      <c r="L207"/>
    </row>
    <row r="208" spans="1:12" ht="30" customHeight="1" x14ac:dyDescent="0.3">
      <c r="E208"/>
      <c r="F208"/>
      <c r="G208"/>
      <c r="H208"/>
      <c r="I208"/>
      <c r="J208"/>
      <c r="K208"/>
      <c r="L208"/>
    </row>
    <row r="209" customFormat="1" ht="30" customHeight="1" x14ac:dyDescent="0.3"/>
    <row r="210" customFormat="1" ht="30" customHeight="1" x14ac:dyDescent="0.3"/>
    <row r="211" customFormat="1" ht="30" customHeight="1" x14ac:dyDescent="0.3"/>
    <row r="212" customFormat="1" ht="30" customHeight="1" x14ac:dyDescent="0.3"/>
    <row r="213" customFormat="1" ht="30" customHeight="1" x14ac:dyDescent="0.3"/>
    <row r="214" customFormat="1" ht="30" customHeight="1" x14ac:dyDescent="0.3"/>
    <row r="215" customFormat="1" ht="30" customHeight="1" x14ac:dyDescent="0.3"/>
    <row r="216" customFormat="1" ht="30" customHeight="1" x14ac:dyDescent="0.3"/>
    <row r="217" customFormat="1" ht="30" customHeight="1" x14ac:dyDescent="0.3"/>
    <row r="218" customFormat="1" ht="30" customHeight="1" x14ac:dyDescent="0.3"/>
    <row r="219" customFormat="1" ht="30" customHeight="1" x14ac:dyDescent="0.3"/>
    <row r="220" customFormat="1" ht="30" customHeight="1" x14ac:dyDescent="0.3"/>
    <row r="221" customFormat="1" ht="30" customHeight="1" x14ac:dyDescent="0.3"/>
    <row r="222" customFormat="1" ht="30" customHeight="1" x14ac:dyDescent="0.3"/>
    <row r="223" customFormat="1" ht="30" customHeight="1" x14ac:dyDescent="0.3"/>
    <row r="224" customFormat="1" ht="30" customHeight="1" x14ac:dyDescent="0.3"/>
    <row r="225" customFormat="1" ht="30" customHeight="1" x14ac:dyDescent="0.3"/>
    <row r="226" customFormat="1" ht="30" customHeight="1" x14ac:dyDescent="0.3"/>
    <row r="227" customFormat="1" ht="30" customHeight="1" x14ac:dyDescent="0.3"/>
    <row r="228" customFormat="1" ht="30" customHeight="1" x14ac:dyDescent="0.3"/>
    <row r="229" customFormat="1" ht="30" customHeight="1" x14ac:dyDescent="0.3"/>
    <row r="230" customFormat="1" ht="30" customHeight="1" x14ac:dyDescent="0.3"/>
    <row r="231" customFormat="1" ht="30" customHeight="1" x14ac:dyDescent="0.3"/>
    <row r="232" customFormat="1" ht="30" customHeight="1" x14ac:dyDescent="0.3"/>
    <row r="233" customFormat="1" ht="30" customHeight="1" x14ac:dyDescent="0.3"/>
    <row r="234" customFormat="1" ht="30" customHeight="1" x14ac:dyDescent="0.3"/>
    <row r="235" customFormat="1" ht="30" customHeight="1" x14ac:dyDescent="0.3"/>
    <row r="236" customFormat="1" ht="30" customHeight="1" x14ac:dyDescent="0.3"/>
    <row r="237" customFormat="1" ht="30" customHeight="1" x14ac:dyDescent="0.3"/>
    <row r="238" customFormat="1" ht="30" customHeight="1" x14ac:dyDescent="0.3"/>
    <row r="239" customFormat="1" ht="30" customHeight="1" x14ac:dyDescent="0.3"/>
    <row r="240" customFormat="1" ht="30" customHeight="1" x14ac:dyDescent="0.3"/>
    <row r="241" customFormat="1" ht="30" customHeight="1" x14ac:dyDescent="0.3"/>
    <row r="242" customFormat="1" ht="30" customHeight="1" x14ac:dyDescent="0.3"/>
    <row r="243" customFormat="1" ht="30" customHeight="1" x14ac:dyDescent="0.3"/>
    <row r="244" customFormat="1" ht="30" customHeight="1" x14ac:dyDescent="0.3"/>
    <row r="245" customFormat="1" ht="30" customHeight="1" x14ac:dyDescent="0.3"/>
    <row r="246" customFormat="1" ht="30" customHeight="1" x14ac:dyDescent="0.3"/>
    <row r="247" customFormat="1" ht="30" customHeight="1" x14ac:dyDescent="0.3"/>
    <row r="248" customFormat="1" ht="30" customHeight="1" x14ac:dyDescent="0.3"/>
    <row r="249" customFormat="1" ht="30" customHeight="1" x14ac:dyDescent="0.3"/>
    <row r="250" customFormat="1" ht="30" customHeight="1" x14ac:dyDescent="0.3"/>
    <row r="251" customFormat="1" ht="30" customHeight="1" x14ac:dyDescent="0.3"/>
    <row r="252" customFormat="1" ht="30" customHeight="1" x14ac:dyDescent="0.3"/>
    <row r="253" customFormat="1" ht="30" customHeight="1" x14ac:dyDescent="0.3"/>
    <row r="254" customFormat="1" ht="30" customHeight="1" x14ac:dyDescent="0.3"/>
    <row r="255" customFormat="1" ht="30" customHeight="1" x14ac:dyDescent="0.3"/>
    <row r="256" customFormat="1" ht="30" customHeight="1" x14ac:dyDescent="0.3"/>
    <row r="257" customFormat="1" ht="30" customHeight="1" x14ac:dyDescent="0.3"/>
    <row r="258" customFormat="1" ht="30" customHeight="1" x14ac:dyDescent="0.3"/>
    <row r="259" customFormat="1" ht="30" customHeight="1" x14ac:dyDescent="0.3"/>
    <row r="260" customFormat="1" ht="30" customHeight="1" x14ac:dyDescent="0.3"/>
    <row r="261" customFormat="1" ht="30" customHeight="1" x14ac:dyDescent="0.3"/>
    <row r="262" customFormat="1" ht="30" customHeight="1" x14ac:dyDescent="0.3"/>
    <row r="263" customFormat="1" ht="30" customHeight="1" x14ac:dyDescent="0.3"/>
    <row r="264" customFormat="1" ht="30" customHeight="1" x14ac:dyDescent="0.3"/>
    <row r="265" customFormat="1" ht="30" customHeight="1" x14ac:dyDescent="0.3"/>
    <row r="266" customFormat="1" ht="30" customHeight="1" x14ac:dyDescent="0.3"/>
    <row r="267" customFormat="1" ht="30" customHeight="1" x14ac:dyDescent="0.3"/>
    <row r="268" customFormat="1" ht="30" customHeight="1" x14ac:dyDescent="0.3"/>
    <row r="269" customFormat="1" ht="30" customHeight="1" x14ac:dyDescent="0.3"/>
    <row r="270" customFormat="1" ht="30" customHeight="1" x14ac:dyDescent="0.3"/>
    <row r="271" customFormat="1" ht="30" customHeight="1" x14ac:dyDescent="0.3"/>
    <row r="272" customFormat="1" ht="30" customHeight="1" x14ac:dyDescent="0.3"/>
    <row r="273" customFormat="1" ht="30" customHeight="1" x14ac:dyDescent="0.3"/>
    <row r="274" customFormat="1" ht="30" customHeight="1" x14ac:dyDescent="0.3"/>
    <row r="275" customFormat="1" ht="30" customHeight="1" x14ac:dyDescent="0.3"/>
    <row r="276" customFormat="1" ht="30" customHeight="1" x14ac:dyDescent="0.3"/>
    <row r="277" customFormat="1" ht="30" customHeight="1" x14ac:dyDescent="0.3"/>
    <row r="278" customFormat="1" ht="30" customHeight="1" x14ac:dyDescent="0.3"/>
    <row r="279" customFormat="1" ht="30" customHeight="1" x14ac:dyDescent="0.3"/>
    <row r="280" customFormat="1" ht="30" customHeight="1" x14ac:dyDescent="0.3"/>
    <row r="281" customFormat="1" ht="30" customHeight="1" x14ac:dyDescent="0.3"/>
    <row r="282" customFormat="1" ht="30" customHeight="1" x14ac:dyDescent="0.3"/>
    <row r="283" customFormat="1" ht="30" customHeight="1" x14ac:dyDescent="0.3"/>
    <row r="284" customFormat="1" ht="30" customHeight="1" x14ac:dyDescent="0.3"/>
    <row r="285" customFormat="1" ht="30" customHeight="1" x14ac:dyDescent="0.3"/>
    <row r="286" customFormat="1" ht="30" customHeight="1" x14ac:dyDescent="0.3"/>
    <row r="287" customFormat="1" ht="30" customHeight="1" x14ac:dyDescent="0.3"/>
    <row r="288" customFormat="1" ht="30" customHeight="1" x14ac:dyDescent="0.3"/>
    <row r="289" customFormat="1" ht="30" customHeight="1" x14ac:dyDescent="0.3"/>
    <row r="290" customFormat="1" ht="30" customHeight="1" x14ac:dyDescent="0.3"/>
    <row r="291" customFormat="1" ht="30" customHeight="1" x14ac:dyDescent="0.3"/>
    <row r="292" customFormat="1" ht="30" customHeight="1" x14ac:dyDescent="0.3"/>
    <row r="293" customFormat="1" ht="30" customHeight="1" x14ac:dyDescent="0.3"/>
  </sheetData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7713C-1776-4A73-B470-F02A786814E4}">
  <sheetPr>
    <tabColor theme="9" tint="0.59999389629810485"/>
  </sheetPr>
  <dimension ref="A1:T291"/>
  <sheetViews>
    <sheetView showGridLines="0" zoomScale="80" zoomScaleNormal="80" workbookViewId="0">
      <selection activeCell="B1" sqref="B1"/>
    </sheetView>
  </sheetViews>
  <sheetFormatPr defaultRowHeight="30" customHeight="1" x14ac:dyDescent="0.3"/>
  <cols>
    <col min="1" max="1" width="37.109375" customWidth="1"/>
    <col min="2" max="2" width="28.88671875" customWidth="1"/>
    <col min="3" max="3" width="38.6640625" customWidth="1"/>
    <col min="4" max="4" width="12.88671875" bestFit="1" customWidth="1"/>
    <col min="5" max="5" width="12.109375" bestFit="1" customWidth="1"/>
    <col min="6" max="6" width="11.6640625" bestFit="1" customWidth="1"/>
    <col min="7" max="7" width="9" bestFit="1" customWidth="1"/>
    <col min="8" max="8" width="18" bestFit="1" customWidth="1"/>
    <col min="9" max="9" width="26.109375" bestFit="1" customWidth="1"/>
    <col min="10" max="10" width="11.109375" customWidth="1"/>
    <col min="11" max="11" width="12.33203125" bestFit="1" customWidth="1"/>
    <col min="12" max="12" width="17.109375" bestFit="1" customWidth="1"/>
    <col min="13" max="13" width="20.6640625" bestFit="1" customWidth="1"/>
    <col min="14" max="14" width="15.109375" customWidth="1"/>
    <col min="15" max="15" width="13.44140625" customWidth="1"/>
    <col min="16" max="17" width="14.109375" bestFit="1" customWidth="1"/>
    <col min="18" max="19" width="15.44140625" bestFit="1" customWidth="1"/>
    <col min="20" max="20" width="27.88671875" bestFit="1" customWidth="1"/>
    <col min="21" max="21" width="23.109375" bestFit="1" customWidth="1"/>
    <col min="22" max="22" width="31.44140625" bestFit="1" customWidth="1"/>
    <col min="23" max="23" width="24" bestFit="1" customWidth="1"/>
    <col min="24" max="24" width="11.88671875" bestFit="1" customWidth="1"/>
    <col min="25" max="25" width="11.33203125" bestFit="1" customWidth="1"/>
  </cols>
  <sheetData>
    <row r="1" spans="1:20" ht="30" customHeight="1" x14ac:dyDescent="0.3">
      <c r="A1" s="4" t="s">
        <v>447</v>
      </c>
      <c r="B1" s="22" t="s">
        <v>509</v>
      </c>
      <c r="C1" s="3" t="s">
        <v>1367</v>
      </c>
    </row>
    <row r="2" spans="1:20" ht="14.4" x14ac:dyDescent="0.3">
      <c r="A2" s="4" t="s">
        <v>505</v>
      </c>
      <c r="B2" s="22" t="s">
        <v>1368</v>
      </c>
      <c r="C2" s="3" t="s">
        <v>1369</v>
      </c>
    </row>
    <row r="3" spans="1:20" ht="30" customHeight="1" x14ac:dyDescent="0.3">
      <c r="A3" s="4" t="s">
        <v>506</v>
      </c>
      <c r="B3" s="22" t="s">
        <v>1563</v>
      </c>
      <c r="C3" s="3" t="s">
        <v>1564</v>
      </c>
    </row>
    <row r="4" spans="1:20" s="2" customFormat="1" ht="30" customHeight="1" x14ac:dyDescent="0.3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pans="1:20" ht="15" customHeight="1" x14ac:dyDescent="0.3">
      <c r="A5" s="4" t="s">
        <v>460</v>
      </c>
      <c r="B5" s="4" t="s">
        <v>480</v>
      </c>
      <c r="C5" s="4" t="s">
        <v>444</v>
      </c>
      <c r="D5" s="32" t="s">
        <v>445</v>
      </c>
      <c r="E5" s="4" t="s">
        <v>458</v>
      </c>
      <c r="F5" s="4" t="s">
        <v>459</v>
      </c>
      <c r="G5" s="32" t="s">
        <v>469</v>
      </c>
      <c r="H5" s="4" t="s">
        <v>503</v>
      </c>
    </row>
    <row r="6" spans="1:20" ht="30" customHeight="1" x14ac:dyDescent="0.3">
      <c r="A6" s="22" t="s">
        <v>1368</v>
      </c>
      <c r="B6" s="22" t="s">
        <v>1368</v>
      </c>
      <c r="C6" s="22" t="s">
        <v>1368</v>
      </c>
      <c r="D6" s="22" t="s">
        <v>1366</v>
      </c>
      <c r="E6" s="22" t="s">
        <v>1368</v>
      </c>
      <c r="F6" s="22" t="s">
        <v>1368</v>
      </c>
      <c r="G6" s="22" t="s">
        <v>1368</v>
      </c>
      <c r="H6" s="22" t="s">
        <v>1368</v>
      </c>
    </row>
    <row r="7" spans="1:20" ht="30" customHeight="1" x14ac:dyDescent="0.3">
      <c r="A7" s="22" t="s">
        <v>1368</v>
      </c>
      <c r="B7" s="22" t="s">
        <v>1368</v>
      </c>
      <c r="C7" s="22" t="s">
        <v>1146</v>
      </c>
      <c r="D7" s="22" t="s">
        <v>1143</v>
      </c>
      <c r="E7" s="22" t="s">
        <v>1147</v>
      </c>
      <c r="F7" s="22">
        <v>400</v>
      </c>
      <c r="G7" s="22" t="s">
        <v>1368</v>
      </c>
      <c r="H7" s="22" t="s">
        <v>1368</v>
      </c>
    </row>
    <row r="8" spans="1:20" ht="30" customHeight="1" x14ac:dyDescent="0.3">
      <c r="A8" s="22" t="s">
        <v>1368</v>
      </c>
      <c r="B8" s="22" t="s">
        <v>1368</v>
      </c>
      <c r="C8" s="22" t="s">
        <v>1027</v>
      </c>
      <c r="D8" s="22" t="s">
        <v>670</v>
      </c>
      <c r="E8" s="22" t="s">
        <v>983</v>
      </c>
      <c r="F8" s="22" t="s">
        <v>1368</v>
      </c>
      <c r="G8" s="22" t="s">
        <v>1368</v>
      </c>
      <c r="H8" s="22" t="s">
        <v>1368</v>
      </c>
    </row>
    <row r="9" spans="1:20" ht="30" customHeight="1" x14ac:dyDescent="0.3">
      <c r="A9" s="22" t="s">
        <v>1368</v>
      </c>
      <c r="B9" s="22" t="s">
        <v>1368</v>
      </c>
      <c r="C9" s="22" t="s">
        <v>1029</v>
      </c>
      <c r="D9" s="22" t="s">
        <v>670</v>
      </c>
      <c r="E9" s="22" t="s">
        <v>983</v>
      </c>
      <c r="F9" s="22" t="s">
        <v>1368</v>
      </c>
      <c r="G9" s="22" t="s">
        <v>1368</v>
      </c>
      <c r="H9" s="22" t="s">
        <v>1368</v>
      </c>
    </row>
    <row r="10" spans="1:20" ht="30" customHeight="1" x14ac:dyDescent="0.3">
      <c r="A10" s="22" t="s">
        <v>1368</v>
      </c>
      <c r="B10" s="22" t="s">
        <v>1368</v>
      </c>
      <c r="C10" s="22" t="s">
        <v>669</v>
      </c>
      <c r="D10" s="22" t="s">
        <v>670</v>
      </c>
      <c r="E10" s="22" t="s">
        <v>983</v>
      </c>
      <c r="F10" s="22" t="s">
        <v>1368</v>
      </c>
      <c r="G10" s="22" t="s">
        <v>1368</v>
      </c>
      <c r="H10" s="22" t="s">
        <v>1368</v>
      </c>
    </row>
    <row r="11" spans="1:20" ht="30" customHeight="1" x14ac:dyDescent="0.3">
      <c r="A11" s="22" t="s">
        <v>1368</v>
      </c>
      <c r="B11" s="22" t="s">
        <v>1368</v>
      </c>
      <c r="C11" s="22" t="s">
        <v>671</v>
      </c>
      <c r="D11" s="22" t="s">
        <v>670</v>
      </c>
      <c r="E11" s="22" t="s">
        <v>983</v>
      </c>
      <c r="F11" s="22" t="s">
        <v>1368</v>
      </c>
      <c r="G11" s="22" t="s">
        <v>1368</v>
      </c>
      <c r="H11" s="22" t="s">
        <v>1368</v>
      </c>
    </row>
    <row r="12" spans="1:20" ht="30" customHeight="1" x14ac:dyDescent="0.3">
      <c r="A12" s="22" t="s">
        <v>1368</v>
      </c>
      <c r="B12" s="22" t="s">
        <v>1368</v>
      </c>
      <c r="C12" s="22" t="s">
        <v>672</v>
      </c>
      <c r="D12" s="22" t="s">
        <v>670</v>
      </c>
      <c r="E12" s="22" t="s">
        <v>983</v>
      </c>
      <c r="F12" s="22" t="s">
        <v>1368</v>
      </c>
      <c r="G12" s="22" t="s">
        <v>1368</v>
      </c>
      <c r="H12" s="22" t="s">
        <v>1368</v>
      </c>
    </row>
    <row r="13" spans="1:20" ht="30" customHeight="1" x14ac:dyDescent="0.3">
      <c r="A13" s="22" t="s">
        <v>1368</v>
      </c>
      <c r="B13" s="22" t="s">
        <v>1368</v>
      </c>
      <c r="C13" s="22" t="s">
        <v>673</v>
      </c>
      <c r="D13" s="22" t="s">
        <v>670</v>
      </c>
      <c r="E13" s="22" t="s">
        <v>983</v>
      </c>
      <c r="F13" s="22" t="s">
        <v>1368</v>
      </c>
      <c r="G13" s="22" t="s">
        <v>1368</v>
      </c>
      <c r="H13" s="22" t="s">
        <v>1368</v>
      </c>
    </row>
    <row r="14" spans="1:20" ht="30" customHeight="1" x14ac:dyDescent="0.3">
      <c r="A14" s="22" t="s">
        <v>1368</v>
      </c>
      <c r="B14" s="22" t="s">
        <v>1368</v>
      </c>
      <c r="C14" s="22" t="s">
        <v>674</v>
      </c>
      <c r="D14" s="22" t="s">
        <v>670</v>
      </c>
      <c r="E14" s="22" t="s">
        <v>983</v>
      </c>
      <c r="F14" s="22" t="s">
        <v>1368</v>
      </c>
      <c r="G14" s="22" t="s">
        <v>1368</v>
      </c>
      <c r="H14" s="22" t="s">
        <v>1368</v>
      </c>
    </row>
    <row r="15" spans="1:20" ht="30" customHeight="1" x14ac:dyDescent="0.3">
      <c r="A15" s="22" t="s">
        <v>1368</v>
      </c>
      <c r="B15" s="22" t="s">
        <v>1368</v>
      </c>
      <c r="C15" s="22" t="s">
        <v>675</v>
      </c>
      <c r="D15" s="22" t="s">
        <v>670</v>
      </c>
      <c r="E15" s="22" t="s">
        <v>983</v>
      </c>
      <c r="F15" s="22" t="s">
        <v>1368</v>
      </c>
      <c r="G15" s="22" t="s">
        <v>1368</v>
      </c>
      <c r="H15" s="22" t="s">
        <v>1368</v>
      </c>
    </row>
    <row r="16" spans="1:20" ht="30" customHeight="1" x14ac:dyDescent="0.3">
      <c r="A16" s="22" t="s">
        <v>1368</v>
      </c>
      <c r="B16" s="22" t="s">
        <v>1368</v>
      </c>
      <c r="C16" s="22" t="s">
        <v>676</v>
      </c>
      <c r="D16" s="22" t="s">
        <v>670</v>
      </c>
      <c r="E16" s="22" t="s">
        <v>983</v>
      </c>
      <c r="F16" s="22" t="s">
        <v>1368</v>
      </c>
      <c r="G16" s="22" t="s">
        <v>1368</v>
      </c>
      <c r="H16" s="22" t="s">
        <v>1368</v>
      </c>
    </row>
    <row r="17" spans="1:8" ht="30" customHeight="1" x14ac:dyDescent="0.3">
      <c r="A17" s="22" t="s">
        <v>1368</v>
      </c>
      <c r="B17" s="22" t="s">
        <v>1368</v>
      </c>
      <c r="C17" s="22" t="s">
        <v>677</v>
      </c>
      <c r="D17" s="22" t="s">
        <v>670</v>
      </c>
      <c r="E17" s="22" t="s">
        <v>983</v>
      </c>
      <c r="F17" s="22" t="s">
        <v>1368</v>
      </c>
      <c r="G17" s="22" t="s">
        <v>1368</v>
      </c>
      <c r="H17" s="22" t="s">
        <v>1368</v>
      </c>
    </row>
    <row r="18" spans="1:8" ht="30" customHeight="1" x14ac:dyDescent="0.3">
      <c r="A18" s="22" t="s">
        <v>1368</v>
      </c>
      <c r="B18" s="22" t="s">
        <v>1368</v>
      </c>
      <c r="C18" s="22" t="s">
        <v>678</v>
      </c>
      <c r="D18" s="22" t="s">
        <v>670</v>
      </c>
      <c r="E18" s="22" t="s">
        <v>983</v>
      </c>
      <c r="F18" s="22" t="s">
        <v>1368</v>
      </c>
      <c r="G18" s="22" t="s">
        <v>1368</v>
      </c>
      <c r="H18" s="22" t="s">
        <v>1368</v>
      </c>
    </row>
    <row r="19" spans="1:8" ht="30" customHeight="1" x14ac:dyDescent="0.3">
      <c r="A19" s="22" t="s">
        <v>1368</v>
      </c>
      <c r="B19" s="22" t="s">
        <v>1368</v>
      </c>
      <c r="C19" s="22" t="s">
        <v>679</v>
      </c>
      <c r="D19" s="22" t="s">
        <v>670</v>
      </c>
      <c r="E19" s="22" t="s">
        <v>983</v>
      </c>
      <c r="F19" s="22" t="s">
        <v>1368</v>
      </c>
      <c r="G19" s="22" t="s">
        <v>1368</v>
      </c>
      <c r="H19" s="22" t="s">
        <v>1368</v>
      </c>
    </row>
    <row r="20" spans="1:8" ht="30" customHeight="1" x14ac:dyDescent="0.3">
      <c r="A20" s="22" t="s">
        <v>1368</v>
      </c>
      <c r="B20" s="22" t="s">
        <v>1368</v>
      </c>
      <c r="C20" s="22" t="s">
        <v>680</v>
      </c>
      <c r="D20" s="22" t="s">
        <v>670</v>
      </c>
      <c r="E20" s="22" t="s">
        <v>983</v>
      </c>
      <c r="F20" s="22" t="s">
        <v>1368</v>
      </c>
      <c r="G20" s="22" t="s">
        <v>1368</v>
      </c>
      <c r="H20" s="22" t="s">
        <v>1368</v>
      </c>
    </row>
    <row r="21" spans="1:8" ht="30" customHeight="1" x14ac:dyDescent="0.3">
      <c r="A21" s="22" t="s">
        <v>1368</v>
      </c>
      <c r="B21" s="22" t="s">
        <v>1368</v>
      </c>
      <c r="C21" s="22" t="s">
        <v>681</v>
      </c>
      <c r="D21" s="22" t="s">
        <v>670</v>
      </c>
      <c r="E21" s="22" t="s">
        <v>983</v>
      </c>
      <c r="F21" s="22" t="s">
        <v>1368</v>
      </c>
      <c r="G21" s="22" t="s">
        <v>1368</v>
      </c>
      <c r="H21" s="22" t="s">
        <v>1368</v>
      </c>
    </row>
    <row r="22" spans="1:8" ht="30" customHeight="1" x14ac:dyDescent="0.3">
      <c r="A22" s="22" t="s">
        <v>1368</v>
      </c>
      <c r="B22" s="22" t="s">
        <v>1368</v>
      </c>
      <c r="C22" s="22" t="s">
        <v>682</v>
      </c>
      <c r="D22" s="22" t="s">
        <v>670</v>
      </c>
      <c r="E22" s="22" t="s">
        <v>983</v>
      </c>
      <c r="F22" s="22" t="s">
        <v>1368</v>
      </c>
      <c r="G22" s="22" t="s">
        <v>1368</v>
      </c>
      <c r="H22" s="22" t="s">
        <v>1368</v>
      </c>
    </row>
    <row r="23" spans="1:8" ht="30" customHeight="1" x14ac:dyDescent="0.3">
      <c r="A23" s="22" t="s">
        <v>1368</v>
      </c>
      <c r="B23" s="22" t="s">
        <v>1368</v>
      </c>
      <c r="C23" s="22" t="s">
        <v>683</v>
      </c>
      <c r="D23" s="22" t="s">
        <v>670</v>
      </c>
      <c r="E23" s="22" t="s">
        <v>983</v>
      </c>
      <c r="F23" s="22" t="s">
        <v>1368</v>
      </c>
      <c r="G23" s="22" t="s">
        <v>1368</v>
      </c>
      <c r="H23" s="22" t="s">
        <v>1368</v>
      </c>
    </row>
    <row r="24" spans="1:8" ht="30" customHeight="1" x14ac:dyDescent="0.3">
      <c r="A24" s="22" t="s">
        <v>1368</v>
      </c>
      <c r="B24" s="22" t="s">
        <v>1368</v>
      </c>
      <c r="C24" s="22" t="s">
        <v>684</v>
      </c>
      <c r="D24" s="22" t="s">
        <v>670</v>
      </c>
      <c r="E24" s="22" t="s">
        <v>983</v>
      </c>
      <c r="F24" s="22" t="s">
        <v>1368</v>
      </c>
      <c r="G24" s="22" t="s">
        <v>1368</v>
      </c>
      <c r="H24" s="22" t="s">
        <v>1368</v>
      </c>
    </row>
    <row r="25" spans="1:8" ht="30" customHeight="1" x14ac:dyDescent="0.3">
      <c r="A25" s="22" t="s">
        <v>1368</v>
      </c>
      <c r="B25" s="22" t="s">
        <v>1368</v>
      </c>
      <c r="C25" s="22" t="s">
        <v>685</v>
      </c>
      <c r="D25" s="22" t="s">
        <v>670</v>
      </c>
      <c r="E25" s="22" t="s">
        <v>983</v>
      </c>
      <c r="F25" s="22" t="s">
        <v>1368</v>
      </c>
      <c r="G25" s="22" t="s">
        <v>1368</v>
      </c>
      <c r="H25" s="22" t="s">
        <v>1368</v>
      </c>
    </row>
    <row r="26" spans="1:8" ht="30" customHeight="1" x14ac:dyDescent="0.3">
      <c r="A26" s="22" t="s">
        <v>1368</v>
      </c>
      <c r="B26" s="22" t="s">
        <v>1368</v>
      </c>
      <c r="C26" s="22" t="s">
        <v>686</v>
      </c>
      <c r="D26" s="22" t="s">
        <v>670</v>
      </c>
      <c r="E26" s="22" t="s">
        <v>983</v>
      </c>
      <c r="F26" s="22" t="s">
        <v>1368</v>
      </c>
      <c r="G26" s="22" t="s">
        <v>1368</v>
      </c>
      <c r="H26" s="22" t="s">
        <v>1368</v>
      </c>
    </row>
    <row r="27" spans="1:8" ht="30" customHeight="1" x14ac:dyDescent="0.3">
      <c r="A27" s="22" t="s">
        <v>1368</v>
      </c>
      <c r="B27" s="22" t="s">
        <v>1368</v>
      </c>
      <c r="C27" s="22" t="s">
        <v>687</v>
      </c>
      <c r="D27" s="22" t="s">
        <v>670</v>
      </c>
      <c r="E27" s="22" t="s">
        <v>983</v>
      </c>
      <c r="F27" s="22" t="s">
        <v>1368</v>
      </c>
      <c r="G27" s="22" t="s">
        <v>1368</v>
      </c>
      <c r="H27" s="22" t="s">
        <v>1368</v>
      </c>
    </row>
    <row r="28" spans="1:8" ht="30" customHeight="1" x14ac:dyDescent="0.3">
      <c r="A28" s="22" t="s">
        <v>1368</v>
      </c>
      <c r="B28" s="22" t="s">
        <v>1368</v>
      </c>
      <c r="C28" s="22" t="s">
        <v>688</v>
      </c>
      <c r="D28" s="22" t="s">
        <v>670</v>
      </c>
      <c r="E28" s="22" t="s">
        <v>983</v>
      </c>
      <c r="F28" s="22" t="s">
        <v>1368</v>
      </c>
      <c r="G28" s="22" t="s">
        <v>1368</v>
      </c>
      <c r="H28" s="22" t="s">
        <v>1368</v>
      </c>
    </row>
    <row r="29" spans="1:8" ht="30" customHeight="1" x14ac:dyDescent="0.3">
      <c r="A29" s="22" t="s">
        <v>1368</v>
      </c>
      <c r="B29" s="22" t="s">
        <v>1368</v>
      </c>
      <c r="C29" s="22" t="s">
        <v>689</v>
      </c>
      <c r="D29" s="22" t="s">
        <v>670</v>
      </c>
      <c r="E29" s="22" t="s">
        <v>983</v>
      </c>
      <c r="F29" s="22" t="s">
        <v>1368</v>
      </c>
      <c r="G29" s="22" t="s">
        <v>1368</v>
      </c>
      <c r="H29" s="22" t="s">
        <v>1368</v>
      </c>
    </row>
    <row r="30" spans="1:8" ht="30" customHeight="1" x14ac:dyDescent="0.3">
      <c r="A30" s="22" t="s">
        <v>1368</v>
      </c>
      <c r="B30" s="22" t="s">
        <v>1368</v>
      </c>
      <c r="C30" s="22" t="s">
        <v>690</v>
      </c>
      <c r="D30" s="22" t="s">
        <v>670</v>
      </c>
      <c r="E30" s="22" t="s">
        <v>983</v>
      </c>
      <c r="F30" s="22" t="s">
        <v>1368</v>
      </c>
      <c r="G30" s="22" t="s">
        <v>1368</v>
      </c>
      <c r="H30" s="22" t="s">
        <v>1368</v>
      </c>
    </row>
    <row r="31" spans="1:8" ht="30" customHeight="1" x14ac:dyDescent="0.3">
      <c r="A31" s="22" t="s">
        <v>1368</v>
      </c>
      <c r="B31" s="22" t="s">
        <v>1368</v>
      </c>
      <c r="C31" s="22" t="s">
        <v>691</v>
      </c>
      <c r="D31" s="22" t="s">
        <v>670</v>
      </c>
      <c r="E31" s="22" t="s">
        <v>983</v>
      </c>
      <c r="F31" s="22" t="s">
        <v>1368</v>
      </c>
      <c r="G31" s="22" t="s">
        <v>1368</v>
      </c>
      <c r="H31" s="22" t="s">
        <v>1368</v>
      </c>
    </row>
    <row r="32" spans="1:8" ht="30" customHeight="1" x14ac:dyDescent="0.3">
      <c r="A32" s="22" t="s">
        <v>1368</v>
      </c>
      <c r="B32" s="22" t="s">
        <v>1368</v>
      </c>
      <c r="C32" s="22" t="s">
        <v>692</v>
      </c>
      <c r="D32" s="22" t="s">
        <v>670</v>
      </c>
      <c r="E32" s="22" t="s">
        <v>983</v>
      </c>
      <c r="F32" s="22" t="s">
        <v>1368</v>
      </c>
      <c r="G32" s="22" t="s">
        <v>1368</v>
      </c>
      <c r="H32" s="22" t="s">
        <v>1368</v>
      </c>
    </row>
    <row r="33" spans="1:8" ht="30" customHeight="1" x14ac:dyDescent="0.3">
      <c r="A33" s="22" t="s">
        <v>1368</v>
      </c>
      <c r="B33" s="22" t="s">
        <v>1368</v>
      </c>
      <c r="C33" s="22" t="s">
        <v>693</v>
      </c>
      <c r="D33" s="22" t="s">
        <v>670</v>
      </c>
      <c r="E33" s="22" t="s">
        <v>983</v>
      </c>
      <c r="F33" s="22" t="s">
        <v>1368</v>
      </c>
      <c r="G33" s="22" t="s">
        <v>1368</v>
      </c>
      <c r="H33" s="22" t="s">
        <v>1368</v>
      </c>
    </row>
    <row r="34" spans="1:8" ht="30" customHeight="1" x14ac:dyDescent="0.3">
      <c r="A34" s="22" t="s">
        <v>1368</v>
      </c>
      <c r="B34" s="22" t="s">
        <v>1368</v>
      </c>
      <c r="C34" s="22" t="s">
        <v>1034</v>
      </c>
      <c r="D34" s="22" t="s">
        <v>670</v>
      </c>
      <c r="E34" s="22" t="s">
        <v>983</v>
      </c>
      <c r="F34" s="22" t="s">
        <v>1368</v>
      </c>
      <c r="G34" s="22" t="s">
        <v>1368</v>
      </c>
      <c r="H34" s="22" t="s">
        <v>1368</v>
      </c>
    </row>
    <row r="35" spans="1:8" ht="30" customHeight="1" x14ac:dyDescent="0.3">
      <c r="A35" s="22" t="s">
        <v>1368</v>
      </c>
      <c r="B35" s="22" t="s">
        <v>1368</v>
      </c>
      <c r="C35" s="22" t="s">
        <v>1035</v>
      </c>
      <c r="D35" s="22" t="s">
        <v>670</v>
      </c>
      <c r="E35" s="22" t="s">
        <v>983</v>
      </c>
      <c r="F35" s="22" t="s">
        <v>1368</v>
      </c>
      <c r="G35" s="22" t="s">
        <v>1368</v>
      </c>
      <c r="H35" s="22" t="s">
        <v>1368</v>
      </c>
    </row>
    <row r="36" spans="1:8" ht="30" customHeight="1" x14ac:dyDescent="0.3">
      <c r="A36" s="22" t="s">
        <v>1368</v>
      </c>
      <c r="B36" s="22" t="s">
        <v>1368</v>
      </c>
      <c r="C36" s="22" t="s">
        <v>694</v>
      </c>
      <c r="D36" s="22" t="s">
        <v>670</v>
      </c>
      <c r="E36" s="22" t="s">
        <v>983</v>
      </c>
      <c r="F36" s="22" t="s">
        <v>1368</v>
      </c>
      <c r="G36" s="22" t="s">
        <v>1368</v>
      </c>
      <c r="H36" s="22" t="s">
        <v>1368</v>
      </c>
    </row>
    <row r="37" spans="1:8" ht="30" customHeight="1" x14ac:dyDescent="0.3">
      <c r="A37" s="22" t="s">
        <v>1368</v>
      </c>
      <c r="B37" s="22" t="s">
        <v>1368</v>
      </c>
      <c r="C37" s="22" t="s">
        <v>695</v>
      </c>
      <c r="D37" s="22" t="s">
        <v>670</v>
      </c>
      <c r="E37" s="22" t="s">
        <v>983</v>
      </c>
      <c r="F37" s="22" t="s">
        <v>1368</v>
      </c>
      <c r="G37" s="22" t="s">
        <v>1368</v>
      </c>
      <c r="H37" s="22" t="s">
        <v>1368</v>
      </c>
    </row>
    <row r="38" spans="1:8" ht="30" customHeight="1" x14ac:dyDescent="0.3">
      <c r="A38" s="22" t="s">
        <v>1368</v>
      </c>
      <c r="B38" s="22" t="s">
        <v>1368</v>
      </c>
      <c r="C38" s="22" t="s">
        <v>696</v>
      </c>
      <c r="D38" s="22" t="s">
        <v>670</v>
      </c>
      <c r="E38" s="22" t="s">
        <v>983</v>
      </c>
      <c r="F38" s="22" t="s">
        <v>1368</v>
      </c>
      <c r="G38" s="22" t="s">
        <v>1368</v>
      </c>
      <c r="H38" s="22" t="s">
        <v>1368</v>
      </c>
    </row>
    <row r="39" spans="1:8" ht="30" customHeight="1" x14ac:dyDescent="0.3">
      <c r="A39" s="22" t="s">
        <v>1368</v>
      </c>
      <c r="B39" s="22" t="s">
        <v>1368</v>
      </c>
      <c r="C39" s="22" t="s">
        <v>697</v>
      </c>
      <c r="D39" s="22" t="s">
        <v>670</v>
      </c>
      <c r="E39" s="22" t="s">
        <v>983</v>
      </c>
      <c r="F39" s="22" t="s">
        <v>1368</v>
      </c>
      <c r="G39" s="22" t="s">
        <v>1368</v>
      </c>
      <c r="H39" s="22" t="s">
        <v>1368</v>
      </c>
    </row>
    <row r="40" spans="1:8" ht="30" customHeight="1" x14ac:dyDescent="0.3">
      <c r="A40" s="22" t="s">
        <v>1368</v>
      </c>
      <c r="B40" s="22" t="s">
        <v>1368</v>
      </c>
      <c r="C40" s="22" t="s">
        <v>698</v>
      </c>
      <c r="D40" s="22" t="s">
        <v>670</v>
      </c>
      <c r="E40" s="22" t="s">
        <v>983</v>
      </c>
      <c r="F40" s="22" t="s">
        <v>1368</v>
      </c>
      <c r="G40" s="22" t="s">
        <v>1368</v>
      </c>
      <c r="H40" s="22" t="s">
        <v>1368</v>
      </c>
    </row>
    <row r="41" spans="1:8" ht="30" customHeight="1" x14ac:dyDescent="0.3">
      <c r="A41" s="22" t="s">
        <v>1368</v>
      </c>
      <c r="B41" s="22" t="s">
        <v>1368</v>
      </c>
      <c r="C41" s="22" t="s">
        <v>699</v>
      </c>
      <c r="D41" s="22" t="s">
        <v>670</v>
      </c>
      <c r="E41" s="22" t="s">
        <v>983</v>
      </c>
      <c r="F41" s="22" t="s">
        <v>1368</v>
      </c>
      <c r="G41" s="22" t="s">
        <v>1368</v>
      </c>
      <c r="H41" s="22" t="s">
        <v>1368</v>
      </c>
    </row>
    <row r="42" spans="1:8" ht="30" customHeight="1" x14ac:dyDescent="0.3">
      <c r="A42" s="22" t="s">
        <v>1368</v>
      </c>
      <c r="B42" s="22" t="s">
        <v>1368</v>
      </c>
      <c r="C42" s="22" t="s">
        <v>700</v>
      </c>
      <c r="D42" s="22" t="s">
        <v>670</v>
      </c>
      <c r="E42" s="22" t="s">
        <v>983</v>
      </c>
      <c r="F42" s="22" t="s">
        <v>1368</v>
      </c>
      <c r="G42" s="22" t="s">
        <v>1368</v>
      </c>
      <c r="H42" s="22" t="s">
        <v>1368</v>
      </c>
    </row>
    <row r="43" spans="1:8" ht="30" customHeight="1" x14ac:dyDescent="0.3">
      <c r="A43" s="22" t="s">
        <v>1368</v>
      </c>
      <c r="B43" s="22" t="s">
        <v>1368</v>
      </c>
      <c r="C43" s="22" t="s">
        <v>701</v>
      </c>
      <c r="D43" s="22" t="s">
        <v>670</v>
      </c>
      <c r="E43" s="22" t="s">
        <v>983</v>
      </c>
      <c r="F43" s="22" t="s">
        <v>1368</v>
      </c>
      <c r="G43" s="22" t="s">
        <v>1368</v>
      </c>
      <c r="H43" s="22" t="s">
        <v>1368</v>
      </c>
    </row>
    <row r="44" spans="1:8" ht="30" customHeight="1" x14ac:dyDescent="0.3">
      <c r="A44" s="22" t="s">
        <v>1368</v>
      </c>
      <c r="B44" s="22" t="s">
        <v>1368</v>
      </c>
      <c r="C44" s="22" t="s">
        <v>702</v>
      </c>
      <c r="D44" s="22" t="s">
        <v>670</v>
      </c>
      <c r="E44" s="22" t="s">
        <v>983</v>
      </c>
      <c r="F44" s="22" t="s">
        <v>1368</v>
      </c>
      <c r="G44" s="22" t="s">
        <v>1368</v>
      </c>
      <c r="H44" s="22" t="s">
        <v>1368</v>
      </c>
    </row>
    <row r="45" spans="1:8" ht="30" customHeight="1" x14ac:dyDescent="0.3">
      <c r="A45" s="22" t="s">
        <v>1368</v>
      </c>
      <c r="B45" s="22" t="s">
        <v>1368</v>
      </c>
      <c r="C45" s="22" t="s">
        <v>703</v>
      </c>
      <c r="D45" s="22" t="s">
        <v>670</v>
      </c>
      <c r="E45" s="22" t="s">
        <v>983</v>
      </c>
      <c r="F45" s="22" t="s">
        <v>1368</v>
      </c>
      <c r="G45" s="22" t="s">
        <v>1368</v>
      </c>
      <c r="H45" s="22" t="s">
        <v>1368</v>
      </c>
    </row>
    <row r="46" spans="1:8" ht="30" customHeight="1" x14ac:dyDescent="0.3">
      <c r="A46" s="22" t="s">
        <v>1368</v>
      </c>
      <c r="B46" s="22" t="s">
        <v>1368</v>
      </c>
      <c r="C46" s="22" t="s">
        <v>704</v>
      </c>
      <c r="D46" s="22" t="s">
        <v>670</v>
      </c>
      <c r="E46" s="22" t="s">
        <v>983</v>
      </c>
      <c r="F46" s="22" t="s">
        <v>1368</v>
      </c>
      <c r="G46" s="22" t="s">
        <v>1368</v>
      </c>
      <c r="H46" s="22" t="s">
        <v>1368</v>
      </c>
    </row>
    <row r="47" spans="1:8" ht="30" customHeight="1" x14ac:dyDescent="0.3">
      <c r="A47" s="22" t="s">
        <v>1368</v>
      </c>
      <c r="B47" s="22" t="s">
        <v>1368</v>
      </c>
      <c r="C47" s="22" t="s">
        <v>705</v>
      </c>
      <c r="D47" s="22" t="s">
        <v>670</v>
      </c>
      <c r="E47" s="22" t="s">
        <v>983</v>
      </c>
      <c r="F47" s="22" t="s">
        <v>1368</v>
      </c>
      <c r="G47" s="22" t="s">
        <v>1368</v>
      </c>
      <c r="H47" s="22" t="s">
        <v>1368</v>
      </c>
    </row>
    <row r="48" spans="1:8" ht="30" customHeight="1" x14ac:dyDescent="0.3">
      <c r="A48" s="22" t="s">
        <v>1368</v>
      </c>
      <c r="B48" s="22" t="s">
        <v>1368</v>
      </c>
      <c r="C48" s="22" t="s">
        <v>706</v>
      </c>
      <c r="D48" s="22" t="s">
        <v>670</v>
      </c>
      <c r="E48" s="22" t="s">
        <v>983</v>
      </c>
      <c r="F48" s="22" t="s">
        <v>1368</v>
      </c>
      <c r="G48" s="22" t="s">
        <v>1368</v>
      </c>
      <c r="H48" s="22" t="s">
        <v>1368</v>
      </c>
    </row>
    <row r="49" spans="1:8" ht="30" customHeight="1" x14ac:dyDescent="0.3">
      <c r="A49" s="22" t="s">
        <v>1368</v>
      </c>
      <c r="B49" s="22" t="s">
        <v>1368</v>
      </c>
      <c r="C49" s="22" t="s">
        <v>707</v>
      </c>
      <c r="D49" s="22" t="s">
        <v>670</v>
      </c>
      <c r="E49" s="22" t="s">
        <v>983</v>
      </c>
      <c r="F49" s="22" t="s">
        <v>1368</v>
      </c>
      <c r="G49" s="22" t="s">
        <v>1368</v>
      </c>
      <c r="H49" s="22" t="s">
        <v>1368</v>
      </c>
    </row>
    <row r="50" spans="1:8" ht="30" customHeight="1" x14ac:dyDescent="0.3">
      <c r="A50" s="22" t="s">
        <v>1368</v>
      </c>
      <c r="B50" s="22" t="s">
        <v>1368</v>
      </c>
      <c r="C50" s="22" t="s">
        <v>708</v>
      </c>
      <c r="D50" s="22" t="s">
        <v>670</v>
      </c>
      <c r="E50" s="22" t="s">
        <v>983</v>
      </c>
      <c r="F50" s="22" t="s">
        <v>1368</v>
      </c>
      <c r="G50" s="22" t="s">
        <v>1368</v>
      </c>
      <c r="H50" s="22" t="s">
        <v>1368</v>
      </c>
    </row>
    <row r="51" spans="1:8" ht="30" customHeight="1" x14ac:dyDescent="0.3">
      <c r="A51" s="22" t="s">
        <v>1368</v>
      </c>
      <c r="B51" s="22" t="s">
        <v>1368</v>
      </c>
      <c r="C51" s="22" t="s">
        <v>709</v>
      </c>
      <c r="D51" s="22" t="s">
        <v>670</v>
      </c>
      <c r="E51" s="22" t="s">
        <v>983</v>
      </c>
      <c r="F51" s="22" t="s">
        <v>1368</v>
      </c>
      <c r="G51" s="22" t="s">
        <v>1368</v>
      </c>
      <c r="H51" s="22" t="s">
        <v>1368</v>
      </c>
    </row>
    <row r="52" spans="1:8" ht="30" customHeight="1" x14ac:dyDescent="0.3">
      <c r="A52" s="22" t="s">
        <v>1368</v>
      </c>
      <c r="B52" s="22" t="s">
        <v>1368</v>
      </c>
      <c r="C52" s="22" t="s">
        <v>710</v>
      </c>
      <c r="D52" s="22" t="s">
        <v>670</v>
      </c>
      <c r="E52" s="22" t="s">
        <v>983</v>
      </c>
      <c r="F52" s="22" t="s">
        <v>1368</v>
      </c>
      <c r="G52" s="22" t="s">
        <v>1368</v>
      </c>
      <c r="H52" s="22" t="s">
        <v>1368</v>
      </c>
    </row>
    <row r="53" spans="1:8" ht="30" customHeight="1" x14ac:dyDescent="0.3">
      <c r="A53" s="22" t="s">
        <v>1368</v>
      </c>
      <c r="B53" s="22" t="s">
        <v>1368</v>
      </c>
      <c r="C53" s="22" t="s">
        <v>711</v>
      </c>
      <c r="D53" s="22" t="s">
        <v>670</v>
      </c>
      <c r="E53" s="22" t="s">
        <v>983</v>
      </c>
      <c r="F53" s="22" t="s">
        <v>1368</v>
      </c>
      <c r="G53" s="22" t="s">
        <v>1368</v>
      </c>
      <c r="H53" s="22" t="s">
        <v>1368</v>
      </c>
    </row>
    <row r="54" spans="1:8" ht="30" customHeight="1" x14ac:dyDescent="0.3">
      <c r="A54" s="22" t="s">
        <v>1368</v>
      </c>
      <c r="B54" s="22" t="s">
        <v>1368</v>
      </c>
      <c r="C54" s="22" t="s">
        <v>712</v>
      </c>
      <c r="D54" s="22" t="s">
        <v>670</v>
      </c>
      <c r="E54" s="22" t="s">
        <v>983</v>
      </c>
      <c r="F54" s="22" t="s">
        <v>1368</v>
      </c>
      <c r="G54" s="22" t="s">
        <v>1368</v>
      </c>
      <c r="H54" s="22" t="s">
        <v>1368</v>
      </c>
    </row>
    <row r="55" spans="1:8" ht="30" customHeight="1" x14ac:dyDescent="0.3">
      <c r="A55" s="22" t="s">
        <v>1368</v>
      </c>
      <c r="B55" s="22" t="s">
        <v>1368</v>
      </c>
      <c r="C55" s="22" t="s">
        <v>713</v>
      </c>
      <c r="D55" s="22" t="s">
        <v>670</v>
      </c>
      <c r="E55" s="22" t="s">
        <v>983</v>
      </c>
      <c r="F55" s="22" t="s">
        <v>1368</v>
      </c>
      <c r="G55" s="22" t="s">
        <v>1368</v>
      </c>
      <c r="H55" s="22" t="s">
        <v>1368</v>
      </c>
    </row>
    <row r="56" spans="1:8" ht="30" customHeight="1" x14ac:dyDescent="0.3">
      <c r="A56" s="22" t="s">
        <v>1368</v>
      </c>
      <c r="B56" s="22" t="s">
        <v>1368</v>
      </c>
      <c r="C56" s="22" t="s">
        <v>714</v>
      </c>
      <c r="D56" s="22" t="s">
        <v>670</v>
      </c>
      <c r="E56" s="22" t="s">
        <v>983</v>
      </c>
      <c r="F56" s="22" t="s">
        <v>1368</v>
      </c>
      <c r="G56" s="22" t="s">
        <v>1368</v>
      </c>
      <c r="H56" s="22" t="s">
        <v>1368</v>
      </c>
    </row>
    <row r="57" spans="1:8" ht="30" customHeight="1" x14ac:dyDescent="0.3">
      <c r="A57" s="22" t="s">
        <v>1368</v>
      </c>
      <c r="B57" s="22" t="s">
        <v>1368</v>
      </c>
      <c r="C57" s="22" t="s">
        <v>715</v>
      </c>
      <c r="D57" s="22" t="s">
        <v>670</v>
      </c>
      <c r="E57" s="22" t="s">
        <v>983</v>
      </c>
      <c r="F57" s="22" t="s">
        <v>1368</v>
      </c>
      <c r="G57" s="22" t="s">
        <v>1368</v>
      </c>
      <c r="H57" s="22" t="s">
        <v>1368</v>
      </c>
    </row>
    <row r="58" spans="1:8" ht="30" customHeight="1" x14ac:dyDescent="0.3">
      <c r="A58" s="22" t="s">
        <v>1368</v>
      </c>
      <c r="B58" s="22" t="s">
        <v>1368</v>
      </c>
      <c r="C58" s="22" t="s">
        <v>716</v>
      </c>
      <c r="D58" s="22" t="s">
        <v>670</v>
      </c>
      <c r="E58" s="22" t="s">
        <v>983</v>
      </c>
      <c r="F58" s="22" t="s">
        <v>1368</v>
      </c>
      <c r="G58" s="22" t="s">
        <v>1368</v>
      </c>
      <c r="H58" s="22" t="s">
        <v>1368</v>
      </c>
    </row>
    <row r="59" spans="1:8" ht="30" customHeight="1" x14ac:dyDescent="0.3">
      <c r="A59" s="22" t="s">
        <v>1368</v>
      </c>
      <c r="B59" s="22" t="s">
        <v>1368</v>
      </c>
      <c r="C59" s="22" t="s">
        <v>717</v>
      </c>
      <c r="D59" s="22" t="s">
        <v>670</v>
      </c>
      <c r="E59" s="22" t="s">
        <v>983</v>
      </c>
      <c r="F59" s="22" t="s">
        <v>1368</v>
      </c>
      <c r="G59" s="22" t="s">
        <v>1368</v>
      </c>
      <c r="H59" s="22" t="s">
        <v>1368</v>
      </c>
    </row>
    <row r="60" spans="1:8" ht="30" customHeight="1" x14ac:dyDescent="0.3">
      <c r="A60" s="22" t="s">
        <v>1368</v>
      </c>
      <c r="B60" s="22" t="s">
        <v>1368</v>
      </c>
      <c r="C60" s="22" t="s">
        <v>1069</v>
      </c>
      <c r="D60" s="22" t="s">
        <v>1070</v>
      </c>
      <c r="E60" s="22" t="s">
        <v>545</v>
      </c>
      <c r="F60" s="22" t="s">
        <v>1368</v>
      </c>
      <c r="G60" s="22" t="s">
        <v>1368</v>
      </c>
      <c r="H60" s="22" t="s">
        <v>1368</v>
      </c>
    </row>
    <row r="61" spans="1:8" ht="30" customHeight="1" x14ac:dyDescent="0.3">
      <c r="A61" s="22" t="s">
        <v>1368</v>
      </c>
      <c r="B61" s="22" t="s">
        <v>1368</v>
      </c>
      <c r="C61" s="22" t="s">
        <v>1071</v>
      </c>
      <c r="D61" s="22" t="s">
        <v>1070</v>
      </c>
      <c r="E61" s="22" t="s">
        <v>545</v>
      </c>
      <c r="F61" s="22" t="s">
        <v>1368</v>
      </c>
      <c r="G61" s="22" t="s">
        <v>1368</v>
      </c>
      <c r="H61" s="22" t="s">
        <v>1368</v>
      </c>
    </row>
    <row r="62" spans="1:8" ht="30" customHeight="1" x14ac:dyDescent="0.3">
      <c r="A62" s="22" t="s">
        <v>1368</v>
      </c>
      <c r="B62" s="22" t="s">
        <v>1368</v>
      </c>
      <c r="C62" s="22" t="s">
        <v>1072</v>
      </c>
      <c r="D62" s="22" t="s">
        <v>1070</v>
      </c>
      <c r="E62" s="22" t="s">
        <v>545</v>
      </c>
      <c r="F62" s="22" t="s">
        <v>1368</v>
      </c>
      <c r="G62" s="22" t="s">
        <v>1368</v>
      </c>
      <c r="H62" s="22" t="s">
        <v>1368</v>
      </c>
    </row>
    <row r="63" spans="1:8" ht="30" customHeight="1" x14ac:dyDescent="0.3">
      <c r="A63" s="22" t="s">
        <v>1368</v>
      </c>
      <c r="B63" s="22" t="s">
        <v>1368</v>
      </c>
      <c r="C63" s="22" t="s">
        <v>1073</v>
      </c>
      <c r="D63" s="22" t="s">
        <v>1070</v>
      </c>
      <c r="E63" s="22" t="s">
        <v>545</v>
      </c>
      <c r="F63" s="22" t="s">
        <v>1368</v>
      </c>
      <c r="G63" s="22" t="s">
        <v>1368</v>
      </c>
      <c r="H63" s="22" t="s">
        <v>1368</v>
      </c>
    </row>
    <row r="64" spans="1:8" ht="30" customHeight="1" x14ac:dyDescent="0.3">
      <c r="A64" s="22" t="s">
        <v>1368</v>
      </c>
      <c r="B64" s="22" t="s">
        <v>1368</v>
      </c>
      <c r="C64" s="22" t="s">
        <v>1074</v>
      </c>
      <c r="D64" s="22" t="s">
        <v>1070</v>
      </c>
      <c r="E64" s="22" t="s">
        <v>545</v>
      </c>
      <c r="F64" s="22" t="s">
        <v>1368</v>
      </c>
      <c r="G64" s="22" t="s">
        <v>1368</v>
      </c>
      <c r="H64" s="22" t="s">
        <v>1368</v>
      </c>
    </row>
    <row r="65" spans="1:8" ht="30" customHeight="1" x14ac:dyDescent="0.3">
      <c r="A65" s="22" t="s">
        <v>1368</v>
      </c>
      <c r="B65" s="22" t="s">
        <v>1368</v>
      </c>
      <c r="C65" s="22" t="s">
        <v>1082</v>
      </c>
      <c r="D65" s="22" t="s">
        <v>1070</v>
      </c>
      <c r="E65" s="22" t="s">
        <v>545</v>
      </c>
      <c r="F65" s="22" t="s">
        <v>1368</v>
      </c>
      <c r="G65" s="22" t="s">
        <v>1368</v>
      </c>
      <c r="H65" s="22" t="s">
        <v>1368</v>
      </c>
    </row>
    <row r="66" spans="1:8" ht="30" customHeight="1" x14ac:dyDescent="0.3">
      <c r="A66" s="22" t="s">
        <v>1368</v>
      </c>
      <c r="B66" s="22" t="s">
        <v>1368</v>
      </c>
      <c r="C66" s="22" t="s">
        <v>1083</v>
      </c>
      <c r="D66" s="22" t="s">
        <v>1070</v>
      </c>
      <c r="E66" s="22" t="s">
        <v>545</v>
      </c>
      <c r="F66" s="22" t="s">
        <v>1368</v>
      </c>
      <c r="G66" s="22" t="s">
        <v>1368</v>
      </c>
      <c r="H66" s="22" t="s">
        <v>1368</v>
      </c>
    </row>
    <row r="67" spans="1:8" ht="30" customHeight="1" x14ac:dyDescent="0.3">
      <c r="A67" s="22" t="s">
        <v>1368</v>
      </c>
      <c r="B67" s="22" t="s">
        <v>1368</v>
      </c>
      <c r="C67" s="22" t="s">
        <v>1084</v>
      </c>
      <c r="D67" s="22" t="s">
        <v>1070</v>
      </c>
      <c r="E67" s="22" t="s">
        <v>545</v>
      </c>
      <c r="F67" s="22" t="s">
        <v>1368</v>
      </c>
      <c r="G67" s="22" t="s">
        <v>1368</v>
      </c>
      <c r="H67" s="22" t="s">
        <v>1368</v>
      </c>
    </row>
    <row r="68" spans="1:8" ht="30" customHeight="1" x14ac:dyDescent="0.3">
      <c r="A68" s="22" t="s">
        <v>1368</v>
      </c>
      <c r="B68" s="22" t="s">
        <v>1368</v>
      </c>
      <c r="C68" s="22" t="s">
        <v>1085</v>
      </c>
      <c r="D68" s="22" t="s">
        <v>1070</v>
      </c>
      <c r="E68" s="22" t="s">
        <v>545</v>
      </c>
      <c r="F68" s="22" t="s">
        <v>1368</v>
      </c>
      <c r="G68" s="22" t="s">
        <v>1368</v>
      </c>
      <c r="H68" s="22" t="s">
        <v>1368</v>
      </c>
    </row>
    <row r="69" spans="1:8" ht="30" customHeight="1" x14ac:dyDescent="0.3">
      <c r="A69" s="22" t="s">
        <v>1368</v>
      </c>
      <c r="B69" s="22" t="s">
        <v>1368</v>
      </c>
      <c r="C69" s="22" t="s">
        <v>1086</v>
      </c>
      <c r="D69" s="22" t="s">
        <v>1070</v>
      </c>
      <c r="E69" s="22" t="s">
        <v>545</v>
      </c>
      <c r="F69" s="22" t="s">
        <v>1368</v>
      </c>
      <c r="G69" s="22" t="s">
        <v>1368</v>
      </c>
      <c r="H69" s="22" t="s">
        <v>1368</v>
      </c>
    </row>
    <row r="70" spans="1:8" ht="30" customHeight="1" x14ac:dyDescent="0.3">
      <c r="A70" s="22" t="s">
        <v>1368</v>
      </c>
      <c r="B70" s="22" t="s">
        <v>1368</v>
      </c>
      <c r="C70" s="22" t="s">
        <v>1075</v>
      </c>
      <c r="D70" s="22" t="s">
        <v>1070</v>
      </c>
      <c r="E70" s="22" t="s">
        <v>545</v>
      </c>
      <c r="F70" s="22" t="s">
        <v>1368</v>
      </c>
      <c r="G70" s="22" t="s">
        <v>1368</v>
      </c>
      <c r="H70" s="22" t="s">
        <v>1368</v>
      </c>
    </row>
    <row r="71" spans="1:8" ht="30" customHeight="1" x14ac:dyDescent="0.3">
      <c r="A71" s="22" t="s">
        <v>1368</v>
      </c>
      <c r="B71" s="22" t="s">
        <v>1368</v>
      </c>
      <c r="C71" s="22" t="s">
        <v>1076</v>
      </c>
      <c r="D71" s="22" t="s">
        <v>1070</v>
      </c>
      <c r="E71" s="22" t="s">
        <v>545</v>
      </c>
      <c r="F71" s="22" t="s">
        <v>1368</v>
      </c>
      <c r="G71" s="22" t="s">
        <v>1368</v>
      </c>
      <c r="H71" s="22" t="s">
        <v>1368</v>
      </c>
    </row>
    <row r="72" spans="1:8" ht="30" customHeight="1" x14ac:dyDescent="0.3">
      <c r="A72" s="22" t="s">
        <v>1368</v>
      </c>
      <c r="B72" s="22" t="s">
        <v>1368</v>
      </c>
      <c r="C72" s="22" t="s">
        <v>1077</v>
      </c>
      <c r="D72" s="22" t="s">
        <v>1070</v>
      </c>
      <c r="E72" s="22" t="s">
        <v>545</v>
      </c>
      <c r="F72" s="22" t="s">
        <v>1368</v>
      </c>
      <c r="G72" s="22" t="s">
        <v>1368</v>
      </c>
      <c r="H72" s="22" t="s">
        <v>1368</v>
      </c>
    </row>
    <row r="73" spans="1:8" ht="30" customHeight="1" x14ac:dyDescent="0.3">
      <c r="A73" s="22" t="s">
        <v>1368</v>
      </c>
      <c r="B73" s="22" t="s">
        <v>1368</v>
      </c>
      <c r="C73" s="22" t="s">
        <v>1078</v>
      </c>
      <c r="D73" s="22" t="s">
        <v>1070</v>
      </c>
      <c r="E73" s="22" t="s">
        <v>545</v>
      </c>
      <c r="F73" s="22" t="s">
        <v>1368</v>
      </c>
      <c r="G73" s="22" t="s">
        <v>1368</v>
      </c>
      <c r="H73" s="22" t="s">
        <v>1368</v>
      </c>
    </row>
    <row r="74" spans="1:8" ht="30" customHeight="1" x14ac:dyDescent="0.3">
      <c r="A74" s="22" t="s">
        <v>1368</v>
      </c>
      <c r="B74" s="22" t="s">
        <v>1368</v>
      </c>
      <c r="C74" s="22" t="s">
        <v>1087</v>
      </c>
      <c r="D74" s="22" t="s">
        <v>1070</v>
      </c>
      <c r="E74" s="22" t="s">
        <v>545</v>
      </c>
      <c r="F74" s="22" t="s">
        <v>1368</v>
      </c>
      <c r="G74" s="22" t="s">
        <v>1368</v>
      </c>
      <c r="H74" s="22" t="s">
        <v>1368</v>
      </c>
    </row>
    <row r="75" spans="1:8" ht="30" customHeight="1" x14ac:dyDescent="0.3">
      <c r="A75" s="22" t="s">
        <v>1368</v>
      </c>
      <c r="B75" s="22" t="s">
        <v>1368</v>
      </c>
      <c r="C75" s="22" t="s">
        <v>1088</v>
      </c>
      <c r="D75" s="22" t="s">
        <v>1070</v>
      </c>
      <c r="E75" s="22" t="s">
        <v>545</v>
      </c>
      <c r="F75" s="22" t="s">
        <v>1368</v>
      </c>
      <c r="G75" s="22" t="s">
        <v>1368</v>
      </c>
      <c r="H75" s="22" t="s">
        <v>1368</v>
      </c>
    </row>
    <row r="76" spans="1:8" ht="30" customHeight="1" x14ac:dyDescent="0.3">
      <c r="A76" s="22" t="s">
        <v>1368</v>
      </c>
      <c r="B76" s="22" t="s">
        <v>1368</v>
      </c>
      <c r="C76" s="22" t="s">
        <v>1089</v>
      </c>
      <c r="D76" s="22" t="s">
        <v>1070</v>
      </c>
      <c r="E76" s="22" t="s">
        <v>545</v>
      </c>
      <c r="F76" s="22" t="s">
        <v>1368</v>
      </c>
      <c r="G76" s="22" t="s">
        <v>1368</v>
      </c>
      <c r="H76" s="22" t="s">
        <v>1368</v>
      </c>
    </row>
    <row r="77" spans="1:8" ht="30" customHeight="1" x14ac:dyDescent="0.3">
      <c r="A77" s="22" t="s">
        <v>1368</v>
      </c>
      <c r="B77" s="22" t="s">
        <v>1368</v>
      </c>
      <c r="C77" s="22" t="s">
        <v>1090</v>
      </c>
      <c r="D77" s="22" t="s">
        <v>1070</v>
      </c>
      <c r="E77" s="22" t="s">
        <v>545</v>
      </c>
      <c r="F77" s="22" t="s">
        <v>1368</v>
      </c>
      <c r="G77" s="22" t="s">
        <v>1368</v>
      </c>
      <c r="H77" s="22" t="s">
        <v>1368</v>
      </c>
    </row>
    <row r="78" spans="1:8" ht="30" customHeight="1" x14ac:dyDescent="0.3">
      <c r="A78" s="22" t="s">
        <v>1368</v>
      </c>
      <c r="B78" s="22" t="s">
        <v>1368</v>
      </c>
      <c r="C78" s="22" t="s">
        <v>1142</v>
      </c>
      <c r="D78" s="22" t="s">
        <v>1143</v>
      </c>
      <c r="E78" s="22" t="s">
        <v>849</v>
      </c>
      <c r="F78" s="22" t="s">
        <v>1368</v>
      </c>
      <c r="G78" s="22" t="s">
        <v>1368</v>
      </c>
      <c r="H78" s="22" t="s">
        <v>1368</v>
      </c>
    </row>
    <row r="79" spans="1:8" ht="30" customHeight="1" x14ac:dyDescent="0.3">
      <c r="A79" s="22" t="s">
        <v>1368</v>
      </c>
      <c r="B79" s="22" t="s">
        <v>1368</v>
      </c>
      <c r="C79" s="22" t="s">
        <v>1145</v>
      </c>
      <c r="D79" s="22" t="s">
        <v>1143</v>
      </c>
      <c r="E79" s="22" t="s">
        <v>849</v>
      </c>
      <c r="F79" s="22" t="s">
        <v>1368</v>
      </c>
      <c r="G79" s="22" t="s">
        <v>1368</v>
      </c>
      <c r="H79" s="22" t="s">
        <v>1368</v>
      </c>
    </row>
    <row r="80" spans="1:8" ht="30" customHeight="1" x14ac:dyDescent="0.3">
      <c r="A80" s="22" t="s">
        <v>1368</v>
      </c>
      <c r="B80" s="22" t="s">
        <v>1368</v>
      </c>
      <c r="C80" s="22" t="s">
        <v>1111</v>
      </c>
      <c r="D80" s="22" t="s">
        <v>1112</v>
      </c>
      <c r="E80" s="22" t="s">
        <v>594</v>
      </c>
      <c r="F80" s="22" t="s">
        <v>1368</v>
      </c>
      <c r="G80" s="22" t="s">
        <v>1368</v>
      </c>
      <c r="H80" s="22" t="s">
        <v>1368</v>
      </c>
    </row>
    <row r="81" spans="1:8" ht="30" customHeight="1" x14ac:dyDescent="0.3">
      <c r="A81" s="22" t="s">
        <v>1368</v>
      </c>
      <c r="B81" s="22" t="s">
        <v>1368</v>
      </c>
      <c r="C81" s="22" t="s">
        <v>1115</v>
      </c>
      <c r="D81" s="22" t="s">
        <v>1112</v>
      </c>
      <c r="E81" s="22" t="s">
        <v>594</v>
      </c>
      <c r="F81" s="22" t="s">
        <v>1368</v>
      </c>
      <c r="G81" s="22" t="s">
        <v>1368</v>
      </c>
      <c r="H81" s="22" t="s">
        <v>1368</v>
      </c>
    </row>
    <row r="82" spans="1:8" ht="30" customHeight="1" x14ac:dyDescent="0.3">
      <c r="A82" s="22" t="s">
        <v>1368</v>
      </c>
      <c r="B82" s="22" t="s">
        <v>1368</v>
      </c>
      <c r="C82" s="22" t="s">
        <v>1243</v>
      </c>
      <c r="D82" s="22" t="s">
        <v>1244</v>
      </c>
      <c r="E82" s="22" t="s">
        <v>767</v>
      </c>
      <c r="F82" s="22" t="s">
        <v>1368</v>
      </c>
      <c r="G82" s="22" t="s">
        <v>1368</v>
      </c>
      <c r="H82" s="22" t="s">
        <v>1368</v>
      </c>
    </row>
    <row r="83" spans="1:8" ht="30" customHeight="1" x14ac:dyDescent="0.3">
      <c r="A83" s="22" t="s">
        <v>1368</v>
      </c>
      <c r="B83" s="22" t="s">
        <v>1368</v>
      </c>
      <c r="C83" s="22" t="s">
        <v>1247</v>
      </c>
      <c r="D83" s="22" t="s">
        <v>1244</v>
      </c>
      <c r="E83" s="22" t="s">
        <v>767</v>
      </c>
      <c r="F83" s="22" t="s">
        <v>1368</v>
      </c>
      <c r="G83" s="22" t="s">
        <v>1368</v>
      </c>
      <c r="H83" s="22" t="s">
        <v>1368</v>
      </c>
    </row>
    <row r="84" spans="1:8" ht="30" customHeight="1" x14ac:dyDescent="0.3">
      <c r="A84" s="22" t="s">
        <v>1368</v>
      </c>
      <c r="B84" s="22" t="s">
        <v>1368</v>
      </c>
      <c r="C84" s="22" t="s">
        <v>658</v>
      </c>
      <c r="D84" s="22" t="s">
        <v>811</v>
      </c>
      <c r="E84" s="22" t="s">
        <v>594</v>
      </c>
      <c r="F84" s="22" t="s">
        <v>1368</v>
      </c>
      <c r="G84" s="22" t="s">
        <v>1368</v>
      </c>
      <c r="H84" s="22" t="s">
        <v>1368</v>
      </c>
    </row>
    <row r="85" spans="1:8" ht="30" customHeight="1" x14ac:dyDescent="0.3">
      <c r="A85" s="22" t="s">
        <v>1368</v>
      </c>
      <c r="B85" s="22" t="s">
        <v>1368</v>
      </c>
      <c r="C85" s="22" t="s">
        <v>888</v>
      </c>
      <c r="D85" s="22" t="s">
        <v>889</v>
      </c>
      <c r="E85" s="22" t="s">
        <v>594</v>
      </c>
      <c r="F85" s="22" t="s">
        <v>1368</v>
      </c>
      <c r="G85" s="22" t="s">
        <v>1368</v>
      </c>
      <c r="H85" s="22" t="s">
        <v>1368</v>
      </c>
    </row>
    <row r="86" spans="1:8" ht="30" customHeight="1" x14ac:dyDescent="0.3">
      <c r="A86" s="22" t="s">
        <v>1368</v>
      </c>
      <c r="B86" s="22" t="s">
        <v>1368</v>
      </c>
      <c r="C86" s="22" t="s">
        <v>890</v>
      </c>
      <c r="D86" s="22" t="s">
        <v>889</v>
      </c>
      <c r="E86" s="22" t="s">
        <v>594</v>
      </c>
      <c r="F86" s="22" t="s">
        <v>1368</v>
      </c>
      <c r="G86" s="22" t="s">
        <v>1368</v>
      </c>
      <c r="H86" s="22" t="s">
        <v>1368</v>
      </c>
    </row>
    <row r="87" spans="1:8" ht="30" customHeight="1" x14ac:dyDescent="0.3">
      <c r="A87" s="22" t="s">
        <v>1368</v>
      </c>
      <c r="B87" s="22" t="s">
        <v>1368</v>
      </c>
      <c r="C87" s="22" t="s">
        <v>891</v>
      </c>
      <c r="D87" s="22" t="s">
        <v>889</v>
      </c>
      <c r="E87" s="22" t="s">
        <v>594</v>
      </c>
      <c r="F87" s="22" t="s">
        <v>1368</v>
      </c>
      <c r="G87" s="22" t="s">
        <v>1368</v>
      </c>
      <c r="H87" s="22" t="s">
        <v>1368</v>
      </c>
    </row>
    <row r="88" spans="1:8" ht="30" customHeight="1" x14ac:dyDescent="0.3">
      <c r="A88" s="22" t="s">
        <v>1368</v>
      </c>
      <c r="B88" s="22" t="s">
        <v>1368</v>
      </c>
      <c r="C88" s="22" t="s">
        <v>892</v>
      </c>
      <c r="D88" s="22" t="s">
        <v>889</v>
      </c>
      <c r="E88" s="22" t="s">
        <v>594</v>
      </c>
      <c r="F88" s="22" t="s">
        <v>1368</v>
      </c>
      <c r="G88" s="22" t="s">
        <v>1368</v>
      </c>
      <c r="H88" s="22" t="s">
        <v>1368</v>
      </c>
    </row>
    <row r="89" spans="1:8" ht="30" customHeight="1" x14ac:dyDescent="0.3">
      <c r="A89" s="22" t="s">
        <v>1368</v>
      </c>
      <c r="B89" s="22" t="s">
        <v>1368</v>
      </c>
      <c r="C89" s="22" t="s">
        <v>893</v>
      </c>
      <c r="D89" s="22" t="s">
        <v>889</v>
      </c>
      <c r="E89" s="22" t="s">
        <v>594</v>
      </c>
      <c r="F89" s="22" t="s">
        <v>1368</v>
      </c>
      <c r="G89" s="22" t="s">
        <v>1368</v>
      </c>
      <c r="H89" s="22" t="s">
        <v>1368</v>
      </c>
    </row>
    <row r="90" spans="1:8" ht="30" customHeight="1" x14ac:dyDescent="0.3">
      <c r="A90" s="22" t="s">
        <v>1368</v>
      </c>
      <c r="B90" s="22" t="s">
        <v>1368</v>
      </c>
      <c r="C90" s="22" t="s">
        <v>894</v>
      </c>
      <c r="D90" s="22" t="s">
        <v>889</v>
      </c>
      <c r="E90" s="22" t="s">
        <v>594</v>
      </c>
      <c r="F90" s="22" t="s">
        <v>1368</v>
      </c>
      <c r="G90" s="22" t="s">
        <v>1368</v>
      </c>
      <c r="H90" s="22" t="s">
        <v>1368</v>
      </c>
    </row>
    <row r="91" spans="1:8" ht="30" customHeight="1" x14ac:dyDescent="0.3">
      <c r="A91" s="22" t="s">
        <v>1368</v>
      </c>
      <c r="B91" s="22" t="s">
        <v>1368</v>
      </c>
      <c r="C91" s="22" t="s">
        <v>895</v>
      </c>
      <c r="D91" s="22" t="s">
        <v>889</v>
      </c>
      <c r="E91" s="22" t="s">
        <v>594</v>
      </c>
      <c r="F91" s="22" t="s">
        <v>1368</v>
      </c>
      <c r="G91" s="22" t="s">
        <v>1368</v>
      </c>
      <c r="H91" s="22" t="s">
        <v>1368</v>
      </c>
    </row>
    <row r="92" spans="1:8" ht="30" customHeight="1" x14ac:dyDescent="0.3">
      <c r="A92" s="22" t="s">
        <v>1368</v>
      </c>
      <c r="B92" s="22" t="s">
        <v>1368</v>
      </c>
      <c r="C92" s="22" t="s">
        <v>896</v>
      </c>
      <c r="D92" s="22" t="s">
        <v>889</v>
      </c>
      <c r="E92" s="22" t="s">
        <v>594</v>
      </c>
      <c r="F92" s="22" t="s">
        <v>1368</v>
      </c>
      <c r="G92" s="22" t="s">
        <v>1368</v>
      </c>
      <c r="H92" s="22" t="s">
        <v>1368</v>
      </c>
    </row>
    <row r="93" spans="1:8" ht="30" customHeight="1" x14ac:dyDescent="0.3">
      <c r="A93" s="22" t="s">
        <v>1368</v>
      </c>
      <c r="B93" s="22" t="s">
        <v>1368</v>
      </c>
      <c r="C93" s="22" t="s">
        <v>897</v>
      </c>
      <c r="D93" s="22" t="s">
        <v>889</v>
      </c>
      <c r="E93" s="22" t="s">
        <v>594</v>
      </c>
      <c r="F93" s="22" t="s">
        <v>1368</v>
      </c>
      <c r="G93" s="22" t="s">
        <v>1368</v>
      </c>
      <c r="H93" s="22" t="s">
        <v>1368</v>
      </c>
    </row>
    <row r="94" spans="1:8" ht="30" customHeight="1" x14ac:dyDescent="0.3">
      <c r="A94" s="22" t="s">
        <v>1368</v>
      </c>
      <c r="B94" s="22" t="s">
        <v>1368</v>
      </c>
      <c r="C94" s="22" t="s">
        <v>898</v>
      </c>
      <c r="D94" s="22" t="s">
        <v>889</v>
      </c>
      <c r="E94" s="22" t="s">
        <v>594</v>
      </c>
      <c r="F94" s="22" t="s">
        <v>1368</v>
      </c>
      <c r="G94" s="22" t="s">
        <v>1368</v>
      </c>
      <c r="H94" s="22" t="s">
        <v>1368</v>
      </c>
    </row>
    <row r="95" spans="1:8" ht="30" customHeight="1" x14ac:dyDescent="0.3">
      <c r="A95" s="22" t="s">
        <v>1368</v>
      </c>
      <c r="B95" s="22" t="s">
        <v>1368</v>
      </c>
      <c r="C95" s="22" t="s">
        <v>899</v>
      </c>
      <c r="D95" s="22" t="s">
        <v>889</v>
      </c>
      <c r="E95" s="22" t="s">
        <v>594</v>
      </c>
      <c r="F95" s="22" t="s">
        <v>1368</v>
      </c>
      <c r="G95" s="22" t="s">
        <v>1368</v>
      </c>
      <c r="H95" s="22" t="s">
        <v>1368</v>
      </c>
    </row>
    <row r="96" spans="1:8" ht="30" customHeight="1" x14ac:dyDescent="0.3">
      <c r="A96" s="22" t="s">
        <v>1368</v>
      </c>
      <c r="B96" s="22" t="s">
        <v>1368</v>
      </c>
      <c r="C96" s="22" t="s">
        <v>900</v>
      </c>
      <c r="D96" s="22" t="s">
        <v>889</v>
      </c>
      <c r="E96" s="22" t="s">
        <v>594</v>
      </c>
      <c r="F96" s="22" t="s">
        <v>1368</v>
      </c>
      <c r="G96" s="22" t="s">
        <v>1368</v>
      </c>
      <c r="H96" s="22" t="s">
        <v>1368</v>
      </c>
    </row>
    <row r="97" spans="1:8" ht="30" customHeight="1" x14ac:dyDescent="0.3">
      <c r="A97" s="22" t="s">
        <v>1368</v>
      </c>
      <c r="B97" s="22" t="s">
        <v>1368</v>
      </c>
      <c r="C97" s="22" t="s">
        <v>901</v>
      </c>
      <c r="D97" s="22" t="s">
        <v>889</v>
      </c>
      <c r="E97" s="22" t="s">
        <v>594</v>
      </c>
      <c r="F97" s="22" t="s">
        <v>1368</v>
      </c>
      <c r="G97" s="22" t="s">
        <v>1368</v>
      </c>
      <c r="H97" s="22" t="s">
        <v>1368</v>
      </c>
    </row>
    <row r="98" spans="1:8" ht="30" customHeight="1" x14ac:dyDescent="0.3">
      <c r="A98" s="22" t="s">
        <v>1368</v>
      </c>
      <c r="B98" s="22" t="s">
        <v>1368</v>
      </c>
      <c r="C98" s="22" t="s">
        <v>902</v>
      </c>
      <c r="D98" s="22" t="s">
        <v>889</v>
      </c>
      <c r="E98" s="22" t="s">
        <v>594</v>
      </c>
      <c r="F98" s="22" t="s">
        <v>1368</v>
      </c>
      <c r="G98" s="22" t="s">
        <v>1368</v>
      </c>
      <c r="H98" s="22" t="s">
        <v>1368</v>
      </c>
    </row>
    <row r="99" spans="1:8" ht="30" customHeight="1" x14ac:dyDescent="0.3">
      <c r="A99" s="22" t="s">
        <v>1368</v>
      </c>
      <c r="B99" s="22" t="s">
        <v>1368</v>
      </c>
      <c r="C99" s="22" t="s">
        <v>903</v>
      </c>
      <c r="D99" s="22" t="s">
        <v>889</v>
      </c>
      <c r="E99" s="22" t="s">
        <v>594</v>
      </c>
      <c r="F99" s="22" t="s">
        <v>1368</v>
      </c>
      <c r="G99" s="22" t="s">
        <v>1368</v>
      </c>
      <c r="H99" s="22" t="s">
        <v>1368</v>
      </c>
    </row>
    <row r="100" spans="1:8" ht="30" customHeight="1" x14ac:dyDescent="0.3">
      <c r="A100" s="22" t="s">
        <v>1368</v>
      </c>
      <c r="B100" s="22" t="s">
        <v>1368</v>
      </c>
      <c r="C100" s="22" t="s">
        <v>904</v>
      </c>
      <c r="D100" s="22" t="s">
        <v>889</v>
      </c>
      <c r="E100" s="22" t="s">
        <v>594</v>
      </c>
      <c r="F100" s="22" t="s">
        <v>1368</v>
      </c>
      <c r="G100" s="22" t="s">
        <v>1368</v>
      </c>
      <c r="H100" s="22" t="s">
        <v>1368</v>
      </c>
    </row>
    <row r="101" spans="1:8" ht="30" customHeight="1" x14ac:dyDescent="0.3">
      <c r="A101" s="22" t="s">
        <v>1368</v>
      </c>
      <c r="B101" s="22" t="s">
        <v>1368</v>
      </c>
      <c r="C101" s="22" t="s">
        <v>791</v>
      </c>
      <c r="D101" s="22" t="s">
        <v>792</v>
      </c>
      <c r="E101" s="22" t="s">
        <v>594</v>
      </c>
      <c r="F101" s="22" t="s">
        <v>1368</v>
      </c>
      <c r="G101" s="22" t="s">
        <v>1368</v>
      </c>
      <c r="H101" s="22" t="s">
        <v>1368</v>
      </c>
    </row>
    <row r="102" spans="1:8" ht="30" customHeight="1" x14ac:dyDescent="0.3">
      <c r="A102" s="22" t="s">
        <v>1368</v>
      </c>
      <c r="B102" s="22" t="s">
        <v>1368</v>
      </c>
      <c r="C102" s="22" t="s">
        <v>795</v>
      </c>
      <c r="D102" s="22" t="s">
        <v>792</v>
      </c>
      <c r="E102" s="22" t="s">
        <v>594</v>
      </c>
      <c r="F102" s="22" t="s">
        <v>1368</v>
      </c>
      <c r="G102" s="22" t="s">
        <v>1368</v>
      </c>
      <c r="H102" s="22" t="s">
        <v>1368</v>
      </c>
    </row>
    <row r="103" spans="1:8" ht="30" customHeight="1" x14ac:dyDescent="0.3">
      <c r="A103" s="22" t="s">
        <v>1368</v>
      </c>
      <c r="B103" s="22" t="s">
        <v>1368</v>
      </c>
      <c r="C103" s="22" t="s">
        <v>797</v>
      </c>
      <c r="D103" s="22" t="s">
        <v>792</v>
      </c>
      <c r="E103" s="22" t="s">
        <v>594</v>
      </c>
      <c r="F103" s="22" t="s">
        <v>1368</v>
      </c>
      <c r="G103" s="22" t="s">
        <v>1368</v>
      </c>
      <c r="H103" s="22" t="s">
        <v>1368</v>
      </c>
    </row>
    <row r="104" spans="1:8" ht="30" customHeight="1" x14ac:dyDescent="0.3">
      <c r="A104" s="22" t="s">
        <v>1368</v>
      </c>
      <c r="B104" s="22" t="s">
        <v>1368</v>
      </c>
      <c r="C104" s="22" t="s">
        <v>798</v>
      </c>
      <c r="D104" s="22" t="s">
        <v>792</v>
      </c>
      <c r="E104" s="22" t="s">
        <v>594</v>
      </c>
      <c r="F104" s="22" t="s">
        <v>1368</v>
      </c>
      <c r="G104" s="22" t="s">
        <v>1368</v>
      </c>
      <c r="H104" s="22" t="s">
        <v>1368</v>
      </c>
    </row>
    <row r="105" spans="1:8" ht="30" customHeight="1" x14ac:dyDescent="0.3">
      <c r="A105" s="22" t="s">
        <v>1368</v>
      </c>
      <c r="B105" s="22" t="s">
        <v>1368</v>
      </c>
      <c r="C105" s="22" t="s">
        <v>799</v>
      </c>
      <c r="D105" s="22" t="s">
        <v>792</v>
      </c>
      <c r="E105" s="22" t="s">
        <v>594</v>
      </c>
      <c r="F105" s="22" t="s">
        <v>1368</v>
      </c>
      <c r="G105" s="22" t="s">
        <v>1368</v>
      </c>
      <c r="H105" s="22" t="s">
        <v>1368</v>
      </c>
    </row>
    <row r="106" spans="1:8" ht="30" customHeight="1" x14ac:dyDescent="0.3">
      <c r="A106" s="22" t="s">
        <v>1368</v>
      </c>
      <c r="B106" s="22" t="s">
        <v>1368</v>
      </c>
      <c r="C106" s="22" t="s">
        <v>800</v>
      </c>
      <c r="D106" s="22" t="s">
        <v>792</v>
      </c>
      <c r="E106" s="22" t="s">
        <v>594</v>
      </c>
      <c r="F106" s="22" t="s">
        <v>1368</v>
      </c>
      <c r="G106" s="22" t="s">
        <v>1368</v>
      </c>
      <c r="H106" s="22" t="s">
        <v>1368</v>
      </c>
    </row>
    <row r="107" spans="1:8" ht="30" customHeight="1" x14ac:dyDescent="0.3">
      <c r="A107" s="22" t="s">
        <v>1368</v>
      </c>
      <c r="B107" s="22" t="s">
        <v>1368</v>
      </c>
      <c r="C107" s="22" t="s">
        <v>801</v>
      </c>
      <c r="D107" s="22" t="s">
        <v>792</v>
      </c>
      <c r="E107" s="22" t="s">
        <v>594</v>
      </c>
      <c r="F107" s="22" t="s">
        <v>1368</v>
      </c>
      <c r="G107" s="22" t="s">
        <v>1368</v>
      </c>
      <c r="H107" s="22" t="s">
        <v>1368</v>
      </c>
    </row>
    <row r="108" spans="1:8" ht="30" customHeight="1" x14ac:dyDescent="0.3">
      <c r="A108" s="22" t="s">
        <v>1368</v>
      </c>
      <c r="B108" s="22" t="s">
        <v>1368</v>
      </c>
      <c r="C108" s="22" t="s">
        <v>802</v>
      </c>
      <c r="D108" s="22" t="s">
        <v>792</v>
      </c>
      <c r="E108" s="22" t="s">
        <v>594</v>
      </c>
      <c r="F108" s="22" t="s">
        <v>1368</v>
      </c>
      <c r="G108" s="22" t="s">
        <v>1368</v>
      </c>
      <c r="H108" s="22" t="s">
        <v>1368</v>
      </c>
    </row>
    <row r="109" spans="1:8" ht="30" customHeight="1" x14ac:dyDescent="0.3">
      <c r="A109" s="22" t="s">
        <v>1368</v>
      </c>
      <c r="B109" s="22" t="s">
        <v>1368</v>
      </c>
      <c r="C109" s="22" t="s">
        <v>803</v>
      </c>
      <c r="D109" s="22" t="s">
        <v>792</v>
      </c>
      <c r="E109" s="22" t="s">
        <v>594</v>
      </c>
      <c r="F109" s="22" t="s">
        <v>1368</v>
      </c>
      <c r="G109" s="22" t="s">
        <v>1368</v>
      </c>
      <c r="H109" s="22" t="s">
        <v>1368</v>
      </c>
    </row>
    <row r="110" spans="1:8" ht="30" customHeight="1" x14ac:dyDescent="0.3">
      <c r="A110" s="22" t="s">
        <v>1368</v>
      </c>
      <c r="B110" s="22" t="s">
        <v>1368</v>
      </c>
      <c r="C110" s="22" t="s">
        <v>804</v>
      </c>
      <c r="D110" s="22" t="s">
        <v>792</v>
      </c>
      <c r="E110" s="22" t="s">
        <v>594</v>
      </c>
      <c r="F110" s="22" t="s">
        <v>1368</v>
      </c>
      <c r="G110" s="22" t="s">
        <v>1368</v>
      </c>
      <c r="H110" s="22" t="s">
        <v>1368</v>
      </c>
    </row>
    <row r="111" spans="1:8" ht="30" customHeight="1" x14ac:dyDescent="0.3">
      <c r="A111" s="22" t="s">
        <v>1368</v>
      </c>
      <c r="B111" s="22" t="s">
        <v>1368</v>
      </c>
      <c r="C111" s="22" t="s">
        <v>805</v>
      </c>
      <c r="D111" s="22" t="s">
        <v>792</v>
      </c>
      <c r="E111" s="22" t="s">
        <v>594</v>
      </c>
      <c r="F111" s="22" t="s">
        <v>1368</v>
      </c>
      <c r="G111" s="22" t="s">
        <v>1368</v>
      </c>
      <c r="H111" s="22" t="s">
        <v>1368</v>
      </c>
    </row>
    <row r="112" spans="1:8" ht="30" customHeight="1" x14ac:dyDescent="0.3">
      <c r="A112" s="22" t="s">
        <v>1368</v>
      </c>
      <c r="B112" s="22" t="s">
        <v>1368</v>
      </c>
      <c r="C112" s="22" t="s">
        <v>806</v>
      </c>
      <c r="D112" s="22" t="s">
        <v>792</v>
      </c>
      <c r="E112" s="22" t="s">
        <v>594</v>
      </c>
      <c r="F112" s="22" t="s">
        <v>1368</v>
      </c>
      <c r="G112" s="22" t="s">
        <v>1368</v>
      </c>
      <c r="H112" s="22" t="s">
        <v>1368</v>
      </c>
    </row>
    <row r="113" spans="1:8" ht="30" customHeight="1" x14ac:dyDescent="0.3">
      <c r="A113" s="22" t="s">
        <v>1368</v>
      </c>
      <c r="B113" s="22" t="s">
        <v>1368</v>
      </c>
      <c r="C113" s="22" t="s">
        <v>807</v>
      </c>
      <c r="D113" s="22" t="s">
        <v>792</v>
      </c>
      <c r="E113" s="22" t="s">
        <v>594</v>
      </c>
      <c r="F113" s="22" t="s">
        <v>1368</v>
      </c>
      <c r="G113" s="22" t="s">
        <v>1368</v>
      </c>
      <c r="H113" s="22" t="s">
        <v>1368</v>
      </c>
    </row>
    <row r="114" spans="1:8" ht="30" customHeight="1" x14ac:dyDescent="0.3">
      <c r="A114" s="22" t="s">
        <v>1368</v>
      </c>
      <c r="B114" s="22" t="s">
        <v>1368</v>
      </c>
      <c r="C114" s="22" t="s">
        <v>808</v>
      </c>
      <c r="D114" s="22" t="s">
        <v>792</v>
      </c>
      <c r="E114" s="22" t="s">
        <v>594</v>
      </c>
      <c r="F114" s="22" t="s">
        <v>1368</v>
      </c>
      <c r="G114" s="22" t="s">
        <v>1368</v>
      </c>
      <c r="H114" s="22" t="s">
        <v>1368</v>
      </c>
    </row>
    <row r="115" spans="1:8" ht="30" customHeight="1" x14ac:dyDescent="0.3">
      <c r="A115" s="22" t="s">
        <v>1368</v>
      </c>
      <c r="B115" s="22" t="s">
        <v>1368</v>
      </c>
      <c r="C115" s="22" t="s">
        <v>809</v>
      </c>
      <c r="D115" s="22" t="s">
        <v>792</v>
      </c>
      <c r="E115" s="22" t="s">
        <v>594</v>
      </c>
      <c r="F115" s="22" t="s">
        <v>1368</v>
      </c>
      <c r="G115" s="22" t="s">
        <v>1368</v>
      </c>
      <c r="H115" s="22" t="s">
        <v>1368</v>
      </c>
    </row>
    <row r="116" spans="1:8" ht="30" customHeight="1" x14ac:dyDescent="0.3">
      <c r="A116" s="22" t="s">
        <v>1368</v>
      </c>
      <c r="B116" s="22" t="s">
        <v>1368</v>
      </c>
      <c r="C116" s="22" t="s">
        <v>810</v>
      </c>
      <c r="D116" s="22" t="s">
        <v>792</v>
      </c>
      <c r="E116" s="22" t="s">
        <v>594</v>
      </c>
      <c r="F116" s="22" t="s">
        <v>1368</v>
      </c>
      <c r="G116" s="22" t="s">
        <v>1368</v>
      </c>
      <c r="H116" s="22" t="s">
        <v>1368</v>
      </c>
    </row>
    <row r="117" spans="1:8" ht="30" customHeight="1" x14ac:dyDescent="0.3">
      <c r="A117" s="22" t="s">
        <v>1368</v>
      </c>
      <c r="B117" s="22" t="s">
        <v>1368</v>
      </c>
      <c r="C117" s="22" t="s">
        <v>1348</v>
      </c>
      <c r="D117" s="22" t="s">
        <v>1349</v>
      </c>
      <c r="E117" s="22" t="s">
        <v>594</v>
      </c>
      <c r="F117" s="22" t="s">
        <v>1368</v>
      </c>
      <c r="G117" s="22" t="s">
        <v>1368</v>
      </c>
      <c r="H117" s="22" t="s">
        <v>1368</v>
      </c>
    </row>
    <row r="118" spans="1:8" ht="30" customHeight="1" x14ac:dyDescent="0.3">
      <c r="A118" s="22" t="s">
        <v>1368</v>
      </c>
      <c r="B118" s="22" t="s">
        <v>1368</v>
      </c>
      <c r="C118" s="22" t="s">
        <v>1353</v>
      </c>
      <c r="D118" s="22" t="s">
        <v>1349</v>
      </c>
      <c r="E118" s="22" t="s">
        <v>594</v>
      </c>
      <c r="F118" s="22" t="s">
        <v>1368</v>
      </c>
      <c r="G118" s="22" t="s">
        <v>1368</v>
      </c>
      <c r="H118" s="22" t="s">
        <v>1368</v>
      </c>
    </row>
    <row r="119" spans="1:8" ht="30" customHeight="1" x14ac:dyDescent="0.3">
      <c r="A119" s="22" t="s">
        <v>1368</v>
      </c>
      <c r="B119" s="22" t="s">
        <v>1368</v>
      </c>
      <c r="C119" s="22" t="s">
        <v>907</v>
      </c>
      <c r="D119" s="22" t="s">
        <v>908</v>
      </c>
      <c r="E119" s="22" t="s">
        <v>909</v>
      </c>
      <c r="F119" s="22" t="s">
        <v>1368</v>
      </c>
      <c r="G119" s="22" t="s">
        <v>1368</v>
      </c>
      <c r="H119" s="22" t="s">
        <v>1368</v>
      </c>
    </row>
    <row r="120" spans="1:8" ht="30" customHeight="1" x14ac:dyDescent="0.3">
      <c r="A120" s="22" t="s">
        <v>1368</v>
      </c>
      <c r="B120" s="22" t="s">
        <v>1368</v>
      </c>
      <c r="C120" s="22" t="s">
        <v>911</v>
      </c>
      <c r="D120" s="22" t="s">
        <v>908</v>
      </c>
      <c r="E120" s="22" t="s">
        <v>909</v>
      </c>
      <c r="F120" s="22" t="s">
        <v>1368</v>
      </c>
      <c r="G120" s="22" t="s">
        <v>1368</v>
      </c>
      <c r="H120" s="22" t="s">
        <v>1368</v>
      </c>
    </row>
    <row r="121" spans="1:8" ht="30" customHeight="1" x14ac:dyDescent="0.3">
      <c r="A121" s="22" t="s">
        <v>1368</v>
      </c>
      <c r="B121" s="22" t="s">
        <v>1368</v>
      </c>
      <c r="C121" s="22" t="s">
        <v>912</v>
      </c>
      <c r="D121" s="22" t="s">
        <v>908</v>
      </c>
      <c r="E121" s="22" t="s">
        <v>909</v>
      </c>
      <c r="F121" s="22" t="s">
        <v>1368</v>
      </c>
      <c r="G121" s="22" t="s">
        <v>1368</v>
      </c>
      <c r="H121" s="22" t="s">
        <v>1368</v>
      </c>
    </row>
    <row r="122" spans="1:8" ht="30" customHeight="1" x14ac:dyDescent="0.3">
      <c r="A122" s="22" t="s">
        <v>1368</v>
      </c>
      <c r="B122" s="22" t="s">
        <v>1368</v>
      </c>
      <c r="C122" s="22" t="s">
        <v>913</v>
      </c>
      <c r="D122" s="22" t="s">
        <v>908</v>
      </c>
      <c r="E122" s="22" t="s">
        <v>909</v>
      </c>
      <c r="F122" s="22" t="s">
        <v>1368</v>
      </c>
      <c r="G122" s="22" t="s">
        <v>1368</v>
      </c>
      <c r="H122" s="22" t="s">
        <v>1368</v>
      </c>
    </row>
    <row r="123" spans="1:8" ht="30" customHeight="1" x14ac:dyDescent="0.3">
      <c r="A123" s="22" t="s">
        <v>1368</v>
      </c>
      <c r="B123" s="22" t="s">
        <v>1368</v>
      </c>
      <c r="C123" s="22" t="s">
        <v>1226</v>
      </c>
      <c r="D123" s="22" t="s">
        <v>1227</v>
      </c>
      <c r="E123" s="22" t="s">
        <v>545</v>
      </c>
      <c r="F123" s="22" t="s">
        <v>1368</v>
      </c>
      <c r="G123" s="22" t="s">
        <v>1368</v>
      </c>
      <c r="H123" s="22" t="s">
        <v>1368</v>
      </c>
    </row>
    <row r="124" spans="1:8" ht="30" customHeight="1" x14ac:dyDescent="0.3">
      <c r="A124" s="22" t="s">
        <v>1368</v>
      </c>
      <c r="B124" s="22" t="s">
        <v>1368</v>
      </c>
      <c r="C124" s="22" t="s">
        <v>1228</v>
      </c>
      <c r="D124" s="22" t="s">
        <v>1227</v>
      </c>
      <c r="E124" s="22" t="s">
        <v>545</v>
      </c>
      <c r="F124" s="22" t="s">
        <v>1368</v>
      </c>
      <c r="G124" s="22" t="s">
        <v>1368</v>
      </c>
      <c r="H124" s="22" t="s">
        <v>1368</v>
      </c>
    </row>
    <row r="125" spans="1:8" ht="30" customHeight="1" x14ac:dyDescent="0.3">
      <c r="A125" s="22" t="s">
        <v>1368</v>
      </c>
      <c r="B125" s="22" t="s">
        <v>1368</v>
      </c>
      <c r="C125" s="22" t="s">
        <v>1229</v>
      </c>
      <c r="D125" s="22" t="s">
        <v>1227</v>
      </c>
      <c r="E125" s="22" t="s">
        <v>545</v>
      </c>
      <c r="F125" s="22" t="s">
        <v>1368</v>
      </c>
      <c r="G125" s="22" t="s">
        <v>1368</v>
      </c>
      <c r="H125" s="22" t="s">
        <v>1368</v>
      </c>
    </row>
    <row r="126" spans="1:8" ht="30" customHeight="1" x14ac:dyDescent="0.3">
      <c r="A126" s="22" t="s">
        <v>1368</v>
      </c>
      <c r="B126" s="22" t="s">
        <v>1368</v>
      </c>
      <c r="C126" s="22" t="s">
        <v>1230</v>
      </c>
      <c r="D126" s="22" t="s">
        <v>1227</v>
      </c>
      <c r="E126" s="22" t="s">
        <v>545</v>
      </c>
      <c r="F126" s="22" t="s">
        <v>1368</v>
      </c>
      <c r="G126" s="22" t="s">
        <v>1368</v>
      </c>
      <c r="H126" s="22" t="s">
        <v>1368</v>
      </c>
    </row>
    <row r="127" spans="1:8" ht="30" customHeight="1" x14ac:dyDescent="0.3">
      <c r="A127" s="22" t="s">
        <v>1368</v>
      </c>
      <c r="B127" s="22" t="s">
        <v>1368</v>
      </c>
      <c r="C127" s="22" t="s">
        <v>1127</v>
      </c>
      <c r="D127" s="22" t="s">
        <v>1128</v>
      </c>
      <c r="E127" s="22" t="s">
        <v>594</v>
      </c>
      <c r="F127" s="22" t="s">
        <v>1368</v>
      </c>
      <c r="G127" s="22" t="s">
        <v>1368</v>
      </c>
      <c r="H127" s="22" t="s">
        <v>1368</v>
      </c>
    </row>
    <row r="128" spans="1:8" ht="30" customHeight="1" x14ac:dyDescent="0.3">
      <c r="A128" s="22" t="s">
        <v>1368</v>
      </c>
      <c r="B128" s="22" t="s">
        <v>1368</v>
      </c>
      <c r="C128" s="22" t="s">
        <v>1129</v>
      </c>
      <c r="D128" s="22" t="s">
        <v>1130</v>
      </c>
      <c r="E128" s="22" t="s">
        <v>545</v>
      </c>
      <c r="F128" s="22" t="s">
        <v>1368</v>
      </c>
      <c r="G128" s="22" t="s">
        <v>1368</v>
      </c>
      <c r="H128" s="22" t="s">
        <v>1368</v>
      </c>
    </row>
    <row r="129" spans="1:8" ht="30" customHeight="1" x14ac:dyDescent="0.3">
      <c r="A129" s="22" t="s">
        <v>1368</v>
      </c>
      <c r="B129" s="22" t="s">
        <v>1368</v>
      </c>
      <c r="C129" s="22" t="s">
        <v>1133</v>
      </c>
      <c r="D129" s="22" t="s">
        <v>1128</v>
      </c>
      <c r="E129" s="22" t="s">
        <v>594</v>
      </c>
      <c r="F129" s="22" t="s">
        <v>1368</v>
      </c>
      <c r="G129" s="22" t="s">
        <v>1368</v>
      </c>
      <c r="H129" s="22" t="s">
        <v>1368</v>
      </c>
    </row>
    <row r="130" spans="1:8" ht="30" customHeight="1" x14ac:dyDescent="0.3">
      <c r="A130" s="22" t="s">
        <v>1368</v>
      </c>
      <c r="B130" s="22" t="s">
        <v>1368</v>
      </c>
      <c r="C130" s="22" t="s">
        <v>1134</v>
      </c>
      <c r="D130" s="22" t="s">
        <v>1130</v>
      </c>
      <c r="E130" s="22" t="s">
        <v>545</v>
      </c>
      <c r="F130" s="22" t="s">
        <v>1368</v>
      </c>
      <c r="G130" s="22" t="s">
        <v>1368</v>
      </c>
      <c r="H130" s="22" t="s">
        <v>1368</v>
      </c>
    </row>
    <row r="131" spans="1:8" ht="30" customHeight="1" x14ac:dyDescent="0.3">
      <c r="A131" s="22" t="s">
        <v>1368</v>
      </c>
      <c r="B131" s="22" t="s">
        <v>1368</v>
      </c>
      <c r="C131" s="22" t="s">
        <v>1135</v>
      </c>
      <c r="D131" s="22" t="s">
        <v>1128</v>
      </c>
      <c r="E131" s="22" t="s">
        <v>594</v>
      </c>
      <c r="F131" s="22" t="s">
        <v>1368</v>
      </c>
      <c r="G131" s="22" t="s">
        <v>1368</v>
      </c>
      <c r="H131" s="22" t="s">
        <v>1368</v>
      </c>
    </row>
    <row r="132" spans="1:8" ht="30" customHeight="1" x14ac:dyDescent="0.3">
      <c r="A132" s="22" t="s">
        <v>1368</v>
      </c>
      <c r="B132" s="22" t="s">
        <v>1368</v>
      </c>
      <c r="C132" s="22" t="s">
        <v>1136</v>
      </c>
      <c r="D132" s="22" t="s">
        <v>1130</v>
      </c>
      <c r="E132" s="22" t="s">
        <v>545</v>
      </c>
      <c r="F132" s="22" t="s">
        <v>1368</v>
      </c>
      <c r="G132" s="22" t="s">
        <v>1368</v>
      </c>
      <c r="H132" s="22" t="s">
        <v>1368</v>
      </c>
    </row>
    <row r="133" spans="1:8" ht="30" customHeight="1" x14ac:dyDescent="0.3">
      <c r="A133" s="22" t="s">
        <v>1368</v>
      </c>
      <c r="B133" s="22" t="s">
        <v>1368</v>
      </c>
      <c r="C133" s="22" t="s">
        <v>1137</v>
      </c>
      <c r="D133" s="22" t="s">
        <v>1128</v>
      </c>
      <c r="E133" s="22" t="s">
        <v>594</v>
      </c>
      <c r="F133" s="22" t="s">
        <v>1368</v>
      </c>
      <c r="G133" s="22" t="s">
        <v>1368</v>
      </c>
      <c r="H133" s="22" t="s">
        <v>1368</v>
      </c>
    </row>
    <row r="134" spans="1:8" ht="30" customHeight="1" x14ac:dyDescent="0.3">
      <c r="A134" s="22" t="s">
        <v>1368</v>
      </c>
      <c r="B134" s="22" t="s">
        <v>1368</v>
      </c>
      <c r="C134" s="22" t="s">
        <v>1138</v>
      </c>
      <c r="D134" s="22" t="s">
        <v>1130</v>
      </c>
      <c r="E134" s="22" t="s">
        <v>545</v>
      </c>
      <c r="F134" s="22" t="s">
        <v>1368</v>
      </c>
      <c r="G134" s="22" t="s">
        <v>1368</v>
      </c>
      <c r="H134" s="22" t="s">
        <v>1368</v>
      </c>
    </row>
    <row r="135" spans="1:8" ht="30" customHeight="1" x14ac:dyDescent="0.3">
      <c r="A135" s="22" t="s">
        <v>1368</v>
      </c>
      <c r="B135" s="22" t="s">
        <v>1368</v>
      </c>
      <c r="C135" s="22" t="s">
        <v>1019</v>
      </c>
      <c r="D135" s="22" t="s">
        <v>1020</v>
      </c>
      <c r="E135" s="22" t="s">
        <v>767</v>
      </c>
      <c r="F135" s="22" t="s">
        <v>1368</v>
      </c>
      <c r="G135" s="22" t="s">
        <v>1368</v>
      </c>
      <c r="H135" s="22" t="s">
        <v>1368</v>
      </c>
    </row>
    <row r="136" spans="1:8" ht="30" customHeight="1" x14ac:dyDescent="0.3">
      <c r="A136" s="22" t="s">
        <v>1368</v>
      </c>
      <c r="B136" s="22" t="s">
        <v>1368</v>
      </c>
      <c r="C136" s="22" t="s">
        <v>1022</v>
      </c>
      <c r="D136" s="22" t="s">
        <v>1020</v>
      </c>
      <c r="E136" s="22" t="s">
        <v>767</v>
      </c>
      <c r="F136" s="22" t="s">
        <v>1368</v>
      </c>
      <c r="G136" s="22" t="s">
        <v>1368</v>
      </c>
      <c r="H136" s="22" t="s">
        <v>1368</v>
      </c>
    </row>
    <row r="137" spans="1:8" ht="30" customHeight="1" x14ac:dyDescent="0.3">
      <c r="A137" s="22" t="s">
        <v>1368</v>
      </c>
      <c r="B137" s="22" t="s">
        <v>1368</v>
      </c>
      <c r="C137" s="22" t="s">
        <v>1024</v>
      </c>
      <c r="D137" s="22" t="s">
        <v>1020</v>
      </c>
      <c r="E137" s="22" t="s">
        <v>767</v>
      </c>
      <c r="F137" s="22" t="s">
        <v>1368</v>
      </c>
      <c r="G137" s="22" t="s">
        <v>1368</v>
      </c>
      <c r="H137" s="22" t="s">
        <v>1368</v>
      </c>
    </row>
    <row r="138" spans="1:8" ht="30" customHeight="1" x14ac:dyDescent="0.3">
      <c r="A138" s="22" t="s">
        <v>1368</v>
      </c>
      <c r="B138" s="22" t="s">
        <v>1368</v>
      </c>
      <c r="C138" s="22" t="s">
        <v>1025</v>
      </c>
      <c r="D138" s="22" t="s">
        <v>1020</v>
      </c>
      <c r="E138" s="22" t="s">
        <v>767</v>
      </c>
      <c r="F138" s="22" t="s">
        <v>1368</v>
      </c>
      <c r="G138" s="22" t="s">
        <v>1368</v>
      </c>
      <c r="H138" s="22" t="s">
        <v>1368</v>
      </c>
    </row>
    <row r="139" spans="1:8" ht="30" customHeight="1" x14ac:dyDescent="0.3">
      <c r="A139" s="22" t="s">
        <v>1368</v>
      </c>
      <c r="B139" s="22" t="s">
        <v>1368</v>
      </c>
      <c r="C139" s="22" t="s">
        <v>1026</v>
      </c>
      <c r="D139" s="22" t="s">
        <v>1020</v>
      </c>
      <c r="E139" s="22" t="s">
        <v>767</v>
      </c>
      <c r="F139" s="22" t="s">
        <v>1368</v>
      </c>
      <c r="G139" s="22" t="s">
        <v>1368</v>
      </c>
      <c r="H139" s="22" t="s">
        <v>1368</v>
      </c>
    </row>
    <row r="140" spans="1:8" ht="30" customHeight="1" x14ac:dyDescent="0.3">
      <c r="A140" s="22" t="s">
        <v>1368</v>
      </c>
      <c r="B140" s="22" t="s">
        <v>1368</v>
      </c>
      <c r="C140" s="22" t="s">
        <v>1006</v>
      </c>
      <c r="D140" s="22" t="s">
        <v>1007</v>
      </c>
      <c r="E140" s="22" t="s">
        <v>767</v>
      </c>
      <c r="F140" s="22" t="s">
        <v>1368</v>
      </c>
      <c r="G140" s="22" t="s">
        <v>1368</v>
      </c>
      <c r="H140" s="22" t="s">
        <v>1368</v>
      </c>
    </row>
    <row r="141" spans="1:8" ht="30" customHeight="1" x14ac:dyDescent="0.3">
      <c r="A141" s="22" t="s">
        <v>1368</v>
      </c>
      <c r="B141" s="22" t="s">
        <v>1368</v>
      </c>
      <c r="C141" s="22" t="s">
        <v>1009</v>
      </c>
      <c r="D141" s="22" t="s">
        <v>1007</v>
      </c>
      <c r="E141" s="22" t="s">
        <v>767</v>
      </c>
      <c r="F141" s="22" t="s">
        <v>1368</v>
      </c>
      <c r="G141" s="22" t="s">
        <v>1368</v>
      </c>
      <c r="H141" s="22" t="s">
        <v>1368</v>
      </c>
    </row>
    <row r="142" spans="1:8" ht="30" customHeight="1" x14ac:dyDescent="0.3">
      <c r="A142" s="22" t="s">
        <v>1368</v>
      </c>
      <c r="B142" s="22" t="s">
        <v>1368</v>
      </c>
      <c r="C142" s="22" t="s">
        <v>1010</v>
      </c>
      <c r="D142" s="22" t="s">
        <v>1007</v>
      </c>
      <c r="E142" s="22" t="s">
        <v>767</v>
      </c>
      <c r="F142" s="22" t="s">
        <v>1368</v>
      </c>
      <c r="G142" s="22" t="s">
        <v>1368</v>
      </c>
      <c r="H142" s="22" t="s">
        <v>1368</v>
      </c>
    </row>
    <row r="143" spans="1:8" ht="30" customHeight="1" x14ac:dyDescent="0.3">
      <c r="A143" s="22" t="s">
        <v>1368</v>
      </c>
      <c r="B143" s="22" t="s">
        <v>1368</v>
      </c>
      <c r="C143" s="22" t="s">
        <v>1011</v>
      </c>
      <c r="D143" s="22" t="s">
        <v>1007</v>
      </c>
      <c r="E143" s="22" t="s">
        <v>767</v>
      </c>
      <c r="F143" s="22" t="s">
        <v>1368</v>
      </c>
      <c r="G143" s="22" t="s">
        <v>1368</v>
      </c>
      <c r="H143" s="22" t="s">
        <v>1368</v>
      </c>
    </row>
    <row r="144" spans="1:8" ht="30" customHeight="1" x14ac:dyDescent="0.3">
      <c r="A144" s="22" t="s">
        <v>1368</v>
      </c>
      <c r="B144" s="22" t="s">
        <v>1368</v>
      </c>
      <c r="C144" s="22" t="s">
        <v>1013</v>
      </c>
      <c r="D144" s="22" t="s">
        <v>1007</v>
      </c>
      <c r="E144" s="22" t="s">
        <v>767</v>
      </c>
      <c r="F144" s="22" t="s">
        <v>1368</v>
      </c>
      <c r="G144" s="22" t="s">
        <v>1368</v>
      </c>
      <c r="H144" s="22" t="s">
        <v>1368</v>
      </c>
    </row>
    <row r="145" spans="1:8" ht="30" customHeight="1" x14ac:dyDescent="0.3">
      <c r="A145" s="22" t="s">
        <v>1368</v>
      </c>
      <c r="B145" s="22" t="s">
        <v>1368</v>
      </c>
      <c r="C145" s="22" t="s">
        <v>1014</v>
      </c>
      <c r="D145" s="22" t="s">
        <v>1007</v>
      </c>
      <c r="E145" s="22" t="s">
        <v>767</v>
      </c>
      <c r="F145" s="22" t="s">
        <v>1368</v>
      </c>
      <c r="G145" s="22" t="s">
        <v>1368</v>
      </c>
      <c r="H145" s="22" t="s">
        <v>1368</v>
      </c>
    </row>
    <row r="146" spans="1:8" ht="30" customHeight="1" x14ac:dyDescent="0.3">
      <c r="A146" s="22" t="s">
        <v>1368</v>
      </c>
      <c r="B146" s="22" t="s">
        <v>1368</v>
      </c>
      <c r="C146" s="22" t="s">
        <v>1016</v>
      </c>
      <c r="D146" s="22" t="s">
        <v>1007</v>
      </c>
      <c r="E146" s="22" t="s">
        <v>767</v>
      </c>
      <c r="F146" s="22" t="s">
        <v>1368</v>
      </c>
      <c r="G146" s="22" t="s">
        <v>1368</v>
      </c>
      <c r="H146" s="22" t="s">
        <v>1368</v>
      </c>
    </row>
    <row r="147" spans="1:8" ht="30" customHeight="1" x14ac:dyDescent="0.3">
      <c r="A147" s="22" t="s">
        <v>1368</v>
      </c>
      <c r="B147" s="22" t="s">
        <v>1368</v>
      </c>
      <c r="C147" s="22" t="s">
        <v>1017</v>
      </c>
      <c r="D147" s="22" t="s">
        <v>1007</v>
      </c>
      <c r="E147" s="22" t="s">
        <v>767</v>
      </c>
      <c r="F147" s="22" t="s">
        <v>1368</v>
      </c>
      <c r="G147" s="22" t="s">
        <v>1368</v>
      </c>
      <c r="H147" s="22" t="s">
        <v>1368</v>
      </c>
    </row>
    <row r="148" spans="1:8" ht="30" customHeight="1" x14ac:dyDescent="0.3">
      <c r="A148" s="22" t="s">
        <v>1368</v>
      </c>
      <c r="B148" s="22" t="s">
        <v>1368</v>
      </c>
      <c r="C148" s="22" t="s">
        <v>1224</v>
      </c>
      <c r="D148" s="22" t="s">
        <v>1225</v>
      </c>
      <c r="E148" s="22" t="s">
        <v>916</v>
      </c>
      <c r="F148" s="22" t="s">
        <v>1368</v>
      </c>
      <c r="G148" s="22" t="s">
        <v>1368</v>
      </c>
      <c r="H148" s="22" t="s">
        <v>1368</v>
      </c>
    </row>
    <row r="149" spans="1:8" ht="30" customHeight="1" x14ac:dyDescent="0.3">
      <c r="A149" s="22" t="s">
        <v>1368</v>
      </c>
      <c r="B149" s="22" t="s">
        <v>1368</v>
      </c>
      <c r="C149" s="22" t="s">
        <v>661</v>
      </c>
      <c r="D149" s="22" t="s">
        <v>662</v>
      </c>
      <c r="E149" s="22" t="s">
        <v>767</v>
      </c>
      <c r="F149" s="22" t="s">
        <v>1368</v>
      </c>
      <c r="G149" s="22" t="s">
        <v>1368</v>
      </c>
      <c r="H149" s="22" t="s">
        <v>1368</v>
      </c>
    </row>
    <row r="150" spans="1:8" ht="30" customHeight="1" x14ac:dyDescent="0.3">
      <c r="A150" s="22" t="s">
        <v>1368</v>
      </c>
      <c r="B150" s="22" t="s">
        <v>1368</v>
      </c>
      <c r="C150" s="22" t="s">
        <v>1283</v>
      </c>
      <c r="D150" s="22" t="s">
        <v>1284</v>
      </c>
      <c r="E150" s="22" t="s">
        <v>767</v>
      </c>
      <c r="F150" s="22" t="s">
        <v>1368</v>
      </c>
      <c r="G150" s="22" t="s">
        <v>1368</v>
      </c>
      <c r="H150" s="22" t="s">
        <v>1368</v>
      </c>
    </row>
    <row r="151" spans="1:8" ht="30" customHeight="1" x14ac:dyDescent="0.3">
      <c r="A151" s="22" t="s">
        <v>1368</v>
      </c>
      <c r="B151" s="22" t="s">
        <v>1368</v>
      </c>
      <c r="C151" s="22" t="s">
        <v>1286</v>
      </c>
      <c r="D151" s="22" t="s">
        <v>1287</v>
      </c>
      <c r="E151" s="22" t="s">
        <v>767</v>
      </c>
      <c r="F151" s="22" t="s">
        <v>1368</v>
      </c>
      <c r="G151" s="22" t="s">
        <v>1368</v>
      </c>
      <c r="H151" s="22" t="s">
        <v>1368</v>
      </c>
    </row>
    <row r="152" spans="1:8" ht="30" customHeight="1" x14ac:dyDescent="0.3">
      <c r="A152" s="22" t="s">
        <v>1368</v>
      </c>
      <c r="B152" s="22" t="s">
        <v>1368</v>
      </c>
      <c r="C152" s="22" t="s">
        <v>875</v>
      </c>
      <c r="D152" s="22" t="s">
        <v>876</v>
      </c>
      <c r="E152" s="22" t="s">
        <v>767</v>
      </c>
      <c r="F152" s="22" t="s">
        <v>1368</v>
      </c>
      <c r="G152" s="22" t="s">
        <v>1368</v>
      </c>
      <c r="H152" s="22" t="s">
        <v>1368</v>
      </c>
    </row>
    <row r="153" spans="1:8" ht="30" customHeight="1" x14ac:dyDescent="0.3">
      <c r="A153" s="22" t="s">
        <v>1368</v>
      </c>
      <c r="B153" s="22" t="s">
        <v>1368</v>
      </c>
      <c r="C153" s="22" t="s">
        <v>877</v>
      </c>
      <c r="D153" s="22" t="s">
        <v>876</v>
      </c>
      <c r="E153" s="22" t="s">
        <v>767</v>
      </c>
      <c r="F153" s="22" t="s">
        <v>1368</v>
      </c>
      <c r="G153" s="22" t="s">
        <v>1368</v>
      </c>
      <c r="H153" s="22" t="s">
        <v>1368</v>
      </c>
    </row>
    <row r="154" spans="1:8" ht="30" customHeight="1" x14ac:dyDescent="0.3">
      <c r="A154" s="22" t="s">
        <v>1368</v>
      </c>
      <c r="B154" s="22" t="s">
        <v>1368</v>
      </c>
      <c r="C154" s="22" t="s">
        <v>660</v>
      </c>
      <c r="D154" s="22" t="s">
        <v>811</v>
      </c>
      <c r="E154" s="22" t="s">
        <v>594</v>
      </c>
      <c r="F154" s="22" t="s">
        <v>1368</v>
      </c>
      <c r="G154" s="22" t="s">
        <v>1368</v>
      </c>
      <c r="H154" s="22" t="s">
        <v>1368</v>
      </c>
    </row>
    <row r="155" spans="1:8" ht="30" customHeight="1" x14ac:dyDescent="0.3">
      <c r="A155" s="22" t="s">
        <v>1368</v>
      </c>
      <c r="B155" s="22" t="s">
        <v>1368</v>
      </c>
      <c r="C155" s="22" t="s">
        <v>1079</v>
      </c>
      <c r="D155" s="22" t="s">
        <v>1080</v>
      </c>
      <c r="E155" s="22" t="s">
        <v>1032</v>
      </c>
      <c r="F155" s="22" t="s">
        <v>1368</v>
      </c>
      <c r="G155" s="22" t="s">
        <v>1368</v>
      </c>
      <c r="H155" s="22" t="s">
        <v>1368</v>
      </c>
    </row>
    <row r="156" spans="1:8" ht="30" customHeight="1" x14ac:dyDescent="0.3">
      <c r="A156" s="22" t="s">
        <v>1368</v>
      </c>
      <c r="B156" s="22" t="s">
        <v>1368</v>
      </c>
      <c r="C156" s="22" t="s">
        <v>1091</v>
      </c>
      <c r="D156" s="22" t="s">
        <v>1080</v>
      </c>
      <c r="E156" s="22" t="s">
        <v>1032</v>
      </c>
      <c r="F156" s="22" t="s">
        <v>1368</v>
      </c>
      <c r="G156" s="22" t="s">
        <v>1368</v>
      </c>
      <c r="H156" s="22" t="s">
        <v>1368</v>
      </c>
    </row>
    <row r="157" spans="1:8" ht="30" customHeight="1" x14ac:dyDescent="0.3">
      <c r="A157" s="22" t="s">
        <v>1368</v>
      </c>
      <c r="B157" s="22" t="s">
        <v>1368</v>
      </c>
      <c r="C157" s="22" t="s">
        <v>1081</v>
      </c>
      <c r="D157" s="22" t="s">
        <v>1080</v>
      </c>
      <c r="E157" s="22" t="s">
        <v>1032</v>
      </c>
      <c r="F157" s="22" t="s">
        <v>1368</v>
      </c>
      <c r="G157" s="22" t="s">
        <v>1368</v>
      </c>
      <c r="H157" s="22" t="s">
        <v>1368</v>
      </c>
    </row>
    <row r="158" spans="1:8" ht="30" customHeight="1" x14ac:dyDescent="0.3">
      <c r="A158" s="22" t="s">
        <v>1368</v>
      </c>
      <c r="B158" s="22" t="s">
        <v>1368</v>
      </c>
      <c r="C158" s="22" t="s">
        <v>1095</v>
      </c>
      <c r="D158" s="22" t="s">
        <v>1080</v>
      </c>
      <c r="E158" s="22" t="s">
        <v>1032</v>
      </c>
      <c r="F158" s="22" t="s">
        <v>1368</v>
      </c>
      <c r="G158" s="22" t="s">
        <v>1368</v>
      </c>
      <c r="H158" s="22" t="s">
        <v>1368</v>
      </c>
    </row>
    <row r="159" spans="1:8" ht="30" customHeight="1" x14ac:dyDescent="0.3">
      <c r="A159" s="22" t="s">
        <v>1368</v>
      </c>
      <c r="B159" s="22" t="s">
        <v>1368</v>
      </c>
      <c r="C159" s="22" t="s">
        <v>1023</v>
      </c>
      <c r="D159" s="22" t="s">
        <v>1020</v>
      </c>
      <c r="E159" s="22" t="s">
        <v>767</v>
      </c>
      <c r="F159" s="22" t="s">
        <v>1368</v>
      </c>
      <c r="G159" s="22" t="s">
        <v>1368</v>
      </c>
      <c r="H159" s="22" t="s">
        <v>1368</v>
      </c>
    </row>
    <row r="160" spans="1:8" ht="30" customHeight="1" x14ac:dyDescent="0.3">
      <c r="A160" s="22" t="s">
        <v>1368</v>
      </c>
      <c r="B160" s="22" t="s">
        <v>1368</v>
      </c>
      <c r="C160" s="22" t="s">
        <v>979</v>
      </c>
      <c r="D160" s="22" t="s">
        <v>980</v>
      </c>
      <c r="E160" s="22" t="s">
        <v>916</v>
      </c>
      <c r="F160" s="22" t="s">
        <v>1368</v>
      </c>
      <c r="G160" s="22" t="s">
        <v>1368</v>
      </c>
      <c r="H160" s="22" t="s">
        <v>1368</v>
      </c>
    </row>
    <row r="161" spans="1:8" ht="30" customHeight="1" x14ac:dyDescent="0.3">
      <c r="A161" s="22" t="s">
        <v>1368</v>
      </c>
      <c r="B161" s="22" t="s">
        <v>1368</v>
      </c>
      <c r="C161" s="22" t="s">
        <v>1030</v>
      </c>
      <c r="D161" s="22" t="s">
        <v>1031</v>
      </c>
      <c r="E161" s="22" t="s">
        <v>817</v>
      </c>
      <c r="F161" s="22" t="s">
        <v>1368</v>
      </c>
      <c r="G161" s="22" t="s">
        <v>1368</v>
      </c>
      <c r="H161" s="22" t="s">
        <v>1368</v>
      </c>
    </row>
    <row r="162" spans="1:8" ht="30" customHeight="1" x14ac:dyDescent="0.3">
      <c r="A162" s="22" t="s">
        <v>1368</v>
      </c>
      <c r="B162" s="22" t="s">
        <v>1368</v>
      </c>
      <c r="C162" s="22" t="s">
        <v>1116</v>
      </c>
      <c r="D162" s="22" t="s">
        <v>1117</v>
      </c>
      <c r="E162" s="22" t="s">
        <v>849</v>
      </c>
      <c r="F162" s="22" t="s">
        <v>1368</v>
      </c>
      <c r="G162" s="22" t="s">
        <v>1368</v>
      </c>
      <c r="H162" s="22" t="s">
        <v>1368</v>
      </c>
    </row>
    <row r="163" spans="1:8" ht="30" customHeight="1" x14ac:dyDescent="0.3">
      <c r="A163" s="22" t="s">
        <v>1368</v>
      </c>
      <c r="B163" s="22" t="s">
        <v>1368</v>
      </c>
      <c r="C163" s="22" t="s">
        <v>1120</v>
      </c>
      <c r="D163" s="22" t="s">
        <v>1117</v>
      </c>
      <c r="E163" s="22" t="s">
        <v>849</v>
      </c>
      <c r="F163" s="22" t="s">
        <v>1368</v>
      </c>
      <c r="G163" s="22" t="s">
        <v>1368</v>
      </c>
      <c r="H163" s="22" t="s">
        <v>1368</v>
      </c>
    </row>
    <row r="164" spans="1:8" ht="30" customHeight="1" x14ac:dyDescent="0.3">
      <c r="A164" s="22" t="s">
        <v>1368</v>
      </c>
      <c r="B164" s="22" t="s">
        <v>1368</v>
      </c>
      <c r="C164" s="22" t="s">
        <v>879</v>
      </c>
      <c r="D164" s="22" t="s">
        <v>880</v>
      </c>
      <c r="E164" s="22" t="s">
        <v>881</v>
      </c>
      <c r="F164" s="22" t="s">
        <v>1368</v>
      </c>
      <c r="G164" s="22" t="s">
        <v>1368</v>
      </c>
      <c r="H164" s="22" t="s">
        <v>1368</v>
      </c>
    </row>
    <row r="165" spans="1:8" ht="30" customHeight="1" x14ac:dyDescent="0.3">
      <c r="A165" s="22" t="s">
        <v>1368</v>
      </c>
      <c r="B165" s="22" t="s">
        <v>1368</v>
      </c>
      <c r="C165" s="22" t="s">
        <v>885</v>
      </c>
      <c r="D165" s="22" t="s">
        <v>880</v>
      </c>
      <c r="E165" s="22" t="s">
        <v>881</v>
      </c>
      <c r="F165" s="22" t="s">
        <v>1368</v>
      </c>
      <c r="G165" s="22" t="s">
        <v>1368</v>
      </c>
      <c r="H165" s="22" t="s">
        <v>1368</v>
      </c>
    </row>
    <row r="166" spans="1:8" ht="30" customHeight="1" x14ac:dyDescent="0.3">
      <c r="A166" s="22" t="s">
        <v>1368</v>
      </c>
      <c r="B166" s="22" t="s">
        <v>1368</v>
      </c>
      <c r="C166" s="22" t="s">
        <v>1148</v>
      </c>
      <c r="D166" s="22" t="s">
        <v>1143</v>
      </c>
      <c r="E166" s="22" t="s">
        <v>1147</v>
      </c>
      <c r="F166" s="22">
        <v>400</v>
      </c>
      <c r="G166" s="22" t="s">
        <v>1368</v>
      </c>
      <c r="H166" s="22" t="s">
        <v>1368</v>
      </c>
    </row>
    <row r="167" spans="1:8" ht="30" customHeight="1" x14ac:dyDescent="0.3">
      <c r="A167" s="22" t="s">
        <v>1368</v>
      </c>
      <c r="B167" s="22" t="s">
        <v>1368</v>
      </c>
      <c r="C167" s="22" t="s">
        <v>878</v>
      </c>
      <c r="D167" s="22" t="s">
        <v>876</v>
      </c>
      <c r="E167" s="22" t="s">
        <v>767</v>
      </c>
      <c r="F167" s="22" t="s">
        <v>1368</v>
      </c>
      <c r="G167" s="22" t="s">
        <v>1368</v>
      </c>
      <c r="H167" s="22" t="s">
        <v>1368</v>
      </c>
    </row>
    <row r="168" spans="1:8" ht="30" customHeight="1" x14ac:dyDescent="0.3">
      <c r="A168" s="22" t="s">
        <v>1368</v>
      </c>
      <c r="B168" s="22" t="s">
        <v>1368</v>
      </c>
      <c r="C168" s="22" t="s">
        <v>731</v>
      </c>
      <c r="D168" s="22" t="s">
        <v>732</v>
      </c>
      <c r="E168" s="22" t="s">
        <v>733</v>
      </c>
      <c r="F168" s="22" t="s">
        <v>1368</v>
      </c>
      <c r="G168" s="22" t="s">
        <v>1368</v>
      </c>
      <c r="H168" s="22" t="s">
        <v>1368</v>
      </c>
    </row>
    <row r="169" spans="1:8" ht="30" customHeight="1" x14ac:dyDescent="0.3">
      <c r="A169" s="22" t="s">
        <v>1368</v>
      </c>
      <c r="B169" s="22" t="s">
        <v>1368</v>
      </c>
      <c r="C169" s="22" t="s">
        <v>734</v>
      </c>
      <c r="D169" s="22" t="s">
        <v>735</v>
      </c>
      <c r="E169" s="22" t="s">
        <v>733</v>
      </c>
      <c r="F169" s="22" t="s">
        <v>1368</v>
      </c>
      <c r="G169" s="22" t="s">
        <v>1368</v>
      </c>
      <c r="H169" s="22" t="s">
        <v>1368</v>
      </c>
    </row>
    <row r="170" spans="1:8" ht="30" customHeight="1" x14ac:dyDescent="0.3">
      <c r="A170" s="22" t="s">
        <v>1368</v>
      </c>
      <c r="B170" s="22" t="s">
        <v>1368</v>
      </c>
      <c r="C170" s="22" t="s">
        <v>905</v>
      </c>
      <c r="D170" s="22" t="s">
        <v>906</v>
      </c>
      <c r="E170" s="22" t="s">
        <v>733</v>
      </c>
      <c r="F170" s="22" t="s">
        <v>1368</v>
      </c>
      <c r="G170" s="22" t="s">
        <v>1368</v>
      </c>
      <c r="H170" s="22" t="s">
        <v>1368</v>
      </c>
    </row>
    <row r="171" spans="1:8" ht="30" customHeight="1" x14ac:dyDescent="0.3">
      <c r="A171" s="22" t="s">
        <v>1368</v>
      </c>
      <c r="B171" s="22" t="s">
        <v>1368</v>
      </c>
      <c r="C171" s="22" t="s">
        <v>723</v>
      </c>
      <c r="D171" s="22" t="s">
        <v>553</v>
      </c>
      <c r="E171" s="22" t="s">
        <v>1032</v>
      </c>
      <c r="F171" s="22" t="s">
        <v>1033</v>
      </c>
      <c r="G171" s="22" t="s">
        <v>1368</v>
      </c>
      <c r="H171" s="22" t="s">
        <v>1368</v>
      </c>
    </row>
    <row r="172" spans="1:8" ht="30" customHeight="1" x14ac:dyDescent="0.3">
      <c r="A172" s="22" t="s">
        <v>1368</v>
      </c>
      <c r="B172" s="22" t="s">
        <v>1368</v>
      </c>
      <c r="C172" s="22" t="s">
        <v>724</v>
      </c>
      <c r="D172" s="22" t="s">
        <v>553</v>
      </c>
      <c r="E172" s="22" t="s">
        <v>1032</v>
      </c>
      <c r="F172" s="22" t="s">
        <v>1033</v>
      </c>
      <c r="G172" s="22" t="s">
        <v>1368</v>
      </c>
      <c r="H172" s="22" t="s">
        <v>1368</v>
      </c>
    </row>
    <row r="173" spans="1:8" ht="30" customHeight="1" x14ac:dyDescent="0.3">
      <c r="A173" s="22" t="s">
        <v>1368</v>
      </c>
      <c r="B173" s="22" t="s">
        <v>1368</v>
      </c>
      <c r="C173" s="22" t="s">
        <v>725</v>
      </c>
      <c r="D173" s="22" t="s">
        <v>553</v>
      </c>
      <c r="E173" s="22" t="s">
        <v>1032</v>
      </c>
      <c r="F173" s="22" t="s">
        <v>1033</v>
      </c>
      <c r="G173" s="22" t="s">
        <v>1368</v>
      </c>
      <c r="H173" s="22" t="s">
        <v>1368</v>
      </c>
    </row>
    <row r="174" spans="1:8" ht="30" customHeight="1" x14ac:dyDescent="0.3">
      <c r="A174" s="22" t="s">
        <v>1368</v>
      </c>
      <c r="B174" s="22" t="s">
        <v>1368</v>
      </c>
      <c r="C174" s="22" t="s">
        <v>726</v>
      </c>
      <c r="D174" s="22" t="s">
        <v>553</v>
      </c>
      <c r="E174" s="22" t="s">
        <v>1032</v>
      </c>
      <c r="F174" s="22" t="s">
        <v>1033</v>
      </c>
      <c r="G174" s="22" t="s">
        <v>1368</v>
      </c>
      <c r="H174" s="22" t="s">
        <v>1368</v>
      </c>
    </row>
    <row r="175" spans="1:8" ht="30" customHeight="1" x14ac:dyDescent="0.3">
      <c r="A175" s="22" t="s">
        <v>1368</v>
      </c>
      <c r="B175" s="22" t="s">
        <v>1368</v>
      </c>
      <c r="C175" s="22" t="s">
        <v>727</v>
      </c>
      <c r="D175" s="22" t="s">
        <v>553</v>
      </c>
      <c r="E175" s="22" t="s">
        <v>1032</v>
      </c>
      <c r="F175" s="22" t="s">
        <v>1033</v>
      </c>
      <c r="G175" s="22" t="s">
        <v>1368</v>
      </c>
      <c r="H175" s="22" t="s">
        <v>1368</v>
      </c>
    </row>
    <row r="176" spans="1:8" ht="30" customHeight="1" x14ac:dyDescent="0.3">
      <c r="A176" s="22" t="s">
        <v>1368</v>
      </c>
      <c r="B176" s="22" t="s">
        <v>1368</v>
      </c>
      <c r="C176" s="22" t="s">
        <v>728</v>
      </c>
      <c r="D176" s="22" t="s">
        <v>553</v>
      </c>
      <c r="E176" s="22" t="s">
        <v>1032</v>
      </c>
      <c r="F176" s="22" t="s">
        <v>1033</v>
      </c>
      <c r="G176" s="22" t="s">
        <v>1368</v>
      </c>
      <c r="H176" s="22" t="s">
        <v>1368</v>
      </c>
    </row>
    <row r="177" spans="1:8" ht="30" customHeight="1" x14ac:dyDescent="0.3">
      <c r="A177" s="22" t="s">
        <v>1368</v>
      </c>
      <c r="B177" s="22" t="s">
        <v>1368</v>
      </c>
      <c r="C177" s="22" t="s">
        <v>729</v>
      </c>
      <c r="D177" s="22" t="s">
        <v>553</v>
      </c>
      <c r="E177" s="22" t="s">
        <v>1032</v>
      </c>
      <c r="F177" s="22" t="s">
        <v>1033</v>
      </c>
      <c r="G177" s="22" t="s">
        <v>1368</v>
      </c>
      <c r="H177" s="22" t="s">
        <v>1368</v>
      </c>
    </row>
    <row r="178" spans="1:8" ht="30" customHeight="1" x14ac:dyDescent="0.3">
      <c r="A178" s="22" t="s">
        <v>1368</v>
      </c>
      <c r="B178" s="22" t="s">
        <v>1368</v>
      </c>
      <c r="C178" s="22" t="s">
        <v>730</v>
      </c>
      <c r="D178" s="22" t="s">
        <v>553</v>
      </c>
      <c r="E178" s="22" t="s">
        <v>1032</v>
      </c>
      <c r="F178" s="22" t="s">
        <v>1033</v>
      </c>
      <c r="G178" s="22" t="s">
        <v>1368</v>
      </c>
      <c r="H178" s="22" t="s">
        <v>1368</v>
      </c>
    </row>
    <row r="179" spans="1:8" ht="30" customHeight="1" x14ac:dyDescent="0.3">
      <c r="A179" s="22" t="s">
        <v>1368</v>
      </c>
      <c r="B179" s="22" t="s">
        <v>1368</v>
      </c>
      <c r="C179" s="22" t="s">
        <v>984</v>
      </c>
      <c r="D179" s="22" t="s">
        <v>553</v>
      </c>
      <c r="E179" s="22" t="s">
        <v>1032</v>
      </c>
      <c r="F179" s="22" t="s">
        <v>1033</v>
      </c>
      <c r="G179" s="22" t="s">
        <v>1368</v>
      </c>
      <c r="H179" s="22" t="s">
        <v>1368</v>
      </c>
    </row>
    <row r="180" spans="1:8" ht="30" customHeight="1" x14ac:dyDescent="0.3">
      <c r="A180" s="22" t="s">
        <v>1368</v>
      </c>
      <c r="B180" s="22" t="s">
        <v>1368</v>
      </c>
      <c r="C180" s="22" t="s">
        <v>990</v>
      </c>
      <c r="D180" s="22" t="s">
        <v>553</v>
      </c>
      <c r="E180" s="22" t="s">
        <v>1032</v>
      </c>
      <c r="F180" s="22" t="s">
        <v>1033</v>
      </c>
      <c r="G180" s="22" t="s">
        <v>1368</v>
      </c>
      <c r="H180" s="22" t="s">
        <v>1368</v>
      </c>
    </row>
    <row r="181" spans="1:8" ht="30" customHeight="1" x14ac:dyDescent="0.3">
      <c r="A181" s="22" t="s">
        <v>1368</v>
      </c>
      <c r="B181" s="22" t="s">
        <v>1368</v>
      </c>
      <c r="C181" s="22" t="s">
        <v>997</v>
      </c>
      <c r="D181" s="22" t="s">
        <v>553</v>
      </c>
      <c r="E181" s="22" t="s">
        <v>1032</v>
      </c>
      <c r="F181" s="22" t="s">
        <v>1033</v>
      </c>
      <c r="G181" s="22" t="s">
        <v>1368</v>
      </c>
      <c r="H181" s="22" t="s">
        <v>1368</v>
      </c>
    </row>
    <row r="182" spans="1:8" ht="30" customHeight="1" x14ac:dyDescent="0.3">
      <c r="A182" s="22" t="s">
        <v>1368</v>
      </c>
      <c r="B182" s="22" t="s">
        <v>1368</v>
      </c>
      <c r="C182" s="22" t="s">
        <v>1003</v>
      </c>
      <c r="D182" s="22" t="s">
        <v>553</v>
      </c>
      <c r="E182" s="22" t="s">
        <v>1032</v>
      </c>
      <c r="F182" s="22" t="s">
        <v>1033</v>
      </c>
      <c r="G182" s="22" t="s">
        <v>1368</v>
      </c>
      <c r="H182" s="22" t="s">
        <v>1368</v>
      </c>
    </row>
    <row r="183" spans="1:8" ht="30" customHeight="1" x14ac:dyDescent="0.3">
      <c r="A183" s="22" t="s">
        <v>1368</v>
      </c>
      <c r="B183" s="22" t="s">
        <v>1368</v>
      </c>
      <c r="C183" s="22" t="s">
        <v>1008</v>
      </c>
      <c r="D183" s="22" t="s">
        <v>553</v>
      </c>
      <c r="E183" s="22" t="s">
        <v>1032</v>
      </c>
      <c r="F183" s="22" t="s">
        <v>1033</v>
      </c>
      <c r="G183" s="22" t="s">
        <v>1368</v>
      </c>
      <c r="H183" s="22" t="s">
        <v>1368</v>
      </c>
    </row>
    <row r="184" spans="1:8" ht="30" customHeight="1" x14ac:dyDescent="0.3">
      <c r="A184" s="22" t="s">
        <v>1368</v>
      </c>
      <c r="B184" s="22" t="s">
        <v>1368</v>
      </c>
      <c r="C184" s="22" t="s">
        <v>1012</v>
      </c>
      <c r="D184" s="22" t="s">
        <v>553</v>
      </c>
      <c r="E184" s="22" t="s">
        <v>1032</v>
      </c>
      <c r="F184" s="22" t="s">
        <v>1033</v>
      </c>
      <c r="G184" s="22" t="s">
        <v>1368</v>
      </c>
      <c r="H184" s="22" t="s">
        <v>1368</v>
      </c>
    </row>
    <row r="185" spans="1:8" ht="30" customHeight="1" x14ac:dyDescent="0.3">
      <c r="A185" s="22" t="s">
        <v>1368</v>
      </c>
      <c r="B185" s="22" t="s">
        <v>1368</v>
      </c>
      <c r="C185" s="22" t="s">
        <v>1015</v>
      </c>
      <c r="D185" s="22" t="s">
        <v>553</v>
      </c>
      <c r="E185" s="22" t="s">
        <v>1032</v>
      </c>
      <c r="F185" s="22" t="s">
        <v>1033</v>
      </c>
      <c r="G185" s="22" t="s">
        <v>1368</v>
      </c>
      <c r="H185" s="22" t="s">
        <v>1368</v>
      </c>
    </row>
    <row r="186" spans="1:8" ht="30" customHeight="1" x14ac:dyDescent="0.3">
      <c r="A186" s="22" t="s">
        <v>1368</v>
      </c>
      <c r="B186" s="22" t="s">
        <v>1368</v>
      </c>
      <c r="C186" s="22" t="s">
        <v>1018</v>
      </c>
      <c r="D186" s="22" t="s">
        <v>553</v>
      </c>
      <c r="E186" s="22" t="s">
        <v>1032</v>
      </c>
      <c r="F186" s="22" t="s">
        <v>1033</v>
      </c>
      <c r="G186" s="22" t="s">
        <v>1368</v>
      </c>
      <c r="H186" s="22" t="s">
        <v>1368</v>
      </c>
    </row>
    <row r="187" spans="1:8" ht="30" customHeight="1" x14ac:dyDescent="0.3">
      <c r="A187" s="22" t="s">
        <v>1368</v>
      </c>
      <c r="B187" s="22" t="s">
        <v>1368</v>
      </c>
      <c r="C187" s="22" t="s">
        <v>1293</v>
      </c>
      <c r="D187" s="22" t="s">
        <v>1294</v>
      </c>
      <c r="E187" s="22" t="s">
        <v>817</v>
      </c>
      <c r="F187" s="22" t="s">
        <v>1368</v>
      </c>
      <c r="G187" s="22" t="s">
        <v>1368</v>
      </c>
      <c r="H187" s="22" t="s">
        <v>1368</v>
      </c>
    </row>
    <row r="188" spans="1:8" ht="30" customHeight="1" x14ac:dyDescent="0.3">
      <c r="A188" s="22" t="s">
        <v>1368</v>
      </c>
      <c r="B188" s="22" t="s">
        <v>1368</v>
      </c>
      <c r="C188" s="22" t="s">
        <v>1295</v>
      </c>
      <c r="D188" s="22" t="s">
        <v>1294</v>
      </c>
      <c r="E188" s="22" t="s">
        <v>817</v>
      </c>
      <c r="F188" s="22" t="s">
        <v>1368</v>
      </c>
      <c r="G188" s="22" t="s">
        <v>1368</v>
      </c>
      <c r="H188" s="22" t="s">
        <v>1368</v>
      </c>
    </row>
    <row r="189" spans="1:8" ht="30" customHeight="1" x14ac:dyDescent="0.3">
      <c r="A189" s="22" t="s">
        <v>1368</v>
      </c>
      <c r="B189" s="22" t="s">
        <v>1368</v>
      </c>
      <c r="C189" s="22" t="s">
        <v>1296</v>
      </c>
      <c r="D189" s="22" t="s">
        <v>1294</v>
      </c>
      <c r="E189" s="22" t="s">
        <v>817</v>
      </c>
      <c r="F189" s="22" t="s">
        <v>1368</v>
      </c>
      <c r="G189" s="22" t="s">
        <v>1368</v>
      </c>
      <c r="H189" s="22" t="s">
        <v>1368</v>
      </c>
    </row>
    <row r="190" spans="1:8" ht="30" customHeight="1" x14ac:dyDescent="0.3">
      <c r="A190" s="22" t="s">
        <v>1368</v>
      </c>
      <c r="B190" s="22" t="s">
        <v>1368</v>
      </c>
      <c r="C190" s="22" t="s">
        <v>1297</v>
      </c>
      <c r="D190" s="22" t="s">
        <v>1294</v>
      </c>
      <c r="E190" s="22" t="s">
        <v>817</v>
      </c>
      <c r="F190" s="22" t="s">
        <v>1368</v>
      </c>
      <c r="G190" s="22" t="s">
        <v>1368</v>
      </c>
      <c r="H190" s="22" t="s">
        <v>1368</v>
      </c>
    </row>
    <row r="191" spans="1:8" ht="30" customHeight="1" x14ac:dyDescent="0.3">
      <c r="A191" s="22" t="s">
        <v>1368</v>
      </c>
      <c r="B191" s="22" t="s">
        <v>1368</v>
      </c>
      <c r="C191" s="22" t="s">
        <v>1298</v>
      </c>
      <c r="D191" s="22" t="s">
        <v>1294</v>
      </c>
      <c r="E191" s="22" t="s">
        <v>817</v>
      </c>
      <c r="F191" s="22" t="s">
        <v>1368</v>
      </c>
      <c r="G191" s="22" t="s">
        <v>1368</v>
      </c>
      <c r="H191" s="22" t="s">
        <v>1368</v>
      </c>
    </row>
    <row r="192" spans="1:8" ht="30" customHeight="1" x14ac:dyDescent="0.3">
      <c r="A192" s="22" t="s">
        <v>1368</v>
      </c>
      <c r="B192" s="22" t="s">
        <v>1368</v>
      </c>
      <c r="C192" s="22" t="s">
        <v>1299</v>
      </c>
      <c r="D192" s="22" t="s">
        <v>1294</v>
      </c>
      <c r="E192" s="22" t="s">
        <v>817</v>
      </c>
      <c r="F192" s="22" t="s">
        <v>1368</v>
      </c>
      <c r="G192" s="22" t="s">
        <v>1368</v>
      </c>
      <c r="H192" s="22" t="s">
        <v>1368</v>
      </c>
    </row>
    <row r="193" spans="1:8" ht="30" customHeight="1" x14ac:dyDescent="0.3">
      <c r="A193" s="22" t="s">
        <v>1368</v>
      </c>
      <c r="B193" s="22" t="s">
        <v>1368</v>
      </c>
      <c r="C193" s="22" t="s">
        <v>1309</v>
      </c>
      <c r="D193" s="22" t="s">
        <v>1294</v>
      </c>
      <c r="E193" s="22" t="s">
        <v>817</v>
      </c>
      <c r="F193" s="22" t="s">
        <v>1368</v>
      </c>
      <c r="G193" s="22" t="s">
        <v>1368</v>
      </c>
      <c r="H193" s="22" t="s">
        <v>1368</v>
      </c>
    </row>
    <row r="194" spans="1:8" ht="30" customHeight="1" x14ac:dyDescent="0.3">
      <c r="A194" s="22" t="s">
        <v>1368</v>
      </c>
      <c r="B194" s="22" t="s">
        <v>1368</v>
      </c>
      <c r="C194" s="22" t="s">
        <v>766</v>
      </c>
      <c r="D194" s="22" t="s">
        <v>648</v>
      </c>
      <c r="E194" s="22" t="s">
        <v>767</v>
      </c>
      <c r="F194" s="22" t="s">
        <v>1368</v>
      </c>
      <c r="G194" s="22" t="s">
        <v>1368</v>
      </c>
      <c r="H194" s="22" t="s">
        <v>1368</v>
      </c>
    </row>
    <row r="195" spans="1:8" ht="30" customHeight="1" x14ac:dyDescent="0.3">
      <c r="A195" s="22" t="s">
        <v>1368</v>
      </c>
      <c r="B195" s="22" t="s">
        <v>1368</v>
      </c>
      <c r="C195" s="22" t="s">
        <v>768</v>
      </c>
      <c r="D195" s="22" t="s">
        <v>648</v>
      </c>
      <c r="E195" s="22" t="s">
        <v>767</v>
      </c>
      <c r="F195" s="22" t="s">
        <v>1368</v>
      </c>
      <c r="G195" s="22" t="s">
        <v>1368</v>
      </c>
      <c r="H195" s="22" t="s">
        <v>1368</v>
      </c>
    </row>
    <row r="196" spans="1:8" ht="30" customHeight="1" x14ac:dyDescent="0.3">
      <c r="A196" s="22" t="s">
        <v>1368</v>
      </c>
      <c r="B196" s="22" t="s">
        <v>1368</v>
      </c>
      <c r="C196" s="22" t="s">
        <v>1097</v>
      </c>
      <c r="D196" s="22" t="s">
        <v>1080</v>
      </c>
      <c r="E196" s="22" t="s">
        <v>1032</v>
      </c>
      <c r="F196" s="22" t="s">
        <v>1368</v>
      </c>
      <c r="G196" s="22" t="s">
        <v>1368</v>
      </c>
      <c r="H196" s="22" t="s">
        <v>1368</v>
      </c>
    </row>
    <row r="197" spans="1:8" ht="30" customHeight="1" x14ac:dyDescent="0.3">
      <c r="A197" s="22" t="s">
        <v>1368</v>
      </c>
      <c r="B197" s="22" t="s">
        <v>1368</v>
      </c>
      <c r="C197" s="22" t="s">
        <v>1103</v>
      </c>
      <c r="D197" s="22" t="s">
        <v>1080</v>
      </c>
      <c r="E197" s="22" t="s">
        <v>1032</v>
      </c>
      <c r="F197" s="22" t="s">
        <v>1368</v>
      </c>
      <c r="G197" s="22" t="s">
        <v>1368</v>
      </c>
      <c r="H197" s="22" t="s">
        <v>1368</v>
      </c>
    </row>
    <row r="198" spans="1:8" ht="30" customHeight="1" x14ac:dyDescent="0.3">
      <c r="A198" s="22" t="s">
        <v>1368</v>
      </c>
      <c r="B198" s="22" t="s">
        <v>1368</v>
      </c>
      <c r="C198" s="22" t="s">
        <v>914</v>
      </c>
      <c r="D198" s="22" t="s">
        <v>915</v>
      </c>
      <c r="E198" s="22" t="s">
        <v>916</v>
      </c>
      <c r="F198" s="22" t="s">
        <v>1368</v>
      </c>
      <c r="G198" s="22" t="s">
        <v>1368</v>
      </c>
      <c r="H198" s="22" t="s">
        <v>1368</v>
      </c>
    </row>
    <row r="199" spans="1:8" ht="30" customHeight="1" x14ac:dyDescent="0.3">
      <c r="A199" s="22" t="s">
        <v>1368</v>
      </c>
      <c r="B199" s="22" t="s">
        <v>1368</v>
      </c>
      <c r="C199" s="22" t="s">
        <v>917</v>
      </c>
      <c r="D199" s="22" t="s">
        <v>918</v>
      </c>
      <c r="E199" s="22" t="s">
        <v>767</v>
      </c>
      <c r="F199" s="22" t="s">
        <v>1368</v>
      </c>
      <c r="G199" s="22" t="s">
        <v>1368</v>
      </c>
      <c r="H199" s="22" t="s">
        <v>1368</v>
      </c>
    </row>
    <row r="200" spans="1:8" ht="30" customHeight="1" x14ac:dyDescent="0.3">
      <c r="A200" s="22" t="s">
        <v>1368</v>
      </c>
      <c r="B200" s="22" t="s">
        <v>1368</v>
      </c>
      <c r="C200" s="22" t="s">
        <v>923</v>
      </c>
      <c r="D200" s="22" t="s">
        <v>918</v>
      </c>
      <c r="E200" s="22" t="s">
        <v>767</v>
      </c>
      <c r="F200" s="22" t="s">
        <v>1368</v>
      </c>
      <c r="G200" s="22" t="s">
        <v>1368</v>
      </c>
      <c r="H200" s="22" t="s">
        <v>1368</v>
      </c>
    </row>
    <row r="201" spans="1:8" ht="30" customHeight="1" x14ac:dyDescent="0.3">
      <c r="A201" s="22" t="s">
        <v>1368</v>
      </c>
      <c r="B201" s="22" t="s">
        <v>1368</v>
      </c>
      <c r="C201" s="22" t="s">
        <v>1278</v>
      </c>
      <c r="D201" s="22" t="s">
        <v>1279</v>
      </c>
      <c r="E201" s="22" t="s">
        <v>594</v>
      </c>
      <c r="F201" s="22" t="s">
        <v>1368</v>
      </c>
      <c r="G201" s="22" t="s">
        <v>1368</v>
      </c>
      <c r="H201" s="22" t="s">
        <v>1368</v>
      </c>
    </row>
    <row r="202" spans="1:8" ht="30" customHeight="1" x14ac:dyDescent="0.3">
      <c r="A202" s="22" t="s">
        <v>1368</v>
      </c>
      <c r="B202" s="22" t="s">
        <v>1368</v>
      </c>
      <c r="C202" s="22" t="s">
        <v>1280</v>
      </c>
      <c r="D202" s="22" t="s">
        <v>1279</v>
      </c>
      <c r="E202" s="22" t="s">
        <v>594</v>
      </c>
      <c r="F202" s="22" t="s">
        <v>1368</v>
      </c>
      <c r="G202" s="22" t="s">
        <v>1368</v>
      </c>
      <c r="H202" s="22" t="s">
        <v>1368</v>
      </c>
    </row>
    <row r="203" spans="1:8" ht="30" customHeight="1" x14ac:dyDescent="0.3">
      <c r="A203" s="22" t="s">
        <v>1368</v>
      </c>
      <c r="B203" s="22" t="s">
        <v>1368</v>
      </c>
      <c r="C203" s="22" t="s">
        <v>1281</v>
      </c>
      <c r="D203" s="22" t="s">
        <v>1279</v>
      </c>
      <c r="E203" s="22" t="s">
        <v>594</v>
      </c>
      <c r="F203" s="22" t="s">
        <v>1368</v>
      </c>
      <c r="G203" s="22" t="s">
        <v>1368</v>
      </c>
      <c r="H203" s="22" t="s">
        <v>1368</v>
      </c>
    </row>
    <row r="204" spans="1:8" ht="30" customHeight="1" x14ac:dyDescent="0.3">
      <c r="A204" s="22" t="s">
        <v>1368</v>
      </c>
      <c r="B204" s="22" t="s">
        <v>1368</v>
      </c>
      <c r="C204" s="22" t="s">
        <v>1282</v>
      </c>
      <c r="D204" s="22" t="s">
        <v>1279</v>
      </c>
      <c r="E204" s="22" t="s">
        <v>594</v>
      </c>
      <c r="F204" s="22" t="s">
        <v>1368</v>
      </c>
      <c r="G204" s="22" t="s">
        <v>1368</v>
      </c>
      <c r="H204" s="22" t="s">
        <v>1368</v>
      </c>
    </row>
    <row r="205" spans="1:8" ht="30" customHeight="1" x14ac:dyDescent="0.3">
      <c r="A205" s="22" t="s">
        <v>1368</v>
      </c>
      <c r="B205" s="22" t="s">
        <v>1368</v>
      </c>
      <c r="C205" s="22" t="s">
        <v>1139</v>
      </c>
      <c r="D205" s="22" t="s">
        <v>527</v>
      </c>
      <c r="E205" s="22" t="s">
        <v>545</v>
      </c>
      <c r="F205" s="22" t="s">
        <v>1368</v>
      </c>
      <c r="G205" s="22" t="s">
        <v>1368</v>
      </c>
      <c r="H205" s="22" t="s">
        <v>1368</v>
      </c>
    </row>
    <row r="206" spans="1:8" ht="30" customHeight="1" x14ac:dyDescent="0.3">
      <c r="A206" s="22" t="s">
        <v>1368</v>
      </c>
      <c r="B206" s="22" t="s">
        <v>1368</v>
      </c>
      <c r="C206" s="22" t="s">
        <v>1140</v>
      </c>
      <c r="D206" s="22" t="s">
        <v>527</v>
      </c>
      <c r="E206" s="22" t="s">
        <v>545</v>
      </c>
      <c r="F206" s="22" t="s">
        <v>1368</v>
      </c>
      <c r="G206" s="22" t="s">
        <v>1368</v>
      </c>
      <c r="H206" s="22" t="s">
        <v>1368</v>
      </c>
    </row>
    <row r="207" spans="1:8" ht="30" customHeight="1" x14ac:dyDescent="0.3">
      <c r="A207" s="22" t="s">
        <v>1368</v>
      </c>
      <c r="B207" s="22" t="s">
        <v>1368</v>
      </c>
      <c r="C207" s="22" t="s">
        <v>1141</v>
      </c>
      <c r="D207" s="22" t="s">
        <v>527</v>
      </c>
      <c r="E207" s="22" t="s">
        <v>545</v>
      </c>
      <c r="F207" s="22" t="s">
        <v>1368</v>
      </c>
      <c r="G207" s="22" t="s">
        <v>1368</v>
      </c>
      <c r="H207" s="22" t="s">
        <v>1368</v>
      </c>
    </row>
    <row r="208" spans="1:8" ht="30" customHeight="1" x14ac:dyDescent="0.3">
      <c r="A208" s="22" t="s">
        <v>1368</v>
      </c>
      <c r="B208" s="22" t="s">
        <v>1368</v>
      </c>
      <c r="C208" s="22" t="s">
        <v>526</v>
      </c>
      <c r="D208" s="22" t="s">
        <v>1121</v>
      </c>
      <c r="E208" s="22" t="s">
        <v>545</v>
      </c>
      <c r="F208" s="22" t="s">
        <v>1368</v>
      </c>
      <c r="G208" s="22" t="s">
        <v>1368</v>
      </c>
      <c r="H208" s="22" t="s">
        <v>1368</v>
      </c>
    </row>
    <row r="209" spans="1:8" ht="30" customHeight="1" x14ac:dyDescent="0.3">
      <c r="A209" s="22" t="s">
        <v>1368</v>
      </c>
      <c r="B209" s="22" t="s">
        <v>1368</v>
      </c>
      <c r="C209" s="22" t="s">
        <v>530</v>
      </c>
      <c r="D209" s="22" t="s">
        <v>1121</v>
      </c>
      <c r="E209" s="22" t="s">
        <v>545</v>
      </c>
      <c r="F209" s="22" t="s">
        <v>1368</v>
      </c>
      <c r="G209" s="22" t="s">
        <v>1368</v>
      </c>
      <c r="H209" s="22" t="s">
        <v>1368</v>
      </c>
    </row>
    <row r="210" spans="1:8" ht="30" customHeight="1" x14ac:dyDescent="0.3">
      <c r="A210" s="22" t="s">
        <v>1368</v>
      </c>
      <c r="B210" s="22" t="s">
        <v>1368</v>
      </c>
      <c r="C210" s="22" t="s">
        <v>531</v>
      </c>
      <c r="D210" s="22" t="s">
        <v>527</v>
      </c>
      <c r="E210" s="22" t="s">
        <v>545</v>
      </c>
      <c r="F210" s="22" t="s">
        <v>1368</v>
      </c>
      <c r="G210" s="22" t="s">
        <v>1368</v>
      </c>
      <c r="H210" s="22" t="s">
        <v>1368</v>
      </c>
    </row>
    <row r="211" spans="1:8" ht="30" customHeight="1" x14ac:dyDescent="0.3">
      <c r="A211" s="22" t="s">
        <v>1368</v>
      </c>
      <c r="B211" s="22" t="s">
        <v>1368</v>
      </c>
      <c r="C211" s="22" t="s">
        <v>1125</v>
      </c>
      <c r="D211" s="22" t="s">
        <v>527</v>
      </c>
      <c r="E211" s="22" t="s">
        <v>545</v>
      </c>
      <c r="F211" s="22" t="s">
        <v>1368</v>
      </c>
      <c r="G211" s="22" t="s">
        <v>1368</v>
      </c>
      <c r="H211" s="22" t="s">
        <v>1368</v>
      </c>
    </row>
    <row r="212" spans="1:8" ht="30" customHeight="1" x14ac:dyDescent="0.3">
      <c r="A212" s="22" t="s">
        <v>1368</v>
      </c>
      <c r="B212" s="22" t="s">
        <v>1368</v>
      </c>
      <c r="C212" s="22" t="s">
        <v>1126</v>
      </c>
      <c r="D212" s="22" t="s">
        <v>527</v>
      </c>
      <c r="E212" s="22" t="s">
        <v>545</v>
      </c>
      <c r="F212" s="22" t="s">
        <v>1368</v>
      </c>
      <c r="G212" s="22" t="s">
        <v>1368</v>
      </c>
      <c r="H212" s="22" t="s">
        <v>1368</v>
      </c>
    </row>
    <row r="213" spans="1:8" ht="30" customHeight="1" x14ac:dyDescent="0.3">
      <c r="A213" s="22" t="s">
        <v>1368</v>
      </c>
      <c r="B213" s="22" t="s">
        <v>1368</v>
      </c>
      <c r="C213" s="22" t="s">
        <v>1093</v>
      </c>
      <c r="D213" s="22" t="s">
        <v>1031</v>
      </c>
      <c r="E213" s="22" t="s">
        <v>817</v>
      </c>
      <c r="F213" s="22" t="s">
        <v>1368</v>
      </c>
      <c r="G213" s="22" t="s">
        <v>1368</v>
      </c>
      <c r="H213" s="22" t="s">
        <v>1368</v>
      </c>
    </row>
    <row r="214" spans="1:8" ht="30" customHeight="1" x14ac:dyDescent="0.3">
      <c r="A214" s="22" t="s">
        <v>1368</v>
      </c>
      <c r="B214" s="22" t="s">
        <v>1368</v>
      </c>
      <c r="C214" s="22" t="s">
        <v>1094</v>
      </c>
      <c r="D214" s="22" t="s">
        <v>1031</v>
      </c>
      <c r="E214" s="22" t="s">
        <v>817</v>
      </c>
      <c r="F214" s="22" t="s">
        <v>1368</v>
      </c>
      <c r="G214" s="22" t="s">
        <v>1368</v>
      </c>
      <c r="H214" s="22" t="s">
        <v>1368</v>
      </c>
    </row>
    <row r="215" spans="1:8" ht="30" customHeight="1" x14ac:dyDescent="0.3">
      <c r="A215" s="22" t="s">
        <v>1368</v>
      </c>
      <c r="B215" s="22" t="s">
        <v>1368</v>
      </c>
      <c r="C215" s="22" t="s">
        <v>1096</v>
      </c>
      <c r="D215" s="22" t="s">
        <v>1031</v>
      </c>
      <c r="E215" s="22" t="s">
        <v>817</v>
      </c>
      <c r="F215" s="22" t="s">
        <v>1368</v>
      </c>
      <c r="G215" s="22" t="s">
        <v>1368</v>
      </c>
      <c r="H215" s="22" t="s">
        <v>1368</v>
      </c>
    </row>
    <row r="216" spans="1:8" ht="30" customHeight="1" x14ac:dyDescent="0.3">
      <c r="A216" s="22" t="s">
        <v>1368</v>
      </c>
      <c r="B216" s="22" t="s">
        <v>1368</v>
      </c>
      <c r="C216" s="22" t="s">
        <v>1288</v>
      </c>
      <c r="D216" s="22" t="s">
        <v>1289</v>
      </c>
      <c r="E216" s="22" t="s">
        <v>767</v>
      </c>
      <c r="F216" s="22" t="s">
        <v>1368</v>
      </c>
      <c r="G216" s="22" t="s">
        <v>1368</v>
      </c>
      <c r="H216" s="22" t="s">
        <v>1368</v>
      </c>
    </row>
    <row r="217" spans="1:8" ht="30" customHeight="1" x14ac:dyDescent="0.3">
      <c r="A217" s="22" t="s">
        <v>1368</v>
      </c>
      <c r="B217" s="22" t="s">
        <v>1368</v>
      </c>
      <c r="C217" s="22" t="s">
        <v>1290</v>
      </c>
      <c r="D217" s="22" t="s">
        <v>1289</v>
      </c>
      <c r="E217" s="22" t="s">
        <v>767</v>
      </c>
      <c r="F217" s="22" t="s">
        <v>1368</v>
      </c>
      <c r="G217" s="22" t="s">
        <v>1368</v>
      </c>
      <c r="H217" s="22" t="s">
        <v>1368</v>
      </c>
    </row>
    <row r="218" spans="1:8" ht="30" customHeight="1" x14ac:dyDescent="0.3">
      <c r="A218" s="22" t="s">
        <v>1368</v>
      </c>
      <c r="B218" s="22" t="s">
        <v>1368</v>
      </c>
      <c r="C218" s="22" t="s">
        <v>1291</v>
      </c>
      <c r="D218" s="22" t="s">
        <v>1289</v>
      </c>
      <c r="E218" s="22" t="s">
        <v>767</v>
      </c>
      <c r="F218" s="22" t="s">
        <v>1368</v>
      </c>
      <c r="G218" s="22" t="s">
        <v>1368</v>
      </c>
      <c r="H218" s="22" t="s">
        <v>1368</v>
      </c>
    </row>
    <row r="219" spans="1:8" ht="30" customHeight="1" x14ac:dyDescent="0.3">
      <c r="A219" s="22" t="s">
        <v>1368</v>
      </c>
      <c r="B219" s="22" t="s">
        <v>1368</v>
      </c>
      <c r="C219" s="22" t="s">
        <v>1292</v>
      </c>
      <c r="D219" s="22" t="s">
        <v>1289</v>
      </c>
      <c r="E219" s="22" t="s">
        <v>767</v>
      </c>
      <c r="F219" s="22" t="s">
        <v>1368</v>
      </c>
      <c r="G219" s="22" t="s">
        <v>1368</v>
      </c>
      <c r="H219" s="22" t="s">
        <v>1368</v>
      </c>
    </row>
    <row r="220" spans="1:8" ht="30" customHeight="1" x14ac:dyDescent="0.3">
      <c r="A220" s="22" t="s">
        <v>1368</v>
      </c>
      <c r="B220" s="22" t="s">
        <v>1368</v>
      </c>
      <c r="C220" s="22" t="s">
        <v>1235</v>
      </c>
      <c r="D220" s="22" t="s">
        <v>1236</v>
      </c>
      <c r="E220" s="22" t="s">
        <v>849</v>
      </c>
      <c r="F220" s="22" t="s">
        <v>1368</v>
      </c>
      <c r="G220" s="22" t="s">
        <v>1368</v>
      </c>
      <c r="H220" s="22" t="s">
        <v>1368</v>
      </c>
    </row>
    <row r="221" spans="1:8" ht="30" customHeight="1" x14ac:dyDescent="0.3">
      <c r="A221" s="22" t="s">
        <v>1368</v>
      </c>
      <c r="B221" s="22" t="s">
        <v>1368</v>
      </c>
      <c r="C221" s="22" t="s">
        <v>1237</v>
      </c>
      <c r="D221" s="22" t="s">
        <v>1238</v>
      </c>
      <c r="E221" s="22" t="s">
        <v>849</v>
      </c>
      <c r="F221" s="22" t="s">
        <v>1368</v>
      </c>
      <c r="G221" s="22" t="s">
        <v>1368</v>
      </c>
      <c r="H221" s="22" t="s">
        <v>1368</v>
      </c>
    </row>
    <row r="222" spans="1:8" ht="30" customHeight="1" x14ac:dyDescent="0.3">
      <c r="A222" s="22" t="s">
        <v>1368</v>
      </c>
      <c r="B222" s="22" t="s">
        <v>1368</v>
      </c>
      <c r="C222" s="22" t="s">
        <v>1306</v>
      </c>
      <c r="D222" s="22" t="s">
        <v>1307</v>
      </c>
      <c r="E222" s="22" t="s">
        <v>817</v>
      </c>
      <c r="F222" s="22" t="s">
        <v>1368</v>
      </c>
      <c r="G222" s="22" t="s">
        <v>1368</v>
      </c>
      <c r="H222" s="22" t="s">
        <v>1368</v>
      </c>
    </row>
    <row r="223" spans="1:8" ht="30" customHeight="1" x14ac:dyDescent="0.3">
      <c r="A223" s="22" t="s">
        <v>1368</v>
      </c>
      <c r="B223" s="22" t="s">
        <v>1368</v>
      </c>
      <c r="C223" s="22" t="s">
        <v>1308</v>
      </c>
      <c r="D223" s="22" t="s">
        <v>1307</v>
      </c>
      <c r="E223" s="22" t="s">
        <v>817</v>
      </c>
      <c r="F223" s="22" t="s">
        <v>1368</v>
      </c>
      <c r="G223" s="22" t="s">
        <v>1368</v>
      </c>
      <c r="H223" s="22" t="s">
        <v>1368</v>
      </c>
    </row>
    <row r="224" spans="1:8" ht="30" customHeight="1" x14ac:dyDescent="0.3">
      <c r="A224" s="22" t="s">
        <v>1368</v>
      </c>
      <c r="B224" s="22" t="s">
        <v>1368</v>
      </c>
      <c r="C224" s="22" t="s">
        <v>815</v>
      </c>
      <c r="D224" s="22" t="s">
        <v>816</v>
      </c>
      <c r="E224" s="22" t="s">
        <v>817</v>
      </c>
      <c r="F224" s="22" t="s">
        <v>1368</v>
      </c>
      <c r="G224" s="22" t="s">
        <v>1368</v>
      </c>
      <c r="H224" s="22" t="s">
        <v>1368</v>
      </c>
    </row>
    <row r="225" spans="1:8" ht="30" customHeight="1" x14ac:dyDescent="0.3">
      <c r="A225" s="22" t="s">
        <v>1368</v>
      </c>
      <c r="B225" s="22" t="s">
        <v>1368</v>
      </c>
      <c r="C225" s="22" t="s">
        <v>819</v>
      </c>
      <c r="D225" s="22" t="s">
        <v>816</v>
      </c>
      <c r="E225" s="22" t="s">
        <v>817</v>
      </c>
      <c r="F225" s="22" t="s">
        <v>1368</v>
      </c>
      <c r="G225" s="22" t="s">
        <v>1368</v>
      </c>
      <c r="H225" s="22" t="s">
        <v>1368</v>
      </c>
    </row>
    <row r="226" spans="1:8" ht="30" customHeight="1" x14ac:dyDescent="0.3">
      <c r="A226" s="22" t="s">
        <v>1368</v>
      </c>
      <c r="B226" s="22" t="s">
        <v>1368</v>
      </c>
      <c r="C226" s="22" t="s">
        <v>820</v>
      </c>
      <c r="D226" s="22" t="s">
        <v>816</v>
      </c>
      <c r="E226" s="22" t="s">
        <v>817</v>
      </c>
      <c r="F226" s="22" t="s">
        <v>1368</v>
      </c>
      <c r="G226" s="22" t="s">
        <v>1368</v>
      </c>
      <c r="H226" s="22" t="s">
        <v>1368</v>
      </c>
    </row>
    <row r="227" spans="1:8" ht="30" customHeight="1" x14ac:dyDescent="0.3">
      <c r="A227" s="22" t="s">
        <v>1368</v>
      </c>
      <c r="B227" s="22" t="s">
        <v>1368</v>
      </c>
      <c r="C227" s="22" t="s">
        <v>1233</v>
      </c>
      <c r="D227" s="22" t="s">
        <v>1234</v>
      </c>
      <c r="E227" s="22" t="s">
        <v>849</v>
      </c>
      <c r="F227" s="22" t="s">
        <v>1368</v>
      </c>
      <c r="G227" s="22" t="s">
        <v>1368</v>
      </c>
      <c r="H227" s="22" t="s">
        <v>1368</v>
      </c>
    </row>
    <row r="228" spans="1:8" ht="30" customHeight="1" x14ac:dyDescent="0.3">
      <c r="A228" s="22" t="s">
        <v>1368</v>
      </c>
      <c r="B228" s="22" t="s">
        <v>1368</v>
      </c>
      <c r="C228" s="22" t="s">
        <v>1231</v>
      </c>
      <c r="D228" s="22" t="s">
        <v>1232</v>
      </c>
      <c r="E228" s="22" t="s">
        <v>849</v>
      </c>
      <c r="F228" s="22" t="s">
        <v>1368</v>
      </c>
      <c r="G228" s="22" t="s">
        <v>1368</v>
      </c>
      <c r="H228" s="22" t="s">
        <v>1368</v>
      </c>
    </row>
    <row r="229" spans="1:8" ht="30" customHeight="1" x14ac:dyDescent="0.3">
      <c r="A229" s="22" t="s">
        <v>1368</v>
      </c>
      <c r="B229" s="22" t="s">
        <v>1368</v>
      </c>
      <c r="C229" s="22" t="s">
        <v>1239</v>
      </c>
      <c r="D229" s="22" t="s">
        <v>1240</v>
      </c>
      <c r="E229" s="22" t="s">
        <v>849</v>
      </c>
      <c r="F229" s="22" t="s">
        <v>1368</v>
      </c>
      <c r="G229" s="22" t="s">
        <v>1368</v>
      </c>
      <c r="H229" s="22" t="s">
        <v>1368</v>
      </c>
    </row>
    <row r="230" spans="1:8" ht="30" customHeight="1" x14ac:dyDescent="0.3">
      <c r="A230" s="22" t="s">
        <v>1368</v>
      </c>
      <c r="B230" s="22" t="s">
        <v>1368</v>
      </c>
      <c r="C230" s="22" t="s">
        <v>1241</v>
      </c>
      <c r="D230" s="22" t="s">
        <v>1242</v>
      </c>
      <c r="E230" s="22" t="s">
        <v>849</v>
      </c>
      <c r="F230" s="22" t="s">
        <v>1368</v>
      </c>
      <c r="G230" s="22" t="s">
        <v>1368</v>
      </c>
      <c r="H230" s="22" t="s">
        <v>1368</v>
      </c>
    </row>
    <row r="231" spans="1:8" ht="30" customHeight="1" x14ac:dyDescent="0.3">
      <c r="A231" s="22" t="s">
        <v>1368</v>
      </c>
      <c r="B231" s="22" t="s">
        <v>1368</v>
      </c>
      <c r="C231" s="22" t="s">
        <v>886</v>
      </c>
      <c r="D231" s="22" t="s">
        <v>887</v>
      </c>
      <c r="E231" s="22" t="s">
        <v>817</v>
      </c>
      <c r="F231" s="22" t="s">
        <v>1368</v>
      </c>
      <c r="G231" s="22" t="s">
        <v>1368</v>
      </c>
      <c r="H231" s="22" t="s">
        <v>1368</v>
      </c>
    </row>
    <row r="232" spans="1:8" ht="30" customHeight="1" x14ac:dyDescent="0.3">
      <c r="A232" s="22" t="s">
        <v>1368</v>
      </c>
      <c r="B232" s="22" t="s">
        <v>1368</v>
      </c>
      <c r="C232" s="22" t="s">
        <v>1255</v>
      </c>
      <c r="D232" s="22" t="s">
        <v>1256</v>
      </c>
      <c r="E232" s="22" t="s">
        <v>545</v>
      </c>
      <c r="F232" s="22" t="s">
        <v>1368</v>
      </c>
      <c r="G232" s="22" t="s">
        <v>1368</v>
      </c>
      <c r="H232" s="22" t="s">
        <v>1368</v>
      </c>
    </row>
    <row r="233" spans="1:8" ht="30" customHeight="1" x14ac:dyDescent="0.3">
      <c r="A233" s="22" t="s">
        <v>1368</v>
      </c>
      <c r="B233" s="22" t="s">
        <v>1368</v>
      </c>
      <c r="C233" s="22" t="s">
        <v>1272</v>
      </c>
      <c r="D233" s="22" t="s">
        <v>1267</v>
      </c>
      <c r="E233" s="22" t="s">
        <v>545</v>
      </c>
      <c r="F233" s="22" t="s">
        <v>1368</v>
      </c>
      <c r="G233" s="22" t="s">
        <v>1368</v>
      </c>
      <c r="H233" s="22" t="s">
        <v>1368</v>
      </c>
    </row>
    <row r="234" spans="1:8" ht="30" customHeight="1" x14ac:dyDescent="0.3">
      <c r="A234" s="22" t="s">
        <v>1368</v>
      </c>
      <c r="B234" s="22" t="s">
        <v>1368</v>
      </c>
      <c r="C234" s="22" t="s">
        <v>1275</v>
      </c>
      <c r="D234" s="22" t="s">
        <v>1273</v>
      </c>
      <c r="E234" s="22" t="s">
        <v>545</v>
      </c>
      <c r="F234" s="22" t="s">
        <v>1368</v>
      </c>
      <c r="G234" s="22" t="s">
        <v>1368</v>
      </c>
      <c r="H234" s="22" t="s">
        <v>1368</v>
      </c>
    </row>
    <row r="235" spans="1:8" ht="30" customHeight="1" x14ac:dyDescent="0.3">
      <c r="A235" s="22" t="s">
        <v>1368</v>
      </c>
      <c r="B235" s="22" t="s">
        <v>1368</v>
      </c>
      <c r="C235" s="22" t="s">
        <v>1276</v>
      </c>
      <c r="D235" s="22" t="s">
        <v>1267</v>
      </c>
      <c r="E235" s="22" t="s">
        <v>545</v>
      </c>
      <c r="F235" s="22" t="s">
        <v>1368</v>
      </c>
      <c r="G235" s="22" t="s">
        <v>1368</v>
      </c>
      <c r="H235" s="22" t="s">
        <v>1368</v>
      </c>
    </row>
    <row r="236" spans="1:8" ht="30" customHeight="1" x14ac:dyDescent="0.3">
      <c r="A236" s="22" t="s">
        <v>1368</v>
      </c>
      <c r="B236" s="22" t="s">
        <v>1368</v>
      </c>
      <c r="C236" s="22" t="s">
        <v>1277</v>
      </c>
      <c r="D236" s="22" t="s">
        <v>1273</v>
      </c>
      <c r="E236" s="22" t="s">
        <v>545</v>
      </c>
      <c r="F236" s="22" t="s">
        <v>1368</v>
      </c>
      <c r="G236" s="22" t="s">
        <v>1368</v>
      </c>
      <c r="H236" s="22" t="s">
        <v>1368</v>
      </c>
    </row>
    <row r="237" spans="1:8" ht="30" customHeight="1" x14ac:dyDescent="0.3">
      <c r="A237" s="22" t="s">
        <v>1368</v>
      </c>
      <c r="B237" s="22" t="s">
        <v>1368</v>
      </c>
      <c r="C237" s="22" t="s">
        <v>1300</v>
      </c>
      <c r="D237" s="22" t="s">
        <v>1294</v>
      </c>
      <c r="E237" s="22" t="s">
        <v>817</v>
      </c>
      <c r="F237" s="22" t="s">
        <v>1368</v>
      </c>
      <c r="G237" s="22" t="s">
        <v>1368</v>
      </c>
      <c r="H237" s="22" t="s">
        <v>1368</v>
      </c>
    </row>
    <row r="238" spans="1:8" ht="30" customHeight="1" x14ac:dyDescent="0.3">
      <c r="A238" s="22" t="s">
        <v>1368</v>
      </c>
      <c r="B238" s="22" t="s">
        <v>1368</v>
      </c>
      <c r="C238" s="22" t="s">
        <v>1301</v>
      </c>
      <c r="D238" s="22" t="s">
        <v>1294</v>
      </c>
      <c r="E238" s="22" t="s">
        <v>817</v>
      </c>
      <c r="F238" s="22" t="s">
        <v>1368</v>
      </c>
      <c r="G238" s="22" t="s">
        <v>1368</v>
      </c>
      <c r="H238" s="22" t="s">
        <v>1368</v>
      </c>
    </row>
    <row r="239" spans="1:8" ht="30" customHeight="1" x14ac:dyDescent="0.3">
      <c r="A239" s="22" t="s">
        <v>1368</v>
      </c>
      <c r="B239" s="22" t="s">
        <v>1368</v>
      </c>
      <c r="C239" s="22" t="s">
        <v>1302</v>
      </c>
      <c r="D239" s="22" t="s">
        <v>1294</v>
      </c>
      <c r="E239" s="22" t="s">
        <v>817</v>
      </c>
      <c r="F239" s="22" t="s">
        <v>1368</v>
      </c>
      <c r="G239" s="22" t="s">
        <v>1368</v>
      </c>
      <c r="H239" s="22" t="s">
        <v>1368</v>
      </c>
    </row>
    <row r="240" spans="1:8" ht="30" customHeight="1" x14ac:dyDescent="0.3">
      <c r="A240" s="22" t="s">
        <v>1368</v>
      </c>
      <c r="B240" s="22" t="s">
        <v>1368</v>
      </c>
      <c r="C240" s="22" t="s">
        <v>1303</v>
      </c>
      <c r="D240" s="22" t="s">
        <v>1294</v>
      </c>
      <c r="E240" s="22" t="s">
        <v>817</v>
      </c>
      <c r="F240" s="22" t="s">
        <v>1368</v>
      </c>
      <c r="G240" s="22" t="s">
        <v>1368</v>
      </c>
      <c r="H240" s="22" t="s">
        <v>1368</v>
      </c>
    </row>
    <row r="241" spans="1:8" ht="30" customHeight="1" x14ac:dyDescent="0.3">
      <c r="A241" s="22" t="s">
        <v>1368</v>
      </c>
      <c r="B241" s="22" t="s">
        <v>1368</v>
      </c>
      <c r="C241" s="22" t="s">
        <v>1304</v>
      </c>
      <c r="D241" s="22" t="s">
        <v>1294</v>
      </c>
      <c r="E241" s="22" t="s">
        <v>817</v>
      </c>
      <c r="F241" s="22" t="s">
        <v>1368</v>
      </c>
      <c r="G241" s="22" t="s">
        <v>1368</v>
      </c>
      <c r="H241" s="22" t="s">
        <v>1368</v>
      </c>
    </row>
    <row r="242" spans="1:8" ht="30" customHeight="1" x14ac:dyDescent="0.3">
      <c r="A242" s="22" t="s">
        <v>1368</v>
      </c>
      <c r="B242" s="22" t="s">
        <v>1368</v>
      </c>
      <c r="C242" s="22" t="s">
        <v>1305</v>
      </c>
      <c r="D242" s="22" t="s">
        <v>1294</v>
      </c>
      <c r="E242" s="22" t="s">
        <v>817</v>
      </c>
      <c r="F242" s="22" t="s">
        <v>1368</v>
      </c>
      <c r="G242" s="22" t="s">
        <v>1368</v>
      </c>
      <c r="H242" s="22" t="s">
        <v>1368</v>
      </c>
    </row>
    <row r="243" spans="1:8" ht="30" customHeight="1" x14ac:dyDescent="0.3">
      <c r="A243" s="22" t="s">
        <v>1368</v>
      </c>
      <c r="B243" s="22" t="s">
        <v>1368</v>
      </c>
      <c r="C243" s="22" t="s">
        <v>919</v>
      </c>
      <c r="D243" s="22" t="s">
        <v>920</v>
      </c>
      <c r="E243" s="22" t="s">
        <v>767</v>
      </c>
      <c r="F243" s="22" t="s">
        <v>1368</v>
      </c>
      <c r="G243" s="22" t="s">
        <v>1368</v>
      </c>
      <c r="H243" s="22" t="s">
        <v>1368</v>
      </c>
    </row>
    <row r="244" spans="1:8" ht="30" customHeight="1" x14ac:dyDescent="0.3">
      <c r="A244" s="22" t="s">
        <v>1368</v>
      </c>
      <c r="B244" s="22" t="s">
        <v>1368</v>
      </c>
      <c r="C244" s="22" t="s">
        <v>924</v>
      </c>
      <c r="D244" s="22" t="s">
        <v>920</v>
      </c>
      <c r="E244" s="22" t="s">
        <v>849</v>
      </c>
      <c r="F244" s="22" t="s">
        <v>1368</v>
      </c>
      <c r="G244" s="22" t="s">
        <v>1368</v>
      </c>
      <c r="H244" s="22" t="s">
        <v>1368</v>
      </c>
    </row>
    <row r="245" spans="1:8" ht="30" customHeight="1" x14ac:dyDescent="0.3">
      <c r="A245" s="22" t="s">
        <v>1368</v>
      </c>
      <c r="B245" s="22" t="s">
        <v>1368</v>
      </c>
      <c r="C245" s="22" t="s">
        <v>926</v>
      </c>
      <c r="D245" s="22" t="s">
        <v>920</v>
      </c>
      <c r="E245" s="22" t="s">
        <v>849</v>
      </c>
      <c r="F245" s="22" t="s">
        <v>1368</v>
      </c>
      <c r="G245" s="22" t="s">
        <v>1368</v>
      </c>
      <c r="H245" s="22" t="s">
        <v>1368</v>
      </c>
    </row>
    <row r="246" spans="1:8" ht="30" customHeight="1" x14ac:dyDescent="0.3">
      <c r="A246" s="22" t="s">
        <v>1368</v>
      </c>
      <c r="B246" s="22" t="s">
        <v>1368</v>
      </c>
      <c r="C246" s="22" t="s">
        <v>927</v>
      </c>
      <c r="D246" s="22" t="s">
        <v>920</v>
      </c>
      <c r="E246" s="22" t="s">
        <v>849</v>
      </c>
      <c r="F246" s="22" t="s">
        <v>1368</v>
      </c>
      <c r="G246" s="22" t="s">
        <v>1368</v>
      </c>
      <c r="H246" s="22" t="s">
        <v>1368</v>
      </c>
    </row>
    <row r="247" spans="1:8" ht="30" customHeight="1" x14ac:dyDescent="0.3">
      <c r="A247" s="22" t="s">
        <v>1368</v>
      </c>
      <c r="B247" s="22" t="s">
        <v>1368</v>
      </c>
      <c r="C247" s="22" t="s">
        <v>930</v>
      </c>
      <c r="D247" s="22" t="s">
        <v>920</v>
      </c>
      <c r="E247" s="22" t="s">
        <v>849</v>
      </c>
      <c r="F247" s="22" t="s">
        <v>1368</v>
      </c>
      <c r="G247" s="22" t="s">
        <v>1368</v>
      </c>
      <c r="H247" s="22" t="s">
        <v>1368</v>
      </c>
    </row>
    <row r="248" spans="1:8" ht="30" customHeight="1" x14ac:dyDescent="0.3">
      <c r="A248" s="22" t="s">
        <v>1368</v>
      </c>
      <c r="B248" s="22" t="s">
        <v>1368</v>
      </c>
      <c r="C248" s="22" t="s">
        <v>931</v>
      </c>
      <c r="D248" s="22" t="s">
        <v>920</v>
      </c>
      <c r="E248" s="22" t="s">
        <v>849</v>
      </c>
      <c r="F248" s="22" t="s">
        <v>1368</v>
      </c>
      <c r="G248" s="22" t="s">
        <v>1368</v>
      </c>
      <c r="H248" s="22" t="s">
        <v>1368</v>
      </c>
    </row>
    <row r="249" spans="1:8" ht="30" customHeight="1" x14ac:dyDescent="0.3">
      <c r="A249" s="22" t="s">
        <v>1368</v>
      </c>
      <c r="B249" s="22" t="s">
        <v>1368</v>
      </c>
      <c r="C249" s="22" t="s">
        <v>932</v>
      </c>
      <c r="D249" s="22" t="s">
        <v>920</v>
      </c>
      <c r="E249" s="22" t="s">
        <v>849</v>
      </c>
      <c r="F249" s="22" t="s">
        <v>1368</v>
      </c>
      <c r="G249" s="22" t="s">
        <v>1368</v>
      </c>
      <c r="H249" s="22" t="s">
        <v>1368</v>
      </c>
    </row>
    <row r="250" spans="1:8" ht="30" customHeight="1" x14ac:dyDescent="0.3">
      <c r="A250" s="22" t="s">
        <v>1368</v>
      </c>
      <c r="B250" s="22" t="s">
        <v>1368</v>
      </c>
      <c r="C250" s="22" t="s">
        <v>933</v>
      </c>
      <c r="D250" s="22" t="s">
        <v>920</v>
      </c>
      <c r="E250" s="22" t="s">
        <v>849</v>
      </c>
      <c r="F250" s="22" t="s">
        <v>1368</v>
      </c>
      <c r="G250" s="22" t="s">
        <v>1368</v>
      </c>
      <c r="H250" s="22" t="s">
        <v>1368</v>
      </c>
    </row>
    <row r="251" spans="1:8" ht="30" customHeight="1" x14ac:dyDescent="0.3">
      <c r="A251" s="22" t="s">
        <v>1368</v>
      </c>
      <c r="B251" s="22" t="s">
        <v>1368</v>
      </c>
      <c r="C251" s="22" t="s">
        <v>934</v>
      </c>
      <c r="D251" s="22" t="s">
        <v>920</v>
      </c>
      <c r="E251" s="22" t="s">
        <v>849</v>
      </c>
      <c r="F251" s="22" t="s">
        <v>1368</v>
      </c>
      <c r="G251" s="22" t="s">
        <v>1368</v>
      </c>
      <c r="H251" s="22" t="s">
        <v>1368</v>
      </c>
    </row>
    <row r="252" spans="1:8" ht="30" customHeight="1" x14ac:dyDescent="0.3">
      <c r="A252" s="22" t="s">
        <v>1368</v>
      </c>
      <c r="B252" s="22" t="s">
        <v>1368</v>
      </c>
      <c r="C252" s="22" t="s">
        <v>921</v>
      </c>
      <c r="D252" s="22" t="s">
        <v>922</v>
      </c>
      <c r="E252" s="22" t="s">
        <v>767</v>
      </c>
      <c r="F252" s="22" t="s">
        <v>1368</v>
      </c>
      <c r="G252" s="22" t="s">
        <v>1368</v>
      </c>
      <c r="H252" s="22" t="s">
        <v>1368</v>
      </c>
    </row>
    <row r="253" spans="1:8" ht="30" customHeight="1" x14ac:dyDescent="0.3">
      <c r="A253" s="22" t="s">
        <v>1368</v>
      </c>
      <c r="B253" s="22" t="s">
        <v>1368</v>
      </c>
      <c r="C253" s="22" t="s">
        <v>925</v>
      </c>
      <c r="D253" s="22" t="s">
        <v>922</v>
      </c>
      <c r="E253" s="22" t="s">
        <v>767</v>
      </c>
      <c r="F253" s="22" t="s">
        <v>1368</v>
      </c>
      <c r="G253" s="22" t="s">
        <v>1368</v>
      </c>
      <c r="H253" s="22" t="s">
        <v>1368</v>
      </c>
    </row>
    <row r="254" spans="1:8" ht="30" customHeight="1" x14ac:dyDescent="0.3">
      <c r="A254" s="22" t="s">
        <v>1368</v>
      </c>
      <c r="B254" s="22" t="s">
        <v>1368</v>
      </c>
      <c r="C254" s="22" t="s">
        <v>935</v>
      </c>
      <c r="D254" s="22" t="s">
        <v>922</v>
      </c>
      <c r="E254" s="22" t="s">
        <v>767</v>
      </c>
      <c r="F254" s="22" t="s">
        <v>1368</v>
      </c>
      <c r="G254" s="22" t="s">
        <v>1368</v>
      </c>
      <c r="H254" s="22" t="s">
        <v>1368</v>
      </c>
    </row>
    <row r="255" spans="1:8" ht="30" customHeight="1" x14ac:dyDescent="0.3">
      <c r="A255" s="22" t="s">
        <v>1368</v>
      </c>
      <c r="B255" s="22" t="s">
        <v>1368</v>
      </c>
      <c r="C255" s="22" t="s">
        <v>1310</v>
      </c>
      <c r="D255" s="22" t="s">
        <v>1294</v>
      </c>
      <c r="E255" s="22" t="s">
        <v>817</v>
      </c>
      <c r="F255" s="22" t="s">
        <v>1368</v>
      </c>
      <c r="G255" s="22" t="s">
        <v>1368</v>
      </c>
      <c r="H255" s="22" t="s">
        <v>1368</v>
      </c>
    </row>
    <row r="256" spans="1:8" ht="30" customHeight="1" x14ac:dyDescent="0.3">
      <c r="A256" s="22" t="s">
        <v>1368</v>
      </c>
      <c r="B256" s="22" t="s">
        <v>1368</v>
      </c>
      <c r="C256" s="22" t="s">
        <v>871</v>
      </c>
      <c r="D256" s="22" t="s">
        <v>872</v>
      </c>
      <c r="E256" s="22" t="s">
        <v>849</v>
      </c>
      <c r="F256" s="22" t="s">
        <v>1368</v>
      </c>
      <c r="G256" s="22" t="s">
        <v>1368</v>
      </c>
      <c r="H256" s="22" t="s">
        <v>1368</v>
      </c>
    </row>
    <row r="257" spans="1:8" ht="30" customHeight="1" x14ac:dyDescent="0.3">
      <c r="A257" s="22" t="s">
        <v>1368</v>
      </c>
      <c r="B257" s="22" t="s">
        <v>1368</v>
      </c>
      <c r="C257" s="22" t="s">
        <v>873</v>
      </c>
      <c r="D257" s="22" t="s">
        <v>874</v>
      </c>
      <c r="E257" s="22" t="s">
        <v>849</v>
      </c>
      <c r="F257" s="22" t="s">
        <v>1368</v>
      </c>
      <c r="G257" s="22" t="s">
        <v>1368</v>
      </c>
      <c r="H257" s="22" t="s">
        <v>1368</v>
      </c>
    </row>
    <row r="258" spans="1:8" ht="30" customHeight="1" x14ac:dyDescent="0.3">
      <c r="A258" s="22" t="s">
        <v>1368</v>
      </c>
      <c r="B258" s="22" t="s">
        <v>1368</v>
      </c>
      <c r="C258" s="22" t="s">
        <v>514</v>
      </c>
      <c r="D258" s="22" t="s">
        <v>515</v>
      </c>
      <c r="E258" s="22" t="s">
        <v>849</v>
      </c>
      <c r="F258" s="22" t="s">
        <v>1368</v>
      </c>
      <c r="G258" s="22" t="s">
        <v>1368</v>
      </c>
      <c r="H258" s="22" t="s">
        <v>1368</v>
      </c>
    </row>
    <row r="259" spans="1:8" ht="30" customHeight="1" x14ac:dyDescent="0.3">
      <c r="A259" s="22" t="s">
        <v>1368</v>
      </c>
      <c r="B259" s="22" t="s">
        <v>1368</v>
      </c>
      <c r="C259" s="22" t="s">
        <v>520</v>
      </c>
      <c r="D259" s="22" t="s">
        <v>521</v>
      </c>
      <c r="E259" s="22" t="s">
        <v>849</v>
      </c>
      <c r="F259" s="22" t="s">
        <v>1368</v>
      </c>
      <c r="G259" s="22" t="s">
        <v>1368</v>
      </c>
      <c r="H259" s="22" t="s">
        <v>1368</v>
      </c>
    </row>
    <row r="260" spans="1:8" ht="30" customHeight="1" x14ac:dyDescent="0.3">
      <c r="A260" s="22" t="s">
        <v>1368</v>
      </c>
      <c r="B260" s="22" t="s">
        <v>1368</v>
      </c>
      <c r="C260" s="22" t="s">
        <v>522</v>
      </c>
      <c r="D260" s="22" t="s">
        <v>523</v>
      </c>
      <c r="E260" s="22" t="s">
        <v>849</v>
      </c>
      <c r="F260" s="22" t="s">
        <v>1368</v>
      </c>
      <c r="G260" s="22" t="s">
        <v>1368</v>
      </c>
      <c r="H260" s="22" t="s">
        <v>1368</v>
      </c>
    </row>
    <row r="261" spans="1:8" ht="30" customHeight="1" x14ac:dyDescent="0.3">
      <c r="A261" s="22" t="s">
        <v>1368</v>
      </c>
      <c r="B261" s="22" t="s">
        <v>1368</v>
      </c>
      <c r="C261" s="22" t="s">
        <v>524</v>
      </c>
      <c r="D261" s="22" t="s">
        <v>525</v>
      </c>
      <c r="E261" s="22" t="s">
        <v>849</v>
      </c>
      <c r="F261" s="22" t="s">
        <v>1368</v>
      </c>
      <c r="G261" s="22" t="s">
        <v>1368</v>
      </c>
      <c r="H261" s="22" t="s">
        <v>1368</v>
      </c>
    </row>
    <row r="262" spans="1:8" ht="30" customHeight="1" x14ac:dyDescent="0.3">
      <c r="A262" s="22" t="s">
        <v>1368</v>
      </c>
      <c r="B262" s="22" t="s">
        <v>1368</v>
      </c>
      <c r="C262" s="22" t="s">
        <v>1266</v>
      </c>
      <c r="D262" s="22" t="s">
        <v>1267</v>
      </c>
      <c r="E262" s="22" t="s">
        <v>545</v>
      </c>
      <c r="F262" s="22" t="s">
        <v>1368</v>
      </c>
      <c r="G262" s="22" t="s">
        <v>1368</v>
      </c>
      <c r="H262" s="22" t="s">
        <v>1368</v>
      </c>
    </row>
    <row r="263" spans="1:8" ht="30" customHeight="1" x14ac:dyDescent="0.3">
      <c r="A263" s="22" t="s">
        <v>1368</v>
      </c>
      <c r="B263" s="22" t="s">
        <v>1368</v>
      </c>
      <c r="C263" s="22" t="s">
        <v>1269</v>
      </c>
      <c r="D263" s="22" t="s">
        <v>1267</v>
      </c>
      <c r="E263" s="22" t="s">
        <v>545</v>
      </c>
      <c r="F263" s="22" t="s">
        <v>1368</v>
      </c>
      <c r="G263" s="22" t="s">
        <v>1368</v>
      </c>
      <c r="H263" s="22" t="s">
        <v>1368</v>
      </c>
    </row>
    <row r="264" spans="1:8" ht="30" customHeight="1" x14ac:dyDescent="0.3">
      <c r="A264" s="22" t="s">
        <v>1368</v>
      </c>
      <c r="B264" s="22" t="s">
        <v>1368</v>
      </c>
      <c r="C264" s="22" t="s">
        <v>1270</v>
      </c>
      <c r="D264" s="22" t="s">
        <v>1267</v>
      </c>
      <c r="E264" s="22" t="s">
        <v>545</v>
      </c>
      <c r="F264" s="22" t="s">
        <v>1368</v>
      </c>
      <c r="G264" s="22" t="s">
        <v>1368</v>
      </c>
      <c r="H264" s="22" t="s">
        <v>1368</v>
      </c>
    </row>
    <row r="265" spans="1:8" ht="30" customHeight="1" x14ac:dyDescent="0.3">
      <c r="A265" s="22" t="s">
        <v>1368</v>
      </c>
      <c r="B265" s="22" t="s">
        <v>1368</v>
      </c>
      <c r="C265" s="22" t="s">
        <v>1271</v>
      </c>
      <c r="D265" s="22" t="s">
        <v>1267</v>
      </c>
      <c r="E265" s="22" t="s">
        <v>545</v>
      </c>
      <c r="F265" s="22" t="s">
        <v>1368</v>
      </c>
      <c r="G265" s="22" t="s">
        <v>1368</v>
      </c>
      <c r="H265" s="22" t="s">
        <v>1368</v>
      </c>
    </row>
    <row r="266" spans="1:8" ht="30" customHeight="1" x14ac:dyDescent="0.3">
      <c r="A266" s="22" t="s">
        <v>1368</v>
      </c>
      <c r="B266" s="22" t="s">
        <v>1368</v>
      </c>
      <c r="C266" s="22" t="s">
        <v>1261</v>
      </c>
      <c r="D266" s="22" t="s">
        <v>1262</v>
      </c>
      <c r="E266" s="22" t="s">
        <v>545</v>
      </c>
      <c r="F266" s="22" t="s">
        <v>1368</v>
      </c>
      <c r="G266" s="22" t="s">
        <v>1368</v>
      </c>
      <c r="H266" s="22" t="s">
        <v>1368</v>
      </c>
    </row>
    <row r="267" spans="1:8" ht="30" customHeight="1" x14ac:dyDescent="0.3">
      <c r="A267" s="22" t="s">
        <v>1368</v>
      </c>
      <c r="B267" s="22" t="s">
        <v>1368</v>
      </c>
      <c r="C267" s="22" t="s">
        <v>1264</v>
      </c>
      <c r="D267" s="22" t="s">
        <v>1265</v>
      </c>
      <c r="E267" s="22" t="s">
        <v>545</v>
      </c>
      <c r="F267" s="22" t="s">
        <v>1368</v>
      </c>
      <c r="G267" s="22" t="s">
        <v>1368</v>
      </c>
      <c r="H267" s="22" t="s">
        <v>1368</v>
      </c>
    </row>
    <row r="268" spans="1:8" ht="30" customHeight="1" x14ac:dyDescent="0.3">
      <c r="A268" s="22" t="s">
        <v>1368</v>
      </c>
      <c r="B268" s="22" t="s">
        <v>1368</v>
      </c>
      <c r="C268" s="22" t="s">
        <v>769</v>
      </c>
      <c r="D268" s="22" t="s">
        <v>770</v>
      </c>
      <c r="E268" s="22" t="s">
        <v>771</v>
      </c>
      <c r="F268" s="22" t="s">
        <v>1368</v>
      </c>
      <c r="G268" s="22" t="s">
        <v>1368</v>
      </c>
      <c r="H268" s="22" t="s">
        <v>1368</v>
      </c>
    </row>
    <row r="269" spans="1:8" ht="30" customHeight="1" x14ac:dyDescent="0.3">
      <c r="A269" s="22" t="s">
        <v>1368</v>
      </c>
      <c r="B269" s="22" t="s">
        <v>1368</v>
      </c>
      <c r="C269" s="22" t="s">
        <v>773</v>
      </c>
      <c r="D269" s="22" t="s">
        <v>770</v>
      </c>
      <c r="E269" s="22" t="s">
        <v>771</v>
      </c>
      <c r="F269" s="22" t="s">
        <v>1368</v>
      </c>
      <c r="G269" s="22" t="s">
        <v>1368</v>
      </c>
      <c r="H269" s="22" t="s">
        <v>1368</v>
      </c>
    </row>
    <row r="270" spans="1:8" ht="30" customHeight="1" x14ac:dyDescent="0.3">
      <c r="A270" s="22" t="s">
        <v>1368</v>
      </c>
      <c r="B270" s="22" t="s">
        <v>1368</v>
      </c>
      <c r="C270" s="22" t="s">
        <v>774</v>
      </c>
      <c r="D270" s="22" t="s">
        <v>770</v>
      </c>
      <c r="E270" s="22" t="s">
        <v>771</v>
      </c>
      <c r="F270" s="22" t="s">
        <v>1368</v>
      </c>
      <c r="G270" s="22" t="s">
        <v>1368</v>
      </c>
      <c r="H270" s="22" t="s">
        <v>1368</v>
      </c>
    </row>
    <row r="271" spans="1:8" ht="30" customHeight="1" x14ac:dyDescent="0.3">
      <c r="A271" s="22" t="s">
        <v>1368</v>
      </c>
      <c r="B271" s="22" t="s">
        <v>1368</v>
      </c>
      <c r="C271" s="22" t="s">
        <v>775</v>
      </c>
      <c r="D271" s="22" t="s">
        <v>770</v>
      </c>
      <c r="E271" s="22" t="s">
        <v>771</v>
      </c>
      <c r="F271" s="22" t="s">
        <v>1368</v>
      </c>
      <c r="G271" s="22" t="s">
        <v>1368</v>
      </c>
      <c r="H271" s="22" t="s">
        <v>1368</v>
      </c>
    </row>
    <row r="272" spans="1:8" ht="30" customHeight="1" x14ac:dyDescent="0.3">
      <c r="A272" s="22" t="s">
        <v>1368</v>
      </c>
      <c r="B272" s="22" t="s">
        <v>1368</v>
      </c>
      <c r="C272" s="22" t="s">
        <v>776</v>
      </c>
      <c r="D272" s="22" t="s">
        <v>770</v>
      </c>
      <c r="E272" s="22" t="s">
        <v>771</v>
      </c>
      <c r="F272" s="22" t="s">
        <v>1368</v>
      </c>
      <c r="G272" s="22" t="s">
        <v>1368</v>
      </c>
      <c r="H272" s="22" t="s">
        <v>1368</v>
      </c>
    </row>
    <row r="273" spans="1:8" ht="30" customHeight="1" x14ac:dyDescent="0.3">
      <c r="A273" s="22" t="s">
        <v>1368</v>
      </c>
      <c r="B273" s="22" t="s">
        <v>1368</v>
      </c>
      <c r="C273" s="22" t="s">
        <v>777</v>
      </c>
      <c r="D273" s="22" t="s">
        <v>770</v>
      </c>
      <c r="E273" s="22" t="s">
        <v>771</v>
      </c>
      <c r="F273" s="22" t="s">
        <v>1368</v>
      </c>
      <c r="G273" s="22" t="s">
        <v>1368</v>
      </c>
      <c r="H273" s="22" t="s">
        <v>1368</v>
      </c>
    </row>
    <row r="274" spans="1:8" ht="30" customHeight="1" x14ac:dyDescent="0.3">
      <c r="A274" s="22" t="s">
        <v>1368</v>
      </c>
      <c r="B274" s="22" t="s">
        <v>1368</v>
      </c>
      <c r="C274" s="22" t="s">
        <v>778</v>
      </c>
      <c r="D274" s="22" t="s">
        <v>770</v>
      </c>
      <c r="E274" s="22" t="s">
        <v>771</v>
      </c>
      <c r="F274" s="22" t="s">
        <v>1368</v>
      </c>
      <c r="G274" s="22" t="s">
        <v>1368</v>
      </c>
      <c r="H274" s="22" t="s">
        <v>1368</v>
      </c>
    </row>
    <row r="275" spans="1:8" ht="30" customHeight="1" x14ac:dyDescent="0.3">
      <c r="A275" s="22" t="s">
        <v>1368</v>
      </c>
      <c r="B275" s="22" t="s">
        <v>1368</v>
      </c>
      <c r="C275" s="22" t="s">
        <v>779</v>
      </c>
      <c r="D275" s="22" t="s">
        <v>770</v>
      </c>
      <c r="E275" s="22" t="s">
        <v>771</v>
      </c>
      <c r="F275" s="22" t="s">
        <v>1368</v>
      </c>
      <c r="G275" s="22" t="s">
        <v>1368</v>
      </c>
      <c r="H275" s="22" t="s">
        <v>1368</v>
      </c>
    </row>
    <row r="276" spans="1:8" ht="30" customHeight="1" x14ac:dyDescent="0.3">
      <c r="A276" s="22" t="s">
        <v>1368</v>
      </c>
      <c r="B276" s="22" t="s">
        <v>1368</v>
      </c>
      <c r="C276" s="22" t="s">
        <v>780</v>
      </c>
      <c r="D276" s="22" t="s">
        <v>770</v>
      </c>
      <c r="E276" s="22" t="s">
        <v>771</v>
      </c>
      <c r="F276" s="22" t="s">
        <v>1368</v>
      </c>
      <c r="G276" s="22" t="s">
        <v>1368</v>
      </c>
      <c r="H276" s="22" t="s">
        <v>1368</v>
      </c>
    </row>
    <row r="277" spans="1:8" ht="30" customHeight="1" x14ac:dyDescent="0.3">
      <c r="A277" s="22" t="s">
        <v>1368</v>
      </c>
      <c r="B277" s="22" t="s">
        <v>1368</v>
      </c>
      <c r="C277" s="22" t="s">
        <v>781</v>
      </c>
      <c r="D277" s="22" t="s">
        <v>770</v>
      </c>
      <c r="E277" s="22" t="s">
        <v>771</v>
      </c>
      <c r="F277" s="22" t="s">
        <v>1368</v>
      </c>
      <c r="G277" s="22" t="s">
        <v>1368</v>
      </c>
      <c r="H277" s="22" t="s">
        <v>1368</v>
      </c>
    </row>
    <row r="278" spans="1:8" ht="30" customHeight="1" x14ac:dyDescent="0.3">
      <c r="A278" s="22" t="s">
        <v>1368</v>
      </c>
      <c r="B278" s="22" t="s">
        <v>1368</v>
      </c>
      <c r="C278" s="22" t="s">
        <v>782</v>
      </c>
      <c r="D278" s="22" t="s">
        <v>770</v>
      </c>
      <c r="E278" s="22" t="s">
        <v>771</v>
      </c>
      <c r="F278" s="22" t="s">
        <v>1368</v>
      </c>
      <c r="G278" s="22" t="s">
        <v>1368</v>
      </c>
      <c r="H278" s="22" t="s">
        <v>1368</v>
      </c>
    </row>
    <row r="279" spans="1:8" ht="30" customHeight="1" x14ac:dyDescent="0.3">
      <c r="A279" s="22" t="s">
        <v>1368</v>
      </c>
      <c r="B279" s="22" t="s">
        <v>1368</v>
      </c>
      <c r="C279" s="22" t="s">
        <v>783</v>
      </c>
      <c r="D279" s="22" t="s">
        <v>770</v>
      </c>
      <c r="E279" s="22" t="s">
        <v>771</v>
      </c>
      <c r="F279" s="22" t="s">
        <v>1368</v>
      </c>
      <c r="G279" s="22" t="s">
        <v>1368</v>
      </c>
      <c r="H279" s="22" t="s">
        <v>1368</v>
      </c>
    </row>
    <row r="280" spans="1:8" ht="30" customHeight="1" x14ac:dyDescent="0.3">
      <c r="A280" s="22" t="s">
        <v>1368</v>
      </c>
      <c r="B280" s="22" t="s">
        <v>1368</v>
      </c>
      <c r="C280" s="22" t="s">
        <v>784</v>
      </c>
      <c r="D280" s="22" t="s">
        <v>770</v>
      </c>
      <c r="E280" s="22" t="s">
        <v>771</v>
      </c>
      <c r="F280" s="22" t="s">
        <v>1368</v>
      </c>
      <c r="G280" s="22" t="s">
        <v>1368</v>
      </c>
      <c r="H280" s="22" t="s">
        <v>1368</v>
      </c>
    </row>
    <row r="281" spans="1:8" ht="30" customHeight="1" x14ac:dyDescent="0.3">
      <c r="A281" s="22" t="s">
        <v>1368</v>
      </c>
      <c r="B281" s="22" t="s">
        <v>1368</v>
      </c>
      <c r="C281" s="22" t="s">
        <v>785</v>
      </c>
      <c r="D281" s="22" t="s">
        <v>770</v>
      </c>
      <c r="E281" s="22" t="s">
        <v>771</v>
      </c>
      <c r="F281" s="22" t="s">
        <v>1368</v>
      </c>
      <c r="G281" s="22" t="s">
        <v>1368</v>
      </c>
      <c r="H281" s="22" t="s">
        <v>1368</v>
      </c>
    </row>
    <row r="282" spans="1:8" ht="30" customHeight="1" x14ac:dyDescent="0.3">
      <c r="A282" s="22" t="s">
        <v>1368</v>
      </c>
      <c r="B282" s="22" t="s">
        <v>1368</v>
      </c>
      <c r="C282" s="22" t="s">
        <v>786</v>
      </c>
      <c r="D282" s="22" t="s">
        <v>770</v>
      </c>
      <c r="E282" s="22" t="s">
        <v>771</v>
      </c>
      <c r="F282" s="22" t="s">
        <v>1368</v>
      </c>
      <c r="G282" s="22" t="s">
        <v>1368</v>
      </c>
      <c r="H282" s="22" t="s">
        <v>1368</v>
      </c>
    </row>
    <row r="283" spans="1:8" ht="30" customHeight="1" x14ac:dyDescent="0.3">
      <c r="A283" s="22" t="s">
        <v>1368</v>
      </c>
      <c r="B283" s="22" t="s">
        <v>1368</v>
      </c>
      <c r="C283" s="22" t="s">
        <v>787</v>
      </c>
      <c r="D283" s="22" t="s">
        <v>770</v>
      </c>
      <c r="E283" s="22" t="s">
        <v>771</v>
      </c>
      <c r="F283" s="22" t="s">
        <v>1368</v>
      </c>
      <c r="G283" s="22" t="s">
        <v>1368</v>
      </c>
      <c r="H283" s="22" t="s">
        <v>1368</v>
      </c>
    </row>
    <row r="284" spans="1:8" ht="30" customHeight="1" x14ac:dyDescent="0.3">
      <c r="A284" s="22" t="s">
        <v>1368</v>
      </c>
      <c r="B284" s="22" t="s">
        <v>1368</v>
      </c>
      <c r="C284" s="22" t="s">
        <v>788</v>
      </c>
      <c r="D284" s="22" t="s">
        <v>770</v>
      </c>
      <c r="E284" s="22" t="s">
        <v>771</v>
      </c>
      <c r="F284" s="22" t="s">
        <v>1368</v>
      </c>
      <c r="G284" s="22" t="s">
        <v>1368</v>
      </c>
      <c r="H284" s="22" t="s">
        <v>1368</v>
      </c>
    </row>
    <row r="285" spans="1:8" ht="30" customHeight="1" x14ac:dyDescent="0.3">
      <c r="A285" s="22" t="s">
        <v>1368</v>
      </c>
      <c r="B285" s="22" t="s">
        <v>1368</v>
      </c>
      <c r="C285" s="22" t="s">
        <v>789</v>
      </c>
      <c r="D285" s="22" t="s">
        <v>770</v>
      </c>
      <c r="E285" s="22" t="s">
        <v>771</v>
      </c>
      <c r="F285" s="22" t="s">
        <v>1368</v>
      </c>
      <c r="G285" s="22" t="s">
        <v>1368</v>
      </c>
      <c r="H285" s="22" t="s">
        <v>1368</v>
      </c>
    </row>
    <row r="286" spans="1:8" ht="30" customHeight="1" x14ac:dyDescent="0.3">
      <c r="A286" s="22" t="s">
        <v>1368</v>
      </c>
      <c r="B286" s="22" t="s">
        <v>1368</v>
      </c>
      <c r="C286" s="22" t="s">
        <v>790</v>
      </c>
      <c r="D286" s="22" t="s">
        <v>770</v>
      </c>
      <c r="E286" s="22" t="s">
        <v>771</v>
      </c>
      <c r="F286" s="22" t="s">
        <v>1368</v>
      </c>
      <c r="G286" s="22" t="s">
        <v>1368</v>
      </c>
      <c r="H286" s="22" t="s">
        <v>1368</v>
      </c>
    </row>
    <row r="287" spans="1:8" ht="30" customHeight="1" x14ac:dyDescent="0.3">
      <c r="A287" s="22" t="s">
        <v>1368</v>
      </c>
      <c r="B287" s="22" t="s">
        <v>1368</v>
      </c>
      <c r="C287" s="22" t="s">
        <v>981</v>
      </c>
      <c r="D287" s="22" t="s">
        <v>982</v>
      </c>
      <c r="E287" s="22" t="s">
        <v>983</v>
      </c>
      <c r="F287" s="22" t="s">
        <v>1368</v>
      </c>
      <c r="G287" s="22" t="s">
        <v>1368</v>
      </c>
      <c r="H287" s="22" t="s">
        <v>1368</v>
      </c>
    </row>
    <row r="288" spans="1:8" ht="30" customHeight="1" x14ac:dyDescent="0.3">
      <c r="A288" s="22" t="s">
        <v>1368</v>
      </c>
      <c r="B288" s="22" t="s">
        <v>1368</v>
      </c>
      <c r="C288" s="22" t="s">
        <v>985</v>
      </c>
      <c r="D288" s="22" t="s">
        <v>982</v>
      </c>
      <c r="E288" s="22" t="s">
        <v>983</v>
      </c>
      <c r="F288" s="22" t="s">
        <v>1368</v>
      </c>
      <c r="G288" s="22" t="s">
        <v>1368</v>
      </c>
      <c r="H288" s="22" t="s">
        <v>1368</v>
      </c>
    </row>
    <row r="289" spans="1:8" ht="30" customHeight="1" x14ac:dyDescent="0.3">
      <c r="A289" s="22" t="s">
        <v>1368</v>
      </c>
      <c r="B289" s="22" t="s">
        <v>1368</v>
      </c>
      <c r="C289" s="22" t="s">
        <v>986</v>
      </c>
      <c r="D289" s="22" t="s">
        <v>982</v>
      </c>
      <c r="E289" s="22" t="s">
        <v>983</v>
      </c>
      <c r="F289" s="22" t="s">
        <v>1368</v>
      </c>
      <c r="G289" s="22" t="s">
        <v>1368</v>
      </c>
      <c r="H289" s="22" t="s">
        <v>1368</v>
      </c>
    </row>
    <row r="290" spans="1:8" ht="30" customHeight="1" x14ac:dyDescent="0.3">
      <c r="A290" s="22" t="s">
        <v>1368</v>
      </c>
      <c r="B290" s="22" t="s">
        <v>1368</v>
      </c>
      <c r="C290" s="22" t="s">
        <v>2129</v>
      </c>
      <c r="D290" s="22" t="s">
        <v>662</v>
      </c>
      <c r="E290" s="22" t="s">
        <v>767</v>
      </c>
      <c r="F290" s="22" t="s">
        <v>1368</v>
      </c>
      <c r="G290" s="22" t="s">
        <v>1368</v>
      </c>
      <c r="H290" s="22" t="s">
        <v>1368</v>
      </c>
    </row>
    <row r="291" spans="1:8" ht="30" customHeight="1" x14ac:dyDescent="0.3">
      <c r="A291" s="22" t="s">
        <v>1565</v>
      </c>
      <c r="B291" s="22"/>
      <c r="C291" s="22"/>
      <c r="D291" s="22"/>
      <c r="E291" s="22"/>
      <c r="F291" s="22"/>
      <c r="G291" s="22"/>
      <c r="H291" s="22"/>
    </row>
  </sheetData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864FF-5479-40BD-9D01-4D8564A786FE}">
  <sheetPr>
    <tabColor theme="9" tint="-0.249977111117893"/>
  </sheetPr>
  <dimension ref="A1:T425"/>
  <sheetViews>
    <sheetView showGridLines="0" zoomScale="85" zoomScaleNormal="85" workbookViewId="0">
      <selection activeCell="C5" sqref="C5"/>
    </sheetView>
  </sheetViews>
  <sheetFormatPr defaultRowHeight="30" customHeight="1" x14ac:dyDescent="0.3"/>
  <cols>
    <col min="1" max="1" width="37.109375" customWidth="1"/>
    <col min="2" max="2" width="23.33203125" bestFit="1" customWidth="1"/>
    <col min="3" max="3" width="38.6640625" customWidth="1"/>
    <col min="4" max="4" width="20.6640625" customWidth="1"/>
    <col min="5" max="5" width="12.109375" bestFit="1" customWidth="1"/>
    <col min="6" max="6" width="11.6640625" bestFit="1" customWidth="1"/>
    <col min="7" max="7" width="9" bestFit="1" customWidth="1"/>
    <col min="8" max="8" width="18" bestFit="1" customWidth="1"/>
    <col min="9" max="9" width="26.109375" bestFit="1" customWidth="1"/>
    <col min="10" max="10" width="11.109375" customWidth="1"/>
    <col min="11" max="11" width="12.33203125" bestFit="1" customWidth="1"/>
    <col min="12" max="12" width="17.109375" bestFit="1" customWidth="1"/>
    <col min="13" max="13" width="20.6640625" bestFit="1" customWidth="1"/>
    <col min="14" max="14" width="15.109375" customWidth="1"/>
    <col min="15" max="15" width="13.44140625" customWidth="1"/>
    <col min="16" max="17" width="14.109375" bestFit="1" customWidth="1"/>
    <col min="18" max="19" width="15.44140625" bestFit="1" customWidth="1"/>
    <col min="20" max="20" width="27.88671875" bestFit="1" customWidth="1"/>
    <col min="21" max="21" width="23.109375" bestFit="1" customWidth="1"/>
    <col min="22" max="22" width="31.44140625" bestFit="1" customWidth="1"/>
    <col min="23" max="23" width="24" bestFit="1" customWidth="1"/>
    <col min="24" max="24" width="11.88671875" bestFit="1" customWidth="1"/>
    <col min="25" max="25" width="11.33203125" bestFit="1" customWidth="1"/>
  </cols>
  <sheetData>
    <row r="1" spans="1:20" ht="30" customHeight="1" x14ac:dyDescent="0.3">
      <c r="A1" s="4" t="s">
        <v>450</v>
      </c>
      <c r="B1" s="22"/>
      <c r="C1" s="3" t="s">
        <v>1566</v>
      </c>
    </row>
    <row r="2" spans="1:20" ht="14.4" x14ac:dyDescent="0.3">
      <c r="A2" s="4" t="s">
        <v>447</v>
      </c>
      <c r="B2" s="22" t="s">
        <v>509</v>
      </c>
      <c r="C2" s="3" t="s">
        <v>1372</v>
      </c>
    </row>
    <row r="3" spans="1:20" ht="30" customHeight="1" x14ac:dyDescent="0.3">
      <c r="A3" s="4" t="s">
        <v>505</v>
      </c>
      <c r="B3" s="22" t="s">
        <v>1368</v>
      </c>
      <c r="C3" s="3" t="s">
        <v>1369</v>
      </c>
    </row>
    <row r="4" spans="1:20" s="2" customFormat="1" ht="30" customHeight="1" x14ac:dyDescent="0.3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pans="1:20" ht="15" customHeight="1" x14ac:dyDescent="0.3">
      <c r="A5" s="4" t="s">
        <v>446</v>
      </c>
      <c r="B5" s="4" t="s">
        <v>485</v>
      </c>
      <c r="C5" s="4" t="s">
        <v>486</v>
      </c>
      <c r="D5" s="4" t="s">
        <v>444</v>
      </c>
      <c r="E5" s="32" t="s">
        <v>445</v>
      </c>
    </row>
    <row r="6" spans="1:20" ht="30" customHeight="1" x14ac:dyDescent="0.3">
      <c r="A6" s="22" t="s">
        <v>1567</v>
      </c>
      <c r="B6" s="22" t="s">
        <v>1368</v>
      </c>
      <c r="C6" s="22" t="s">
        <v>1368</v>
      </c>
      <c r="D6" s="22" t="s">
        <v>1253</v>
      </c>
      <c r="E6" s="22" t="s">
        <v>1249</v>
      </c>
    </row>
    <row r="7" spans="1:20" ht="30" customHeight="1" x14ac:dyDescent="0.3">
      <c r="A7" s="22" t="s">
        <v>1567</v>
      </c>
      <c r="B7" s="22" t="s">
        <v>1368</v>
      </c>
      <c r="C7" s="22" t="s">
        <v>1368</v>
      </c>
      <c r="D7" s="22" t="s">
        <v>1368</v>
      </c>
      <c r="E7" s="22" t="s">
        <v>1366</v>
      </c>
    </row>
    <row r="8" spans="1:20" ht="30" customHeight="1" x14ac:dyDescent="0.3">
      <c r="A8" s="22" t="s">
        <v>1567</v>
      </c>
      <c r="B8" s="22" t="s">
        <v>1368</v>
      </c>
      <c r="C8" s="22" t="s">
        <v>1368</v>
      </c>
      <c r="D8" s="22" t="s">
        <v>1146</v>
      </c>
      <c r="E8" s="22" t="s">
        <v>1143</v>
      </c>
    </row>
    <row r="9" spans="1:20" ht="30" customHeight="1" x14ac:dyDescent="0.3">
      <c r="A9" s="22" t="s">
        <v>1567</v>
      </c>
      <c r="B9" s="22" t="s">
        <v>1368</v>
      </c>
      <c r="C9" s="22" t="s">
        <v>1368</v>
      </c>
      <c r="D9" s="22" t="s">
        <v>1027</v>
      </c>
      <c r="E9" s="22" t="s">
        <v>670</v>
      </c>
    </row>
    <row r="10" spans="1:20" ht="30" customHeight="1" x14ac:dyDescent="0.3">
      <c r="A10" s="22" t="s">
        <v>1567</v>
      </c>
      <c r="B10" s="22" t="s">
        <v>1368</v>
      </c>
      <c r="C10" s="22" t="s">
        <v>1368</v>
      </c>
      <c r="D10" s="22" t="s">
        <v>1029</v>
      </c>
      <c r="E10" s="22" t="s">
        <v>670</v>
      </c>
    </row>
    <row r="11" spans="1:20" ht="30" customHeight="1" x14ac:dyDescent="0.3">
      <c r="A11" s="22" t="s">
        <v>1567</v>
      </c>
      <c r="B11" s="22" t="s">
        <v>1368</v>
      </c>
      <c r="C11" s="22" t="s">
        <v>1368</v>
      </c>
      <c r="D11" s="22" t="s">
        <v>669</v>
      </c>
      <c r="E11" s="22" t="s">
        <v>670</v>
      </c>
    </row>
    <row r="12" spans="1:20" ht="30" customHeight="1" x14ac:dyDescent="0.3">
      <c r="A12" s="22" t="s">
        <v>1567</v>
      </c>
      <c r="B12" s="22" t="s">
        <v>1368</v>
      </c>
      <c r="C12" s="22" t="s">
        <v>1368</v>
      </c>
      <c r="D12" s="22" t="s">
        <v>671</v>
      </c>
      <c r="E12" s="22" t="s">
        <v>670</v>
      </c>
    </row>
    <row r="13" spans="1:20" ht="30" customHeight="1" x14ac:dyDescent="0.3">
      <c r="A13" s="22" t="s">
        <v>1567</v>
      </c>
      <c r="B13" s="22" t="s">
        <v>1368</v>
      </c>
      <c r="C13" s="22" t="s">
        <v>1368</v>
      </c>
      <c r="D13" s="22" t="s">
        <v>672</v>
      </c>
      <c r="E13" s="22" t="s">
        <v>670</v>
      </c>
    </row>
    <row r="14" spans="1:20" ht="30" customHeight="1" x14ac:dyDescent="0.3">
      <c r="A14" s="22" t="s">
        <v>1567</v>
      </c>
      <c r="B14" s="22" t="s">
        <v>1368</v>
      </c>
      <c r="C14" s="22" t="s">
        <v>1368</v>
      </c>
      <c r="D14" s="22" t="s">
        <v>673</v>
      </c>
      <c r="E14" s="22" t="s">
        <v>670</v>
      </c>
    </row>
    <row r="15" spans="1:20" ht="30" customHeight="1" x14ac:dyDescent="0.3">
      <c r="A15" s="22" t="s">
        <v>1567</v>
      </c>
      <c r="B15" s="22" t="s">
        <v>1368</v>
      </c>
      <c r="C15" s="22" t="s">
        <v>1368</v>
      </c>
      <c r="D15" s="22" t="s">
        <v>674</v>
      </c>
      <c r="E15" s="22" t="s">
        <v>670</v>
      </c>
    </row>
    <row r="16" spans="1:20" ht="30" customHeight="1" x14ac:dyDescent="0.3">
      <c r="A16" s="22" t="s">
        <v>1567</v>
      </c>
      <c r="B16" s="22" t="s">
        <v>1368</v>
      </c>
      <c r="C16" s="22" t="s">
        <v>1368</v>
      </c>
      <c r="D16" s="22" t="s">
        <v>675</v>
      </c>
      <c r="E16" s="22" t="s">
        <v>670</v>
      </c>
    </row>
    <row r="17" spans="1:5" ht="30" customHeight="1" x14ac:dyDescent="0.3">
      <c r="A17" s="22" t="s">
        <v>1567</v>
      </c>
      <c r="B17" s="22" t="s">
        <v>1368</v>
      </c>
      <c r="C17" s="22" t="s">
        <v>1368</v>
      </c>
      <c r="D17" s="22" t="s">
        <v>676</v>
      </c>
      <c r="E17" s="22" t="s">
        <v>670</v>
      </c>
    </row>
    <row r="18" spans="1:5" ht="30" customHeight="1" x14ac:dyDescent="0.3">
      <c r="A18" s="22" t="s">
        <v>1567</v>
      </c>
      <c r="B18" s="22" t="s">
        <v>1368</v>
      </c>
      <c r="C18" s="22" t="s">
        <v>1368</v>
      </c>
      <c r="D18" s="22" t="s">
        <v>677</v>
      </c>
      <c r="E18" s="22" t="s">
        <v>670</v>
      </c>
    </row>
    <row r="19" spans="1:5" ht="30" customHeight="1" x14ac:dyDescent="0.3">
      <c r="A19" s="22" t="s">
        <v>1567</v>
      </c>
      <c r="B19" s="22" t="s">
        <v>1368</v>
      </c>
      <c r="C19" s="22" t="s">
        <v>1368</v>
      </c>
      <c r="D19" s="22" t="s">
        <v>678</v>
      </c>
      <c r="E19" s="22" t="s">
        <v>670</v>
      </c>
    </row>
    <row r="20" spans="1:5" ht="30" customHeight="1" x14ac:dyDescent="0.3">
      <c r="A20" s="22" t="s">
        <v>1567</v>
      </c>
      <c r="B20" s="22" t="s">
        <v>1368</v>
      </c>
      <c r="C20" s="22" t="s">
        <v>1368</v>
      </c>
      <c r="D20" s="22" t="s">
        <v>679</v>
      </c>
      <c r="E20" s="22" t="s">
        <v>670</v>
      </c>
    </row>
    <row r="21" spans="1:5" ht="30" customHeight="1" x14ac:dyDescent="0.3">
      <c r="A21" s="22" t="s">
        <v>1567</v>
      </c>
      <c r="B21" s="22" t="s">
        <v>1368</v>
      </c>
      <c r="C21" s="22" t="s">
        <v>1368</v>
      </c>
      <c r="D21" s="22" t="s">
        <v>680</v>
      </c>
      <c r="E21" s="22" t="s">
        <v>670</v>
      </c>
    </row>
    <row r="22" spans="1:5" ht="30" customHeight="1" x14ac:dyDescent="0.3">
      <c r="A22" s="22" t="s">
        <v>1567</v>
      </c>
      <c r="B22" s="22" t="s">
        <v>1368</v>
      </c>
      <c r="C22" s="22" t="s">
        <v>1368</v>
      </c>
      <c r="D22" s="22" t="s">
        <v>681</v>
      </c>
      <c r="E22" s="22" t="s">
        <v>670</v>
      </c>
    </row>
    <row r="23" spans="1:5" ht="30" customHeight="1" x14ac:dyDescent="0.3">
      <c r="A23" s="22" t="s">
        <v>1567</v>
      </c>
      <c r="B23" s="22" t="s">
        <v>1368</v>
      </c>
      <c r="C23" s="22" t="s">
        <v>1368</v>
      </c>
      <c r="D23" s="22" t="s">
        <v>682</v>
      </c>
      <c r="E23" s="22" t="s">
        <v>670</v>
      </c>
    </row>
    <row r="24" spans="1:5" ht="30" customHeight="1" x14ac:dyDescent="0.3">
      <c r="A24" s="22" t="s">
        <v>1567</v>
      </c>
      <c r="B24" s="22" t="s">
        <v>1368</v>
      </c>
      <c r="C24" s="22" t="s">
        <v>1368</v>
      </c>
      <c r="D24" s="22" t="s">
        <v>683</v>
      </c>
      <c r="E24" s="22" t="s">
        <v>670</v>
      </c>
    </row>
    <row r="25" spans="1:5" ht="30" customHeight="1" x14ac:dyDescent="0.3">
      <c r="A25" s="22" t="s">
        <v>1567</v>
      </c>
      <c r="B25" s="22" t="s">
        <v>1368</v>
      </c>
      <c r="C25" s="22" t="s">
        <v>1368</v>
      </c>
      <c r="D25" s="22" t="s">
        <v>684</v>
      </c>
      <c r="E25" s="22" t="s">
        <v>670</v>
      </c>
    </row>
    <row r="26" spans="1:5" ht="30" customHeight="1" x14ac:dyDescent="0.3">
      <c r="A26" s="22" t="s">
        <v>1567</v>
      </c>
      <c r="B26" s="22" t="s">
        <v>1368</v>
      </c>
      <c r="C26" s="22" t="s">
        <v>1368</v>
      </c>
      <c r="D26" s="22" t="s">
        <v>685</v>
      </c>
      <c r="E26" s="22" t="s">
        <v>670</v>
      </c>
    </row>
    <row r="27" spans="1:5" ht="30" customHeight="1" x14ac:dyDescent="0.3">
      <c r="A27" s="22" t="s">
        <v>1567</v>
      </c>
      <c r="B27" s="22" t="s">
        <v>1368</v>
      </c>
      <c r="C27" s="22" t="s">
        <v>1368</v>
      </c>
      <c r="D27" s="22" t="s">
        <v>686</v>
      </c>
      <c r="E27" s="22" t="s">
        <v>670</v>
      </c>
    </row>
    <row r="28" spans="1:5" ht="30" customHeight="1" x14ac:dyDescent="0.3">
      <c r="A28" s="22" t="s">
        <v>1567</v>
      </c>
      <c r="B28" s="22" t="s">
        <v>1368</v>
      </c>
      <c r="C28" s="22" t="s">
        <v>1368</v>
      </c>
      <c r="D28" s="22" t="s">
        <v>687</v>
      </c>
      <c r="E28" s="22" t="s">
        <v>670</v>
      </c>
    </row>
    <row r="29" spans="1:5" ht="30" customHeight="1" x14ac:dyDescent="0.3">
      <c r="A29" s="22" t="s">
        <v>1567</v>
      </c>
      <c r="B29" s="22" t="s">
        <v>1368</v>
      </c>
      <c r="C29" s="22" t="s">
        <v>1368</v>
      </c>
      <c r="D29" s="22" t="s">
        <v>688</v>
      </c>
      <c r="E29" s="22" t="s">
        <v>670</v>
      </c>
    </row>
    <row r="30" spans="1:5" ht="30" customHeight="1" x14ac:dyDescent="0.3">
      <c r="A30" s="22" t="s">
        <v>1567</v>
      </c>
      <c r="B30" s="22" t="s">
        <v>1368</v>
      </c>
      <c r="C30" s="22" t="s">
        <v>1368</v>
      </c>
      <c r="D30" s="22" t="s">
        <v>689</v>
      </c>
      <c r="E30" s="22" t="s">
        <v>670</v>
      </c>
    </row>
    <row r="31" spans="1:5" ht="30" customHeight="1" x14ac:dyDescent="0.3">
      <c r="A31" s="22" t="s">
        <v>1567</v>
      </c>
      <c r="B31" s="22" t="s">
        <v>1368</v>
      </c>
      <c r="C31" s="22" t="s">
        <v>1368</v>
      </c>
      <c r="D31" s="22" t="s">
        <v>690</v>
      </c>
      <c r="E31" s="22" t="s">
        <v>670</v>
      </c>
    </row>
    <row r="32" spans="1:5" ht="30" customHeight="1" x14ac:dyDescent="0.3">
      <c r="A32" s="22" t="s">
        <v>1567</v>
      </c>
      <c r="B32" s="22" t="s">
        <v>1368</v>
      </c>
      <c r="C32" s="22" t="s">
        <v>1368</v>
      </c>
      <c r="D32" s="22" t="s">
        <v>691</v>
      </c>
      <c r="E32" s="22" t="s">
        <v>670</v>
      </c>
    </row>
    <row r="33" spans="1:5" ht="30" customHeight="1" x14ac:dyDescent="0.3">
      <c r="A33" s="22" t="s">
        <v>1567</v>
      </c>
      <c r="B33" s="22" t="s">
        <v>1368</v>
      </c>
      <c r="C33" s="22" t="s">
        <v>1368</v>
      </c>
      <c r="D33" s="22" t="s">
        <v>692</v>
      </c>
      <c r="E33" s="22" t="s">
        <v>670</v>
      </c>
    </row>
    <row r="34" spans="1:5" ht="30" customHeight="1" x14ac:dyDescent="0.3">
      <c r="A34" s="22" t="s">
        <v>1567</v>
      </c>
      <c r="B34" s="22" t="s">
        <v>1368</v>
      </c>
      <c r="C34" s="22" t="s">
        <v>1368</v>
      </c>
      <c r="D34" s="22" t="s">
        <v>693</v>
      </c>
      <c r="E34" s="22" t="s">
        <v>670</v>
      </c>
    </row>
    <row r="35" spans="1:5" ht="30" customHeight="1" x14ac:dyDescent="0.3">
      <c r="A35" s="22" t="s">
        <v>1567</v>
      </c>
      <c r="B35" s="22" t="s">
        <v>1368</v>
      </c>
      <c r="C35" s="22" t="s">
        <v>1368</v>
      </c>
      <c r="D35" s="22" t="s">
        <v>1034</v>
      </c>
      <c r="E35" s="22" t="s">
        <v>670</v>
      </c>
    </row>
    <row r="36" spans="1:5" ht="30" customHeight="1" x14ac:dyDescent="0.3">
      <c r="A36" s="22" t="s">
        <v>1567</v>
      </c>
      <c r="B36" s="22" t="s">
        <v>1368</v>
      </c>
      <c r="C36" s="22" t="s">
        <v>1368</v>
      </c>
      <c r="D36" s="22" t="s">
        <v>1035</v>
      </c>
      <c r="E36" s="22" t="s">
        <v>670</v>
      </c>
    </row>
    <row r="37" spans="1:5" ht="30" customHeight="1" x14ac:dyDescent="0.3">
      <c r="A37" s="22" t="s">
        <v>1567</v>
      </c>
      <c r="B37" s="22" t="s">
        <v>1368</v>
      </c>
      <c r="C37" s="22" t="s">
        <v>1368</v>
      </c>
      <c r="D37" s="22" t="s">
        <v>694</v>
      </c>
      <c r="E37" s="22" t="s">
        <v>670</v>
      </c>
    </row>
    <row r="38" spans="1:5" ht="30" customHeight="1" x14ac:dyDescent="0.3">
      <c r="A38" s="22" t="s">
        <v>1567</v>
      </c>
      <c r="B38" s="22" t="s">
        <v>1368</v>
      </c>
      <c r="C38" s="22" t="s">
        <v>1368</v>
      </c>
      <c r="D38" s="22" t="s">
        <v>695</v>
      </c>
      <c r="E38" s="22" t="s">
        <v>670</v>
      </c>
    </row>
    <row r="39" spans="1:5" ht="30" customHeight="1" x14ac:dyDescent="0.3">
      <c r="A39" s="22" t="s">
        <v>1567</v>
      </c>
      <c r="B39" s="22" t="s">
        <v>1368</v>
      </c>
      <c r="C39" s="22" t="s">
        <v>1368</v>
      </c>
      <c r="D39" s="22" t="s">
        <v>696</v>
      </c>
      <c r="E39" s="22" t="s">
        <v>670</v>
      </c>
    </row>
    <row r="40" spans="1:5" ht="30" customHeight="1" x14ac:dyDescent="0.3">
      <c r="A40" s="22" t="s">
        <v>1567</v>
      </c>
      <c r="B40" s="22" t="s">
        <v>1368</v>
      </c>
      <c r="C40" s="22" t="s">
        <v>1368</v>
      </c>
      <c r="D40" s="22" t="s">
        <v>697</v>
      </c>
      <c r="E40" s="22" t="s">
        <v>670</v>
      </c>
    </row>
    <row r="41" spans="1:5" ht="30" customHeight="1" x14ac:dyDescent="0.3">
      <c r="A41" s="22" t="s">
        <v>1567</v>
      </c>
      <c r="B41" s="22" t="s">
        <v>1368</v>
      </c>
      <c r="C41" s="22" t="s">
        <v>1368</v>
      </c>
      <c r="D41" s="22" t="s">
        <v>698</v>
      </c>
      <c r="E41" s="22" t="s">
        <v>670</v>
      </c>
    </row>
    <row r="42" spans="1:5" ht="30" customHeight="1" x14ac:dyDescent="0.3">
      <c r="A42" s="22" t="s">
        <v>1567</v>
      </c>
      <c r="B42" s="22" t="s">
        <v>1368</v>
      </c>
      <c r="C42" s="22" t="s">
        <v>1368</v>
      </c>
      <c r="D42" s="22" t="s">
        <v>699</v>
      </c>
      <c r="E42" s="22" t="s">
        <v>670</v>
      </c>
    </row>
    <row r="43" spans="1:5" ht="30" customHeight="1" x14ac:dyDescent="0.3">
      <c r="A43" s="22" t="s">
        <v>1567</v>
      </c>
      <c r="B43" s="22" t="s">
        <v>1368</v>
      </c>
      <c r="C43" s="22" t="s">
        <v>1368</v>
      </c>
      <c r="D43" s="22" t="s">
        <v>700</v>
      </c>
      <c r="E43" s="22" t="s">
        <v>670</v>
      </c>
    </row>
    <row r="44" spans="1:5" ht="30" customHeight="1" x14ac:dyDescent="0.3">
      <c r="A44" s="22" t="s">
        <v>1567</v>
      </c>
      <c r="B44" s="22" t="s">
        <v>1368</v>
      </c>
      <c r="C44" s="22" t="s">
        <v>1368</v>
      </c>
      <c r="D44" s="22" t="s">
        <v>701</v>
      </c>
      <c r="E44" s="22" t="s">
        <v>670</v>
      </c>
    </row>
    <row r="45" spans="1:5" ht="30" customHeight="1" x14ac:dyDescent="0.3">
      <c r="A45" s="22" t="s">
        <v>1567</v>
      </c>
      <c r="B45" s="22" t="s">
        <v>1368</v>
      </c>
      <c r="C45" s="22" t="s">
        <v>1368</v>
      </c>
      <c r="D45" s="22" t="s">
        <v>702</v>
      </c>
      <c r="E45" s="22" t="s">
        <v>670</v>
      </c>
    </row>
    <row r="46" spans="1:5" ht="30" customHeight="1" x14ac:dyDescent="0.3">
      <c r="A46" s="22" t="s">
        <v>1567</v>
      </c>
      <c r="B46" s="22" t="s">
        <v>1368</v>
      </c>
      <c r="C46" s="22" t="s">
        <v>1368</v>
      </c>
      <c r="D46" s="22" t="s">
        <v>703</v>
      </c>
      <c r="E46" s="22" t="s">
        <v>670</v>
      </c>
    </row>
    <row r="47" spans="1:5" ht="30" customHeight="1" x14ac:dyDescent="0.3">
      <c r="A47" s="22" t="s">
        <v>1567</v>
      </c>
      <c r="B47" s="22" t="s">
        <v>1368</v>
      </c>
      <c r="C47" s="22" t="s">
        <v>1368</v>
      </c>
      <c r="D47" s="22" t="s">
        <v>704</v>
      </c>
      <c r="E47" s="22" t="s">
        <v>670</v>
      </c>
    </row>
    <row r="48" spans="1:5" ht="30" customHeight="1" x14ac:dyDescent="0.3">
      <c r="A48" s="22" t="s">
        <v>1567</v>
      </c>
      <c r="B48" s="22" t="s">
        <v>1368</v>
      </c>
      <c r="C48" s="22" t="s">
        <v>1368</v>
      </c>
      <c r="D48" s="22" t="s">
        <v>705</v>
      </c>
      <c r="E48" s="22" t="s">
        <v>670</v>
      </c>
    </row>
    <row r="49" spans="1:5" ht="30" customHeight="1" x14ac:dyDescent="0.3">
      <c r="A49" s="22" t="s">
        <v>1567</v>
      </c>
      <c r="B49" s="22" t="s">
        <v>1368</v>
      </c>
      <c r="C49" s="22" t="s">
        <v>1368</v>
      </c>
      <c r="D49" s="22" t="s">
        <v>706</v>
      </c>
      <c r="E49" s="22" t="s">
        <v>670</v>
      </c>
    </row>
    <row r="50" spans="1:5" ht="30" customHeight="1" x14ac:dyDescent="0.3">
      <c r="A50" s="22" t="s">
        <v>1567</v>
      </c>
      <c r="B50" s="22" t="s">
        <v>1368</v>
      </c>
      <c r="C50" s="22" t="s">
        <v>1368</v>
      </c>
      <c r="D50" s="22" t="s">
        <v>707</v>
      </c>
      <c r="E50" s="22" t="s">
        <v>670</v>
      </c>
    </row>
    <row r="51" spans="1:5" ht="30" customHeight="1" x14ac:dyDescent="0.3">
      <c r="A51" s="22" t="s">
        <v>1567</v>
      </c>
      <c r="B51" s="22" t="s">
        <v>1368</v>
      </c>
      <c r="C51" s="22" t="s">
        <v>1368</v>
      </c>
      <c r="D51" s="22" t="s">
        <v>708</v>
      </c>
      <c r="E51" s="22" t="s">
        <v>670</v>
      </c>
    </row>
    <row r="52" spans="1:5" ht="30" customHeight="1" x14ac:dyDescent="0.3">
      <c r="A52" s="22" t="s">
        <v>1567</v>
      </c>
      <c r="B52" s="22" t="s">
        <v>1368</v>
      </c>
      <c r="C52" s="22" t="s">
        <v>1368</v>
      </c>
      <c r="D52" s="22" t="s">
        <v>709</v>
      </c>
      <c r="E52" s="22" t="s">
        <v>670</v>
      </c>
    </row>
    <row r="53" spans="1:5" ht="30" customHeight="1" x14ac:dyDescent="0.3">
      <c r="A53" s="22" t="s">
        <v>1567</v>
      </c>
      <c r="B53" s="22" t="s">
        <v>1368</v>
      </c>
      <c r="C53" s="22" t="s">
        <v>1368</v>
      </c>
      <c r="D53" s="22" t="s">
        <v>710</v>
      </c>
      <c r="E53" s="22" t="s">
        <v>670</v>
      </c>
    </row>
    <row r="54" spans="1:5" ht="30" customHeight="1" x14ac:dyDescent="0.3">
      <c r="A54" s="22" t="s">
        <v>1567</v>
      </c>
      <c r="B54" s="22" t="s">
        <v>1368</v>
      </c>
      <c r="C54" s="22" t="s">
        <v>1368</v>
      </c>
      <c r="D54" s="22" t="s">
        <v>711</v>
      </c>
      <c r="E54" s="22" t="s">
        <v>670</v>
      </c>
    </row>
    <row r="55" spans="1:5" ht="30" customHeight="1" x14ac:dyDescent="0.3">
      <c r="A55" s="22" t="s">
        <v>1567</v>
      </c>
      <c r="B55" s="22" t="s">
        <v>1368</v>
      </c>
      <c r="C55" s="22" t="s">
        <v>1368</v>
      </c>
      <c r="D55" s="22" t="s">
        <v>712</v>
      </c>
      <c r="E55" s="22" t="s">
        <v>670</v>
      </c>
    </row>
    <row r="56" spans="1:5" ht="30" customHeight="1" x14ac:dyDescent="0.3">
      <c r="A56" s="22" t="s">
        <v>1567</v>
      </c>
      <c r="B56" s="22" t="s">
        <v>1368</v>
      </c>
      <c r="C56" s="22" t="s">
        <v>1368</v>
      </c>
      <c r="D56" s="22" t="s">
        <v>713</v>
      </c>
      <c r="E56" s="22" t="s">
        <v>670</v>
      </c>
    </row>
    <row r="57" spans="1:5" ht="30" customHeight="1" x14ac:dyDescent="0.3">
      <c r="A57" s="22" t="s">
        <v>1567</v>
      </c>
      <c r="B57" s="22" t="s">
        <v>1368</v>
      </c>
      <c r="C57" s="22" t="s">
        <v>1368</v>
      </c>
      <c r="D57" s="22" t="s">
        <v>714</v>
      </c>
      <c r="E57" s="22" t="s">
        <v>670</v>
      </c>
    </row>
    <row r="58" spans="1:5" ht="30" customHeight="1" x14ac:dyDescent="0.3">
      <c r="A58" s="22" t="s">
        <v>1567</v>
      </c>
      <c r="B58" s="22" t="s">
        <v>1368</v>
      </c>
      <c r="C58" s="22" t="s">
        <v>1368</v>
      </c>
      <c r="D58" s="22" t="s">
        <v>715</v>
      </c>
      <c r="E58" s="22" t="s">
        <v>670</v>
      </c>
    </row>
    <row r="59" spans="1:5" ht="30" customHeight="1" x14ac:dyDescent="0.3">
      <c r="A59" s="22" t="s">
        <v>1567</v>
      </c>
      <c r="B59" s="22" t="s">
        <v>1368</v>
      </c>
      <c r="C59" s="22" t="s">
        <v>1368</v>
      </c>
      <c r="D59" s="22" t="s">
        <v>716</v>
      </c>
      <c r="E59" s="22" t="s">
        <v>670</v>
      </c>
    </row>
    <row r="60" spans="1:5" ht="30" customHeight="1" x14ac:dyDescent="0.3">
      <c r="A60" s="22" t="s">
        <v>1567</v>
      </c>
      <c r="B60" s="22" t="s">
        <v>1368</v>
      </c>
      <c r="C60" s="22" t="s">
        <v>1368</v>
      </c>
      <c r="D60" s="22" t="s">
        <v>717</v>
      </c>
      <c r="E60" s="22" t="s">
        <v>670</v>
      </c>
    </row>
    <row r="61" spans="1:5" ht="30" customHeight="1" x14ac:dyDescent="0.3">
      <c r="A61" s="22" t="s">
        <v>1567</v>
      </c>
      <c r="B61" s="22" t="s">
        <v>1368</v>
      </c>
      <c r="C61" s="22" t="s">
        <v>1368</v>
      </c>
      <c r="D61" s="22" t="s">
        <v>1069</v>
      </c>
      <c r="E61" s="22" t="s">
        <v>1070</v>
      </c>
    </row>
    <row r="62" spans="1:5" ht="30" customHeight="1" x14ac:dyDescent="0.3">
      <c r="A62" s="22" t="s">
        <v>1567</v>
      </c>
      <c r="B62" s="22" t="s">
        <v>1368</v>
      </c>
      <c r="C62" s="22" t="s">
        <v>1368</v>
      </c>
      <c r="D62" s="22" t="s">
        <v>1071</v>
      </c>
      <c r="E62" s="22" t="s">
        <v>1070</v>
      </c>
    </row>
    <row r="63" spans="1:5" ht="30" customHeight="1" x14ac:dyDescent="0.3">
      <c r="A63" s="22" t="s">
        <v>1567</v>
      </c>
      <c r="B63" s="22" t="s">
        <v>1368</v>
      </c>
      <c r="C63" s="22" t="s">
        <v>1368</v>
      </c>
      <c r="D63" s="22" t="s">
        <v>1072</v>
      </c>
      <c r="E63" s="22" t="s">
        <v>1070</v>
      </c>
    </row>
    <row r="64" spans="1:5" ht="30" customHeight="1" x14ac:dyDescent="0.3">
      <c r="A64" s="22" t="s">
        <v>1567</v>
      </c>
      <c r="B64" s="22" t="s">
        <v>1368</v>
      </c>
      <c r="C64" s="22" t="s">
        <v>1368</v>
      </c>
      <c r="D64" s="22" t="s">
        <v>1073</v>
      </c>
      <c r="E64" s="22" t="s">
        <v>1070</v>
      </c>
    </row>
    <row r="65" spans="1:5" ht="30" customHeight="1" x14ac:dyDescent="0.3">
      <c r="A65" s="22" t="s">
        <v>1567</v>
      </c>
      <c r="B65" s="22" t="s">
        <v>1368</v>
      </c>
      <c r="C65" s="22" t="s">
        <v>1368</v>
      </c>
      <c r="D65" s="22" t="s">
        <v>1074</v>
      </c>
      <c r="E65" s="22" t="s">
        <v>1070</v>
      </c>
    </row>
    <row r="66" spans="1:5" ht="30" customHeight="1" x14ac:dyDescent="0.3">
      <c r="A66" s="22" t="s">
        <v>1567</v>
      </c>
      <c r="B66" s="22" t="s">
        <v>1368</v>
      </c>
      <c r="C66" s="22" t="s">
        <v>1368</v>
      </c>
      <c r="D66" s="22" t="s">
        <v>1082</v>
      </c>
      <c r="E66" s="22" t="s">
        <v>1070</v>
      </c>
    </row>
    <row r="67" spans="1:5" ht="30" customHeight="1" x14ac:dyDescent="0.3">
      <c r="A67" s="22" t="s">
        <v>1567</v>
      </c>
      <c r="B67" s="22" t="s">
        <v>1368</v>
      </c>
      <c r="C67" s="22" t="s">
        <v>1368</v>
      </c>
      <c r="D67" s="22" t="s">
        <v>1083</v>
      </c>
      <c r="E67" s="22" t="s">
        <v>1070</v>
      </c>
    </row>
    <row r="68" spans="1:5" ht="30" customHeight="1" x14ac:dyDescent="0.3">
      <c r="A68" s="22" t="s">
        <v>1567</v>
      </c>
      <c r="B68" s="22" t="s">
        <v>1368</v>
      </c>
      <c r="C68" s="22" t="s">
        <v>1368</v>
      </c>
      <c r="D68" s="22" t="s">
        <v>1084</v>
      </c>
      <c r="E68" s="22" t="s">
        <v>1070</v>
      </c>
    </row>
    <row r="69" spans="1:5" ht="30" customHeight="1" x14ac:dyDescent="0.3">
      <c r="A69" s="22" t="s">
        <v>1567</v>
      </c>
      <c r="B69" s="22" t="s">
        <v>1368</v>
      </c>
      <c r="C69" s="22" t="s">
        <v>1368</v>
      </c>
      <c r="D69" s="22" t="s">
        <v>1085</v>
      </c>
      <c r="E69" s="22" t="s">
        <v>1070</v>
      </c>
    </row>
    <row r="70" spans="1:5" ht="30" customHeight="1" x14ac:dyDescent="0.3">
      <c r="A70" s="22" t="s">
        <v>1567</v>
      </c>
      <c r="B70" s="22" t="s">
        <v>1368</v>
      </c>
      <c r="C70" s="22" t="s">
        <v>1368</v>
      </c>
      <c r="D70" s="22" t="s">
        <v>1086</v>
      </c>
      <c r="E70" s="22" t="s">
        <v>1070</v>
      </c>
    </row>
    <row r="71" spans="1:5" ht="30" customHeight="1" x14ac:dyDescent="0.3">
      <c r="A71" s="22" t="s">
        <v>1567</v>
      </c>
      <c r="B71" s="22" t="s">
        <v>1368</v>
      </c>
      <c r="C71" s="22" t="s">
        <v>1368</v>
      </c>
      <c r="D71" s="22" t="s">
        <v>1075</v>
      </c>
      <c r="E71" s="22" t="s">
        <v>1070</v>
      </c>
    </row>
    <row r="72" spans="1:5" ht="30" customHeight="1" x14ac:dyDescent="0.3">
      <c r="A72" s="22" t="s">
        <v>1567</v>
      </c>
      <c r="B72" s="22" t="s">
        <v>1368</v>
      </c>
      <c r="C72" s="22" t="s">
        <v>1368</v>
      </c>
      <c r="D72" s="22" t="s">
        <v>1076</v>
      </c>
      <c r="E72" s="22" t="s">
        <v>1070</v>
      </c>
    </row>
    <row r="73" spans="1:5" ht="30" customHeight="1" x14ac:dyDescent="0.3">
      <c r="A73" s="22" t="s">
        <v>1567</v>
      </c>
      <c r="B73" s="22" t="s">
        <v>1368</v>
      </c>
      <c r="C73" s="22" t="s">
        <v>1368</v>
      </c>
      <c r="D73" s="22" t="s">
        <v>1077</v>
      </c>
      <c r="E73" s="22" t="s">
        <v>1070</v>
      </c>
    </row>
    <row r="74" spans="1:5" ht="30" customHeight="1" x14ac:dyDescent="0.3">
      <c r="A74" s="22" t="s">
        <v>1567</v>
      </c>
      <c r="B74" s="22" t="s">
        <v>1368</v>
      </c>
      <c r="C74" s="22" t="s">
        <v>1368</v>
      </c>
      <c r="D74" s="22" t="s">
        <v>1078</v>
      </c>
      <c r="E74" s="22" t="s">
        <v>1070</v>
      </c>
    </row>
    <row r="75" spans="1:5" ht="30" customHeight="1" x14ac:dyDescent="0.3">
      <c r="A75" s="22" t="s">
        <v>1567</v>
      </c>
      <c r="B75" s="22" t="s">
        <v>1368</v>
      </c>
      <c r="C75" s="22" t="s">
        <v>1368</v>
      </c>
      <c r="D75" s="22" t="s">
        <v>1087</v>
      </c>
      <c r="E75" s="22" t="s">
        <v>1070</v>
      </c>
    </row>
    <row r="76" spans="1:5" ht="30" customHeight="1" x14ac:dyDescent="0.3">
      <c r="A76" s="22" t="s">
        <v>1567</v>
      </c>
      <c r="B76" s="22" t="s">
        <v>1368</v>
      </c>
      <c r="C76" s="22" t="s">
        <v>1368</v>
      </c>
      <c r="D76" s="22" t="s">
        <v>1088</v>
      </c>
      <c r="E76" s="22" t="s">
        <v>1070</v>
      </c>
    </row>
    <row r="77" spans="1:5" ht="30" customHeight="1" x14ac:dyDescent="0.3">
      <c r="A77" s="22" t="s">
        <v>1567</v>
      </c>
      <c r="B77" s="22" t="s">
        <v>1368</v>
      </c>
      <c r="C77" s="22" t="s">
        <v>1368</v>
      </c>
      <c r="D77" s="22" t="s">
        <v>1089</v>
      </c>
      <c r="E77" s="22" t="s">
        <v>1070</v>
      </c>
    </row>
    <row r="78" spans="1:5" ht="30" customHeight="1" x14ac:dyDescent="0.3">
      <c r="A78" s="22" t="s">
        <v>1567</v>
      </c>
      <c r="B78" s="22" t="s">
        <v>1368</v>
      </c>
      <c r="C78" s="22" t="s">
        <v>1368</v>
      </c>
      <c r="D78" s="22" t="s">
        <v>1090</v>
      </c>
      <c r="E78" s="22" t="s">
        <v>1070</v>
      </c>
    </row>
    <row r="79" spans="1:5" ht="30" customHeight="1" x14ac:dyDescent="0.3">
      <c r="A79" s="22" t="s">
        <v>1567</v>
      </c>
      <c r="B79" s="22" t="s">
        <v>1368</v>
      </c>
      <c r="C79" s="22" t="s">
        <v>1368</v>
      </c>
      <c r="D79" s="22" t="s">
        <v>1142</v>
      </c>
      <c r="E79" s="22" t="s">
        <v>1143</v>
      </c>
    </row>
    <row r="80" spans="1:5" ht="30" customHeight="1" x14ac:dyDescent="0.3">
      <c r="A80" s="22" t="s">
        <v>1567</v>
      </c>
      <c r="B80" s="22" t="s">
        <v>1368</v>
      </c>
      <c r="C80" s="22" t="s">
        <v>1368</v>
      </c>
      <c r="D80" s="22" t="s">
        <v>1145</v>
      </c>
      <c r="E80" s="22" t="s">
        <v>1143</v>
      </c>
    </row>
    <row r="81" spans="1:5" ht="30" customHeight="1" x14ac:dyDescent="0.3">
      <c r="A81" s="22" t="s">
        <v>1567</v>
      </c>
      <c r="B81" s="22" t="s">
        <v>1368</v>
      </c>
      <c r="C81" s="22" t="s">
        <v>1368</v>
      </c>
      <c r="D81" s="22" t="s">
        <v>963</v>
      </c>
      <c r="E81" s="22" t="s">
        <v>964</v>
      </c>
    </row>
    <row r="82" spans="1:5" ht="30" customHeight="1" x14ac:dyDescent="0.3">
      <c r="A82" s="22" t="s">
        <v>1567</v>
      </c>
      <c r="B82" s="22" t="s">
        <v>1368</v>
      </c>
      <c r="C82" s="22" t="s">
        <v>1368</v>
      </c>
      <c r="D82" s="22" t="s">
        <v>967</v>
      </c>
      <c r="E82" s="22" t="s">
        <v>964</v>
      </c>
    </row>
    <row r="83" spans="1:5" ht="30" customHeight="1" x14ac:dyDescent="0.3">
      <c r="A83" s="22" t="s">
        <v>1567</v>
      </c>
      <c r="B83" s="22" t="s">
        <v>1368</v>
      </c>
      <c r="C83" s="22" t="s">
        <v>1368</v>
      </c>
      <c r="D83" s="22" t="s">
        <v>1111</v>
      </c>
      <c r="E83" s="22" t="s">
        <v>1112</v>
      </c>
    </row>
    <row r="84" spans="1:5" ht="30" customHeight="1" x14ac:dyDescent="0.3">
      <c r="A84" s="22" t="s">
        <v>1567</v>
      </c>
      <c r="B84" s="22" t="s">
        <v>1368</v>
      </c>
      <c r="C84" s="22" t="s">
        <v>1368</v>
      </c>
      <c r="D84" s="22" t="s">
        <v>1115</v>
      </c>
      <c r="E84" s="22" t="s">
        <v>1112</v>
      </c>
    </row>
    <row r="85" spans="1:5" ht="30" customHeight="1" x14ac:dyDescent="0.3">
      <c r="A85" s="22" t="s">
        <v>1567</v>
      </c>
      <c r="B85" s="22" t="s">
        <v>1368</v>
      </c>
      <c r="C85" s="22" t="s">
        <v>1368</v>
      </c>
      <c r="D85" s="22" t="s">
        <v>1243</v>
      </c>
      <c r="E85" s="22" t="s">
        <v>1244</v>
      </c>
    </row>
    <row r="86" spans="1:5" ht="30" customHeight="1" x14ac:dyDescent="0.3">
      <c r="A86" s="22" t="s">
        <v>1567</v>
      </c>
      <c r="B86" s="22" t="s">
        <v>1368</v>
      </c>
      <c r="C86" s="22" t="s">
        <v>1368</v>
      </c>
      <c r="D86" s="22" t="s">
        <v>1247</v>
      </c>
      <c r="E86" s="22" t="s">
        <v>1244</v>
      </c>
    </row>
    <row r="87" spans="1:5" ht="30" customHeight="1" x14ac:dyDescent="0.3">
      <c r="A87" s="22" t="s">
        <v>1567</v>
      </c>
      <c r="B87" s="22" t="s">
        <v>1368</v>
      </c>
      <c r="C87" s="22" t="s">
        <v>1368</v>
      </c>
      <c r="D87" s="22" t="s">
        <v>1104</v>
      </c>
      <c r="E87" s="22" t="s">
        <v>1105</v>
      </c>
    </row>
    <row r="88" spans="1:5" ht="30" customHeight="1" x14ac:dyDescent="0.3">
      <c r="A88" s="22" t="s">
        <v>1567</v>
      </c>
      <c r="B88" s="22" t="s">
        <v>1368</v>
      </c>
      <c r="C88" s="22" t="s">
        <v>1368</v>
      </c>
      <c r="D88" s="22" t="s">
        <v>1109</v>
      </c>
      <c r="E88" s="22" t="s">
        <v>1105</v>
      </c>
    </row>
    <row r="89" spans="1:5" ht="30" customHeight="1" x14ac:dyDescent="0.3">
      <c r="A89" s="22" t="s">
        <v>1567</v>
      </c>
      <c r="B89" s="22" t="s">
        <v>1368</v>
      </c>
      <c r="C89" s="22" t="s">
        <v>1368</v>
      </c>
      <c r="D89" s="22" t="s">
        <v>663</v>
      </c>
      <c r="E89" s="22" t="s">
        <v>664</v>
      </c>
    </row>
    <row r="90" spans="1:5" ht="30" customHeight="1" x14ac:dyDescent="0.3">
      <c r="A90" s="22" t="s">
        <v>1567</v>
      </c>
      <c r="B90" s="22" t="s">
        <v>1368</v>
      </c>
      <c r="C90" s="22" t="s">
        <v>1368</v>
      </c>
      <c r="D90" s="22" t="s">
        <v>667</v>
      </c>
      <c r="E90" s="22" t="s">
        <v>664</v>
      </c>
    </row>
    <row r="91" spans="1:5" ht="30" customHeight="1" x14ac:dyDescent="0.3">
      <c r="A91" s="22" t="s">
        <v>1567</v>
      </c>
      <c r="B91" s="22" t="s">
        <v>1368</v>
      </c>
      <c r="C91" s="22" t="s">
        <v>1368</v>
      </c>
      <c r="D91" s="22" t="s">
        <v>969</v>
      </c>
      <c r="E91" s="22" t="s">
        <v>970</v>
      </c>
    </row>
    <row r="92" spans="1:5" ht="30" customHeight="1" x14ac:dyDescent="0.3">
      <c r="A92" s="22" t="s">
        <v>1567</v>
      </c>
      <c r="B92" s="22" t="s">
        <v>1368</v>
      </c>
      <c r="C92" s="22" t="s">
        <v>1368</v>
      </c>
      <c r="D92" s="22" t="s">
        <v>976</v>
      </c>
      <c r="E92" s="22" t="s">
        <v>970</v>
      </c>
    </row>
    <row r="93" spans="1:5" ht="30" customHeight="1" x14ac:dyDescent="0.3">
      <c r="A93" s="22" t="s">
        <v>1567</v>
      </c>
      <c r="B93" s="22" t="s">
        <v>1368</v>
      </c>
      <c r="C93" s="22" t="s">
        <v>1368</v>
      </c>
      <c r="D93" s="22" t="s">
        <v>658</v>
      </c>
      <c r="E93" s="22" t="s">
        <v>811</v>
      </c>
    </row>
    <row r="94" spans="1:5" ht="30" customHeight="1" x14ac:dyDescent="0.3">
      <c r="A94" s="22" t="s">
        <v>1567</v>
      </c>
      <c r="B94" s="22" t="s">
        <v>1368</v>
      </c>
      <c r="C94" s="22" t="s">
        <v>1368</v>
      </c>
      <c r="D94" s="22" t="s">
        <v>1258</v>
      </c>
      <c r="E94" s="22" t="s">
        <v>1259</v>
      </c>
    </row>
    <row r="95" spans="1:5" ht="30" customHeight="1" x14ac:dyDescent="0.3">
      <c r="A95" s="22" t="s">
        <v>1567</v>
      </c>
      <c r="B95" s="22" t="s">
        <v>1368</v>
      </c>
      <c r="C95" s="22" t="s">
        <v>1368</v>
      </c>
      <c r="D95" s="22" t="s">
        <v>1260</v>
      </c>
      <c r="E95" s="22" t="s">
        <v>1259</v>
      </c>
    </row>
    <row r="96" spans="1:5" ht="30" customHeight="1" x14ac:dyDescent="0.3">
      <c r="A96" s="22" t="s">
        <v>1567</v>
      </c>
      <c r="B96" s="22" t="s">
        <v>1368</v>
      </c>
      <c r="C96" s="22" t="s">
        <v>1368</v>
      </c>
      <c r="D96" s="22" t="s">
        <v>888</v>
      </c>
      <c r="E96" s="22" t="s">
        <v>889</v>
      </c>
    </row>
    <row r="97" spans="1:5" ht="30" customHeight="1" x14ac:dyDescent="0.3">
      <c r="A97" s="22" t="s">
        <v>1567</v>
      </c>
      <c r="B97" s="22" t="s">
        <v>1368</v>
      </c>
      <c r="C97" s="22" t="s">
        <v>1368</v>
      </c>
      <c r="D97" s="22" t="s">
        <v>890</v>
      </c>
      <c r="E97" s="22" t="s">
        <v>889</v>
      </c>
    </row>
    <row r="98" spans="1:5" ht="30" customHeight="1" x14ac:dyDescent="0.3">
      <c r="A98" s="22" t="s">
        <v>1567</v>
      </c>
      <c r="B98" s="22" t="s">
        <v>1368</v>
      </c>
      <c r="C98" s="22" t="s">
        <v>1368</v>
      </c>
      <c r="D98" s="22" t="s">
        <v>891</v>
      </c>
      <c r="E98" s="22" t="s">
        <v>889</v>
      </c>
    </row>
    <row r="99" spans="1:5" ht="30" customHeight="1" x14ac:dyDescent="0.3">
      <c r="A99" s="22" t="s">
        <v>1567</v>
      </c>
      <c r="B99" s="22" t="s">
        <v>1368</v>
      </c>
      <c r="C99" s="22" t="s">
        <v>1368</v>
      </c>
      <c r="D99" s="22" t="s">
        <v>892</v>
      </c>
      <c r="E99" s="22" t="s">
        <v>889</v>
      </c>
    </row>
    <row r="100" spans="1:5" ht="30" customHeight="1" x14ac:dyDescent="0.3">
      <c r="A100" s="22" t="s">
        <v>1567</v>
      </c>
      <c r="B100" s="22" t="s">
        <v>1368</v>
      </c>
      <c r="C100" s="22" t="s">
        <v>1368</v>
      </c>
      <c r="D100" s="22" t="s">
        <v>893</v>
      </c>
      <c r="E100" s="22" t="s">
        <v>889</v>
      </c>
    </row>
    <row r="101" spans="1:5" ht="30" customHeight="1" x14ac:dyDescent="0.3">
      <c r="A101" s="22" t="s">
        <v>1567</v>
      </c>
      <c r="B101" s="22" t="s">
        <v>1368</v>
      </c>
      <c r="C101" s="22" t="s">
        <v>1368</v>
      </c>
      <c r="D101" s="22" t="s">
        <v>894</v>
      </c>
      <c r="E101" s="22" t="s">
        <v>889</v>
      </c>
    </row>
    <row r="102" spans="1:5" ht="30" customHeight="1" x14ac:dyDescent="0.3">
      <c r="A102" s="22" t="s">
        <v>1567</v>
      </c>
      <c r="B102" s="22" t="s">
        <v>1368</v>
      </c>
      <c r="C102" s="22" t="s">
        <v>1368</v>
      </c>
      <c r="D102" s="22" t="s">
        <v>895</v>
      </c>
      <c r="E102" s="22" t="s">
        <v>889</v>
      </c>
    </row>
    <row r="103" spans="1:5" ht="30" customHeight="1" x14ac:dyDescent="0.3">
      <c r="A103" s="22" t="s">
        <v>1567</v>
      </c>
      <c r="B103" s="22" t="s">
        <v>1368</v>
      </c>
      <c r="C103" s="22" t="s">
        <v>1368</v>
      </c>
      <c r="D103" s="22" t="s">
        <v>896</v>
      </c>
      <c r="E103" s="22" t="s">
        <v>889</v>
      </c>
    </row>
    <row r="104" spans="1:5" ht="30" customHeight="1" x14ac:dyDescent="0.3">
      <c r="A104" s="22" t="s">
        <v>1567</v>
      </c>
      <c r="B104" s="22" t="s">
        <v>1368</v>
      </c>
      <c r="C104" s="22" t="s">
        <v>1368</v>
      </c>
      <c r="D104" s="22" t="s">
        <v>897</v>
      </c>
      <c r="E104" s="22" t="s">
        <v>889</v>
      </c>
    </row>
    <row r="105" spans="1:5" ht="30" customHeight="1" x14ac:dyDescent="0.3">
      <c r="A105" s="22" t="s">
        <v>1567</v>
      </c>
      <c r="B105" s="22" t="s">
        <v>1368</v>
      </c>
      <c r="C105" s="22" t="s">
        <v>1368</v>
      </c>
      <c r="D105" s="22" t="s">
        <v>898</v>
      </c>
      <c r="E105" s="22" t="s">
        <v>889</v>
      </c>
    </row>
    <row r="106" spans="1:5" ht="30" customHeight="1" x14ac:dyDescent="0.3">
      <c r="A106" s="22" t="s">
        <v>1567</v>
      </c>
      <c r="B106" s="22" t="s">
        <v>1368</v>
      </c>
      <c r="C106" s="22" t="s">
        <v>1368</v>
      </c>
      <c r="D106" s="22" t="s">
        <v>899</v>
      </c>
      <c r="E106" s="22" t="s">
        <v>889</v>
      </c>
    </row>
    <row r="107" spans="1:5" ht="30" customHeight="1" x14ac:dyDescent="0.3">
      <c r="A107" s="22" t="s">
        <v>1567</v>
      </c>
      <c r="B107" s="22" t="s">
        <v>1368</v>
      </c>
      <c r="C107" s="22" t="s">
        <v>1368</v>
      </c>
      <c r="D107" s="22" t="s">
        <v>900</v>
      </c>
      <c r="E107" s="22" t="s">
        <v>889</v>
      </c>
    </row>
    <row r="108" spans="1:5" ht="30" customHeight="1" x14ac:dyDescent="0.3">
      <c r="A108" s="22" t="s">
        <v>1567</v>
      </c>
      <c r="B108" s="22" t="s">
        <v>1368</v>
      </c>
      <c r="C108" s="22" t="s">
        <v>1368</v>
      </c>
      <c r="D108" s="22" t="s">
        <v>901</v>
      </c>
      <c r="E108" s="22" t="s">
        <v>889</v>
      </c>
    </row>
    <row r="109" spans="1:5" ht="30" customHeight="1" x14ac:dyDescent="0.3">
      <c r="A109" s="22" t="s">
        <v>1567</v>
      </c>
      <c r="B109" s="22" t="s">
        <v>1368</v>
      </c>
      <c r="C109" s="22" t="s">
        <v>1368</v>
      </c>
      <c r="D109" s="22" t="s">
        <v>902</v>
      </c>
      <c r="E109" s="22" t="s">
        <v>889</v>
      </c>
    </row>
    <row r="110" spans="1:5" ht="30" customHeight="1" x14ac:dyDescent="0.3">
      <c r="A110" s="22" t="s">
        <v>1567</v>
      </c>
      <c r="B110" s="22" t="s">
        <v>1368</v>
      </c>
      <c r="C110" s="22" t="s">
        <v>1368</v>
      </c>
      <c r="D110" s="22" t="s">
        <v>903</v>
      </c>
      <c r="E110" s="22" t="s">
        <v>889</v>
      </c>
    </row>
    <row r="111" spans="1:5" ht="30" customHeight="1" x14ac:dyDescent="0.3">
      <c r="A111" s="22" t="s">
        <v>1567</v>
      </c>
      <c r="B111" s="22" t="s">
        <v>1368</v>
      </c>
      <c r="C111" s="22" t="s">
        <v>1368</v>
      </c>
      <c r="D111" s="22" t="s">
        <v>904</v>
      </c>
      <c r="E111" s="22" t="s">
        <v>889</v>
      </c>
    </row>
    <row r="112" spans="1:5" ht="30" customHeight="1" x14ac:dyDescent="0.3">
      <c r="A112" s="22" t="s">
        <v>1567</v>
      </c>
      <c r="B112" s="22" t="s">
        <v>1368</v>
      </c>
      <c r="C112" s="22" t="s">
        <v>1368</v>
      </c>
      <c r="D112" s="22" t="s">
        <v>791</v>
      </c>
      <c r="E112" s="22" t="s">
        <v>792</v>
      </c>
    </row>
    <row r="113" spans="1:5" ht="30" customHeight="1" x14ac:dyDescent="0.3">
      <c r="A113" s="22" t="s">
        <v>1567</v>
      </c>
      <c r="B113" s="22" t="s">
        <v>1368</v>
      </c>
      <c r="C113" s="22" t="s">
        <v>1368</v>
      </c>
      <c r="D113" s="22" t="s">
        <v>795</v>
      </c>
      <c r="E113" s="22" t="s">
        <v>792</v>
      </c>
    </row>
    <row r="114" spans="1:5" ht="30" customHeight="1" x14ac:dyDescent="0.3">
      <c r="A114" s="22" t="s">
        <v>1567</v>
      </c>
      <c r="B114" s="22" t="s">
        <v>1368</v>
      </c>
      <c r="C114" s="22" t="s">
        <v>1368</v>
      </c>
      <c r="D114" s="22" t="s">
        <v>797</v>
      </c>
      <c r="E114" s="22" t="s">
        <v>792</v>
      </c>
    </row>
    <row r="115" spans="1:5" ht="30" customHeight="1" x14ac:dyDescent="0.3">
      <c r="A115" s="22" t="s">
        <v>1567</v>
      </c>
      <c r="B115" s="22" t="s">
        <v>1368</v>
      </c>
      <c r="C115" s="22" t="s">
        <v>1368</v>
      </c>
      <c r="D115" s="22" t="s">
        <v>798</v>
      </c>
      <c r="E115" s="22" t="s">
        <v>792</v>
      </c>
    </row>
    <row r="116" spans="1:5" ht="30" customHeight="1" x14ac:dyDescent="0.3">
      <c r="A116" s="22" t="s">
        <v>1567</v>
      </c>
      <c r="B116" s="22" t="s">
        <v>1368</v>
      </c>
      <c r="C116" s="22" t="s">
        <v>1368</v>
      </c>
      <c r="D116" s="22" t="s">
        <v>799</v>
      </c>
      <c r="E116" s="22" t="s">
        <v>792</v>
      </c>
    </row>
    <row r="117" spans="1:5" ht="30" customHeight="1" x14ac:dyDescent="0.3">
      <c r="A117" s="22" t="s">
        <v>1567</v>
      </c>
      <c r="B117" s="22" t="s">
        <v>1368</v>
      </c>
      <c r="C117" s="22" t="s">
        <v>1368</v>
      </c>
      <c r="D117" s="22" t="s">
        <v>800</v>
      </c>
      <c r="E117" s="22" t="s">
        <v>792</v>
      </c>
    </row>
    <row r="118" spans="1:5" ht="30" customHeight="1" x14ac:dyDescent="0.3">
      <c r="A118" s="22" t="s">
        <v>1567</v>
      </c>
      <c r="B118" s="22" t="s">
        <v>1368</v>
      </c>
      <c r="C118" s="22" t="s">
        <v>1368</v>
      </c>
      <c r="D118" s="22" t="s">
        <v>801</v>
      </c>
      <c r="E118" s="22" t="s">
        <v>792</v>
      </c>
    </row>
    <row r="119" spans="1:5" ht="30" customHeight="1" x14ac:dyDescent="0.3">
      <c r="A119" s="22" t="s">
        <v>1567</v>
      </c>
      <c r="B119" s="22" t="s">
        <v>1368</v>
      </c>
      <c r="C119" s="22" t="s">
        <v>1368</v>
      </c>
      <c r="D119" s="22" t="s">
        <v>802</v>
      </c>
      <c r="E119" s="22" t="s">
        <v>792</v>
      </c>
    </row>
    <row r="120" spans="1:5" ht="30" customHeight="1" x14ac:dyDescent="0.3">
      <c r="A120" s="22" t="s">
        <v>1567</v>
      </c>
      <c r="B120" s="22" t="s">
        <v>1368</v>
      </c>
      <c r="C120" s="22" t="s">
        <v>1368</v>
      </c>
      <c r="D120" s="22" t="s">
        <v>803</v>
      </c>
      <c r="E120" s="22" t="s">
        <v>792</v>
      </c>
    </row>
    <row r="121" spans="1:5" ht="30" customHeight="1" x14ac:dyDescent="0.3">
      <c r="A121" s="22" t="s">
        <v>1567</v>
      </c>
      <c r="B121" s="22" t="s">
        <v>1368</v>
      </c>
      <c r="C121" s="22" t="s">
        <v>1368</v>
      </c>
      <c r="D121" s="22" t="s">
        <v>804</v>
      </c>
      <c r="E121" s="22" t="s">
        <v>792</v>
      </c>
    </row>
    <row r="122" spans="1:5" ht="30" customHeight="1" x14ac:dyDescent="0.3">
      <c r="A122" s="22" t="s">
        <v>1567</v>
      </c>
      <c r="B122" s="22" t="s">
        <v>1368</v>
      </c>
      <c r="C122" s="22" t="s">
        <v>1368</v>
      </c>
      <c r="D122" s="22" t="s">
        <v>805</v>
      </c>
      <c r="E122" s="22" t="s">
        <v>792</v>
      </c>
    </row>
    <row r="123" spans="1:5" ht="30" customHeight="1" x14ac:dyDescent="0.3">
      <c r="A123" s="22" t="s">
        <v>1567</v>
      </c>
      <c r="B123" s="22" t="s">
        <v>1368</v>
      </c>
      <c r="C123" s="22" t="s">
        <v>1368</v>
      </c>
      <c r="D123" s="22" t="s">
        <v>806</v>
      </c>
      <c r="E123" s="22" t="s">
        <v>792</v>
      </c>
    </row>
    <row r="124" spans="1:5" ht="30" customHeight="1" x14ac:dyDescent="0.3">
      <c r="A124" s="22" t="s">
        <v>1567</v>
      </c>
      <c r="B124" s="22" t="s">
        <v>1368</v>
      </c>
      <c r="C124" s="22" t="s">
        <v>1368</v>
      </c>
      <c r="D124" s="22" t="s">
        <v>807</v>
      </c>
      <c r="E124" s="22" t="s">
        <v>792</v>
      </c>
    </row>
    <row r="125" spans="1:5" ht="30" customHeight="1" x14ac:dyDescent="0.3">
      <c r="A125" s="22" t="s">
        <v>1567</v>
      </c>
      <c r="B125" s="22" t="s">
        <v>1368</v>
      </c>
      <c r="C125" s="22" t="s">
        <v>1368</v>
      </c>
      <c r="D125" s="22" t="s">
        <v>808</v>
      </c>
      <c r="E125" s="22" t="s">
        <v>792</v>
      </c>
    </row>
    <row r="126" spans="1:5" ht="30" customHeight="1" x14ac:dyDescent="0.3">
      <c r="A126" s="22" t="s">
        <v>1567</v>
      </c>
      <c r="B126" s="22" t="s">
        <v>1368</v>
      </c>
      <c r="C126" s="22" t="s">
        <v>1368</v>
      </c>
      <c r="D126" s="22" t="s">
        <v>809</v>
      </c>
      <c r="E126" s="22" t="s">
        <v>792</v>
      </c>
    </row>
    <row r="127" spans="1:5" ht="30" customHeight="1" x14ac:dyDescent="0.3">
      <c r="A127" s="22" t="s">
        <v>1567</v>
      </c>
      <c r="B127" s="22" t="s">
        <v>1368</v>
      </c>
      <c r="C127" s="22" t="s">
        <v>1368</v>
      </c>
      <c r="D127" s="22" t="s">
        <v>810</v>
      </c>
      <c r="E127" s="22" t="s">
        <v>792</v>
      </c>
    </row>
    <row r="128" spans="1:5" ht="30" customHeight="1" x14ac:dyDescent="0.3">
      <c r="A128" s="22" t="s">
        <v>1567</v>
      </c>
      <c r="B128" s="22" t="s">
        <v>1368</v>
      </c>
      <c r="C128" s="22" t="s">
        <v>1368</v>
      </c>
      <c r="D128" s="22" t="s">
        <v>1348</v>
      </c>
      <c r="E128" s="22" t="s">
        <v>1349</v>
      </c>
    </row>
    <row r="129" spans="1:5" ht="30" customHeight="1" x14ac:dyDescent="0.3">
      <c r="A129" s="22" t="s">
        <v>1567</v>
      </c>
      <c r="B129" s="22" t="s">
        <v>1368</v>
      </c>
      <c r="C129" s="22" t="s">
        <v>1368</v>
      </c>
      <c r="D129" s="22" t="s">
        <v>1353</v>
      </c>
      <c r="E129" s="22" t="s">
        <v>1349</v>
      </c>
    </row>
    <row r="130" spans="1:5" ht="30" customHeight="1" x14ac:dyDescent="0.3">
      <c r="A130" s="22" t="s">
        <v>1567</v>
      </c>
      <c r="B130" s="22" t="s">
        <v>1368</v>
      </c>
      <c r="C130" s="22" t="s">
        <v>1368</v>
      </c>
      <c r="D130" s="22" t="s">
        <v>853</v>
      </c>
      <c r="E130" s="22" t="s">
        <v>854</v>
      </c>
    </row>
    <row r="131" spans="1:5" ht="30" customHeight="1" x14ac:dyDescent="0.3">
      <c r="A131" s="22" t="s">
        <v>1567</v>
      </c>
      <c r="B131" s="22" t="s">
        <v>1368</v>
      </c>
      <c r="C131" s="22" t="s">
        <v>1368</v>
      </c>
      <c r="D131" s="22" t="s">
        <v>862</v>
      </c>
      <c r="E131" s="22" t="s">
        <v>854</v>
      </c>
    </row>
    <row r="132" spans="1:5" ht="30" customHeight="1" x14ac:dyDescent="0.3">
      <c r="A132" s="22" t="s">
        <v>1567</v>
      </c>
      <c r="B132" s="22" t="s">
        <v>1368</v>
      </c>
      <c r="C132" s="22" t="s">
        <v>1368</v>
      </c>
      <c r="D132" s="22" t="s">
        <v>907</v>
      </c>
      <c r="E132" s="22" t="s">
        <v>908</v>
      </c>
    </row>
    <row r="133" spans="1:5" ht="30" customHeight="1" x14ac:dyDescent="0.3">
      <c r="A133" s="22" t="s">
        <v>1567</v>
      </c>
      <c r="B133" s="22" t="s">
        <v>1368</v>
      </c>
      <c r="C133" s="22" t="s">
        <v>1368</v>
      </c>
      <c r="D133" s="22" t="s">
        <v>911</v>
      </c>
      <c r="E133" s="22" t="s">
        <v>908</v>
      </c>
    </row>
    <row r="134" spans="1:5" ht="30" customHeight="1" x14ac:dyDescent="0.3">
      <c r="A134" s="22" t="s">
        <v>1567</v>
      </c>
      <c r="B134" s="22" t="s">
        <v>1368</v>
      </c>
      <c r="C134" s="22" t="s">
        <v>1368</v>
      </c>
      <c r="D134" s="22" t="s">
        <v>912</v>
      </c>
      <c r="E134" s="22" t="s">
        <v>908</v>
      </c>
    </row>
    <row r="135" spans="1:5" ht="30" customHeight="1" x14ac:dyDescent="0.3">
      <c r="A135" s="22" t="s">
        <v>1567</v>
      </c>
      <c r="B135" s="22" t="s">
        <v>1368</v>
      </c>
      <c r="C135" s="22" t="s">
        <v>1368</v>
      </c>
      <c r="D135" s="22" t="s">
        <v>913</v>
      </c>
      <c r="E135" s="22" t="s">
        <v>908</v>
      </c>
    </row>
    <row r="136" spans="1:5" ht="30" customHeight="1" x14ac:dyDescent="0.3">
      <c r="A136" s="22" t="s">
        <v>1567</v>
      </c>
      <c r="B136" s="22" t="s">
        <v>1368</v>
      </c>
      <c r="C136" s="22" t="s">
        <v>1368</v>
      </c>
      <c r="D136" s="22" t="s">
        <v>1226</v>
      </c>
      <c r="E136" s="22" t="s">
        <v>1227</v>
      </c>
    </row>
    <row r="137" spans="1:5" ht="30" customHeight="1" x14ac:dyDescent="0.3">
      <c r="A137" s="22" t="s">
        <v>1567</v>
      </c>
      <c r="B137" s="22" t="s">
        <v>1368</v>
      </c>
      <c r="C137" s="22" t="s">
        <v>1368</v>
      </c>
      <c r="D137" s="22" t="s">
        <v>1228</v>
      </c>
      <c r="E137" s="22" t="s">
        <v>1227</v>
      </c>
    </row>
    <row r="138" spans="1:5" ht="30" customHeight="1" x14ac:dyDescent="0.3">
      <c r="A138" s="22" t="s">
        <v>1567</v>
      </c>
      <c r="B138" s="22" t="s">
        <v>1368</v>
      </c>
      <c r="C138" s="22" t="s">
        <v>1368</v>
      </c>
      <c r="D138" s="22" t="s">
        <v>1229</v>
      </c>
      <c r="E138" s="22" t="s">
        <v>1227</v>
      </c>
    </row>
    <row r="139" spans="1:5" ht="30" customHeight="1" x14ac:dyDescent="0.3">
      <c r="A139" s="22" t="s">
        <v>1567</v>
      </c>
      <c r="B139" s="22" t="s">
        <v>1368</v>
      </c>
      <c r="C139" s="22" t="s">
        <v>1368</v>
      </c>
      <c r="D139" s="22" t="s">
        <v>1230</v>
      </c>
      <c r="E139" s="22" t="s">
        <v>1227</v>
      </c>
    </row>
    <row r="140" spans="1:5" ht="30" customHeight="1" x14ac:dyDescent="0.3">
      <c r="A140" s="22" t="s">
        <v>1567</v>
      </c>
      <c r="B140" s="22" t="s">
        <v>1368</v>
      </c>
      <c r="C140" s="22" t="s">
        <v>1368</v>
      </c>
      <c r="D140" s="22" t="s">
        <v>1127</v>
      </c>
      <c r="E140" s="22" t="s">
        <v>1128</v>
      </c>
    </row>
    <row r="141" spans="1:5" ht="30" customHeight="1" x14ac:dyDescent="0.3">
      <c r="A141" s="22" t="s">
        <v>1567</v>
      </c>
      <c r="B141" s="22" t="s">
        <v>1368</v>
      </c>
      <c r="C141" s="22" t="s">
        <v>1368</v>
      </c>
      <c r="D141" s="22" t="s">
        <v>1129</v>
      </c>
      <c r="E141" s="22" t="s">
        <v>1130</v>
      </c>
    </row>
    <row r="142" spans="1:5" ht="30" customHeight="1" x14ac:dyDescent="0.3">
      <c r="A142" s="22" t="s">
        <v>1567</v>
      </c>
      <c r="B142" s="22" t="s">
        <v>1368</v>
      </c>
      <c r="C142" s="22" t="s">
        <v>1368</v>
      </c>
      <c r="D142" s="22" t="s">
        <v>1133</v>
      </c>
      <c r="E142" s="22" t="s">
        <v>1128</v>
      </c>
    </row>
    <row r="143" spans="1:5" ht="30" customHeight="1" x14ac:dyDescent="0.3">
      <c r="A143" s="22" t="s">
        <v>1567</v>
      </c>
      <c r="B143" s="22" t="s">
        <v>1368</v>
      </c>
      <c r="C143" s="22" t="s">
        <v>1368</v>
      </c>
      <c r="D143" s="22" t="s">
        <v>1134</v>
      </c>
      <c r="E143" s="22" t="s">
        <v>1130</v>
      </c>
    </row>
    <row r="144" spans="1:5" ht="30" customHeight="1" x14ac:dyDescent="0.3">
      <c r="A144" s="22" t="s">
        <v>1567</v>
      </c>
      <c r="B144" s="22" t="s">
        <v>1368</v>
      </c>
      <c r="C144" s="22" t="s">
        <v>1368</v>
      </c>
      <c r="D144" s="22" t="s">
        <v>1135</v>
      </c>
      <c r="E144" s="22" t="s">
        <v>1128</v>
      </c>
    </row>
    <row r="145" spans="1:5" ht="30" customHeight="1" x14ac:dyDescent="0.3">
      <c r="A145" s="22" t="s">
        <v>1567</v>
      </c>
      <c r="B145" s="22" t="s">
        <v>1368</v>
      </c>
      <c r="C145" s="22" t="s">
        <v>1368</v>
      </c>
      <c r="D145" s="22" t="s">
        <v>1136</v>
      </c>
      <c r="E145" s="22" t="s">
        <v>1130</v>
      </c>
    </row>
    <row r="146" spans="1:5" ht="30" customHeight="1" x14ac:dyDescent="0.3">
      <c r="A146" s="22" t="s">
        <v>1567</v>
      </c>
      <c r="B146" s="22" t="s">
        <v>1368</v>
      </c>
      <c r="C146" s="22" t="s">
        <v>1368</v>
      </c>
      <c r="D146" s="22" t="s">
        <v>1137</v>
      </c>
      <c r="E146" s="22" t="s">
        <v>1128</v>
      </c>
    </row>
    <row r="147" spans="1:5" ht="30" customHeight="1" x14ac:dyDescent="0.3">
      <c r="A147" s="22" t="s">
        <v>1567</v>
      </c>
      <c r="B147" s="22" t="s">
        <v>1368</v>
      </c>
      <c r="C147" s="22" t="s">
        <v>1368</v>
      </c>
      <c r="D147" s="22" t="s">
        <v>1138</v>
      </c>
      <c r="E147" s="22" t="s">
        <v>1130</v>
      </c>
    </row>
    <row r="148" spans="1:5" ht="30" customHeight="1" x14ac:dyDescent="0.3">
      <c r="A148" s="22" t="s">
        <v>1567</v>
      </c>
      <c r="B148" s="22" t="s">
        <v>1368</v>
      </c>
      <c r="C148" s="22" t="s">
        <v>1368</v>
      </c>
      <c r="D148" s="22" t="s">
        <v>1019</v>
      </c>
      <c r="E148" s="22" t="s">
        <v>1020</v>
      </c>
    </row>
    <row r="149" spans="1:5" ht="30" customHeight="1" x14ac:dyDescent="0.3">
      <c r="A149" s="22" t="s">
        <v>1567</v>
      </c>
      <c r="B149" s="22" t="s">
        <v>1368</v>
      </c>
      <c r="C149" s="22" t="s">
        <v>1368</v>
      </c>
      <c r="D149" s="22" t="s">
        <v>1022</v>
      </c>
      <c r="E149" s="22" t="s">
        <v>1020</v>
      </c>
    </row>
    <row r="150" spans="1:5" ht="30" customHeight="1" x14ac:dyDescent="0.3">
      <c r="A150" s="22" t="s">
        <v>1567</v>
      </c>
      <c r="B150" s="22" t="s">
        <v>1368</v>
      </c>
      <c r="C150" s="22" t="s">
        <v>1368</v>
      </c>
      <c r="D150" s="22" t="s">
        <v>1024</v>
      </c>
      <c r="E150" s="22" t="s">
        <v>1020</v>
      </c>
    </row>
    <row r="151" spans="1:5" ht="30" customHeight="1" x14ac:dyDescent="0.3">
      <c r="A151" s="22" t="s">
        <v>1567</v>
      </c>
      <c r="B151" s="22" t="s">
        <v>1368</v>
      </c>
      <c r="C151" s="22" t="s">
        <v>1368</v>
      </c>
      <c r="D151" s="22" t="s">
        <v>1025</v>
      </c>
      <c r="E151" s="22" t="s">
        <v>1020</v>
      </c>
    </row>
    <row r="152" spans="1:5" ht="30" customHeight="1" x14ac:dyDescent="0.3">
      <c r="A152" s="22" t="s">
        <v>1567</v>
      </c>
      <c r="B152" s="22" t="s">
        <v>1368</v>
      </c>
      <c r="C152" s="22" t="s">
        <v>1368</v>
      </c>
      <c r="D152" s="22" t="s">
        <v>1026</v>
      </c>
      <c r="E152" s="22" t="s">
        <v>1020</v>
      </c>
    </row>
    <row r="153" spans="1:5" ht="30" customHeight="1" x14ac:dyDescent="0.3">
      <c r="A153" s="22" t="s">
        <v>1567</v>
      </c>
      <c r="B153" s="22" t="s">
        <v>1368</v>
      </c>
      <c r="C153" s="22" t="s">
        <v>1368</v>
      </c>
      <c r="D153" s="22" t="s">
        <v>1006</v>
      </c>
      <c r="E153" s="22" t="s">
        <v>1007</v>
      </c>
    </row>
    <row r="154" spans="1:5" ht="30" customHeight="1" x14ac:dyDescent="0.3">
      <c r="A154" s="22" t="s">
        <v>1567</v>
      </c>
      <c r="B154" s="22" t="s">
        <v>1368</v>
      </c>
      <c r="C154" s="22" t="s">
        <v>1368</v>
      </c>
      <c r="D154" s="22" t="s">
        <v>1009</v>
      </c>
      <c r="E154" s="22" t="s">
        <v>1007</v>
      </c>
    </row>
    <row r="155" spans="1:5" ht="30" customHeight="1" x14ac:dyDescent="0.3">
      <c r="A155" s="22" t="s">
        <v>1567</v>
      </c>
      <c r="B155" s="22" t="s">
        <v>1368</v>
      </c>
      <c r="C155" s="22" t="s">
        <v>1368</v>
      </c>
      <c r="D155" s="22" t="s">
        <v>1010</v>
      </c>
      <c r="E155" s="22" t="s">
        <v>1007</v>
      </c>
    </row>
    <row r="156" spans="1:5" ht="30" customHeight="1" x14ac:dyDescent="0.3">
      <c r="A156" s="22" t="s">
        <v>1567</v>
      </c>
      <c r="B156" s="22" t="s">
        <v>1368</v>
      </c>
      <c r="C156" s="22" t="s">
        <v>1368</v>
      </c>
      <c r="D156" s="22" t="s">
        <v>1011</v>
      </c>
      <c r="E156" s="22" t="s">
        <v>1007</v>
      </c>
    </row>
    <row r="157" spans="1:5" ht="30" customHeight="1" x14ac:dyDescent="0.3">
      <c r="A157" s="22" t="s">
        <v>1567</v>
      </c>
      <c r="B157" s="22" t="s">
        <v>1368</v>
      </c>
      <c r="C157" s="22" t="s">
        <v>1368</v>
      </c>
      <c r="D157" s="22" t="s">
        <v>1013</v>
      </c>
      <c r="E157" s="22" t="s">
        <v>1007</v>
      </c>
    </row>
    <row r="158" spans="1:5" ht="30" customHeight="1" x14ac:dyDescent="0.3">
      <c r="A158" s="22" t="s">
        <v>1567</v>
      </c>
      <c r="B158" s="22" t="s">
        <v>1368</v>
      </c>
      <c r="C158" s="22" t="s">
        <v>1368</v>
      </c>
      <c r="D158" s="22" t="s">
        <v>1014</v>
      </c>
      <c r="E158" s="22" t="s">
        <v>1007</v>
      </c>
    </row>
    <row r="159" spans="1:5" ht="30" customHeight="1" x14ac:dyDescent="0.3">
      <c r="A159" s="22" t="s">
        <v>1567</v>
      </c>
      <c r="B159" s="22" t="s">
        <v>1368</v>
      </c>
      <c r="C159" s="22" t="s">
        <v>1368</v>
      </c>
      <c r="D159" s="22" t="s">
        <v>1016</v>
      </c>
      <c r="E159" s="22" t="s">
        <v>1007</v>
      </c>
    </row>
    <row r="160" spans="1:5" ht="30" customHeight="1" x14ac:dyDescent="0.3">
      <c r="A160" s="22" t="s">
        <v>1567</v>
      </c>
      <c r="B160" s="22" t="s">
        <v>1368</v>
      </c>
      <c r="C160" s="22" t="s">
        <v>1368</v>
      </c>
      <c r="D160" s="22" t="s">
        <v>1017</v>
      </c>
      <c r="E160" s="22" t="s">
        <v>1007</v>
      </c>
    </row>
    <row r="161" spans="1:5" ht="30" customHeight="1" x14ac:dyDescent="0.3">
      <c r="A161" s="22" t="s">
        <v>1567</v>
      </c>
      <c r="B161" s="22" t="s">
        <v>1368</v>
      </c>
      <c r="C161" s="22" t="s">
        <v>1368</v>
      </c>
      <c r="D161" s="22" t="s">
        <v>856</v>
      </c>
      <c r="E161" s="22" t="s">
        <v>857</v>
      </c>
    </row>
    <row r="162" spans="1:5" ht="30" customHeight="1" x14ac:dyDescent="0.3">
      <c r="A162" s="22" t="s">
        <v>1567</v>
      </c>
      <c r="B162" s="22" t="s">
        <v>1368</v>
      </c>
      <c r="C162" s="22" t="s">
        <v>1368</v>
      </c>
      <c r="D162" s="22" t="s">
        <v>1224</v>
      </c>
      <c r="E162" s="22" t="s">
        <v>1225</v>
      </c>
    </row>
    <row r="163" spans="1:5" ht="30" customHeight="1" x14ac:dyDescent="0.3">
      <c r="A163" s="22" t="s">
        <v>1567</v>
      </c>
      <c r="B163" s="22" t="s">
        <v>1368</v>
      </c>
      <c r="C163" s="22" t="s">
        <v>1368</v>
      </c>
      <c r="D163" s="22" t="s">
        <v>1185</v>
      </c>
      <c r="E163" s="22" t="s">
        <v>1186</v>
      </c>
    </row>
    <row r="164" spans="1:5" ht="30" customHeight="1" x14ac:dyDescent="0.3">
      <c r="A164" s="22" t="s">
        <v>1567</v>
      </c>
      <c r="B164" s="22" t="s">
        <v>1368</v>
      </c>
      <c r="C164" s="22" t="s">
        <v>1368</v>
      </c>
      <c r="D164" s="22" t="s">
        <v>1198</v>
      </c>
      <c r="E164" s="22" t="s">
        <v>1186</v>
      </c>
    </row>
    <row r="165" spans="1:5" ht="30" customHeight="1" x14ac:dyDescent="0.3">
      <c r="A165" s="22" t="s">
        <v>1567</v>
      </c>
      <c r="B165" s="22" t="s">
        <v>1368</v>
      </c>
      <c r="C165" s="22" t="s">
        <v>1368</v>
      </c>
      <c r="D165" s="22" t="s">
        <v>661</v>
      </c>
      <c r="E165" s="22" t="s">
        <v>662</v>
      </c>
    </row>
    <row r="166" spans="1:5" ht="30" customHeight="1" x14ac:dyDescent="0.3">
      <c r="A166" s="22" t="s">
        <v>1567</v>
      </c>
      <c r="B166" s="22" t="s">
        <v>1368</v>
      </c>
      <c r="C166" s="22" t="s">
        <v>1368</v>
      </c>
      <c r="D166" s="22" t="s">
        <v>1283</v>
      </c>
      <c r="E166" s="22" t="s">
        <v>1284</v>
      </c>
    </row>
    <row r="167" spans="1:5" ht="30" customHeight="1" x14ac:dyDescent="0.3">
      <c r="A167" s="22" t="s">
        <v>1567</v>
      </c>
      <c r="B167" s="22" t="s">
        <v>1368</v>
      </c>
      <c r="C167" s="22" t="s">
        <v>1368</v>
      </c>
      <c r="D167" s="22" t="s">
        <v>1286</v>
      </c>
      <c r="E167" s="22" t="s">
        <v>1287</v>
      </c>
    </row>
    <row r="168" spans="1:5" ht="30" customHeight="1" x14ac:dyDescent="0.3">
      <c r="A168" s="22" t="s">
        <v>1567</v>
      </c>
      <c r="B168" s="22" t="s">
        <v>1368</v>
      </c>
      <c r="C168" s="22" t="s">
        <v>1368</v>
      </c>
      <c r="D168" s="22" t="s">
        <v>875</v>
      </c>
      <c r="E168" s="22" t="s">
        <v>876</v>
      </c>
    </row>
    <row r="169" spans="1:5" ht="30" customHeight="1" x14ac:dyDescent="0.3">
      <c r="A169" s="22" t="s">
        <v>1567</v>
      </c>
      <c r="B169" s="22" t="s">
        <v>1368</v>
      </c>
      <c r="C169" s="22" t="s">
        <v>1368</v>
      </c>
      <c r="D169" s="22" t="s">
        <v>877</v>
      </c>
      <c r="E169" s="22" t="s">
        <v>876</v>
      </c>
    </row>
    <row r="170" spans="1:5" ht="30" customHeight="1" x14ac:dyDescent="0.3">
      <c r="A170" s="22" t="s">
        <v>1567</v>
      </c>
      <c r="B170" s="22" t="s">
        <v>1368</v>
      </c>
      <c r="C170" s="22" t="s">
        <v>1368</v>
      </c>
      <c r="D170" s="22" t="s">
        <v>660</v>
      </c>
      <c r="E170" s="22" t="s">
        <v>811</v>
      </c>
    </row>
    <row r="171" spans="1:5" ht="30" customHeight="1" x14ac:dyDescent="0.3">
      <c r="A171" s="22" t="s">
        <v>1567</v>
      </c>
      <c r="B171" s="22" t="s">
        <v>1368</v>
      </c>
      <c r="C171" s="22" t="s">
        <v>1368</v>
      </c>
      <c r="D171" s="22" t="s">
        <v>1079</v>
      </c>
      <c r="E171" s="22" t="s">
        <v>1080</v>
      </c>
    </row>
    <row r="172" spans="1:5" ht="30" customHeight="1" x14ac:dyDescent="0.3">
      <c r="A172" s="22" t="s">
        <v>1567</v>
      </c>
      <c r="B172" s="22" t="s">
        <v>1368</v>
      </c>
      <c r="C172" s="22" t="s">
        <v>1368</v>
      </c>
      <c r="D172" s="22" t="s">
        <v>1091</v>
      </c>
      <c r="E172" s="22" t="s">
        <v>1080</v>
      </c>
    </row>
    <row r="173" spans="1:5" ht="30" customHeight="1" x14ac:dyDescent="0.3">
      <c r="A173" s="22" t="s">
        <v>1567</v>
      </c>
      <c r="B173" s="22" t="s">
        <v>1368</v>
      </c>
      <c r="C173" s="22" t="s">
        <v>1368</v>
      </c>
      <c r="D173" s="22" t="s">
        <v>1081</v>
      </c>
      <c r="E173" s="22" t="s">
        <v>1080</v>
      </c>
    </row>
    <row r="174" spans="1:5" ht="30" customHeight="1" x14ac:dyDescent="0.3">
      <c r="A174" s="22" t="s">
        <v>1567</v>
      </c>
      <c r="B174" s="22" t="s">
        <v>1368</v>
      </c>
      <c r="C174" s="22" t="s">
        <v>1368</v>
      </c>
      <c r="D174" s="22" t="s">
        <v>1095</v>
      </c>
      <c r="E174" s="22" t="s">
        <v>1080</v>
      </c>
    </row>
    <row r="175" spans="1:5" ht="30" customHeight="1" x14ac:dyDescent="0.3">
      <c r="A175" s="22" t="s">
        <v>1567</v>
      </c>
      <c r="B175" s="22" t="s">
        <v>1368</v>
      </c>
      <c r="C175" s="22" t="s">
        <v>1368</v>
      </c>
      <c r="D175" s="22" t="s">
        <v>1023</v>
      </c>
      <c r="E175" s="22" t="s">
        <v>1020</v>
      </c>
    </row>
    <row r="176" spans="1:5" ht="30" customHeight="1" x14ac:dyDescent="0.3">
      <c r="A176" s="22" t="s">
        <v>1567</v>
      </c>
      <c r="B176" s="22" t="s">
        <v>1368</v>
      </c>
      <c r="C176" s="22" t="s">
        <v>1368</v>
      </c>
      <c r="D176" s="22" t="s">
        <v>979</v>
      </c>
      <c r="E176" s="22" t="s">
        <v>980</v>
      </c>
    </row>
    <row r="177" spans="1:5" ht="30" customHeight="1" x14ac:dyDescent="0.3">
      <c r="A177" s="22" t="s">
        <v>1567</v>
      </c>
      <c r="B177" s="22" t="s">
        <v>1368</v>
      </c>
      <c r="C177" s="22" t="s">
        <v>1368</v>
      </c>
      <c r="D177" s="22" t="s">
        <v>850</v>
      </c>
      <c r="E177" s="22" t="s">
        <v>851</v>
      </c>
    </row>
    <row r="178" spans="1:5" ht="30" customHeight="1" x14ac:dyDescent="0.3">
      <c r="A178" s="22" t="s">
        <v>1567</v>
      </c>
      <c r="B178" s="22" t="s">
        <v>1368</v>
      </c>
      <c r="C178" s="22" t="s">
        <v>1368</v>
      </c>
      <c r="D178" s="22" t="s">
        <v>864</v>
      </c>
      <c r="E178" s="22" t="s">
        <v>857</v>
      </c>
    </row>
    <row r="179" spans="1:5" ht="30" customHeight="1" x14ac:dyDescent="0.3">
      <c r="A179" s="22" t="s">
        <v>1567</v>
      </c>
      <c r="B179" s="22" t="s">
        <v>1368</v>
      </c>
      <c r="C179" s="22" t="s">
        <v>1368</v>
      </c>
      <c r="D179" s="22" t="s">
        <v>1030</v>
      </c>
      <c r="E179" s="22" t="s">
        <v>1031</v>
      </c>
    </row>
    <row r="180" spans="1:5" ht="30" customHeight="1" x14ac:dyDescent="0.3">
      <c r="A180" s="22" t="s">
        <v>1567</v>
      </c>
      <c r="B180" s="22" t="s">
        <v>1368</v>
      </c>
      <c r="C180" s="22" t="s">
        <v>1368</v>
      </c>
      <c r="D180" s="22" t="s">
        <v>1116</v>
      </c>
      <c r="E180" s="22" t="s">
        <v>1117</v>
      </c>
    </row>
    <row r="181" spans="1:5" ht="30" customHeight="1" x14ac:dyDescent="0.3">
      <c r="A181" s="22" t="s">
        <v>1567</v>
      </c>
      <c r="B181" s="22" t="s">
        <v>1368</v>
      </c>
      <c r="C181" s="22" t="s">
        <v>1368</v>
      </c>
      <c r="D181" s="22" t="s">
        <v>1120</v>
      </c>
      <c r="E181" s="22" t="s">
        <v>1117</v>
      </c>
    </row>
    <row r="182" spans="1:5" ht="30" customHeight="1" x14ac:dyDescent="0.3">
      <c r="A182" s="22" t="s">
        <v>1567</v>
      </c>
      <c r="B182" s="22" t="s">
        <v>1368</v>
      </c>
      <c r="C182" s="22" t="s">
        <v>1368</v>
      </c>
      <c r="D182" s="22" t="s">
        <v>868</v>
      </c>
      <c r="E182" s="22" t="s">
        <v>869</v>
      </c>
    </row>
    <row r="183" spans="1:5" ht="30" customHeight="1" x14ac:dyDescent="0.3">
      <c r="A183" s="22" t="s">
        <v>1567</v>
      </c>
      <c r="B183" s="22" t="s">
        <v>1368</v>
      </c>
      <c r="C183" s="22" t="s">
        <v>1368</v>
      </c>
      <c r="D183" s="22" t="s">
        <v>879</v>
      </c>
      <c r="E183" s="22" t="s">
        <v>880</v>
      </c>
    </row>
    <row r="184" spans="1:5" ht="30" customHeight="1" x14ac:dyDescent="0.3">
      <c r="A184" s="22" t="s">
        <v>1567</v>
      </c>
      <c r="B184" s="22" t="s">
        <v>1368</v>
      </c>
      <c r="C184" s="22" t="s">
        <v>1368</v>
      </c>
      <c r="D184" s="22" t="s">
        <v>885</v>
      </c>
      <c r="E184" s="22" t="s">
        <v>880</v>
      </c>
    </row>
    <row r="185" spans="1:5" ht="30" customHeight="1" x14ac:dyDescent="0.3">
      <c r="A185" s="22" t="s">
        <v>1567</v>
      </c>
      <c r="B185" s="22" t="s">
        <v>1368</v>
      </c>
      <c r="C185" s="22" t="s">
        <v>1368</v>
      </c>
      <c r="D185" s="22" t="s">
        <v>1148</v>
      </c>
      <c r="E185" s="22" t="s">
        <v>1143</v>
      </c>
    </row>
    <row r="186" spans="1:5" ht="30" customHeight="1" x14ac:dyDescent="0.3">
      <c r="A186" s="22" t="s">
        <v>1567</v>
      </c>
      <c r="B186" s="22" t="s">
        <v>1368</v>
      </c>
      <c r="C186" s="22" t="s">
        <v>1368</v>
      </c>
      <c r="D186" s="22" t="s">
        <v>1257</v>
      </c>
      <c r="E186" s="22" t="s">
        <v>1186</v>
      </c>
    </row>
    <row r="187" spans="1:5" ht="30" customHeight="1" x14ac:dyDescent="0.3">
      <c r="A187" s="22" t="s">
        <v>1567</v>
      </c>
      <c r="B187" s="22" t="s">
        <v>1368</v>
      </c>
      <c r="C187" s="22" t="s">
        <v>1368</v>
      </c>
      <c r="D187" s="22" t="s">
        <v>878</v>
      </c>
      <c r="E187" s="22" t="s">
        <v>876</v>
      </c>
    </row>
    <row r="188" spans="1:5" ht="30" customHeight="1" x14ac:dyDescent="0.3">
      <c r="A188" s="22" t="s">
        <v>1567</v>
      </c>
      <c r="B188" s="22" t="s">
        <v>1368</v>
      </c>
      <c r="C188" s="22" t="s">
        <v>1368</v>
      </c>
      <c r="D188" s="22" t="s">
        <v>736</v>
      </c>
      <c r="E188" s="22" t="s">
        <v>648</v>
      </c>
    </row>
    <row r="189" spans="1:5" ht="30" customHeight="1" x14ac:dyDescent="0.3">
      <c r="A189" s="22" t="s">
        <v>1567</v>
      </c>
      <c r="B189" s="22" t="s">
        <v>1368</v>
      </c>
      <c r="C189" s="22" t="s">
        <v>1368</v>
      </c>
      <c r="D189" s="22" t="s">
        <v>739</v>
      </c>
      <c r="E189" s="22" t="s">
        <v>648</v>
      </c>
    </row>
    <row r="190" spans="1:5" ht="30" customHeight="1" x14ac:dyDescent="0.3">
      <c r="A190" s="22" t="s">
        <v>1567</v>
      </c>
      <c r="B190" s="22" t="s">
        <v>1368</v>
      </c>
      <c r="C190" s="22" t="s">
        <v>1368</v>
      </c>
      <c r="D190" s="22" t="s">
        <v>740</v>
      </c>
      <c r="E190" s="22" t="s">
        <v>648</v>
      </c>
    </row>
    <row r="191" spans="1:5" ht="30" customHeight="1" x14ac:dyDescent="0.3">
      <c r="A191" s="22" t="s">
        <v>1567</v>
      </c>
      <c r="B191" s="22" t="s">
        <v>1368</v>
      </c>
      <c r="C191" s="22" t="s">
        <v>1368</v>
      </c>
      <c r="D191" s="22" t="s">
        <v>741</v>
      </c>
      <c r="E191" s="22" t="s">
        <v>648</v>
      </c>
    </row>
    <row r="192" spans="1:5" ht="30" customHeight="1" x14ac:dyDescent="0.3">
      <c r="A192" s="22" t="s">
        <v>1567</v>
      </c>
      <c r="B192" s="22" t="s">
        <v>1368</v>
      </c>
      <c r="C192" s="22" t="s">
        <v>1368</v>
      </c>
      <c r="D192" s="22" t="s">
        <v>742</v>
      </c>
      <c r="E192" s="22" t="s">
        <v>648</v>
      </c>
    </row>
    <row r="193" spans="1:5" ht="30" customHeight="1" x14ac:dyDescent="0.3">
      <c r="A193" s="22" t="s">
        <v>1567</v>
      </c>
      <c r="B193" s="22" t="s">
        <v>1368</v>
      </c>
      <c r="C193" s="22" t="s">
        <v>1368</v>
      </c>
      <c r="D193" s="22" t="s">
        <v>743</v>
      </c>
      <c r="E193" s="22" t="s">
        <v>648</v>
      </c>
    </row>
    <row r="194" spans="1:5" ht="30" customHeight="1" x14ac:dyDescent="0.3">
      <c r="A194" s="22" t="s">
        <v>1567</v>
      </c>
      <c r="B194" s="22" t="s">
        <v>1368</v>
      </c>
      <c r="C194" s="22" t="s">
        <v>1368</v>
      </c>
      <c r="D194" s="22" t="s">
        <v>744</v>
      </c>
      <c r="E194" s="22" t="s">
        <v>648</v>
      </c>
    </row>
    <row r="195" spans="1:5" ht="30" customHeight="1" x14ac:dyDescent="0.3">
      <c r="A195" s="22" t="s">
        <v>1567</v>
      </c>
      <c r="B195" s="22" t="s">
        <v>1368</v>
      </c>
      <c r="C195" s="22" t="s">
        <v>1368</v>
      </c>
      <c r="D195" s="22" t="s">
        <v>745</v>
      </c>
      <c r="E195" s="22" t="s">
        <v>648</v>
      </c>
    </row>
    <row r="196" spans="1:5" ht="30" customHeight="1" x14ac:dyDescent="0.3">
      <c r="A196" s="22" t="s">
        <v>1567</v>
      </c>
      <c r="B196" s="22" t="s">
        <v>1368</v>
      </c>
      <c r="C196" s="22" t="s">
        <v>1368</v>
      </c>
      <c r="D196" s="22" t="s">
        <v>746</v>
      </c>
      <c r="E196" s="22" t="s">
        <v>648</v>
      </c>
    </row>
    <row r="197" spans="1:5" ht="30" customHeight="1" x14ac:dyDescent="0.3">
      <c r="A197" s="22" t="s">
        <v>1567</v>
      </c>
      <c r="B197" s="22" t="s">
        <v>1368</v>
      </c>
      <c r="C197" s="22" t="s">
        <v>1368</v>
      </c>
      <c r="D197" s="22" t="s">
        <v>747</v>
      </c>
      <c r="E197" s="22" t="s">
        <v>648</v>
      </c>
    </row>
    <row r="198" spans="1:5" ht="30" customHeight="1" x14ac:dyDescent="0.3">
      <c r="A198" s="22" t="s">
        <v>1567</v>
      </c>
      <c r="B198" s="22" t="s">
        <v>1368</v>
      </c>
      <c r="C198" s="22" t="s">
        <v>1368</v>
      </c>
      <c r="D198" s="22" t="s">
        <v>748</v>
      </c>
      <c r="E198" s="22" t="s">
        <v>648</v>
      </c>
    </row>
    <row r="199" spans="1:5" ht="30" customHeight="1" x14ac:dyDescent="0.3">
      <c r="A199" s="22" t="s">
        <v>1567</v>
      </c>
      <c r="B199" s="22" t="s">
        <v>1368</v>
      </c>
      <c r="C199" s="22" t="s">
        <v>1368</v>
      </c>
      <c r="D199" s="22" t="s">
        <v>749</v>
      </c>
      <c r="E199" s="22" t="s">
        <v>648</v>
      </c>
    </row>
    <row r="200" spans="1:5" ht="30" customHeight="1" x14ac:dyDescent="0.3">
      <c r="A200" s="22" t="s">
        <v>1567</v>
      </c>
      <c r="B200" s="22" t="s">
        <v>1368</v>
      </c>
      <c r="C200" s="22" t="s">
        <v>1368</v>
      </c>
      <c r="D200" s="22" t="s">
        <v>750</v>
      </c>
      <c r="E200" s="22" t="s">
        <v>648</v>
      </c>
    </row>
    <row r="201" spans="1:5" ht="30" customHeight="1" x14ac:dyDescent="0.3">
      <c r="A201" s="22" t="s">
        <v>1567</v>
      </c>
      <c r="B201" s="22" t="s">
        <v>1368</v>
      </c>
      <c r="C201" s="22" t="s">
        <v>1368</v>
      </c>
      <c r="D201" s="22" t="s">
        <v>753</v>
      </c>
      <c r="E201" s="22" t="s">
        <v>648</v>
      </c>
    </row>
    <row r="202" spans="1:5" ht="30" customHeight="1" x14ac:dyDescent="0.3">
      <c r="A202" s="22" t="s">
        <v>1567</v>
      </c>
      <c r="B202" s="22" t="s">
        <v>1368</v>
      </c>
      <c r="C202" s="22" t="s">
        <v>1368</v>
      </c>
      <c r="D202" s="22" t="s">
        <v>754</v>
      </c>
      <c r="E202" s="22" t="s">
        <v>648</v>
      </c>
    </row>
    <row r="203" spans="1:5" ht="30" customHeight="1" x14ac:dyDescent="0.3">
      <c r="A203" s="22" t="s">
        <v>1567</v>
      </c>
      <c r="B203" s="22" t="s">
        <v>1368</v>
      </c>
      <c r="C203" s="22" t="s">
        <v>1368</v>
      </c>
      <c r="D203" s="22" t="s">
        <v>755</v>
      </c>
      <c r="E203" s="22" t="s">
        <v>648</v>
      </c>
    </row>
    <row r="204" spans="1:5" ht="30" customHeight="1" x14ac:dyDescent="0.3">
      <c r="A204" s="22" t="s">
        <v>1567</v>
      </c>
      <c r="B204" s="22" t="s">
        <v>1368</v>
      </c>
      <c r="C204" s="22" t="s">
        <v>1368</v>
      </c>
      <c r="D204" s="22" t="s">
        <v>757</v>
      </c>
      <c r="E204" s="22" t="s">
        <v>648</v>
      </c>
    </row>
    <row r="205" spans="1:5" ht="30" customHeight="1" x14ac:dyDescent="0.3">
      <c r="A205" s="22" t="s">
        <v>1567</v>
      </c>
      <c r="B205" s="22" t="s">
        <v>1368</v>
      </c>
      <c r="C205" s="22" t="s">
        <v>1368</v>
      </c>
      <c r="D205" s="22" t="s">
        <v>758</v>
      </c>
      <c r="E205" s="22" t="s">
        <v>648</v>
      </c>
    </row>
    <row r="206" spans="1:5" ht="30" customHeight="1" x14ac:dyDescent="0.3">
      <c r="A206" s="22" t="s">
        <v>1567</v>
      </c>
      <c r="B206" s="22" t="s">
        <v>1368</v>
      </c>
      <c r="C206" s="22" t="s">
        <v>1368</v>
      </c>
      <c r="D206" s="22" t="s">
        <v>760</v>
      </c>
      <c r="E206" s="22" t="s">
        <v>648</v>
      </c>
    </row>
    <row r="207" spans="1:5" ht="30" customHeight="1" x14ac:dyDescent="0.3">
      <c r="A207" s="22" t="s">
        <v>1567</v>
      </c>
      <c r="B207" s="22" t="s">
        <v>1368</v>
      </c>
      <c r="C207" s="22" t="s">
        <v>1368</v>
      </c>
      <c r="D207" s="22" t="s">
        <v>761</v>
      </c>
      <c r="E207" s="22" t="s">
        <v>648</v>
      </c>
    </row>
    <row r="208" spans="1:5" ht="30" customHeight="1" x14ac:dyDescent="0.3">
      <c r="A208" s="22" t="s">
        <v>1567</v>
      </c>
      <c r="B208" s="22" t="s">
        <v>1368</v>
      </c>
      <c r="C208" s="22" t="s">
        <v>1368</v>
      </c>
      <c r="D208" s="22" t="s">
        <v>762</v>
      </c>
      <c r="E208" s="22" t="s">
        <v>648</v>
      </c>
    </row>
    <row r="209" spans="1:5" ht="30" customHeight="1" x14ac:dyDescent="0.3">
      <c r="A209" s="22" t="s">
        <v>1567</v>
      </c>
      <c r="B209" s="22" t="s">
        <v>1368</v>
      </c>
      <c r="C209" s="22" t="s">
        <v>1368</v>
      </c>
      <c r="D209" s="22" t="s">
        <v>763</v>
      </c>
      <c r="E209" s="22" t="s">
        <v>648</v>
      </c>
    </row>
    <row r="210" spans="1:5" ht="30" customHeight="1" x14ac:dyDescent="0.3">
      <c r="A210" s="22" t="s">
        <v>1567</v>
      </c>
      <c r="B210" s="22" t="s">
        <v>1368</v>
      </c>
      <c r="C210" s="22" t="s">
        <v>1368</v>
      </c>
      <c r="D210" s="22" t="s">
        <v>764</v>
      </c>
      <c r="E210" s="22" t="s">
        <v>648</v>
      </c>
    </row>
    <row r="211" spans="1:5" ht="30" customHeight="1" x14ac:dyDescent="0.3">
      <c r="A211" s="22" t="s">
        <v>1567</v>
      </c>
      <c r="B211" s="22" t="s">
        <v>1368</v>
      </c>
      <c r="C211" s="22" t="s">
        <v>1368</v>
      </c>
      <c r="D211" s="22" t="s">
        <v>765</v>
      </c>
      <c r="E211" s="22" t="s">
        <v>648</v>
      </c>
    </row>
    <row r="212" spans="1:5" ht="30" customHeight="1" x14ac:dyDescent="0.3">
      <c r="A212" s="22" t="s">
        <v>1567</v>
      </c>
      <c r="B212" s="22" t="s">
        <v>1368</v>
      </c>
      <c r="C212" s="22" t="s">
        <v>1368</v>
      </c>
      <c r="D212" s="22" t="s">
        <v>731</v>
      </c>
      <c r="E212" s="22" t="s">
        <v>732</v>
      </c>
    </row>
    <row r="213" spans="1:5" ht="30" customHeight="1" x14ac:dyDescent="0.3">
      <c r="A213" s="22" t="s">
        <v>1567</v>
      </c>
      <c r="B213" s="22" t="s">
        <v>1368</v>
      </c>
      <c r="C213" s="22" t="s">
        <v>1368</v>
      </c>
      <c r="D213" s="22" t="s">
        <v>734</v>
      </c>
      <c r="E213" s="22" t="s">
        <v>735</v>
      </c>
    </row>
    <row r="214" spans="1:5" ht="30" customHeight="1" x14ac:dyDescent="0.3">
      <c r="A214" s="22" t="s">
        <v>1567</v>
      </c>
      <c r="B214" s="22" t="s">
        <v>1368</v>
      </c>
      <c r="C214" s="22" t="s">
        <v>1368</v>
      </c>
      <c r="D214" s="22" t="s">
        <v>905</v>
      </c>
      <c r="E214" s="22" t="s">
        <v>906</v>
      </c>
    </row>
    <row r="215" spans="1:5" ht="30" customHeight="1" x14ac:dyDescent="0.3">
      <c r="A215" s="22" t="s">
        <v>1567</v>
      </c>
      <c r="B215" s="22" t="s">
        <v>1368</v>
      </c>
      <c r="C215" s="22" t="s">
        <v>1368</v>
      </c>
      <c r="D215" s="22" t="s">
        <v>826</v>
      </c>
      <c r="E215" s="22" t="s">
        <v>823</v>
      </c>
    </row>
    <row r="216" spans="1:5" ht="30" customHeight="1" x14ac:dyDescent="0.3">
      <c r="A216" s="22" t="s">
        <v>1567</v>
      </c>
      <c r="B216" s="22" t="s">
        <v>1368</v>
      </c>
      <c r="C216" s="22" t="s">
        <v>1368</v>
      </c>
      <c r="D216" s="22" t="s">
        <v>827</v>
      </c>
      <c r="E216" s="22" t="s">
        <v>823</v>
      </c>
    </row>
    <row r="217" spans="1:5" ht="30" customHeight="1" x14ac:dyDescent="0.3">
      <c r="A217" s="22" t="s">
        <v>1567</v>
      </c>
      <c r="B217" s="22" t="s">
        <v>1368</v>
      </c>
      <c r="C217" s="22" t="s">
        <v>1368</v>
      </c>
      <c r="D217" s="22" t="s">
        <v>828</v>
      </c>
      <c r="E217" s="22" t="s">
        <v>823</v>
      </c>
    </row>
    <row r="218" spans="1:5" ht="30" customHeight="1" x14ac:dyDescent="0.3">
      <c r="A218" s="22" t="s">
        <v>1567</v>
      </c>
      <c r="B218" s="22" t="s">
        <v>1368</v>
      </c>
      <c r="C218" s="22" t="s">
        <v>1368</v>
      </c>
      <c r="D218" s="22" t="s">
        <v>829</v>
      </c>
      <c r="E218" s="22" t="s">
        <v>823</v>
      </c>
    </row>
    <row r="219" spans="1:5" ht="30" customHeight="1" x14ac:dyDescent="0.3">
      <c r="A219" s="22" t="s">
        <v>1567</v>
      </c>
      <c r="B219" s="22" t="s">
        <v>1368</v>
      </c>
      <c r="C219" s="22" t="s">
        <v>1368</v>
      </c>
      <c r="D219" s="22" t="s">
        <v>830</v>
      </c>
      <c r="E219" s="22" t="s">
        <v>823</v>
      </c>
    </row>
    <row r="220" spans="1:5" ht="30" customHeight="1" x14ac:dyDescent="0.3">
      <c r="A220" s="22" t="s">
        <v>1567</v>
      </c>
      <c r="B220" s="22" t="s">
        <v>1368</v>
      </c>
      <c r="C220" s="22" t="s">
        <v>1368</v>
      </c>
      <c r="D220" s="22" t="s">
        <v>831</v>
      </c>
      <c r="E220" s="22" t="s">
        <v>823</v>
      </c>
    </row>
    <row r="221" spans="1:5" ht="30" customHeight="1" x14ac:dyDescent="0.3">
      <c r="A221" s="22" t="s">
        <v>1567</v>
      </c>
      <c r="B221" s="22" t="s">
        <v>1368</v>
      </c>
      <c r="C221" s="22" t="s">
        <v>1368</v>
      </c>
      <c r="D221" s="22" t="s">
        <v>832</v>
      </c>
      <c r="E221" s="22" t="s">
        <v>823</v>
      </c>
    </row>
    <row r="222" spans="1:5" ht="30" customHeight="1" x14ac:dyDescent="0.3">
      <c r="A222" s="22" t="s">
        <v>1567</v>
      </c>
      <c r="B222" s="22" t="s">
        <v>1368</v>
      </c>
      <c r="C222" s="22" t="s">
        <v>1368</v>
      </c>
      <c r="D222" s="22" t="s">
        <v>833</v>
      </c>
      <c r="E222" s="22" t="s">
        <v>823</v>
      </c>
    </row>
    <row r="223" spans="1:5" ht="30" customHeight="1" x14ac:dyDescent="0.3">
      <c r="A223" s="22" t="s">
        <v>1567</v>
      </c>
      <c r="B223" s="22" t="s">
        <v>1368</v>
      </c>
      <c r="C223" s="22" t="s">
        <v>1368</v>
      </c>
      <c r="D223" s="22" t="s">
        <v>834</v>
      </c>
      <c r="E223" s="22" t="s">
        <v>823</v>
      </c>
    </row>
    <row r="224" spans="1:5" ht="30" customHeight="1" x14ac:dyDescent="0.3">
      <c r="A224" s="22" t="s">
        <v>1567</v>
      </c>
      <c r="B224" s="22" t="s">
        <v>1368</v>
      </c>
      <c r="C224" s="22" t="s">
        <v>1368</v>
      </c>
      <c r="D224" s="22" t="s">
        <v>835</v>
      </c>
      <c r="E224" s="22" t="s">
        <v>823</v>
      </c>
    </row>
    <row r="225" spans="1:5" ht="30" customHeight="1" x14ac:dyDescent="0.3">
      <c r="A225" s="22" t="s">
        <v>1567</v>
      </c>
      <c r="B225" s="22" t="s">
        <v>1368</v>
      </c>
      <c r="C225" s="22" t="s">
        <v>1368</v>
      </c>
      <c r="D225" s="22" t="s">
        <v>839</v>
      </c>
      <c r="E225" s="22" t="s">
        <v>823</v>
      </c>
    </row>
    <row r="226" spans="1:5" ht="30" customHeight="1" x14ac:dyDescent="0.3">
      <c r="A226" s="22" t="s">
        <v>1567</v>
      </c>
      <c r="B226" s="22" t="s">
        <v>1368</v>
      </c>
      <c r="C226" s="22" t="s">
        <v>1368</v>
      </c>
      <c r="D226" s="22" t="s">
        <v>840</v>
      </c>
      <c r="E226" s="22" t="s">
        <v>823</v>
      </c>
    </row>
    <row r="227" spans="1:5" ht="30" customHeight="1" x14ac:dyDescent="0.3">
      <c r="A227" s="22" t="s">
        <v>1567</v>
      </c>
      <c r="B227" s="22" t="s">
        <v>1368</v>
      </c>
      <c r="C227" s="22" t="s">
        <v>1368</v>
      </c>
      <c r="D227" s="22" t="s">
        <v>841</v>
      </c>
      <c r="E227" s="22" t="s">
        <v>823</v>
      </c>
    </row>
    <row r="228" spans="1:5" ht="30" customHeight="1" x14ac:dyDescent="0.3">
      <c r="A228" s="22" t="s">
        <v>1567</v>
      </c>
      <c r="B228" s="22" t="s">
        <v>1368</v>
      </c>
      <c r="C228" s="22" t="s">
        <v>1368</v>
      </c>
      <c r="D228" s="22" t="s">
        <v>842</v>
      </c>
      <c r="E228" s="22" t="s">
        <v>823</v>
      </c>
    </row>
    <row r="229" spans="1:5" ht="30" customHeight="1" x14ac:dyDescent="0.3">
      <c r="A229" s="22" t="s">
        <v>1567</v>
      </c>
      <c r="B229" s="22" t="s">
        <v>1368</v>
      </c>
      <c r="C229" s="22" t="s">
        <v>1368</v>
      </c>
      <c r="D229" s="22" t="s">
        <v>843</v>
      </c>
      <c r="E229" s="22" t="s">
        <v>823</v>
      </c>
    </row>
    <row r="230" spans="1:5" ht="30" customHeight="1" x14ac:dyDescent="0.3">
      <c r="A230" s="22" t="s">
        <v>1567</v>
      </c>
      <c r="B230" s="22" t="s">
        <v>1368</v>
      </c>
      <c r="C230" s="22" t="s">
        <v>1368</v>
      </c>
      <c r="D230" s="22" t="s">
        <v>844</v>
      </c>
      <c r="E230" s="22" t="s">
        <v>823</v>
      </c>
    </row>
    <row r="231" spans="1:5" ht="30" customHeight="1" x14ac:dyDescent="0.3">
      <c r="A231" s="22" t="s">
        <v>1567</v>
      </c>
      <c r="B231" s="22" t="s">
        <v>1368</v>
      </c>
      <c r="C231" s="22" t="s">
        <v>1368</v>
      </c>
      <c r="D231" s="22" t="s">
        <v>845</v>
      </c>
      <c r="E231" s="22" t="s">
        <v>823</v>
      </c>
    </row>
    <row r="232" spans="1:5" ht="30" customHeight="1" x14ac:dyDescent="0.3">
      <c r="A232" s="22" t="s">
        <v>1567</v>
      </c>
      <c r="B232" s="22" t="s">
        <v>1368</v>
      </c>
      <c r="C232" s="22" t="s">
        <v>1368</v>
      </c>
      <c r="D232" s="22" t="s">
        <v>846</v>
      </c>
      <c r="E232" s="22" t="s">
        <v>823</v>
      </c>
    </row>
    <row r="233" spans="1:5" ht="30" customHeight="1" x14ac:dyDescent="0.3">
      <c r="A233" s="22" t="s">
        <v>1567</v>
      </c>
      <c r="B233" s="22" t="s">
        <v>1368</v>
      </c>
      <c r="C233" s="22" t="s">
        <v>1368</v>
      </c>
      <c r="D233" s="22" t="s">
        <v>847</v>
      </c>
      <c r="E233" s="22" t="s">
        <v>823</v>
      </c>
    </row>
    <row r="234" spans="1:5" ht="30" customHeight="1" x14ac:dyDescent="0.3">
      <c r="A234" s="22" t="s">
        <v>1567</v>
      </c>
      <c r="B234" s="22" t="s">
        <v>1368</v>
      </c>
      <c r="C234" s="22" t="s">
        <v>1368</v>
      </c>
      <c r="D234" s="22" t="s">
        <v>848</v>
      </c>
      <c r="E234" s="22" t="s">
        <v>823</v>
      </c>
    </row>
    <row r="235" spans="1:5" ht="30" customHeight="1" x14ac:dyDescent="0.3">
      <c r="A235" s="22" t="s">
        <v>1567</v>
      </c>
      <c r="B235" s="22" t="s">
        <v>1368</v>
      </c>
      <c r="C235" s="22" t="s">
        <v>1368</v>
      </c>
      <c r="D235" s="22" t="s">
        <v>1043</v>
      </c>
      <c r="E235" s="22" t="s">
        <v>1040</v>
      </c>
    </row>
    <row r="236" spans="1:5" ht="30" customHeight="1" x14ac:dyDescent="0.3">
      <c r="A236" s="22" t="s">
        <v>1567</v>
      </c>
      <c r="B236" s="22" t="s">
        <v>1368</v>
      </c>
      <c r="C236" s="22" t="s">
        <v>1368</v>
      </c>
      <c r="D236" s="22" t="s">
        <v>1044</v>
      </c>
      <c r="E236" s="22" t="s">
        <v>1040</v>
      </c>
    </row>
    <row r="237" spans="1:5" ht="30" customHeight="1" x14ac:dyDescent="0.3">
      <c r="A237" s="22" t="s">
        <v>1567</v>
      </c>
      <c r="B237" s="22" t="s">
        <v>1368</v>
      </c>
      <c r="C237" s="22" t="s">
        <v>1368</v>
      </c>
      <c r="D237" s="22" t="s">
        <v>1045</v>
      </c>
      <c r="E237" s="22" t="s">
        <v>1040</v>
      </c>
    </row>
    <row r="238" spans="1:5" ht="30" customHeight="1" x14ac:dyDescent="0.3">
      <c r="A238" s="22" t="s">
        <v>1567</v>
      </c>
      <c r="B238" s="22" t="s">
        <v>1368</v>
      </c>
      <c r="C238" s="22" t="s">
        <v>1368</v>
      </c>
      <c r="D238" s="22" t="s">
        <v>1046</v>
      </c>
      <c r="E238" s="22" t="s">
        <v>1040</v>
      </c>
    </row>
    <row r="239" spans="1:5" ht="30" customHeight="1" x14ac:dyDescent="0.3">
      <c r="A239" s="22" t="s">
        <v>1567</v>
      </c>
      <c r="B239" s="22" t="s">
        <v>1368</v>
      </c>
      <c r="C239" s="22" t="s">
        <v>1368</v>
      </c>
      <c r="D239" s="22" t="s">
        <v>1048</v>
      </c>
      <c r="E239" s="22" t="s">
        <v>1040</v>
      </c>
    </row>
    <row r="240" spans="1:5" ht="30" customHeight="1" x14ac:dyDescent="0.3">
      <c r="A240" s="22" t="s">
        <v>1567</v>
      </c>
      <c r="B240" s="22" t="s">
        <v>1368</v>
      </c>
      <c r="C240" s="22" t="s">
        <v>1368</v>
      </c>
      <c r="D240" s="22" t="s">
        <v>1049</v>
      </c>
      <c r="E240" s="22" t="s">
        <v>1040</v>
      </c>
    </row>
    <row r="241" spans="1:5" ht="30" customHeight="1" x14ac:dyDescent="0.3">
      <c r="A241" s="22" t="s">
        <v>1567</v>
      </c>
      <c r="B241" s="22" t="s">
        <v>1368</v>
      </c>
      <c r="C241" s="22" t="s">
        <v>1368</v>
      </c>
      <c r="D241" s="22" t="s">
        <v>1050</v>
      </c>
      <c r="E241" s="22" t="s">
        <v>1040</v>
      </c>
    </row>
    <row r="242" spans="1:5" ht="30" customHeight="1" x14ac:dyDescent="0.3">
      <c r="A242" s="22" t="s">
        <v>1567</v>
      </c>
      <c r="B242" s="22" t="s">
        <v>1368</v>
      </c>
      <c r="C242" s="22" t="s">
        <v>1368</v>
      </c>
      <c r="D242" s="22" t="s">
        <v>1051</v>
      </c>
      <c r="E242" s="22" t="s">
        <v>1040</v>
      </c>
    </row>
    <row r="243" spans="1:5" ht="30" customHeight="1" x14ac:dyDescent="0.3">
      <c r="A243" s="22" t="s">
        <v>1567</v>
      </c>
      <c r="B243" s="22" t="s">
        <v>1368</v>
      </c>
      <c r="C243" s="22" t="s">
        <v>1368</v>
      </c>
      <c r="D243" s="22" t="s">
        <v>1053</v>
      </c>
      <c r="E243" s="22" t="s">
        <v>1040</v>
      </c>
    </row>
    <row r="244" spans="1:5" ht="30" customHeight="1" x14ac:dyDescent="0.3">
      <c r="A244" s="22" t="s">
        <v>1567</v>
      </c>
      <c r="B244" s="22" t="s">
        <v>1368</v>
      </c>
      <c r="C244" s="22" t="s">
        <v>1368</v>
      </c>
      <c r="D244" s="22" t="s">
        <v>1054</v>
      </c>
      <c r="E244" s="22" t="s">
        <v>1040</v>
      </c>
    </row>
    <row r="245" spans="1:5" ht="30" customHeight="1" x14ac:dyDescent="0.3">
      <c r="A245" s="22" t="s">
        <v>1567</v>
      </c>
      <c r="B245" s="22" t="s">
        <v>1368</v>
      </c>
      <c r="C245" s="22" t="s">
        <v>1368</v>
      </c>
      <c r="D245" s="22" t="s">
        <v>1058</v>
      </c>
      <c r="E245" s="22" t="s">
        <v>1040</v>
      </c>
    </row>
    <row r="246" spans="1:5" ht="30" customHeight="1" x14ac:dyDescent="0.3">
      <c r="A246" s="22" t="s">
        <v>1567</v>
      </c>
      <c r="B246" s="22" t="s">
        <v>1368</v>
      </c>
      <c r="C246" s="22" t="s">
        <v>1368</v>
      </c>
      <c r="D246" s="22" t="s">
        <v>1060</v>
      </c>
      <c r="E246" s="22" t="s">
        <v>1040</v>
      </c>
    </row>
    <row r="247" spans="1:5" ht="30" customHeight="1" x14ac:dyDescent="0.3">
      <c r="A247" s="22" t="s">
        <v>1567</v>
      </c>
      <c r="B247" s="22" t="s">
        <v>1368</v>
      </c>
      <c r="C247" s="22" t="s">
        <v>1368</v>
      </c>
      <c r="D247" s="22" t="s">
        <v>1061</v>
      </c>
      <c r="E247" s="22" t="s">
        <v>1040</v>
      </c>
    </row>
    <row r="248" spans="1:5" ht="30" customHeight="1" x14ac:dyDescent="0.3">
      <c r="A248" s="22" t="s">
        <v>1567</v>
      </c>
      <c r="B248" s="22" t="s">
        <v>1368</v>
      </c>
      <c r="C248" s="22" t="s">
        <v>1368</v>
      </c>
      <c r="D248" s="22" t="s">
        <v>1062</v>
      </c>
      <c r="E248" s="22" t="s">
        <v>1040</v>
      </c>
    </row>
    <row r="249" spans="1:5" ht="30" customHeight="1" x14ac:dyDescent="0.3">
      <c r="A249" s="22" t="s">
        <v>1567</v>
      </c>
      <c r="B249" s="22" t="s">
        <v>1368</v>
      </c>
      <c r="C249" s="22" t="s">
        <v>1368</v>
      </c>
      <c r="D249" s="22" t="s">
        <v>1063</v>
      </c>
      <c r="E249" s="22" t="s">
        <v>1040</v>
      </c>
    </row>
    <row r="250" spans="1:5" ht="30" customHeight="1" x14ac:dyDescent="0.3">
      <c r="A250" s="22" t="s">
        <v>1567</v>
      </c>
      <c r="B250" s="22" t="s">
        <v>1368</v>
      </c>
      <c r="C250" s="22" t="s">
        <v>1368</v>
      </c>
      <c r="D250" s="22" t="s">
        <v>1064</v>
      </c>
      <c r="E250" s="22" t="s">
        <v>1040</v>
      </c>
    </row>
    <row r="251" spans="1:5" ht="30" customHeight="1" x14ac:dyDescent="0.3">
      <c r="A251" s="22" t="s">
        <v>1567</v>
      </c>
      <c r="B251" s="22" t="s">
        <v>1368</v>
      </c>
      <c r="C251" s="22" t="s">
        <v>1368</v>
      </c>
      <c r="D251" s="22" t="s">
        <v>1065</v>
      </c>
      <c r="E251" s="22" t="s">
        <v>1040</v>
      </c>
    </row>
    <row r="252" spans="1:5" ht="30" customHeight="1" x14ac:dyDescent="0.3">
      <c r="A252" s="22" t="s">
        <v>1567</v>
      </c>
      <c r="B252" s="22" t="s">
        <v>1368</v>
      </c>
      <c r="C252" s="22" t="s">
        <v>1368</v>
      </c>
      <c r="D252" s="22" t="s">
        <v>1066</v>
      </c>
      <c r="E252" s="22" t="s">
        <v>1040</v>
      </c>
    </row>
    <row r="253" spans="1:5" ht="30" customHeight="1" x14ac:dyDescent="0.3">
      <c r="A253" s="22" t="s">
        <v>1567</v>
      </c>
      <c r="B253" s="22" t="s">
        <v>1368</v>
      </c>
      <c r="C253" s="22" t="s">
        <v>1368</v>
      </c>
      <c r="D253" s="22" t="s">
        <v>1067</v>
      </c>
      <c r="E253" s="22" t="s">
        <v>1040</v>
      </c>
    </row>
    <row r="254" spans="1:5" ht="30" customHeight="1" x14ac:dyDescent="0.3">
      <c r="A254" s="22" t="s">
        <v>1567</v>
      </c>
      <c r="B254" s="22" t="s">
        <v>1368</v>
      </c>
      <c r="C254" s="22" t="s">
        <v>1368</v>
      </c>
      <c r="D254" s="22" t="s">
        <v>1068</v>
      </c>
      <c r="E254" s="22" t="s">
        <v>1040</v>
      </c>
    </row>
    <row r="255" spans="1:5" ht="30" customHeight="1" x14ac:dyDescent="0.3">
      <c r="A255" s="22" t="s">
        <v>1567</v>
      </c>
      <c r="B255" s="22" t="s">
        <v>1368</v>
      </c>
      <c r="C255" s="22" t="s">
        <v>1368</v>
      </c>
      <c r="D255" s="22" t="s">
        <v>936</v>
      </c>
      <c r="E255" s="22" t="s">
        <v>937</v>
      </c>
    </row>
    <row r="256" spans="1:5" ht="30" customHeight="1" x14ac:dyDescent="0.3">
      <c r="A256" s="22" t="s">
        <v>1567</v>
      </c>
      <c r="B256" s="22" t="s">
        <v>1368</v>
      </c>
      <c r="C256" s="22" t="s">
        <v>1368</v>
      </c>
      <c r="D256" s="22" t="s">
        <v>938</v>
      </c>
      <c r="E256" s="22" t="s">
        <v>937</v>
      </c>
    </row>
    <row r="257" spans="1:5" ht="30" customHeight="1" x14ac:dyDescent="0.3">
      <c r="A257" s="22" t="s">
        <v>1567</v>
      </c>
      <c r="B257" s="22" t="s">
        <v>1368</v>
      </c>
      <c r="C257" s="22" t="s">
        <v>1368</v>
      </c>
      <c r="D257" s="22" t="s">
        <v>939</v>
      </c>
      <c r="E257" s="22" t="s">
        <v>937</v>
      </c>
    </row>
    <row r="258" spans="1:5" ht="30" customHeight="1" x14ac:dyDescent="0.3">
      <c r="A258" s="22" t="s">
        <v>1567</v>
      </c>
      <c r="B258" s="22" t="s">
        <v>1368</v>
      </c>
      <c r="C258" s="22" t="s">
        <v>1368</v>
      </c>
      <c r="D258" s="22" t="s">
        <v>940</v>
      </c>
      <c r="E258" s="22" t="s">
        <v>937</v>
      </c>
    </row>
    <row r="259" spans="1:5" ht="30" customHeight="1" x14ac:dyDescent="0.3">
      <c r="A259" s="22" t="s">
        <v>1567</v>
      </c>
      <c r="B259" s="22" t="s">
        <v>1368</v>
      </c>
      <c r="C259" s="22" t="s">
        <v>1368</v>
      </c>
      <c r="D259" s="22" t="s">
        <v>941</v>
      </c>
      <c r="E259" s="22" t="s">
        <v>937</v>
      </c>
    </row>
    <row r="260" spans="1:5" ht="30" customHeight="1" x14ac:dyDescent="0.3">
      <c r="A260" s="22" t="s">
        <v>1567</v>
      </c>
      <c r="B260" s="22" t="s">
        <v>1368</v>
      </c>
      <c r="C260" s="22" t="s">
        <v>1368</v>
      </c>
      <c r="D260" s="22" t="s">
        <v>942</v>
      </c>
      <c r="E260" s="22" t="s">
        <v>937</v>
      </c>
    </row>
    <row r="261" spans="1:5" ht="30" customHeight="1" x14ac:dyDescent="0.3">
      <c r="A261" s="22" t="s">
        <v>1567</v>
      </c>
      <c r="B261" s="22" t="s">
        <v>1368</v>
      </c>
      <c r="C261" s="22" t="s">
        <v>1368</v>
      </c>
      <c r="D261" s="22" t="s">
        <v>943</v>
      </c>
      <c r="E261" s="22" t="s">
        <v>937</v>
      </c>
    </row>
    <row r="262" spans="1:5" ht="30" customHeight="1" x14ac:dyDescent="0.3">
      <c r="A262" s="22" t="s">
        <v>1567</v>
      </c>
      <c r="B262" s="22" t="s">
        <v>1368</v>
      </c>
      <c r="C262" s="22" t="s">
        <v>1368</v>
      </c>
      <c r="D262" s="22" t="s">
        <v>944</v>
      </c>
      <c r="E262" s="22" t="s">
        <v>937</v>
      </c>
    </row>
    <row r="263" spans="1:5" ht="30" customHeight="1" x14ac:dyDescent="0.3">
      <c r="A263" s="22" t="s">
        <v>1567</v>
      </c>
      <c r="B263" s="22" t="s">
        <v>1368</v>
      </c>
      <c r="C263" s="22" t="s">
        <v>1368</v>
      </c>
      <c r="D263" s="22" t="s">
        <v>945</v>
      </c>
      <c r="E263" s="22" t="s">
        <v>937</v>
      </c>
    </row>
    <row r="264" spans="1:5" ht="30" customHeight="1" x14ac:dyDescent="0.3">
      <c r="A264" s="22" t="s">
        <v>1567</v>
      </c>
      <c r="B264" s="22" t="s">
        <v>1368</v>
      </c>
      <c r="C264" s="22" t="s">
        <v>1368</v>
      </c>
      <c r="D264" s="22" t="s">
        <v>946</v>
      </c>
      <c r="E264" s="22" t="s">
        <v>937</v>
      </c>
    </row>
    <row r="265" spans="1:5" ht="30" customHeight="1" x14ac:dyDescent="0.3">
      <c r="A265" s="22" t="s">
        <v>1567</v>
      </c>
      <c r="B265" s="22" t="s">
        <v>1368</v>
      </c>
      <c r="C265" s="22" t="s">
        <v>1368</v>
      </c>
      <c r="D265" s="22" t="s">
        <v>947</v>
      </c>
      <c r="E265" s="22" t="s">
        <v>937</v>
      </c>
    </row>
    <row r="266" spans="1:5" ht="30" customHeight="1" x14ac:dyDescent="0.3">
      <c r="A266" s="22" t="s">
        <v>1567</v>
      </c>
      <c r="B266" s="22" t="s">
        <v>1368</v>
      </c>
      <c r="C266" s="22" t="s">
        <v>1368</v>
      </c>
      <c r="D266" s="22" t="s">
        <v>948</v>
      </c>
      <c r="E266" s="22" t="s">
        <v>937</v>
      </c>
    </row>
    <row r="267" spans="1:5" ht="30" customHeight="1" x14ac:dyDescent="0.3">
      <c r="A267" s="22" t="s">
        <v>1567</v>
      </c>
      <c r="B267" s="22" t="s">
        <v>1368</v>
      </c>
      <c r="C267" s="22" t="s">
        <v>1368</v>
      </c>
      <c r="D267" s="22" t="s">
        <v>949</v>
      </c>
      <c r="E267" s="22" t="s">
        <v>937</v>
      </c>
    </row>
    <row r="268" spans="1:5" ht="30" customHeight="1" x14ac:dyDescent="0.3">
      <c r="A268" s="22" t="s">
        <v>1567</v>
      </c>
      <c r="B268" s="22" t="s">
        <v>1368</v>
      </c>
      <c r="C268" s="22" t="s">
        <v>1368</v>
      </c>
      <c r="D268" s="22" t="s">
        <v>950</v>
      </c>
      <c r="E268" s="22" t="s">
        <v>937</v>
      </c>
    </row>
    <row r="269" spans="1:5" ht="30" customHeight="1" x14ac:dyDescent="0.3">
      <c r="A269" s="22" t="s">
        <v>1567</v>
      </c>
      <c r="B269" s="22" t="s">
        <v>1368</v>
      </c>
      <c r="C269" s="22" t="s">
        <v>1368</v>
      </c>
      <c r="D269" s="22" t="s">
        <v>951</v>
      </c>
      <c r="E269" s="22" t="s">
        <v>937</v>
      </c>
    </row>
    <row r="270" spans="1:5" ht="30" customHeight="1" x14ac:dyDescent="0.3">
      <c r="A270" s="22" t="s">
        <v>1567</v>
      </c>
      <c r="B270" s="22" t="s">
        <v>1368</v>
      </c>
      <c r="C270" s="22" t="s">
        <v>1368</v>
      </c>
      <c r="D270" s="22" t="s">
        <v>952</v>
      </c>
      <c r="E270" s="22" t="s">
        <v>937</v>
      </c>
    </row>
    <row r="271" spans="1:5" ht="30" customHeight="1" x14ac:dyDescent="0.3">
      <c r="A271" s="22" t="s">
        <v>1567</v>
      </c>
      <c r="B271" s="22" t="s">
        <v>1368</v>
      </c>
      <c r="C271" s="22" t="s">
        <v>1368</v>
      </c>
      <c r="D271" s="22" t="s">
        <v>953</v>
      </c>
      <c r="E271" s="22" t="s">
        <v>937</v>
      </c>
    </row>
    <row r="272" spans="1:5" ht="30" customHeight="1" x14ac:dyDescent="0.3">
      <c r="A272" s="22" t="s">
        <v>1567</v>
      </c>
      <c r="B272" s="22" t="s">
        <v>1368</v>
      </c>
      <c r="C272" s="22" t="s">
        <v>1368</v>
      </c>
      <c r="D272" s="22" t="s">
        <v>954</v>
      </c>
      <c r="E272" s="22" t="s">
        <v>937</v>
      </c>
    </row>
    <row r="273" spans="1:5" ht="30" customHeight="1" x14ac:dyDescent="0.3">
      <c r="A273" s="22" t="s">
        <v>1567</v>
      </c>
      <c r="B273" s="22" t="s">
        <v>1368</v>
      </c>
      <c r="C273" s="22" t="s">
        <v>1368</v>
      </c>
      <c r="D273" s="22" t="s">
        <v>955</v>
      </c>
      <c r="E273" s="22" t="s">
        <v>937</v>
      </c>
    </row>
    <row r="274" spans="1:5" ht="30" customHeight="1" x14ac:dyDescent="0.3">
      <c r="A274" s="22" t="s">
        <v>1567</v>
      </c>
      <c r="B274" s="22" t="s">
        <v>1368</v>
      </c>
      <c r="C274" s="22" t="s">
        <v>1368</v>
      </c>
      <c r="D274" s="22" t="s">
        <v>956</v>
      </c>
      <c r="E274" s="22" t="s">
        <v>937</v>
      </c>
    </row>
    <row r="275" spans="1:5" ht="30" customHeight="1" x14ac:dyDescent="0.3">
      <c r="A275" s="22" t="s">
        <v>1567</v>
      </c>
      <c r="B275" s="22" t="s">
        <v>1368</v>
      </c>
      <c r="C275" s="22" t="s">
        <v>1368</v>
      </c>
      <c r="D275" s="22" t="s">
        <v>957</v>
      </c>
      <c r="E275" s="22" t="s">
        <v>937</v>
      </c>
    </row>
    <row r="276" spans="1:5" ht="30" customHeight="1" x14ac:dyDescent="0.3">
      <c r="A276" s="22" t="s">
        <v>1567</v>
      </c>
      <c r="B276" s="22" t="s">
        <v>1368</v>
      </c>
      <c r="C276" s="22" t="s">
        <v>1368</v>
      </c>
      <c r="D276" s="22" t="s">
        <v>958</v>
      </c>
      <c r="E276" s="22" t="s">
        <v>937</v>
      </c>
    </row>
    <row r="277" spans="1:5" ht="30" customHeight="1" x14ac:dyDescent="0.3">
      <c r="A277" s="22" t="s">
        <v>1567</v>
      </c>
      <c r="B277" s="22" t="s">
        <v>1368</v>
      </c>
      <c r="C277" s="22" t="s">
        <v>1368</v>
      </c>
      <c r="D277" s="22" t="s">
        <v>959</v>
      </c>
      <c r="E277" s="22" t="s">
        <v>937</v>
      </c>
    </row>
    <row r="278" spans="1:5" ht="30" customHeight="1" x14ac:dyDescent="0.3">
      <c r="A278" s="22" t="s">
        <v>1567</v>
      </c>
      <c r="B278" s="22" t="s">
        <v>1368</v>
      </c>
      <c r="C278" s="22" t="s">
        <v>1368</v>
      </c>
      <c r="D278" s="22" t="s">
        <v>960</v>
      </c>
      <c r="E278" s="22" t="s">
        <v>937</v>
      </c>
    </row>
    <row r="279" spans="1:5" ht="30" customHeight="1" x14ac:dyDescent="0.3">
      <c r="A279" s="22" t="s">
        <v>1567</v>
      </c>
      <c r="B279" s="22" t="s">
        <v>1368</v>
      </c>
      <c r="C279" s="22" t="s">
        <v>1368</v>
      </c>
      <c r="D279" s="22" t="s">
        <v>961</v>
      </c>
      <c r="E279" s="22" t="s">
        <v>937</v>
      </c>
    </row>
    <row r="280" spans="1:5" ht="30" customHeight="1" x14ac:dyDescent="0.3">
      <c r="A280" s="22" t="s">
        <v>1567</v>
      </c>
      <c r="B280" s="22" t="s">
        <v>1368</v>
      </c>
      <c r="C280" s="22" t="s">
        <v>1368</v>
      </c>
      <c r="D280" s="22" t="s">
        <v>962</v>
      </c>
      <c r="E280" s="22" t="s">
        <v>937</v>
      </c>
    </row>
    <row r="281" spans="1:5" ht="30" customHeight="1" x14ac:dyDescent="0.3">
      <c r="A281" s="22" t="s">
        <v>1567</v>
      </c>
      <c r="B281" s="22" t="s">
        <v>1368</v>
      </c>
      <c r="C281" s="22" t="s">
        <v>1368</v>
      </c>
      <c r="D281" s="22" t="s">
        <v>723</v>
      </c>
      <c r="E281" s="22" t="s">
        <v>553</v>
      </c>
    </row>
    <row r="282" spans="1:5" ht="30" customHeight="1" x14ac:dyDescent="0.3">
      <c r="A282" s="22" t="s">
        <v>1567</v>
      </c>
      <c r="B282" s="22" t="s">
        <v>1368</v>
      </c>
      <c r="C282" s="22" t="s">
        <v>1368</v>
      </c>
      <c r="D282" s="22" t="s">
        <v>724</v>
      </c>
      <c r="E282" s="22" t="s">
        <v>553</v>
      </c>
    </row>
    <row r="283" spans="1:5" ht="30" customHeight="1" x14ac:dyDescent="0.3">
      <c r="A283" s="22" t="s">
        <v>1567</v>
      </c>
      <c r="B283" s="22" t="s">
        <v>1368</v>
      </c>
      <c r="C283" s="22" t="s">
        <v>1368</v>
      </c>
      <c r="D283" s="22" t="s">
        <v>725</v>
      </c>
      <c r="E283" s="22" t="s">
        <v>553</v>
      </c>
    </row>
    <row r="284" spans="1:5" ht="30" customHeight="1" x14ac:dyDescent="0.3">
      <c r="A284" s="22" t="s">
        <v>1567</v>
      </c>
      <c r="B284" s="22" t="s">
        <v>1368</v>
      </c>
      <c r="C284" s="22" t="s">
        <v>1368</v>
      </c>
      <c r="D284" s="22" t="s">
        <v>726</v>
      </c>
      <c r="E284" s="22" t="s">
        <v>553</v>
      </c>
    </row>
    <row r="285" spans="1:5" ht="30" customHeight="1" x14ac:dyDescent="0.3">
      <c r="A285" s="22" t="s">
        <v>1567</v>
      </c>
      <c r="B285" s="22" t="s">
        <v>1368</v>
      </c>
      <c r="C285" s="22" t="s">
        <v>1368</v>
      </c>
      <c r="D285" s="22" t="s">
        <v>727</v>
      </c>
      <c r="E285" s="22" t="s">
        <v>553</v>
      </c>
    </row>
    <row r="286" spans="1:5" ht="30" customHeight="1" x14ac:dyDescent="0.3">
      <c r="A286" s="22" t="s">
        <v>1567</v>
      </c>
      <c r="B286" s="22" t="s">
        <v>1368</v>
      </c>
      <c r="C286" s="22" t="s">
        <v>1368</v>
      </c>
      <c r="D286" s="22" t="s">
        <v>728</v>
      </c>
      <c r="E286" s="22" t="s">
        <v>553</v>
      </c>
    </row>
    <row r="287" spans="1:5" ht="30" customHeight="1" x14ac:dyDescent="0.3">
      <c r="A287" s="22" t="s">
        <v>1567</v>
      </c>
      <c r="B287" s="22" t="s">
        <v>1368</v>
      </c>
      <c r="C287" s="22" t="s">
        <v>1368</v>
      </c>
      <c r="D287" s="22" t="s">
        <v>729</v>
      </c>
      <c r="E287" s="22" t="s">
        <v>553</v>
      </c>
    </row>
    <row r="288" spans="1:5" ht="30" customHeight="1" x14ac:dyDescent="0.3">
      <c r="A288" s="22" t="s">
        <v>1567</v>
      </c>
      <c r="B288" s="22" t="s">
        <v>1368</v>
      </c>
      <c r="C288" s="22" t="s">
        <v>1368</v>
      </c>
      <c r="D288" s="22" t="s">
        <v>730</v>
      </c>
      <c r="E288" s="22" t="s">
        <v>553</v>
      </c>
    </row>
    <row r="289" spans="1:5" ht="30" customHeight="1" x14ac:dyDescent="0.3">
      <c r="A289" s="22" t="s">
        <v>1567</v>
      </c>
      <c r="B289" s="22" t="s">
        <v>1368</v>
      </c>
      <c r="C289" s="22" t="s">
        <v>1368</v>
      </c>
      <c r="D289" s="22" t="s">
        <v>984</v>
      </c>
      <c r="E289" s="22" t="s">
        <v>553</v>
      </c>
    </row>
    <row r="290" spans="1:5" ht="30" customHeight="1" x14ac:dyDescent="0.3">
      <c r="A290" s="22" t="s">
        <v>1567</v>
      </c>
      <c r="B290" s="22" t="s">
        <v>1368</v>
      </c>
      <c r="C290" s="22" t="s">
        <v>1368</v>
      </c>
      <c r="D290" s="22" t="s">
        <v>990</v>
      </c>
      <c r="E290" s="22" t="s">
        <v>553</v>
      </c>
    </row>
    <row r="291" spans="1:5" ht="30" customHeight="1" x14ac:dyDescent="0.3">
      <c r="A291" s="22" t="s">
        <v>1567</v>
      </c>
      <c r="B291" s="22" t="s">
        <v>1368</v>
      </c>
      <c r="C291" s="22" t="s">
        <v>1368</v>
      </c>
      <c r="D291" s="22" t="s">
        <v>997</v>
      </c>
      <c r="E291" s="22" t="s">
        <v>553</v>
      </c>
    </row>
    <row r="292" spans="1:5" ht="30" customHeight="1" x14ac:dyDescent="0.3">
      <c r="A292" s="22" t="s">
        <v>1567</v>
      </c>
      <c r="B292" s="22" t="s">
        <v>1368</v>
      </c>
      <c r="C292" s="22" t="s">
        <v>1368</v>
      </c>
      <c r="D292" s="22" t="s">
        <v>1003</v>
      </c>
      <c r="E292" s="22" t="s">
        <v>553</v>
      </c>
    </row>
    <row r="293" spans="1:5" ht="30" customHeight="1" x14ac:dyDescent="0.3">
      <c r="A293" s="22" t="s">
        <v>1567</v>
      </c>
      <c r="B293" s="22" t="s">
        <v>1368</v>
      </c>
      <c r="C293" s="22" t="s">
        <v>1368</v>
      </c>
      <c r="D293" s="22" t="s">
        <v>1008</v>
      </c>
      <c r="E293" s="22" t="s">
        <v>553</v>
      </c>
    </row>
    <row r="294" spans="1:5" ht="30" customHeight="1" x14ac:dyDescent="0.3">
      <c r="A294" s="22" t="s">
        <v>1567</v>
      </c>
      <c r="B294" s="22" t="s">
        <v>1368</v>
      </c>
      <c r="C294" s="22" t="s">
        <v>1368</v>
      </c>
      <c r="D294" s="22" t="s">
        <v>1012</v>
      </c>
      <c r="E294" s="22" t="s">
        <v>553</v>
      </c>
    </row>
    <row r="295" spans="1:5" ht="30" customHeight="1" x14ac:dyDescent="0.3">
      <c r="A295" s="22" t="s">
        <v>1567</v>
      </c>
      <c r="B295" s="22" t="s">
        <v>1368</v>
      </c>
      <c r="C295" s="22" t="s">
        <v>1368</v>
      </c>
      <c r="D295" s="22" t="s">
        <v>1015</v>
      </c>
      <c r="E295" s="22" t="s">
        <v>553</v>
      </c>
    </row>
    <row r="296" spans="1:5" ht="30" customHeight="1" x14ac:dyDescent="0.3">
      <c r="A296" s="22" t="s">
        <v>1567</v>
      </c>
      <c r="B296" s="22" t="s">
        <v>1368</v>
      </c>
      <c r="C296" s="22" t="s">
        <v>1368</v>
      </c>
      <c r="D296" s="22" t="s">
        <v>1018</v>
      </c>
      <c r="E296" s="22" t="s">
        <v>553</v>
      </c>
    </row>
    <row r="297" spans="1:5" ht="30" customHeight="1" x14ac:dyDescent="0.3">
      <c r="A297" s="22" t="s">
        <v>1567</v>
      </c>
      <c r="B297" s="22" t="s">
        <v>1368</v>
      </c>
      <c r="C297" s="22" t="s">
        <v>1368</v>
      </c>
      <c r="D297" s="22" t="s">
        <v>1293</v>
      </c>
      <c r="E297" s="22" t="s">
        <v>1294</v>
      </c>
    </row>
    <row r="298" spans="1:5" ht="30" customHeight="1" x14ac:dyDescent="0.3">
      <c r="A298" s="22" t="s">
        <v>1567</v>
      </c>
      <c r="B298" s="22" t="s">
        <v>1368</v>
      </c>
      <c r="C298" s="22" t="s">
        <v>1368</v>
      </c>
      <c r="D298" s="22" t="s">
        <v>1295</v>
      </c>
      <c r="E298" s="22" t="s">
        <v>1294</v>
      </c>
    </row>
    <row r="299" spans="1:5" ht="30" customHeight="1" x14ac:dyDescent="0.3">
      <c r="A299" s="22" t="s">
        <v>1567</v>
      </c>
      <c r="B299" s="22" t="s">
        <v>1368</v>
      </c>
      <c r="C299" s="22" t="s">
        <v>1368</v>
      </c>
      <c r="D299" s="22" t="s">
        <v>1296</v>
      </c>
      <c r="E299" s="22" t="s">
        <v>1294</v>
      </c>
    </row>
    <row r="300" spans="1:5" ht="30" customHeight="1" x14ac:dyDescent="0.3">
      <c r="A300" s="22" t="s">
        <v>1567</v>
      </c>
      <c r="B300" s="22" t="s">
        <v>1368</v>
      </c>
      <c r="C300" s="22" t="s">
        <v>1368</v>
      </c>
      <c r="D300" s="22" t="s">
        <v>1297</v>
      </c>
      <c r="E300" s="22" t="s">
        <v>1294</v>
      </c>
    </row>
    <row r="301" spans="1:5" ht="30" customHeight="1" x14ac:dyDescent="0.3">
      <c r="A301" s="22" t="s">
        <v>1567</v>
      </c>
      <c r="B301" s="22" t="s">
        <v>1368</v>
      </c>
      <c r="C301" s="22" t="s">
        <v>1368</v>
      </c>
      <c r="D301" s="22" t="s">
        <v>1298</v>
      </c>
      <c r="E301" s="22" t="s">
        <v>1294</v>
      </c>
    </row>
    <row r="302" spans="1:5" ht="30" customHeight="1" x14ac:dyDescent="0.3">
      <c r="A302" s="22" t="s">
        <v>1567</v>
      </c>
      <c r="B302" s="22" t="s">
        <v>1368</v>
      </c>
      <c r="C302" s="22" t="s">
        <v>1368</v>
      </c>
      <c r="D302" s="22" t="s">
        <v>1299</v>
      </c>
      <c r="E302" s="22" t="s">
        <v>1294</v>
      </c>
    </row>
    <row r="303" spans="1:5" ht="30" customHeight="1" x14ac:dyDescent="0.3">
      <c r="A303" s="22" t="s">
        <v>1567</v>
      </c>
      <c r="B303" s="22" t="s">
        <v>1368</v>
      </c>
      <c r="C303" s="22" t="s">
        <v>1368</v>
      </c>
      <c r="D303" s="22" t="s">
        <v>1309</v>
      </c>
      <c r="E303" s="22" t="s">
        <v>1294</v>
      </c>
    </row>
    <row r="304" spans="1:5" ht="30" customHeight="1" x14ac:dyDescent="0.3">
      <c r="A304" s="22" t="s">
        <v>1567</v>
      </c>
      <c r="B304" s="22" t="s">
        <v>1368</v>
      </c>
      <c r="C304" s="22" t="s">
        <v>1368</v>
      </c>
      <c r="D304" s="22" t="s">
        <v>766</v>
      </c>
      <c r="E304" s="22" t="s">
        <v>648</v>
      </c>
    </row>
    <row r="305" spans="1:5" ht="30" customHeight="1" x14ac:dyDescent="0.3">
      <c r="A305" s="22" t="s">
        <v>1567</v>
      </c>
      <c r="B305" s="22" t="s">
        <v>1368</v>
      </c>
      <c r="C305" s="22" t="s">
        <v>1368</v>
      </c>
      <c r="D305" s="22" t="s">
        <v>768</v>
      </c>
      <c r="E305" s="22" t="s">
        <v>648</v>
      </c>
    </row>
    <row r="306" spans="1:5" ht="30" customHeight="1" x14ac:dyDescent="0.3">
      <c r="A306" s="22" t="s">
        <v>1567</v>
      </c>
      <c r="B306" s="22" t="s">
        <v>1368</v>
      </c>
      <c r="C306" s="22" t="s">
        <v>1368</v>
      </c>
      <c r="D306" s="22" t="s">
        <v>822</v>
      </c>
      <c r="E306" s="22" t="s">
        <v>823</v>
      </c>
    </row>
    <row r="307" spans="1:5" ht="30" customHeight="1" x14ac:dyDescent="0.3">
      <c r="A307" s="22" t="s">
        <v>1567</v>
      </c>
      <c r="B307" s="22" t="s">
        <v>1368</v>
      </c>
      <c r="C307" s="22" t="s">
        <v>1368</v>
      </c>
      <c r="D307" s="22" t="s">
        <v>825</v>
      </c>
      <c r="E307" s="22" t="s">
        <v>823</v>
      </c>
    </row>
    <row r="308" spans="1:5" ht="30" customHeight="1" x14ac:dyDescent="0.3">
      <c r="A308" s="22" t="s">
        <v>1567</v>
      </c>
      <c r="B308" s="22" t="s">
        <v>1368</v>
      </c>
      <c r="C308" s="22" t="s">
        <v>1368</v>
      </c>
      <c r="D308" s="22" t="s">
        <v>836</v>
      </c>
      <c r="E308" s="22" t="s">
        <v>823</v>
      </c>
    </row>
    <row r="309" spans="1:5" ht="30" customHeight="1" x14ac:dyDescent="0.3">
      <c r="A309" s="22" t="s">
        <v>1567</v>
      </c>
      <c r="B309" s="22" t="s">
        <v>1368</v>
      </c>
      <c r="C309" s="22" t="s">
        <v>1368</v>
      </c>
      <c r="D309" s="22" t="s">
        <v>838</v>
      </c>
      <c r="E309" s="22" t="s">
        <v>823</v>
      </c>
    </row>
    <row r="310" spans="1:5" ht="30" customHeight="1" x14ac:dyDescent="0.3">
      <c r="A310" s="22" t="s">
        <v>1567</v>
      </c>
      <c r="B310" s="22" t="s">
        <v>1368</v>
      </c>
      <c r="C310" s="22" t="s">
        <v>1368</v>
      </c>
      <c r="D310" s="22" t="s">
        <v>1039</v>
      </c>
      <c r="E310" s="22" t="s">
        <v>1040</v>
      </c>
    </row>
    <row r="311" spans="1:5" ht="30" customHeight="1" x14ac:dyDescent="0.3">
      <c r="A311" s="22" t="s">
        <v>1567</v>
      </c>
      <c r="B311" s="22" t="s">
        <v>1368</v>
      </c>
      <c r="C311" s="22" t="s">
        <v>1368</v>
      </c>
      <c r="D311" s="22" t="s">
        <v>1041</v>
      </c>
      <c r="E311" s="22" t="s">
        <v>1040</v>
      </c>
    </row>
    <row r="312" spans="1:5" ht="30" customHeight="1" x14ac:dyDescent="0.3">
      <c r="A312" s="22" t="s">
        <v>1567</v>
      </c>
      <c r="B312" s="22" t="s">
        <v>1368</v>
      </c>
      <c r="C312" s="22" t="s">
        <v>1368</v>
      </c>
      <c r="D312" s="22" t="s">
        <v>1055</v>
      </c>
      <c r="E312" s="22" t="s">
        <v>1040</v>
      </c>
    </row>
    <row r="313" spans="1:5" ht="30" customHeight="1" x14ac:dyDescent="0.3">
      <c r="A313" s="22" t="s">
        <v>1567</v>
      </c>
      <c r="B313" s="22" t="s">
        <v>1368</v>
      </c>
      <c r="C313" s="22" t="s">
        <v>1368</v>
      </c>
      <c r="D313" s="22" t="s">
        <v>1057</v>
      </c>
      <c r="E313" s="22" t="s">
        <v>1040</v>
      </c>
    </row>
    <row r="314" spans="1:5" ht="30" customHeight="1" x14ac:dyDescent="0.3">
      <c r="A314" s="22" t="s">
        <v>1567</v>
      </c>
      <c r="B314" s="22" t="s">
        <v>1368</v>
      </c>
      <c r="C314" s="22" t="s">
        <v>1368</v>
      </c>
      <c r="D314" s="22" t="s">
        <v>1097</v>
      </c>
      <c r="E314" s="22" t="s">
        <v>1080</v>
      </c>
    </row>
    <row r="315" spans="1:5" ht="30" customHeight="1" x14ac:dyDescent="0.3">
      <c r="A315" s="22" t="s">
        <v>1567</v>
      </c>
      <c r="B315" s="22" t="s">
        <v>1368</v>
      </c>
      <c r="C315" s="22" t="s">
        <v>1368</v>
      </c>
      <c r="D315" s="22" t="s">
        <v>1103</v>
      </c>
      <c r="E315" s="22" t="s">
        <v>1080</v>
      </c>
    </row>
    <row r="316" spans="1:5" ht="30" customHeight="1" x14ac:dyDescent="0.3">
      <c r="A316" s="22" t="s">
        <v>1567</v>
      </c>
      <c r="B316" s="22" t="s">
        <v>1368</v>
      </c>
      <c r="C316" s="22" t="s">
        <v>1368</v>
      </c>
      <c r="D316" s="22" t="s">
        <v>914</v>
      </c>
      <c r="E316" s="22" t="s">
        <v>915</v>
      </c>
    </row>
    <row r="317" spans="1:5" ht="30" customHeight="1" x14ac:dyDescent="0.3">
      <c r="A317" s="22" t="s">
        <v>1567</v>
      </c>
      <c r="B317" s="22" t="s">
        <v>1368</v>
      </c>
      <c r="C317" s="22" t="s">
        <v>1368</v>
      </c>
      <c r="D317" s="22" t="s">
        <v>917</v>
      </c>
      <c r="E317" s="22" t="s">
        <v>918</v>
      </c>
    </row>
    <row r="318" spans="1:5" ht="30" customHeight="1" x14ac:dyDescent="0.3">
      <c r="A318" s="22" t="s">
        <v>1567</v>
      </c>
      <c r="B318" s="22" t="s">
        <v>1368</v>
      </c>
      <c r="C318" s="22" t="s">
        <v>1368</v>
      </c>
      <c r="D318" s="22" t="s">
        <v>923</v>
      </c>
      <c r="E318" s="22" t="s">
        <v>918</v>
      </c>
    </row>
    <row r="319" spans="1:5" ht="30" customHeight="1" x14ac:dyDescent="0.3">
      <c r="A319" s="22" t="s">
        <v>1567</v>
      </c>
      <c r="B319" s="22" t="s">
        <v>1368</v>
      </c>
      <c r="C319" s="22" t="s">
        <v>1368</v>
      </c>
      <c r="D319" s="22" t="s">
        <v>1278</v>
      </c>
      <c r="E319" s="22" t="s">
        <v>1279</v>
      </c>
    </row>
    <row r="320" spans="1:5" ht="30" customHeight="1" x14ac:dyDescent="0.3">
      <c r="A320" s="22" t="s">
        <v>1567</v>
      </c>
      <c r="B320" s="22" t="s">
        <v>1368</v>
      </c>
      <c r="C320" s="22" t="s">
        <v>1368</v>
      </c>
      <c r="D320" s="22" t="s">
        <v>1280</v>
      </c>
      <c r="E320" s="22" t="s">
        <v>1279</v>
      </c>
    </row>
    <row r="321" spans="1:5" ht="30" customHeight="1" x14ac:dyDescent="0.3">
      <c r="A321" s="22" t="s">
        <v>1567</v>
      </c>
      <c r="B321" s="22" t="s">
        <v>1368</v>
      </c>
      <c r="C321" s="22" t="s">
        <v>1368</v>
      </c>
      <c r="D321" s="22" t="s">
        <v>1281</v>
      </c>
      <c r="E321" s="22" t="s">
        <v>1279</v>
      </c>
    </row>
    <row r="322" spans="1:5" ht="30" customHeight="1" x14ac:dyDescent="0.3">
      <c r="A322" s="22" t="s">
        <v>1567</v>
      </c>
      <c r="B322" s="22" t="s">
        <v>1368</v>
      </c>
      <c r="C322" s="22" t="s">
        <v>1368</v>
      </c>
      <c r="D322" s="22" t="s">
        <v>1282</v>
      </c>
      <c r="E322" s="22" t="s">
        <v>1279</v>
      </c>
    </row>
    <row r="323" spans="1:5" ht="30" customHeight="1" x14ac:dyDescent="0.3">
      <c r="A323" s="22" t="s">
        <v>1567</v>
      </c>
      <c r="B323" s="22" t="s">
        <v>1368</v>
      </c>
      <c r="C323" s="22" t="s">
        <v>1368</v>
      </c>
      <c r="D323" s="22" t="s">
        <v>1139</v>
      </c>
      <c r="E323" s="22" t="s">
        <v>527</v>
      </c>
    </row>
    <row r="324" spans="1:5" ht="30" customHeight="1" x14ac:dyDescent="0.3">
      <c r="A324" s="22" t="s">
        <v>1567</v>
      </c>
      <c r="B324" s="22" t="s">
        <v>1368</v>
      </c>
      <c r="C324" s="22" t="s">
        <v>1368</v>
      </c>
      <c r="D324" s="22" t="s">
        <v>1140</v>
      </c>
      <c r="E324" s="22" t="s">
        <v>527</v>
      </c>
    </row>
    <row r="325" spans="1:5" ht="30" customHeight="1" x14ac:dyDescent="0.3">
      <c r="A325" s="22" t="s">
        <v>1567</v>
      </c>
      <c r="B325" s="22" t="s">
        <v>1368</v>
      </c>
      <c r="C325" s="22" t="s">
        <v>1368</v>
      </c>
      <c r="D325" s="22" t="s">
        <v>1141</v>
      </c>
      <c r="E325" s="22" t="s">
        <v>527</v>
      </c>
    </row>
    <row r="326" spans="1:5" ht="30" customHeight="1" x14ac:dyDescent="0.3">
      <c r="A326" s="22" t="s">
        <v>1567</v>
      </c>
      <c r="B326" s="22" t="s">
        <v>1368</v>
      </c>
      <c r="C326" s="22" t="s">
        <v>1368</v>
      </c>
      <c r="D326" s="22" t="s">
        <v>526</v>
      </c>
      <c r="E326" s="22" t="s">
        <v>1121</v>
      </c>
    </row>
    <row r="327" spans="1:5" ht="30" customHeight="1" x14ac:dyDescent="0.3">
      <c r="A327" s="22" t="s">
        <v>1567</v>
      </c>
      <c r="B327" s="22" t="s">
        <v>1368</v>
      </c>
      <c r="C327" s="22" t="s">
        <v>1368</v>
      </c>
      <c r="D327" s="22" t="s">
        <v>530</v>
      </c>
      <c r="E327" s="22" t="s">
        <v>1121</v>
      </c>
    </row>
    <row r="328" spans="1:5" ht="30" customHeight="1" x14ac:dyDescent="0.3">
      <c r="A328" s="22" t="s">
        <v>1567</v>
      </c>
      <c r="B328" s="22" t="s">
        <v>1368</v>
      </c>
      <c r="C328" s="22" t="s">
        <v>1368</v>
      </c>
      <c r="D328" s="22" t="s">
        <v>531</v>
      </c>
      <c r="E328" s="22" t="s">
        <v>527</v>
      </c>
    </row>
    <row r="329" spans="1:5" ht="30" customHeight="1" x14ac:dyDescent="0.3">
      <c r="A329" s="22" t="s">
        <v>1567</v>
      </c>
      <c r="B329" s="22" t="s">
        <v>1368</v>
      </c>
      <c r="C329" s="22" t="s">
        <v>1368</v>
      </c>
      <c r="D329" s="22" t="s">
        <v>1125</v>
      </c>
      <c r="E329" s="22" t="s">
        <v>527</v>
      </c>
    </row>
    <row r="330" spans="1:5" ht="30" customHeight="1" x14ac:dyDescent="0.3">
      <c r="A330" s="22" t="s">
        <v>1567</v>
      </c>
      <c r="B330" s="22" t="s">
        <v>1368</v>
      </c>
      <c r="C330" s="22" t="s">
        <v>1368</v>
      </c>
      <c r="D330" s="22" t="s">
        <v>1126</v>
      </c>
      <c r="E330" s="22" t="s">
        <v>527</v>
      </c>
    </row>
    <row r="331" spans="1:5" ht="30" customHeight="1" x14ac:dyDescent="0.3">
      <c r="A331" s="22" t="s">
        <v>1567</v>
      </c>
      <c r="B331" s="22" t="s">
        <v>1368</v>
      </c>
      <c r="C331" s="22" t="s">
        <v>1368</v>
      </c>
      <c r="D331" s="22" t="s">
        <v>1093</v>
      </c>
      <c r="E331" s="22" t="s">
        <v>1031</v>
      </c>
    </row>
    <row r="332" spans="1:5" ht="30" customHeight="1" x14ac:dyDescent="0.3">
      <c r="A332" s="22" t="s">
        <v>1567</v>
      </c>
      <c r="B332" s="22" t="s">
        <v>1368</v>
      </c>
      <c r="C332" s="22" t="s">
        <v>1368</v>
      </c>
      <c r="D332" s="22" t="s">
        <v>1094</v>
      </c>
      <c r="E332" s="22" t="s">
        <v>1031</v>
      </c>
    </row>
    <row r="333" spans="1:5" ht="30" customHeight="1" x14ac:dyDescent="0.3">
      <c r="A333" s="22" t="s">
        <v>1567</v>
      </c>
      <c r="B333" s="22" t="s">
        <v>1368</v>
      </c>
      <c r="C333" s="22" t="s">
        <v>1368</v>
      </c>
      <c r="D333" s="22" t="s">
        <v>1096</v>
      </c>
      <c r="E333" s="22" t="s">
        <v>1031</v>
      </c>
    </row>
    <row r="334" spans="1:5" ht="30" customHeight="1" x14ac:dyDescent="0.3">
      <c r="A334" s="22" t="s">
        <v>1567</v>
      </c>
      <c r="B334" s="22" t="s">
        <v>1368</v>
      </c>
      <c r="C334" s="22" t="s">
        <v>1368</v>
      </c>
      <c r="D334" s="22" t="s">
        <v>1288</v>
      </c>
      <c r="E334" s="22" t="s">
        <v>1289</v>
      </c>
    </row>
    <row r="335" spans="1:5" ht="30" customHeight="1" x14ac:dyDescent="0.3">
      <c r="A335" s="22" t="s">
        <v>1567</v>
      </c>
      <c r="B335" s="22" t="s">
        <v>1368</v>
      </c>
      <c r="C335" s="22" t="s">
        <v>1368</v>
      </c>
      <c r="D335" s="22" t="s">
        <v>1290</v>
      </c>
      <c r="E335" s="22" t="s">
        <v>1289</v>
      </c>
    </row>
    <row r="336" spans="1:5" ht="30" customHeight="1" x14ac:dyDescent="0.3">
      <c r="A336" s="22" t="s">
        <v>1567</v>
      </c>
      <c r="B336" s="22" t="s">
        <v>1368</v>
      </c>
      <c r="C336" s="22" t="s">
        <v>1368</v>
      </c>
      <c r="D336" s="22" t="s">
        <v>1291</v>
      </c>
      <c r="E336" s="22" t="s">
        <v>1289</v>
      </c>
    </row>
    <row r="337" spans="1:5" ht="30" customHeight="1" x14ac:dyDescent="0.3">
      <c r="A337" s="22" t="s">
        <v>1567</v>
      </c>
      <c r="B337" s="22" t="s">
        <v>1368</v>
      </c>
      <c r="C337" s="22" t="s">
        <v>1368</v>
      </c>
      <c r="D337" s="22" t="s">
        <v>1292</v>
      </c>
      <c r="E337" s="22" t="s">
        <v>1289</v>
      </c>
    </row>
    <row r="338" spans="1:5" ht="30" customHeight="1" x14ac:dyDescent="0.3">
      <c r="A338" s="22" t="s">
        <v>1567</v>
      </c>
      <c r="B338" s="22" t="s">
        <v>1368</v>
      </c>
      <c r="C338" s="22" t="s">
        <v>1368</v>
      </c>
      <c r="D338" s="22" t="s">
        <v>1235</v>
      </c>
      <c r="E338" s="22" t="s">
        <v>1236</v>
      </c>
    </row>
    <row r="339" spans="1:5" ht="30" customHeight="1" x14ac:dyDescent="0.3">
      <c r="A339" s="22" t="s">
        <v>1567</v>
      </c>
      <c r="B339" s="22" t="s">
        <v>1368</v>
      </c>
      <c r="C339" s="22" t="s">
        <v>1368</v>
      </c>
      <c r="D339" s="22" t="s">
        <v>1237</v>
      </c>
      <c r="E339" s="22" t="s">
        <v>1238</v>
      </c>
    </row>
    <row r="340" spans="1:5" ht="30" customHeight="1" x14ac:dyDescent="0.3">
      <c r="A340" s="22" t="s">
        <v>1567</v>
      </c>
      <c r="B340" s="22" t="s">
        <v>1368</v>
      </c>
      <c r="C340" s="22" t="s">
        <v>1368</v>
      </c>
      <c r="D340" s="22" t="s">
        <v>1306</v>
      </c>
      <c r="E340" s="22" t="s">
        <v>1307</v>
      </c>
    </row>
    <row r="341" spans="1:5" ht="30" customHeight="1" x14ac:dyDescent="0.3">
      <c r="A341" s="22" t="s">
        <v>1567</v>
      </c>
      <c r="B341" s="22" t="s">
        <v>1368</v>
      </c>
      <c r="C341" s="22" t="s">
        <v>1368</v>
      </c>
      <c r="D341" s="22" t="s">
        <v>1308</v>
      </c>
      <c r="E341" s="22" t="s">
        <v>1307</v>
      </c>
    </row>
    <row r="342" spans="1:5" ht="30" customHeight="1" x14ac:dyDescent="0.3">
      <c r="A342" s="22" t="s">
        <v>1567</v>
      </c>
      <c r="B342" s="22" t="s">
        <v>1368</v>
      </c>
      <c r="C342" s="22" t="s">
        <v>1368</v>
      </c>
      <c r="D342" s="22" t="s">
        <v>815</v>
      </c>
      <c r="E342" s="22" t="s">
        <v>816</v>
      </c>
    </row>
    <row r="343" spans="1:5" ht="30" customHeight="1" x14ac:dyDescent="0.3">
      <c r="A343" s="22" t="s">
        <v>1567</v>
      </c>
      <c r="B343" s="22" t="s">
        <v>1368</v>
      </c>
      <c r="C343" s="22" t="s">
        <v>1368</v>
      </c>
      <c r="D343" s="22" t="s">
        <v>819</v>
      </c>
      <c r="E343" s="22" t="s">
        <v>816</v>
      </c>
    </row>
    <row r="344" spans="1:5" ht="30" customHeight="1" x14ac:dyDescent="0.3">
      <c r="A344" s="22" t="s">
        <v>1567</v>
      </c>
      <c r="B344" s="22" t="s">
        <v>1368</v>
      </c>
      <c r="C344" s="22" t="s">
        <v>1368</v>
      </c>
      <c r="D344" s="22" t="s">
        <v>820</v>
      </c>
      <c r="E344" s="22" t="s">
        <v>816</v>
      </c>
    </row>
    <row r="345" spans="1:5" ht="30" customHeight="1" x14ac:dyDescent="0.3">
      <c r="A345" s="22" t="s">
        <v>1567</v>
      </c>
      <c r="B345" s="22" t="s">
        <v>1368</v>
      </c>
      <c r="C345" s="22" t="s">
        <v>1368</v>
      </c>
      <c r="D345" s="22" t="s">
        <v>1233</v>
      </c>
      <c r="E345" s="22" t="s">
        <v>1234</v>
      </c>
    </row>
    <row r="346" spans="1:5" ht="30" customHeight="1" x14ac:dyDescent="0.3">
      <c r="A346" s="22" t="s">
        <v>1567</v>
      </c>
      <c r="B346" s="22" t="s">
        <v>1368</v>
      </c>
      <c r="C346" s="22" t="s">
        <v>1368</v>
      </c>
      <c r="D346" s="22" t="s">
        <v>1231</v>
      </c>
      <c r="E346" s="22" t="s">
        <v>1232</v>
      </c>
    </row>
    <row r="347" spans="1:5" ht="30" customHeight="1" x14ac:dyDescent="0.3">
      <c r="A347" s="22" t="s">
        <v>1567</v>
      </c>
      <c r="B347" s="22" t="s">
        <v>1368</v>
      </c>
      <c r="C347" s="22" t="s">
        <v>1368</v>
      </c>
      <c r="D347" s="22" t="s">
        <v>1239</v>
      </c>
      <c r="E347" s="22" t="s">
        <v>1240</v>
      </c>
    </row>
    <row r="348" spans="1:5" ht="30" customHeight="1" x14ac:dyDescent="0.3">
      <c r="A348" s="22" t="s">
        <v>1567</v>
      </c>
      <c r="B348" s="22" t="s">
        <v>1368</v>
      </c>
      <c r="C348" s="22" t="s">
        <v>1368</v>
      </c>
      <c r="D348" s="22" t="s">
        <v>1241</v>
      </c>
      <c r="E348" s="22" t="s">
        <v>1242</v>
      </c>
    </row>
    <row r="349" spans="1:5" ht="30" customHeight="1" x14ac:dyDescent="0.3">
      <c r="A349" s="22" t="s">
        <v>1567</v>
      </c>
      <c r="B349" s="22" t="s">
        <v>1368</v>
      </c>
      <c r="C349" s="22" t="s">
        <v>1368</v>
      </c>
      <c r="D349" s="22" t="s">
        <v>987</v>
      </c>
      <c r="E349" s="22" t="s">
        <v>988</v>
      </c>
    </row>
    <row r="350" spans="1:5" ht="30" customHeight="1" x14ac:dyDescent="0.3">
      <c r="A350" s="22" t="s">
        <v>1567</v>
      </c>
      <c r="B350" s="22" t="s">
        <v>1368</v>
      </c>
      <c r="C350" s="22" t="s">
        <v>1368</v>
      </c>
      <c r="D350" s="22" t="s">
        <v>991</v>
      </c>
      <c r="E350" s="22" t="s">
        <v>988</v>
      </c>
    </row>
    <row r="351" spans="1:5" ht="30" customHeight="1" x14ac:dyDescent="0.3">
      <c r="A351" s="22" t="s">
        <v>1567</v>
      </c>
      <c r="B351" s="22" t="s">
        <v>1368</v>
      </c>
      <c r="C351" s="22" t="s">
        <v>1368</v>
      </c>
      <c r="D351" s="22" t="s">
        <v>992</v>
      </c>
      <c r="E351" s="22" t="s">
        <v>988</v>
      </c>
    </row>
    <row r="352" spans="1:5" ht="30" customHeight="1" x14ac:dyDescent="0.3">
      <c r="A352" s="22" t="s">
        <v>1567</v>
      </c>
      <c r="B352" s="22" t="s">
        <v>1368</v>
      </c>
      <c r="C352" s="22" t="s">
        <v>1368</v>
      </c>
      <c r="D352" s="22" t="s">
        <v>993</v>
      </c>
      <c r="E352" s="22" t="s">
        <v>988</v>
      </c>
    </row>
    <row r="353" spans="1:5" ht="30" customHeight="1" x14ac:dyDescent="0.3">
      <c r="A353" s="22" t="s">
        <v>1567</v>
      </c>
      <c r="B353" s="22" t="s">
        <v>1368</v>
      </c>
      <c r="C353" s="22" t="s">
        <v>1368</v>
      </c>
      <c r="D353" s="22" t="s">
        <v>995</v>
      </c>
      <c r="E353" s="22" t="s">
        <v>988</v>
      </c>
    </row>
    <row r="354" spans="1:5" ht="30" customHeight="1" x14ac:dyDescent="0.3">
      <c r="A354" s="22" t="s">
        <v>1567</v>
      </c>
      <c r="B354" s="22" t="s">
        <v>1368</v>
      </c>
      <c r="C354" s="22" t="s">
        <v>1368</v>
      </c>
      <c r="D354" s="22" t="s">
        <v>996</v>
      </c>
      <c r="E354" s="22" t="s">
        <v>988</v>
      </c>
    </row>
    <row r="355" spans="1:5" ht="30" customHeight="1" x14ac:dyDescent="0.3">
      <c r="A355" s="22" t="s">
        <v>1567</v>
      </c>
      <c r="B355" s="22" t="s">
        <v>1368</v>
      </c>
      <c r="C355" s="22" t="s">
        <v>1368</v>
      </c>
      <c r="D355" s="22" t="s">
        <v>1001</v>
      </c>
      <c r="E355" s="22" t="s">
        <v>988</v>
      </c>
    </row>
    <row r="356" spans="1:5" ht="30" customHeight="1" x14ac:dyDescent="0.3">
      <c r="A356" s="22" t="s">
        <v>1567</v>
      </c>
      <c r="B356" s="22" t="s">
        <v>1368</v>
      </c>
      <c r="C356" s="22" t="s">
        <v>1368</v>
      </c>
      <c r="D356" s="22" t="s">
        <v>1002</v>
      </c>
      <c r="E356" s="22" t="s">
        <v>988</v>
      </c>
    </row>
    <row r="357" spans="1:5" ht="30" customHeight="1" x14ac:dyDescent="0.3">
      <c r="A357" s="22" t="s">
        <v>1567</v>
      </c>
      <c r="B357" s="22" t="s">
        <v>1368</v>
      </c>
      <c r="C357" s="22" t="s">
        <v>1368</v>
      </c>
      <c r="D357" s="22" t="s">
        <v>1004</v>
      </c>
      <c r="E357" s="22" t="s">
        <v>988</v>
      </c>
    </row>
    <row r="358" spans="1:5" ht="30" customHeight="1" x14ac:dyDescent="0.3">
      <c r="A358" s="22" t="s">
        <v>1567</v>
      </c>
      <c r="B358" s="22" t="s">
        <v>1368</v>
      </c>
      <c r="C358" s="22" t="s">
        <v>1368</v>
      </c>
      <c r="D358" s="22" t="s">
        <v>1005</v>
      </c>
      <c r="E358" s="22" t="s">
        <v>988</v>
      </c>
    </row>
    <row r="359" spans="1:5" ht="30" customHeight="1" x14ac:dyDescent="0.3">
      <c r="A359" s="22" t="s">
        <v>1567</v>
      </c>
      <c r="B359" s="22" t="s">
        <v>1368</v>
      </c>
      <c r="C359" s="22" t="s">
        <v>1368</v>
      </c>
      <c r="D359" s="22" t="s">
        <v>998</v>
      </c>
      <c r="E359" s="22" t="s">
        <v>988</v>
      </c>
    </row>
    <row r="360" spans="1:5" ht="30" customHeight="1" x14ac:dyDescent="0.3">
      <c r="A360" s="22" t="s">
        <v>1567</v>
      </c>
      <c r="B360" s="22" t="s">
        <v>1368</v>
      </c>
      <c r="C360" s="22" t="s">
        <v>1368</v>
      </c>
      <c r="D360" s="22" t="s">
        <v>999</v>
      </c>
      <c r="E360" s="22" t="s">
        <v>988</v>
      </c>
    </row>
    <row r="361" spans="1:5" ht="30" customHeight="1" x14ac:dyDescent="0.3">
      <c r="A361" s="22" t="s">
        <v>1567</v>
      </c>
      <c r="B361" s="22" t="s">
        <v>1368</v>
      </c>
      <c r="C361" s="22" t="s">
        <v>1368</v>
      </c>
      <c r="D361" s="22" t="s">
        <v>1000</v>
      </c>
      <c r="E361" s="22" t="s">
        <v>988</v>
      </c>
    </row>
    <row r="362" spans="1:5" ht="30" customHeight="1" x14ac:dyDescent="0.3">
      <c r="A362" s="22" t="s">
        <v>1567</v>
      </c>
      <c r="B362" s="22" t="s">
        <v>1368</v>
      </c>
      <c r="C362" s="22" t="s">
        <v>1368</v>
      </c>
      <c r="D362" s="22" t="s">
        <v>886</v>
      </c>
      <c r="E362" s="22" t="s">
        <v>887</v>
      </c>
    </row>
    <row r="363" spans="1:5" ht="30" customHeight="1" x14ac:dyDescent="0.3">
      <c r="A363" s="22" t="s">
        <v>1567</v>
      </c>
      <c r="B363" s="22" t="s">
        <v>1368</v>
      </c>
      <c r="C363" s="22" t="s">
        <v>1368</v>
      </c>
      <c r="D363" s="22" t="s">
        <v>1255</v>
      </c>
      <c r="E363" s="22" t="s">
        <v>1256</v>
      </c>
    </row>
    <row r="364" spans="1:5" ht="30" customHeight="1" x14ac:dyDescent="0.3">
      <c r="A364" s="22" t="s">
        <v>1567</v>
      </c>
      <c r="B364" s="22" t="s">
        <v>1368</v>
      </c>
      <c r="C364" s="22" t="s">
        <v>1368</v>
      </c>
      <c r="D364" s="22" t="s">
        <v>1272</v>
      </c>
      <c r="E364" s="22" t="s">
        <v>1267</v>
      </c>
    </row>
    <row r="365" spans="1:5" ht="30" customHeight="1" x14ac:dyDescent="0.3">
      <c r="A365" s="22" t="s">
        <v>1567</v>
      </c>
      <c r="B365" s="22" t="s">
        <v>1368</v>
      </c>
      <c r="C365" s="22" t="s">
        <v>1368</v>
      </c>
      <c r="D365" s="22" t="s">
        <v>1275</v>
      </c>
      <c r="E365" s="22" t="s">
        <v>1273</v>
      </c>
    </row>
    <row r="366" spans="1:5" ht="30" customHeight="1" x14ac:dyDescent="0.3">
      <c r="A366" s="22" t="s">
        <v>1567</v>
      </c>
      <c r="B366" s="22" t="s">
        <v>1368</v>
      </c>
      <c r="C366" s="22" t="s">
        <v>1368</v>
      </c>
      <c r="D366" s="22" t="s">
        <v>1276</v>
      </c>
      <c r="E366" s="22" t="s">
        <v>1267</v>
      </c>
    </row>
    <row r="367" spans="1:5" ht="30" customHeight="1" x14ac:dyDescent="0.3">
      <c r="A367" s="22" t="s">
        <v>1567</v>
      </c>
      <c r="B367" s="22" t="s">
        <v>1368</v>
      </c>
      <c r="C367" s="22" t="s">
        <v>1368</v>
      </c>
      <c r="D367" s="22" t="s">
        <v>1277</v>
      </c>
      <c r="E367" s="22" t="s">
        <v>1273</v>
      </c>
    </row>
    <row r="368" spans="1:5" ht="30" customHeight="1" x14ac:dyDescent="0.3">
      <c r="A368" s="22" t="s">
        <v>1567</v>
      </c>
      <c r="B368" s="22" t="s">
        <v>1368</v>
      </c>
      <c r="C368" s="22" t="s">
        <v>1368</v>
      </c>
      <c r="D368" s="22" t="s">
        <v>1300</v>
      </c>
      <c r="E368" s="22" t="s">
        <v>1294</v>
      </c>
    </row>
    <row r="369" spans="1:5" ht="30" customHeight="1" x14ac:dyDescent="0.3">
      <c r="A369" s="22" t="s">
        <v>1567</v>
      </c>
      <c r="B369" s="22" t="s">
        <v>1368</v>
      </c>
      <c r="C369" s="22" t="s">
        <v>1368</v>
      </c>
      <c r="D369" s="22" t="s">
        <v>1301</v>
      </c>
      <c r="E369" s="22" t="s">
        <v>1294</v>
      </c>
    </row>
    <row r="370" spans="1:5" ht="30" customHeight="1" x14ac:dyDescent="0.3">
      <c r="A370" s="22" t="s">
        <v>1567</v>
      </c>
      <c r="B370" s="22" t="s">
        <v>1368</v>
      </c>
      <c r="C370" s="22" t="s">
        <v>1368</v>
      </c>
      <c r="D370" s="22" t="s">
        <v>1302</v>
      </c>
      <c r="E370" s="22" t="s">
        <v>1294</v>
      </c>
    </row>
    <row r="371" spans="1:5" ht="30" customHeight="1" x14ac:dyDescent="0.3">
      <c r="A371" s="22" t="s">
        <v>1567</v>
      </c>
      <c r="B371" s="22" t="s">
        <v>1368</v>
      </c>
      <c r="C371" s="22" t="s">
        <v>1368</v>
      </c>
      <c r="D371" s="22" t="s">
        <v>1303</v>
      </c>
      <c r="E371" s="22" t="s">
        <v>1294</v>
      </c>
    </row>
    <row r="372" spans="1:5" ht="30" customHeight="1" x14ac:dyDescent="0.3">
      <c r="A372" s="22" t="s">
        <v>1567</v>
      </c>
      <c r="B372" s="22" t="s">
        <v>1368</v>
      </c>
      <c r="C372" s="22" t="s">
        <v>1368</v>
      </c>
      <c r="D372" s="22" t="s">
        <v>1304</v>
      </c>
      <c r="E372" s="22" t="s">
        <v>1294</v>
      </c>
    </row>
    <row r="373" spans="1:5" ht="30" customHeight="1" x14ac:dyDescent="0.3">
      <c r="A373" s="22" t="s">
        <v>1567</v>
      </c>
      <c r="B373" s="22" t="s">
        <v>1368</v>
      </c>
      <c r="C373" s="22" t="s">
        <v>1368</v>
      </c>
      <c r="D373" s="22" t="s">
        <v>1305</v>
      </c>
      <c r="E373" s="22" t="s">
        <v>1294</v>
      </c>
    </row>
    <row r="374" spans="1:5" ht="30" customHeight="1" x14ac:dyDescent="0.3">
      <c r="A374" s="22" t="s">
        <v>1567</v>
      </c>
      <c r="B374" s="22" t="s">
        <v>1368</v>
      </c>
      <c r="C374" s="22" t="s">
        <v>1368</v>
      </c>
      <c r="D374" s="22" t="s">
        <v>919</v>
      </c>
      <c r="E374" s="22" t="s">
        <v>920</v>
      </c>
    </row>
    <row r="375" spans="1:5" ht="30" customHeight="1" x14ac:dyDescent="0.3">
      <c r="A375" s="22" t="s">
        <v>1567</v>
      </c>
      <c r="B375" s="22" t="s">
        <v>1368</v>
      </c>
      <c r="C375" s="22" t="s">
        <v>1368</v>
      </c>
      <c r="D375" s="22" t="s">
        <v>924</v>
      </c>
      <c r="E375" s="22" t="s">
        <v>920</v>
      </c>
    </row>
    <row r="376" spans="1:5" ht="30" customHeight="1" x14ac:dyDescent="0.3">
      <c r="A376" s="22" t="s">
        <v>1567</v>
      </c>
      <c r="B376" s="22" t="s">
        <v>1368</v>
      </c>
      <c r="C376" s="22" t="s">
        <v>1368</v>
      </c>
      <c r="D376" s="22" t="s">
        <v>926</v>
      </c>
      <c r="E376" s="22" t="s">
        <v>920</v>
      </c>
    </row>
    <row r="377" spans="1:5" ht="30" customHeight="1" x14ac:dyDescent="0.3">
      <c r="A377" s="22" t="s">
        <v>1567</v>
      </c>
      <c r="B377" s="22" t="s">
        <v>1368</v>
      </c>
      <c r="C377" s="22" t="s">
        <v>1368</v>
      </c>
      <c r="D377" s="22" t="s">
        <v>927</v>
      </c>
      <c r="E377" s="22" t="s">
        <v>920</v>
      </c>
    </row>
    <row r="378" spans="1:5" ht="30" customHeight="1" x14ac:dyDescent="0.3">
      <c r="A378" s="22" t="s">
        <v>1567</v>
      </c>
      <c r="B378" s="22" t="s">
        <v>1368</v>
      </c>
      <c r="C378" s="22" t="s">
        <v>1368</v>
      </c>
      <c r="D378" s="22" t="s">
        <v>930</v>
      </c>
      <c r="E378" s="22" t="s">
        <v>920</v>
      </c>
    </row>
    <row r="379" spans="1:5" ht="30" customHeight="1" x14ac:dyDescent="0.3">
      <c r="A379" s="22" t="s">
        <v>1567</v>
      </c>
      <c r="B379" s="22" t="s">
        <v>1368</v>
      </c>
      <c r="C379" s="22" t="s">
        <v>1368</v>
      </c>
      <c r="D379" s="22" t="s">
        <v>931</v>
      </c>
      <c r="E379" s="22" t="s">
        <v>920</v>
      </c>
    </row>
    <row r="380" spans="1:5" ht="30" customHeight="1" x14ac:dyDescent="0.3">
      <c r="A380" s="22" t="s">
        <v>1567</v>
      </c>
      <c r="B380" s="22" t="s">
        <v>1368</v>
      </c>
      <c r="C380" s="22" t="s">
        <v>1368</v>
      </c>
      <c r="D380" s="22" t="s">
        <v>932</v>
      </c>
      <c r="E380" s="22" t="s">
        <v>920</v>
      </c>
    </row>
    <row r="381" spans="1:5" ht="30" customHeight="1" x14ac:dyDescent="0.3">
      <c r="A381" s="22" t="s">
        <v>1567</v>
      </c>
      <c r="B381" s="22" t="s">
        <v>1368</v>
      </c>
      <c r="C381" s="22" t="s">
        <v>1368</v>
      </c>
      <c r="D381" s="22" t="s">
        <v>933</v>
      </c>
      <c r="E381" s="22" t="s">
        <v>920</v>
      </c>
    </row>
    <row r="382" spans="1:5" ht="30" customHeight="1" x14ac:dyDescent="0.3">
      <c r="A382" s="22" t="s">
        <v>1567</v>
      </c>
      <c r="B382" s="22" t="s">
        <v>1368</v>
      </c>
      <c r="C382" s="22" t="s">
        <v>1368</v>
      </c>
      <c r="D382" s="22" t="s">
        <v>934</v>
      </c>
      <c r="E382" s="22" t="s">
        <v>920</v>
      </c>
    </row>
    <row r="383" spans="1:5" ht="30" customHeight="1" x14ac:dyDescent="0.3">
      <c r="A383" s="22" t="s">
        <v>1567</v>
      </c>
      <c r="B383" s="22" t="s">
        <v>1368</v>
      </c>
      <c r="C383" s="22" t="s">
        <v>1368</v>
      </c>
      <c r="D383" s="22" t="s">
        <v>921</v>
      </c>
      <c r="E383" s="22" t="s">
        <v>922</v>
      </c>
    </row>
    <row r="384" spans="1:5" ht="30" customHeight="1" x14ac:dyDescent="0.3">
      <c r="A384" s="22" t="s">
        <v>1567</v>
      </c>
      <c r="B384" s="22" t="s">
        <v>1368</v>
      </c>
      <c r="C384" s="22" t="s">
        <v>1368</v>
      </c>
      <c r="D384" s="22" t="s">
        <v>925</v>
      </c>
      <c r="E384" s="22" t="s">
        <v>922</v>
      </c>
    </row>
    <row r="385" spans="1:5" ht="30" customHeight="1" x14ac:dyDescent="0.3">
      <c r="A385" s="22" t="s">
        <v>1567</v>
      </c>
      <c r="B385" s="22" t="s">
        <v>1368</v>
      </c>
      <c r="C385" s="22" t="s">
        <v>1368</v>
      </c>
      <c r="D385" s="22" t="s">
        <v>935</v>
      </c>
      <c r="E385" s="22" t="s">
        <v>922</v>
      </c>
    </row>
    <row r="386" spans="1:5" ht="30" customHeight="1" x14ac:dyDescent="0.3">
      <c r="A386" s="22" t="s">
        <v>1567</v>
      </c>
      <c r="B386" s="22" t="s">
        <v>1368</v>
      </c>
      <c r="C386" s="22" t="s">
        <v>1368</v>
      </c>
      <c r="D386" s="22" t="s">
        <v>1310</v>
      </c>
      <c r="E386" s="22" t="s">
        <v>1294</v>
      </c>
    </row>
    <row r="387" spans="1:5" ht="30" customHeight="1" x14ac:dyDescent="0.3">
      <c r="A387" s="22" t="s">
        <v>1567</v>
      </c>
      <c r="B387" s="22" t="s">
        <v>1368</v>
      </c>
      <c r="C387" s="22" t="s">
        <v>1368</v>
      </c>
      <c r="D387" s="22" t="s">
        <v>859</v>
      </c>
      <c r="E387" s="22" t="s">
        <v>860</v>
      </c>
    </row>
    <row r="388" spans="1:5" ht="30" customHeight="1" x14ac:dyDescent="0.3">
      <c r="A388" s="22" t="s">
        <v>1567</v>
      </c>
      <c r="B388" s="22" t="s">
        <v>1368</v>
      </c>
      <c r="C388" s="22" t="s">
        <v>1368</v>
      </c>
      <c r="D388" s="22" t="s">
        <v>866</v>
      </c>
      <c r="E388" s="22" t="s">
        <v>860</v>
      </c>
    </row>
    <row r="389" spans="1:5" ht="30" customHeight="1" x14ac:dyDescent="0.3">
      <c r="A389" s="22" t="s">
        <v>1567</v>
      </c>
      <c r="B389" s="22" t="s">
        <v>1368</v>
      </c>
      <c r="C389" s="22" t="s">
        <v>1368</v>
      </c>
      <c r="D389" s="22" t="s">
        <v>871</v>
      </c>
      <c r="E389" s="22" t="s">
        <v>872</v>
      </c>
    </row>
    <row r="390" spans="1:5" ht="30" customHeight="1" x14ac:dyDescent="0.3">
      <c r="A390" s="22" t="s">
        <v>1567</v>
      </c>
      <c r="B390" s="22" t="s">
        <v>1368</v>
      </c>
      <c r="C390" s="22" t="s">
        <v>1368</v>
      </c>
      <c r="D390" s="22" t="s">
        <v>873</v>
      </c>
      <c r="E390" s="22" t="s">
        <v>874</v>
      </c>
    </row>
    <row r="391" spans="1:5" ht="30" customHeight="1" x14ac:dyDescent="0.3">
      <c r="A391" s="22" t="s">
        <v>1567</v>
      </c>
      <c r="B391" s="22" t="s">
        <v>1368</v>
      </c>
      <c r="C391" s="22" t="s">
        <v>1368</v>
      </c>
      <c r="D391" s="22" t="s">
        <v>514</v>
      </c>
      <c r="E391" s="22" t="s">
        <v>515</v>
      </c>
    </row>
    <row r="392" spans="1:5" ht="30" customHeight="1" x14ac:dyDescent="0.3">
      <c r="A392" s="22" t="s">
        <v>1567</v>
      </c>
      <c r="B392" s="22" t="s">
        <v>1368</v>
      </c>
      <c r="C392" s="22" t="s">
        <v>1368</v>
      </c>
      <c r="D392" s="22" t="s">
        <v>520</v>
      </c>
      <c r="E392" s="22" t="s">
        <v>521</v>
      </c>
    </row>
    <row r="393" spans="1:5" ht="30" customHeight="1" x14ac:dyDescent="0.3">
      <c r="A393" s="22" t="s">
        <v>1567</v>
      </c>
      <c r="B393" s="22" t="s">
        <v>1368</v>
      </c>
      <c r="C393" s="22" t="s">
        <v>1368</v>
      </c>
      <c r="D393" s="22" t="s">
        <v>522</v>
      </c>
      <c r="E393" s="22" t="s">
        <v>523</v>
      </c>
    </row>
    <row r="394" spans="1:5" ht="30" customHeight="1" x14ac:dyDescent="0.3">
      <c r="A394" s="22" t="s">
        <v>1567</v>
      </c>
      <c r="B394" s="22" t="s">
        <v>1368</v>
      </c>
      <c r="C394" s="22" t="s">
        <v>1368</v>
      </c>
      <c r="D394" s="22" t="s">
        <v>524</v>
      </c>
      <c r="E394" s="22" t="s">
        <v>525</v>
      </c>
    </row>
    <row r="395" spans="1:5" ht="30" customHeight="1" x14ac:dyDescent="0.3">
      <c r="A395" s="22" t="s">
        <v>1567</v>
      </c>
      <c r="B395" s="22" t="s">
        <v>1368</v>
      </c>
      <c r="C395" s="22" t="s">
        <v>1368</v>
      </c>
      <c r="D395" s="22" t="s">
        <v>1266</v>
      </c>
      <c r="E395" s="22" t="s">
        <v>1267</v>
      </c>
    </row>
    <row r="396" spans="1:5" ht="30" customHeight="1" x14ac:dyDescent="0.3">
      <c r="A396" s="22" t="s">
        <v>1567</v>
      </c>
      <c r="B396" s="22" t="s">
        <v>1368</v>
      </c>
      <c r="C396" s="22" t="s">
        <v>1368</v>
      </c>
      <c r="D396" s="22" t="s">
        <v>1269</v>
      </c>
      <c r="E396" s="22" t="s">
        <v>1267</v>
      </c>
    </row>
    <row r="397" spans="1:5" ht="30" customHeight="1" x14ac:dyDescent="0.3">
      <c r="A397" s="22" t="s">
        <v>1567</v>
      </c>
      <c r="B397" s="22" t="s">
        <v>1368</v>
      </c>
      <c r="C397" s="22" t="s">
        <v>1368</v>
      </c>
      <c r="D397" s="22" t="s">
        <v>1270</v>
      </c>
      <c r="E397" s="22" t="s">
        <v>1267</v>
      </c>
    </row>
    <row r="398" spans="1:5" ht="30" customHeight="1" x14ac:dyDescent="0.3">
      <c r="A398" s="22" t="s">
        <v>1567</v>
      </c>
      <c r="B398" s="22" t="s">
        <v>1368</v>
      </c>
      <c r="C398" s="22" t="s">
        <v>1368</v>
      </c>
      <c r="D398" s="22" t="s">
        <v>1271</v>
      </c>
      <c r="E398" s="22" t="s">
        <v>1267</v>
      </c>
    </row>
    <row r="399" spans="1:5" ht="30" customHeight="1" x14ac:dyDescent="0.3">
      <c r="A399" s="22" t="s">
        <v>1567</v>
      </c>
      <c r="B399" s="22" t="s">
        <v>1368</v>
      </c>
      <c r="C399" s="22" t="s">
        <v>1368</v>
      </c>
      <c r="D399" s="22" t="s">
        <v>1261</v>
      </c>
      <c r="E399" s="22" t="s">
        <v>1262</v>
      </c>
    </row>
    <row r="400" spans="1:5" ht="30" customHeight="1" x14ac:dyDescent="0.3">
      <c r="A400" s="22" t="s">
        <v>1567</v>
      </c>
      <c r="B400" s="22" t="s">
        <v>1368</v>
      </c>
      <c r="C400" s="22" t="s">
        <v>1368</v>
      </c>
      <c r="D400" s="22" t="s">
        <v>1264</v>
      </c>
      <c r="E400" s="22" t="s">
        <v>1265</v>
      </c>
    </row>
    <row r="401" spans="1:5" ht="30" customHeight="1" x14ac:dyDescent="0.3">
      <c r="A401" s="22" t="s">
        <v>1567</v>
      </c>
      <c r="B401" s="22" t="s">
        <v>1368</v>
      </c>
      <c r="C401" s="22" t="s">
        <v>1368</v>
      </c>
      <c r="D401" s="22" t="s">
        <v>769</v>
      </c>
      <c r="E401" s="22" t="s">
        <v>770</v>
      </c>
    </row>
    <row r="402" spans="1:5" ht="30" customHeight="1" x14ac:dyDescent="0.3">
      <c r="A402" s="22" t="s">
        <v>1567</v>
      </c>
      <c r="B402" s="22" t="s">
        <v>1368</v>
      </c>
      <c r="C402" s="22" t="s">
        <v>1368</v>
      </c>
      <c r="D402" s="22" t="s">
        <v>773</v>
      </c>
      <c r="E402" s="22" t="s">
        <v>770</v>
      </c>
    </row>
    <row r="403" spans="1:5" ht="30" customHeight="1" x14ac:dyDescent="0.3">
      <c r="A403" s="22" t="s">
        <v>1567</v>
      </c>
      <c r="B403" s="22" t="s">
        <v>1368</v>
      </c>
      <c r="C403" s="22" t="s">
        <v>1368</v>
      </c>
      <c r="D403" s="22" t="s">
        <v>774</v>
      </c>
      <c r="E403" s="22" t="s">
        <v>770</v>
      </c>
    </row>
    <row r="404" spans="1:5" ht="30" customHeight="1" x14ac:dyDescent="0.3">
      <c r="A404" s="22" t="s">
        <v>1567</v>
      </c>
      <c r="B404" s="22" t="s">
        <v>1368</v>
      </c>
      <c r="C404" s="22" t="s">
        <v>1368</v>
      </c>
      <c r="D404" s="22" t="s">
        <v>775</v>
      </c>
      <c r="E404" s="22" t="s">
        <v>770</v>
      </c>
    </row>
    <row r="405" spans="1:5" ht="30" customHeight="1" x14ac:dyDescent="0.3">
      <c r="A405" s="22" t="s">
        <v>1567</v>
      </c>
      <c r="B405" s="22" t="s">
        <v>1368</v>
      </c>
      <c r="C405" s="22" t="s">
        <v>1368</v>
      </c>
      <c r="D405" s="22" t="s">
        <v>776</v>
      </c>
      <c r="E405" s="22" t="s">
        <v>770</v>
      </c>
    </row>
    <row r="406" spans="1:5" ht="30" customHeight="1" x14ac:dyDescent="0.3">
      <c r="A406" s="22" t="s">
        <v>1567</v>
      </c>
      <c r="B406" s="22" t="s">
        <v>1368</v>
      </c>
      <c r="C406" s="22" t="s">
        <v>1368</v>
      </c>
      <c r="D406" s="22" t="s">
        <v>777</v>
      </c>
      <c r="E406" s="22" t="s">
        <v>770</v>
      </c>
    </row>
    <row r="407" spans="1:5" ht="30" customHeight="1" x14ac:dyDescent="0.3">
      <c r="A407" s="22" t="s">
        <v>1567</v>
      </c>
      <c r="B407" s="22" t="s">
        <v>1368</v>
      </c>
      <c r="C407" s="22" t="s">
        <v>1368</v>
      </c>
      <c r="D407" s="22" t="s">
        <v>778</v>
      </c>
      <c r="E407" s="22" t="s">
        <v>770</v>
      </c>
    </row>
    <row r="408" spans="1:5" ht="30" customHeight="1" x14ac:dyDescent="0.3">
      <c r="A408" s="22" t="s">
        <v>1567</v>
      </c>
      <c r="B408" s="22" t="s">
        <v>1368</v>
      </c>
      <c r="C408" s="22" t="s">
        <v>1368</v>
      </c>
      <c r="D408" s="22" t="s">
        <v>779</v>
      </c>
      <c r="E408" s="22" t="s">
        <v>770</v>
      </c>
    </row>
    <row r="409" spans="1:5" ht="30" customHeight="1" x14ac:dyDescent="0.3">
      <c r="A409" s="22" t="s">
        <v>1567</v>
      </c>
      <c r="B409" s="22" t="s">
        <v>1368</v>
      </c>
      <c r="C409" s="22" t="s">
        <v>1368</v>
      </c>
      <c r="D409" s="22" t="s">
        <v>780</v>
      </c>
      <c r="E409" s="22" t="s">
        <v>770</v>
      </c>
    </row>
    <row r="410" spans="1:5" ht="30" customHeight="1" x14ac:dyDescent="0.3">
      <c r="A410" s="22" t="s">
        <v>1567</v>
      </c>
      <c r="B410" s="22" t="s">
        <v>1368</v>
      </c>
      <c r="C410" s="22" t="s">
        <v>1368</v>
      </c>
      <c r="D410" s="22" t="s">
        <v>781</v>
      </c>
      <c r="E410" s="22" t="s">
        <v>770</v>
      </c>
    </row>
    <row r="411" spans="1:5" ht="30" customHeight="1" x14ac:dyDescent="0.3">
      <c r="A411" s="22" t="s">
        <v>1567</v>
      </c>
      <c r="B411" s="22" t="s">
        <v>1368</v>
      </c>
      <c r="C411" s="22" t="s">
        <v>1368</v>
      </c>
      <c r="D411" s="22" t="s">
        <v>782</v>
      </c>
      <c r="E411" s="22" t="s">
        <v>770</v>
      </c>
    </row>
    <row r="412" spans="1:5" ht="30" customHeight="1" x14ac:dyDescent="0.3">
      <c r="A412" s="22" t="s">
        <v>1567</v>
      </c>
      <c r="B412" s="22" t="s">
        <v>1368</v>
      </c>
      <c r="C412" s="22" t="s">
        <v>1368</v>
      </c>
      <c r="D412" s="22" t="s">
        <v>783</v>
      </c>
      <c r="E412" s="22" t="s">
        <v>770</v>
      </c>
    </row>
    <row r="413" spans="1:5" ht="30" customHeight="1" x14ac:dyDescent="0.3">
      <c r="A413" s="22" t="s">
        <v>1567</v>
      </c>
      <c r="B413" s="22" t="s">
        <v>1368</v>
      </c>
      <c r="C413" s="22" t="s">
        <v>1368</v>
      </c>
      <c r="D413" s="22" t="s">
        <v>784</v>
      </c>
      <c r="E413" s="22" t="s">
        <v>770</v>
      </c>
    </row>
    <row r="414" spans="1:5" ht="30" customHeight="1" x14ac:dyDescent="0.3">
      <c r="A414" s="22" t="s">
        <v>1567</v>
      </c>
      <c r="B414" s="22" t="s">
        <v>1368</v>
      </c>
      <c r="C414" s="22" t="s">
        <v>1368</v>
      </c>
      <c r="D414" s="22" t="s">
        <v>785</v>
      </c>
      <c r="E414" s="22" t="s">
        <v>770</v>
      </c>
    </row>
    <row r="415" spans="1:5" ht="30" customHeight="1" x14ac:dyDescent="0.3">
      <c r="A415" s="22" t="s">
        <v>1567</v>
      </c>
      <c r="B415" s="22" t="s">
        <v>1368</v>
      </c>
      <c r="C415" s="22" t="s">
        <v>1368</v>
      </c>
      <c r="D415" s="22" t="s">
        <v>786</v>
      </c>
      <c r="E415" s="22" t="s">
        <v>770</v>
      </c>
    </row>
    <row r="416" spans="1:5" ht="30" customHeight="1" x14ac:dyDescent="0.3">
      <c r="A416" s="22" t="s">
        <v>1567</v>
      </c>
      <c r="B416" s="22" t="s">
        <v>1368</v>
      </c>
      <c r="C416" s="22" t="s">
        <v>1368</v>
      </c>
      <c r="D416" s="22" t="s">
        <v>787</v>
      </c>
      <c r="E416" s="22" t="s">
        <v>770</v>
      </c>
    </row>
    <row r="417" spans="1:5" ht="30" customHeight="1" x14ac:dyDescent="0.3">
      <c r="A417" s="22" t="s">
        <v>1567</v>
      </c>
      <c r="B417" s="22" t="s">
        <v>1368</v>
      </c>
      <c r="C417" s="22" t="s">
        <v>1368</v>
      </c>
      <c r="D417" s="22" t="s">
        <v>788</v>
      </c>
      <c r="E417" s="22" t="s">
        <v>770</v>
      </c>
    </row>
    <row r="418" spans="1:5" ht="30" customHeight="1" x14ac:dyDescent="0.3">
      <c r="A418" s="22" t="s">
        <v>1567</v>
      </c>
      <c r="B418" s="22" t="s">
        <v>1368</v>
      </c>
      <c r="C418" s="22" t="s">
        <v>1368</v>
      </c>
      <c r="D418" s="22" t="s">
        <v>789</v>
      </c>
      <c r="E418" s="22" t="s">
        <v>770</v>
      </c>
    </row>
    <row r="419" spans="1:5" ht="30" customHeight="1" x14ac:dyDescent="0.3">
      <c r="A419" s="22" t="s">
        <v>1567</v>
      </c>
      <c r="B419" s="22" t="s">
        <v>1368</v>
      </c>
      <c r="C419" s="22" t="s">
        <v>1368</v>
      </c>
      <c r="D419" s="22" t="s">
        <v>790</v>
      </c>
      <c r="E419" s="22" t="s">
        <v>770</v>
      </c>
    </row>
    <row r="420" spans="1:5" ht="30" customHeight="1" x14ac:dyDescent="0.3">
      <c r="A420" s="22" t="s">
        <v>1567</v>
      </c>
      <c r="B420" s="22" t="s">
        <v>1368</v>
      </c>
      <c r="C420" s="22" t="s">
        <v>1368</v>
      </c>
      <c r="D420" s="22" t="s">
        <v>1248</v>
      </c>
      <c r="E420" s="22" t="s">
        <v>1249</v>
      </c>
    </row>
    <row r="421" spans="1:5" ht="30" customHeight="1" x14ac:dyDescent="0.3">
      <c r="A421" s="22" t="s">
        <v>1567</v>
      </c>
      <c r="B421" s="22" t="s">
        <v>1368</v>
      </c>
      <c r="C421" s="22" t="s">
        <v>1368</v>
      </c>
      <c r="D421" s="22" t="s">
        <v>1251</v>
      </c>
      <c r="E421" s="22" t="s">
        <v>1249</v>
      </c>
    </row>
    <row r="422" spans="1:5" ht="30" customHeight="1" x14ac:dyDescent="0.3">
      <c r="A422" s="22" t="s">
        <v>1567</v>
      </c>
      <c r="B422" s="22" t="s">
        <v>1368</v>
      </c>
      <c r="C422" s="22" t="s">
        <v>1368</v>
      </c>
      <c r="D422" s="22" t="s">
        <v>981</v>
      </c>
      <c r="E422" s="22" t="s">
        <v>982</v>
      </c>
    </row>
    <row r="423" spans="1:5" ht="30" customHeight="1" x14ac:dyDescent="0.3">
      <c r="A423" s="22" t="s">
        <v>1567</v>
      </c>
      <c r="B423" s="22" t="s">
        <v>1368</v>
      </c>
      <c r="C423" s="22" t="s">
        <v>1368</v>
      </c>
      <c r="D423" s="22" t="s">
        <v>985</v>
      </c>
      <c r="E423" s="22" t="s">
        <v>982</v>
      </c>
    </row>
    <row r="424" spans="1:5" ht="30" customHeight="1" x14ac:dyDescent="0.3">
      <c r="A424" s="22" t="s">
        <v>1567</v>
      </c>
      <c r="B424" s="22" t="s">
        <v>1368</v>
      </c>
      <c r="C424" s="22" t="s">
        <v>1368</v>
      </c>
      <c r="D424" s="22" t="s">
        <v>986</v>
      </c>
      <c r="E424" s="22" t="s">
        <v>982</v>
      </c>
    </row>
    <row r="425" spans="1:5" ht="30" customHeight="1" x14ac:dyDescent="0.3">
      <c r="A425" s="22" t="s">
        <v>1567</v>
      </c>
      <c r="B425" s="22" t="s">
        <v>1368</v>
      </c>
      <c r="C425" s="22" t="s">
        <v>1368</v>
      </c>
      <c r="D425" s="22" t="s">
        <v>2129</v>
      </c>
      <c r="E425" s="22" t="s">
        <v>662</v>
      </c>
    </row>
  </sheetData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DA32-9DDC-47A3-BD6A-362748886834}">
  <sheetPr codeName="Sheet8">
    <tabColor rgb="FF99CCFF"/>
  </sheetPr>
  <dimension ref="A1:E8"/>
  <sheetViews>
    <sheetView showGridLines="0" zoomScale="80" zoomScaleNormal="80" workbookViewId="0">
      <selection activeCell="C1" sqref="C1"/>
    </sheetView>
  </sheetViews>
  <sheetFormatPr defaultRowHeight="30" customHeight="1" x14ac:dyDescent="0.3"/>
  <cols>
    <col min="1" max="1" width="47.44140625" bestFit="1" customWidth="1"/>
    <col min="2" max="2" width="13.21875" bestFit="1" customWidth="1"/>
    <col min="3" max="3" width="26.109375" bestFit="1" customWidth="1"/>
    <col min="4" max="4" width="21.33203125" bestFit="1" customWidth="1"/>
    <col min="5" max="5" width="15.77734375" bestFit="1" customWidth="1"/>
    <col min="6" max="9" width="28.5546875" bestFit="1" customWidth="1"/>
    <col min="10" max="58" width="30.33203125" bestFit="1" customWidth="1"/>
  </cols>
  <sheetData>
    <row r="1" spans="1:5" ht="30" customHeight="1" x14ac:dyDescent="0.3">
      <c r="A1" s="1" t="s">
        <v>450</v>
      </c>
      <c r="B1" t="s">
        <v>1568</v>
      </c>
    </row>
    <row r="2" spans="1:5" ht="30" customHeight="1" x14ac:dyDescent="0.3">
      <c r="A2" s="1" t="s">
        <v>447</v>
      </c>
      <c r="B2" t="s">
        <v>509</v>
      </c>
      <c r="C2" s="3" t="s">
        <v>1372</v>
      </c>
    </row>
    <row r="3" spans="1:5" ht="30" customHeight="1" x14ac:dyDescent="0.3">
      <c r="A3" s="1" t="s">
        <v>505</v>
      </c>
      <c r="B3" t="s">
        <v>1368</v>
      </c>
      <c r="C3" s="3" t="s">
        <v>1369</v>
      </c>
    </row>
    <row r="5" spans="1:5" ht="30" customHeight="1" x14ac:dyDescent="0.3">
      <c r="A5" s="1" t="s">
        <v>448</v>
      </c>
      <c r="B5" s="1" t="s">
        <v>460</v>
      </c>
      <c r="C5" t="s">
        <v>1569</v>
      </c>
      <c r="D5" t="s">
        <v>1570</v>
      </c>
      <c r="E5" t="s">
        <v>1571</v>
      </c>
    </row>
    <row r="6" spans="1:5" ht="30" customHeight="1" x14ac:dyDescent="0.3">
      <c r="A6" t="s">
        <v>1368</v>
      </c>
      <c r="B6" t="s">
        <v>1368</v>
      </c>
      <c r="C6" s="99"/>
      <c r="D6" s="99">
        <v>0</v>
      </c>
      <c r="E6" s="99">
        <v>0</v>
      </c>
    </row>
    <row r="7" spans="1:5" ht="30" customHeight="1" x14ac:dyDescent="0.3">
      <c r="A7" t="s">
        <v>1565</v>
      </c>
      <c r="C7" s="99"/>
      <c r="D7" s="99">
        <v>0</v>
      </c>
      <c r="E7" s="99">
        <v>0</v>
      </c>
    </row>
    <row r="8" spans="1:5" ht="30" customHeight="1" x14ac:dyDescent="0.3">
      <c r="C8" s="99"/>
      <c r="D8" s="99"/>
      <c r="E8" s="99"/>
    </row>
  </sheetData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CEBCE-CA02-4D07-9F1E-E82B23E8C556}">
  <sheetPr codeName="Sheet9">
    <tabColor rgb="FF99CCFF"/>
  </sheetPr>
  <dimension ref="A1:L427"/>
  <sheetViews>
    <sheetView showGridLines="0" zoomScale="80" zoomScaleNormal="80" workbookViewId="0">
      <selection activeCell="B12" sqref="B12"/>
    </sheetView>
  </sheetViews>
  <sheetFormatPr defaultRowHeight="30" customHeight="1" x14ac:dyDescent="0.3"/>
  <cols>
    <col min="1" max="1" width="27.33203125" customWidth="1"/>
    <col min="2" max="2" width="35.109375" customWidth="1"/>
    <col min="3" max="3" width="55.5546875" customWidth="1"/>
    <col min="4" max="4" width="32" customWidth="1"/>
    <col min="5" max="5" width="22.109375" customWidth="1"/>
    <col min="6" max="6" width="28.44140625" customWidth="1"/>
    <col min="7" max="7" width="18.5546875" bestFit="1" customWidth="1"/>
    <col min="8" max="8" width="19.109375" customWidth="1"/>
    <col min="9" max="9" width="15.6640625" bestFit="1" customWidth="1"/>
    <col min="10" max="10" width="11.5546875" bestFit="1" customWidth="1"/>
    <col min="11" max="11" width="21.33203125" bestFit="1" customWidth="1"/>
    <col min="12" max="12" width="15.77734375" bestFit="1" customWidth="1"/>
    <col min="13" max="14" width="28.5546875" bestFit="1" customWidth="1"/>
    <col min="15" max="15" width="26.6640625" bestFit="1" customWidth="1"/>
    <col min="16" max="16" width="18.88671875" bestFit="1" customWidth="1"/>
    <col min="17" max="18" width="25.33203125" bestFit="1" customWidth="1"/>
    <col min="19" max="19" width="28.5546875" bestFit="1" customWidth="1"/>
    <col min="20" max="21" width="30.33203125" bestFit="1" customWidth="1"/>
    <col min="22" max="22" width="31.44140625" bestFit="1" customWidth="1"/>
    <col min="23" max="23" width="24" bestFit="1" customWidth="1"/>
    <col min="24" max="24" width="11.88671875" bestFit="1" customWidth="1"/>
    <col min="25" max="25" width="11.33203125" bestFit="1" customWidth="1"/>
  </cols>
  <sheetData>
    <row r="1" spans="1:12" ht="30" customHeight="1" x14ac:dyDescent="0.3">
      <c r="A1" s="4" t="s">
        <v>450</v>
      </c>
      <c r="B1" s="22" t="s">
        <v>1568</v>
      </c>
    </row>
    <row r="2" spans="1:12" ht="30" customHeight="1" x14ac:dyDescent="0.3">
      <c r="A2" s="4" t="s">
        <v>447</v>
      </c>
      <c r="B2" s="22" t="s">
        <v>509</v>
      </c>
      <c r="C2" s="3" t="s">
        <v>1372</v>
      </c>
    </row>
    <row r="3" spans="1:12" ht="30" customHeight="1" x14ac:dyDescent="0.3">
      <c r="A3" s="4" t="s">
        <v>505</v>
      </c>
      <c r="B3" s="22" t="s">
        <v>1368</v>
      </c>
      <c r="C3" s="3" t="s">
        <v>1369</v>
      </c>
    </row>
    <row r="5" spans="1:12" ht="15" customHeight="1" x14ac:dyDescent="0.3">
      <c r="A5" s="4" t="s">
        <v>448</v>
      </c>
      <c r="B5" s="4" t="s">
        <v>460</v>
      </c>
      <c r="C5" s="4" t="s">
        <v>444</v>
      </c>
      <c r="D5" s="32" t="s">
        <v>445</v>
      </c>
      <c r="E5" s="4" t="s">
        <v>446</v>
      </c>
      <c r="F5" s="4" t="s">
        <v>490</v>
      </c>
      <c r="G5" s="4" t="s">
        <v>491</v>
      </c>
      <c r="H5" s="4" t="s">
        <v>489</v>
      </c>
      <c r="I5" s="4" t="s">
        <v>471</v>
      </c>
      <c r="J5" s="22" t="s">
        <v>1569</v>
      </c>
      <c r="K5" s="22" t="s">
        <v>1570</v>
      </c>
      <c r="L5" s="22" t="s">
        <v>1571</v>
      </c>
    </row>
    <row r="6" spans="1:12" ht="30" customHeight="1" x14ac:dyDescent="0.3">
      <c r="A6" s="22" t="s">
        <v>1368</v>
      </c>
      <c r="B6" s="22" t="s">
        <v>1368</v>
      </c>
      <c r="C6" s="22" t="s">
        <v>1253</v>
      </c>
      <c r="D6" s="22" t="s">
        <v>1249</v>
      </c>
      <c r="E6" s="22" t="s">
        <v>1567</v>
      </c>
      <c r="F6" s="22" t="s">
        <v>1368</v>
      </c>
      <c r="G6" s="22" t="s">
        <v>1572</v>
      </c>
      <c r="H6" s="22" t="s">
        <v>1368</v>
      </c>
      <c r="I6" s="22" t="s">
        <v>1368</v>
      </c>
      <c r="J6" s="100"/>
      <c r="K6" s="100">
        <v>0</v>
      </c>
      <c r="L6" s="100">
        <v>0</v>
      </c>
    </row>
    <row r="7" spans="1:12" ht="30" customHeight="1" x14ac:dyDescent="0.3">
      <c r="A7" s="22"/>
      <c r="B7" s="22" t="s">
        <v>1368</v>
      </c>
      <c r="C7" s="22" t="s">
        <v>1368</v>
      </c>
      <c r="D7" s="22" t="s">
        <v>1366</v>
      </c>
      <c r="E7" s="22" t="s">
        <v>1567</v>
      </c>
      <c r="F7" s="22" t="s">
        <v>1368</v>
      </c>
      <c r="G7" s="22" t="s">
        <v>1572</v>
      </c>
      <c r="H7" s="22" t="s">
        <v>1368</v>
      </c>
      <c r="I7" s="22" t="s">
        <v>1368</v>
      </c>
      <c r="J7" s="100"/>
      <c r="K7" s="100">
        <v>0</v>
      </c>
      <c r="L7" s="100">
        <v>0</v>
      </c>
    </row>
    <row r="8" spans="1:12" ht="30" customHeight="1" x14ac:dyDescent="0.3">
      <c r="A8" s="22"/>
      <c r="B8" s="22" t="s">
        <v>1368</v>
      </c>
      <c r="C8" s="22" t="s">
        <v>1146</v>
      </c>
      <c r="D8" s="22" t="s">
        <v>1143</v>
      </c>
      <c r="E8" s="22" t="s">
        <v>1567</v>
      </c>
      <c r="F8" s="22" t="s">
        <v>1368</v>
      </c>
      <c r="G8" s="22" t="s">
        <v>1572</v>
      </c>
      <c r="H8" s="22" t="s">
        <v>1368</v>
      </c>
      <c r="I8" s="22" t="s">
        <v>1368</v>
      </c>
      <c r="J8" s="100"/>
      <c r="K8" s="100">
        <v>0</v>
      </c>
      <c r="L8" s="100">
        <v>0</v>
      </c>
    </row>
    <row r="9" spans="1:12" ht="30" customHeight="1" x14ac:dyDescent="0.3">
      <c r="A9" s="22"/>
      <c r="B9" s="22" t="s">
        <v>1368</v>
      </c>
      <c r="C9" s="22" t="s">
        <v>1027</v>
      </c>
      <c r="D9" s="22" t="s">
        <v>670</v>
      </c>
      <c r="E9" s="22" t="s">
        <v>1567</v>
      </c>
      <c r="F9" s="22" t="s">
        <v>1368</v>
      </c>
      <c r="G9" s="22" t="s">
        <v>1572</v>
      </c>
      <c r="H9" s="22" t="s">
        <v>1368</v>
      </c>
      <c r="I9" s="22" t="s">
        <v>1368</v>
      </c>
      <c r="J9" s="100"/>
      <c r="K9" s="100">
        <v>0</v>
      </c>
      <c r="L9" s="100">
        <v>0</v>
      </c>
    </row>
    <row r="10" spans="1:12" ht="30" customHeight="1" x14ac:dyDescent="0.3">
      <c r="A10" s="22"/>
      <c r="B10" s="22" t="s">
        <v>1368</v>
      </c>
      <c r="C10" s="22" t="s">
        <v>1029</v>
      </c>
      <c r="D10" s="22" t="s">
        <v>670</v>
      </c>
      <c r="E10" s="22" t="s">
        <v>1567</v>
      </c>
      <c r="F10" s="22" t="s">
        <v>1368</v>
      </c>
      <c r="G10" s="22" t="s">
        <v>1572</v>
      </c>
      <c r="H10" s="22" t="s">
        <v>1368</v>
      </c>
      <c r="I10" s="22" t="s">
        <v>1368</v>
      </c>
      <c r="J10" s="100"/>
      <c r="K10" s="100">
        <v>0</v>
      </c>
      <c r="L10" s="100">
        <v>0</v>
      </c>
    </row>
    <row r="11" spans="1:12" ht="30" customHeight="1" x14ac:dyDescent="0.3">
      <c r="A11" s="22"/>
      <c r="B11" s="22" t="s">
        <v>1368</v>
      </c>
      <c r="C11" s="22" t="s">
        <v>669</v>
      </c>
      <c r="D11" s="22" t="s">
        <v>670</v>
      </c>
      <c r="E11" s="22" t="s">
        <v>1567</v>
      </c>
      <c r="F11" s="22" t="s">
        <v>1368</v>
      </c>
      <c r="G11" s="22" t="s">
        <v>1572</v>
      </c>
      <c r="H11" s="22" t="s">
        <v>1368</v>
      </c>
      <c r="I11" s="22" t="s">
        <v>1368</v>
      </c>
      <c r="J11" s="100"/>
      <c r="K11" s="100">
        <v>0</v>
      </c>
      <c r="L11" s="100">
        <v>0</v>
      </c>
    </row>
    <row r="12" spans="1:12" ht="30" customHeight="1" x14ac:dyDescent="0.3">
      <c r="A12" s="22"/>
      <c r="B12" s="22" t="s">
        <v>1368</v>
      </c>
      <c r="C12" s="22" t="s">
        <v>671</v>
      </c>
      <c r="D12" s="22" t="s">
        <v>670</v>
      </c>
      <c r="E12" s="22" t="s">
        <v>1567</v>
      </c>
      <c r="F12" s="22" t="s">
        <v>1368</v>
      </c>
      <c r="G12" s="22" t="s">
        <v>1572</v>
      </c>
      <c r="H12" s="22" t="s">
        <v>1368</v>
      </c>
      <c r="I12" s="22" t="s">
        <v>1368</v>
      </c>
      <c r="J12" s="100"/>
      <c r="K12" s="100">
        <v>0</v>
      </c>
      <c r="L12" s="100">
        <v>0</v>
      </c>
    </row>
    <row r="13" spans="1:12" ht="30" customHeight="1" x14ac:dyDescent="0.3">
      <c r="A13" s="22"/>
      <c r="B13" s="22" t="s">
        <v>1368</v>
      </c>
      <c r="C13" s="22" t="s">
        <v>672</v>
      </c>
      <c r="D13" s="22" t="s">
        <v>670</v>
      </c>
      <c r="E13" s="22" t="s">
        <v>1567</v>
      </c>
      <c r="F13" s="22" t="s">
        <v>1368</v>
      </c>
      <c r="G13" s="22" t="s">
        <v>1572</v>
      </c>
      <c r="H13" s="22" t="s">
        <v>1368</v>
      </c>
      <c r="I13" s="22" t="s">
        <v>1368</v>
      </c>
      <c r="J13" s="100"/>
      <c r="K13" s="100">
        <v>0</v>
      </c>
      <c r="L13" s="100">
        <v>0</v>
      </c>
    </row>
    <row r="14" spans="1:12" ht="30" customHeight="1" x14ac:dyDescent="0.3">
      <c r="A14" s="22"/>
      <c r="B14" s="22" t="s">
        <v>1368</v>
      </c>
      <c r="C14" s="22" t="s">
        <v>673</v>
      </c>
      <c r="D14" s="22" t="s">
        <v>670</v>
      </c>
      <c r="E14" s="22" t="s">
        <v>1567</v>
      </c>
      <c r="F14" s="22" t="s">
        <v>1368</v>
      </c>
      <c r="G14" s="22" t="s">
        <v>1572</v>
      </c>
      <c r="H14" s="22" t="s">
        <v>1368</v>
      </c>
      <c r="I14" s="22" t="s">
        <v>1368</v>
      </c>
      <c r="J14" s="100"/>
      <c r="K14" s="100">
        <v>0</v>
      </c>
      <c r="L14" s="100">
        <v>0</v>
      </c>
    </row>
    <row r="15" spans="1:12" ht="30" customHeight="1" x14ac:dyDescent="0.3">
      <c r="A15" s="22"/>
      <c r="B15" s="22" t="s">
        <v>1368</v>
      </c>
      <c r="C15" s="22" t="s">
        <v>674</v>
      </c>
      <c r="D15" s="22" t="s">
        <v>670</v>
      </c>
      <c r="E15" s="22" t="s">
        <v>1567</v>
      </c>
      <c r="F15" s="22" t="s">
        <v>1368</v>
      </c>
      <c r="G15" s="22" t="s">
        <v>1572</v>
      </c>
      <c r="H15" s="22" t="s">
        <v>1368</v>
      </c>
      <c r="I15" s="22" t="s">
        <v>1368</v>
      </c>
      <c r="J15" s="100"/>
      <c r="K15" s="100">
        <v>0</v>
      </c>
      <c r="L15" s="100">
        <v>0</v>
      </c>
    </row>
    <row r="16" spans="1:12" ht="30" customHeight="1" x14ac:dyDescent="0.3">
      <c r="A16" s="22"/>
      <c r="B16" s="22" t="s">
        <v>1368</v>
      </c>
      <c r="C16" s="22" t="s">
        <v>675</v>
      </c>
      <c r="D16" s="22" t="s">
        <v>670</v>
      </c>
      <c r="E16" s="22" t="s">
        <v>1567</v>
      </c>
      <c r="F16" s="22" t="s">
        <v>1368</v>
      </c>
      <c r="G16" s="22" t="s">
        <v>1572</v>
      </c>
      <c r="H16" s="22" t="s">
        <v>1368</v>
      </c>
      <c r="I16" s="22" t="s">
        <v>1368</v>
      </c>
      <c r="J16" s="100"/>
      <c r="K16" s="100">
        <v>0</v>
      </c>
      <c r="L16" s="100">
        <v>0</v>
      </c>
    </row>
    <row r="17" spans="1:12" ht="30" customHeight="1" x14ac:dyDescent="0.3">
      <c r="A17" s="22"/>
      <c r="B17" s="22" t="s">
        <v>1368</v>
      </c>
      <c r="C17" s="22" t="s">
        <v>676</v>
      </c>
      <c r="D17" s="22" t="s">
        <v>670</v>
      </c>
      <c r="E17" s="22" t="s">
        <v>1567</v>
      </c>
      <c r="F17" s="22" t="s">
        <v>1368</v>
      </c>
      <c r="G17" s="22" t="s">
        <v>1572</v>
      </c>
      <c r="H17" s="22" t="s">
        <v>1368</v>
      </c>
      <c r="I17" s="22" t="s">
        <v>1368</v>
      </c>
      <c r="J17" s="100"/>
      <c r="K17" s="100">
        <v>0</v>
      </c>
      <c r="L17" s="100">
        <v>0</v>
      </c>
    </row>
    <row r="18" spans="1:12" ht="30" customHeight="1" x14ac:dyDescent="0.3">
      <c r="A18" s="22"/>
      <c r="B18" s="22" t="s">
        <v>1368</v>
      </c>
      <c r="C18" s="22" t="s">
        <v>677</v>
      </c>
      <c r="D18" s="22" t="s">
        <v>670</v>
      </c>
      <c r="E18" s="22" t="s">
        <v>1567</v>
      </c>
      <c r="F18" s="22" t="s">
        <v>1368</v>
      </c>
      <c r="G18" s="22" t="s">
        <v>1572</v>
      </c>
      <c r="H18" s="22" t="s">
        <v>1368</v>
      </c>
      <c r="I18" s="22" t="s">
        <v>1368</v>
      </c>
      <c r="J18" s="100"/>
      <c r="K18" s="100">
        <v>0</v>
      </c>
      <c r="L18" s="100">
        <v>0</v>
      </c>
    </row>
    <row r="19" spans="1:12" ht="30" customHeight="1" x14ac:dyDescent="0.3">
      <c r="A19" s="22"/>
      <c r="B19" s="22" t="s">
        <v>1368</v>
      </c>
      <c r="C19" s="22" t="s">
        <v>678</v>
      </c>
      <c r="D19" s="22" t="s">
        <v>670</v>
      </c>
      <c r="E19" s="22" t="s">
        <v>1567</v>
      </c>
      <c r="F19" s="22" t="s">
        <v>1368</v>
      </c>
      <c r="G19" s="22" t="s">
        <v>1572</v>
      </c>
      <c r="H19" s="22" t="s">
        <v>1368</v>
      </c>
      <c r="I19" s="22" t="s">
        <v>1368</v>
      </c>
      <c r="J19" s="100"/>
      <c r="K19" s="100">
        <v>0</v>
      </c>
      <c r="L19" s="100">
        <v>0</v>
      </c>
    </row>
    <row r="20" spans="1:12" ht="30" customHeight="1" x14ac:dyDescent="0.3">
      <c r="A20" s="22"/>
      <c r="B20" s="22" t="s">
        <v>1368</v>
      </c>
      <c r="C20" s="22" t="s">
        <v>679</v>
      </c>
      <c r="D20" s="22" t="s">
        <v>670</v>
      </c>
      <c r="E20" s="22" t="s">
        <v>1567</v>
      </c>
      <c r="F20" s="22" t="s">
        <v>1368</v>
      </c>
      <c r="G20" s="22" t="s">
        <v>1572</v>
      </c>
      <c r="H20" s="22" t="s">
        <v>1368</v>
      </c>
      <c r="I20" s="22" t="s">
        <v>1368</v>
      </c>
      <c r="J20" s="100"/>
      <c r="K20" s="100">
        <v>0</v>
      </c>
      <c r="L20" s="100">
        <v>0</v>
      </c>
    </row>
    <row r="21" spans="1:12" ht="30" customHeight="1" x14ac:dyDescent="0.3">
      <c r="A21" s="22"/>
      <c r="B21" s="22" t="s">
        <v>1368</v>
      </c>
      <c r="C21" s="22" t="s">
        <v>680</v>
      </c>
      <c r="D21" s="22" t="s">
        <v>670</v>
      </c>
      <c r="E21" s="22" t="s">
        <v>1567</v>
      </c>
      <c r="F21" s="22" t="s">
        <v>1368</v>
      </c>
      <c r="G21" s="22" t="s">
        <v>1572</v>
      </c>
      <c r="H21" s="22" t="s">
        <v>1368</v>
      </c>
      <c r="I21" s="22" t="s">
        <v>1368</v>
      </c>
      <c r="J21" s="100"/>
      <c r="K21" s="100">
        <v>0</v>
      </c>
      <c r="L21" s="100">
        <v>0</v>
      </c>
    </row>
    <row r="22" spans="1:12" ht="30" customHeight="1" x14ac:dyDescent="0.3">
      <c r="A22" s="22"/>
      <c r="B22" s="22" t="s">
        <v>1368</v>
      </c>
      <c r="C22" s="22" t="s">
        <v>681</v>
      </c>
      <c r="D22" s="22" t="s">
        <v>670</v>
      </c>
      <c r="E22" s="22" t="s">
        <v>1567</v>
      </c>
      <c r="F22" s="22" t="s">
        <v>1368</v>
      </c>
      <c r="G22" s="22" t="s">
        <v>1572</v>
      </c>
      <c r="H22" s="22" t="s">
        <v>1368</v>
      </c>
      <c r="I22" s="22" t="s">
        <v>1368</v>
      </c>
      <c r="J22" s="100"/>
      <c r="K22" s="100">
        <v>0</v>
      </c>
      <c r="L22" s="100">
        <v>0</v>
      </c>
    </row>
    <row r="23" spans="1:12" ht="28.95" customHeight="1" x14ac:dyDescent="0.3">
      <c r="A23" s="22"/>
      <c r="B23" s="22" t="s">
        <v>1368</v>
      </c>
      <c r="C23" s="22" t="s">
        <v>682</v>
      </c>
      <c r="D23" s="22" t="s">
        <v>670</v>
      </c>
      <c r="E23" s="22" t="s">
        <v>1567</v>
      </c>
      <c r="F23" s="22" t="s">
        <v>1368</v>
      </c>
      <c r="G23" s="22" t="s">
        <v>1572</v>
      </c>
      <c r="H23" s="22" t="s">
        <v>1368</v>
      </c>
      <c r="I23" s="22" t="s">
        <v>1368</v>
      </c>
      <c r="J23" s="100"/>
      <c r="K23" s="100">
        <v>0</v>
      </c>
      <c r="L23" s="100">
        <v>0</v>
      </c>
    </row>
    <row r="24" spans="1:12" ht="30" customHeight="1" x14ac:dyDescent="0.3">
      <c r="A24" s="22"/>
      <c r="B24" s="22" t="s">
        <v>1368</v>
      </c>
      <c r="C24" s="22" t="s">
        <v>683</v>
      </c>
      <c r="D24" s="22" t="s">
        <v>670</v>
      </c>
      <c r="E24" s="22" t="s">
        <v>1567</v>
      </c>
      <c r="F24" s="22" t="s">
        <v>1368</v>
      </c>
      <c r="G24" s="22" t="s">
        <v>1572</v>
      </c>
      <c r="H24" s="22" t="s">
        <v>1368</v>
      </c>
      <c r="I24" s="22" t="s">
        <v>1368</v>
      </c>
      <c r="J24" s="100"/>
      <c r="K24" s="100">
        <v>0</v>
      </c>
      <c r="L24" s="100">
        <v>0</v>
      </c>
    </row>
    <row r="25" spans="1:12" ht="30" customHeight="1" x14ac:dyDescent="0.3">
      <c r="A25" s="22"/>
      <c r="B25" s="22" t="s">
        <v>1368</v>
      </c>
      <c r="C25" s="22" t="s">
        <v>684</v>
      </c>
      <c r="D25" s="22" t="s">
        <v>670</v>
      </c>
      <c r="E25" s="22" t="s">
        <v>1567</v>
      </c>
      <c r="F25" s="22" t="s">
        <v>1368</v>
      </c>
      <c r="G25" s="22" t="s">
        <v>1572</v>
      </c>
      <c r="H25" s="22" t="s">
        <v>1368</v>
      </c>
      <c r="I25" s="22" t="s">
        <v>1368</v>
      </c>
      <c r="J25" s="100"/>
      <c r="K25" s="100">
        <v>0</v>
      </c>
      <c r="L25" s="100">
        <v>0</v>
      </c>
    </row>
    <row r="26" spans="1:12" ht="30" customHeight="1" x14ac:dyDescent="0.3">
      <c r="A26" s="22"/>
      <c r="B26" s="22" t="s">
        <v>1368</v>
      </c>
      <c r="C26" s="22" t="s">
        <v>685</v>
      </c>
      <c r="D26" s="22" t="s">
        <v>670</v>
      </c>
      <c r="E26" s="22" t="s">
        <v>1567</v>
      </c>
      <c r="F26" s="22" t="s">
        <v>1368</v>
      </c>
      <c r="G26" s="22" t="s">
        <v>1572</v>
      </c>
      <c r="H26" s="22" t="s">
        <v>1368</v>
      </c>
      <c r="I26" s="22" t="s">
        <v>1368</v>
      </c>
      <c r="J26" s="100"/>
      <c r="K26" s="100">
        <v>0</v>
      </c>
      <c r="L26" s="100">
        <v>0</v>
      </c>
    </row>
    <row r="27" spans="1:12" ht="30" customHeight="1" x14ac:dyDescent="0.3">
      <c r="A27" s="22"/>
      <c r="B27" s="22" t="s">
        <v>1368</v>
      </c>
      <c r="C27" s="22" t="s">
        <v>686</v>
      </c>
      <c r="D27" s="22" t="s">
        <v>670</v>
      </c>
      <c r="E27" s="22" t="s">
        <v>1567</v>
      </c>
      <c r="F27" s="22" t="s">
        <v>1368</v>
      </c>
      <c r="G27" s="22" t="s">
        <v>1572</v>
      </c>
      <c r="H27" s="22" t="s">
        <v>1368</v>
      </c>
      <c r="I27" s="22" t="s">
        <v>1368</v>
      </c>
      <c r="J27" s="100"/>
      <c r="K27" s="100">
        <v>0</v>
      </c>
      <c r="L27" s="100">
        <v>0</v>
      </c>
    </row>
    <row r="28" spans="1:12" ht="30" customHeight="1" x14ac:dyDescent="0.3">
      <c r="A28" s="22"/>
      <c r="B28" s="22" t="s">
        <v>1368</v>
      </c>
      <c r="C28" s="22" t="s">
        <v>687</v>
      </c>
      <c r="D28" s="22" t="s">
        <v>670</v>
      </c>
      <c r="E28" s="22" t="s">
        <v>1567</v>
      </c>
      <c r="F28" s="22" t="s">
        <v>1368</v>
      </c>
      <c r="G28" s="22" t="s">
        <v>1572</v>
      </c>
      <c r="H28" s="22" t="s">
        <v>1368</v>
      </c>
      <c r="I28" s="22" t="s">
        <v>1368</v>
      </c>
      <c r="J28" s="100"/>
      <c r="K28" s="100">
        <v>0</v>
      </c>
      <c r="L28" s="100">
        <v>0</v>
      </c>
    </row>
    <row r="29" spans="1:12" ht="30" customHeight="1" x14ac:dyDescent="0.3">
      <c r="A29" s="22"/>
      <c r="B29" s="22" t="s">
        <v>1368</v>
      </c>
      <c r="C29" s="22" t="s">
        <v>688</v>
      </c>
      <c r="D29" s="22" t="s">
        <v>670</v>
      </c>
      <c r="E29" s="22" t="s">
        <v>1567</v>
      </c>
      <c r="F29" s="22" t="s">
        <v>1368</v>
      </c>
      <c r="G29" s="22" t="s">
        <v>1572</v>
      </c>
      <c r="H29" s="22" t="s">
        <v>1368</v>
      </c>
      <c r="I29" s="22" t="s">
        <v>1368</v>
      </c>
      <c r="J29" s="100"/>
      <c r="K29" s="100">
        <v>0</v>
      </c>
      <c r="L29" s="100">
        <v>0</v>
      </c>
    </row>
    <row r="30" spans="1:12" ht="30" customHeight="1" x14ac:dyDescent="0.3">
      <c r="A30" s="22"/>
      <c r="B30" s="22" t="s">
        <v>1368</v>
      </c>
      <c r="C30" s="22" t="s">
        <v>689</v>
      </c>
      <c r="D30" s="22" t="s">
        <v>670</v>
      </c>
      <c r="E30" s="22" t="s">
        <v>1567</v>
      </c>
      <c r="F30" s="22" t="s">
        <v>1368</v>
      </c>
      <c r="G30" s="22" t="s">
        <v>1572</v>
      </c>
      <c r="H30" s="22" t="s">
        <v>1368</v>
      </c>
      <c r="I30" s="22" t="s">
        <v>1368</v>
      </c>
      <c r="J30" s="100"/>
      <c r="K30" s="100">
        <v>0</v>
      </c>
      <c r="L30" s="100">
        <v>0</v>
      </c>
    </row>
    <row r="31" spans="1:12" ht="30" customHeight="1" x14ac:dyDescent="0.3">
      <c r="A31" s="22"/>
      <c r="B31" s="22" t="s">
        <v>1368</v>
      </c>
      <c r="C31" s="22" t="s">
        <v>690</v>
      </c>
      <c r="D31" s="22" t="s">
        <v>670</v>
      </c>
      <c r="E31" s="22" t="s">
        <v>1567</v>
      </c>
      <c r="F31" s="22" t="s">
        <v>1368</v>
      </c>
      <c r="G31" s="22" t="s">
        <v>1572</v>
      </c>
      <c r="H31" s="22" t="s">
        <v>1368</v>
      </c>
      <c r="I31" s="22" t="s">
        <v>1368</v>
      </c>
      <c r="J31" s="100"/>
      <c r="K31" s="100">
        <v>0</v>
      </c>
      <c r="L31" s="100">
        <v>0</v>
      </c>
    </row>
    <row r="32" spans="1:12" ht="30" customHeight="1" x14ac:dyDescent="0.3">
      <c r="A32" s="22"/>
      <c r="B32" s="22" t="s">
        <v>1368</v>
      </c>
      <c r="C32" s="22" t="s">
        <v>691</v>
      </c>
      <c r="D32" s="22" t="s">
        <v>670</v>
      </c>
      <c r="E32" s="22" t="s">
        <v>1567</v>
      </c>
      <c r="F32" s="22" t="s">
        <v>1368</v>
      </c>
      <c r="G32" s="22" t="s">
        <v>1572</v>
      </c>
      <c r="H32" s="22" t="s">
        <v>1368</v>
      </c>
      <c r="I32" s="22" t="s">
        <v>1368</v>
      </c>
      <c r="J32" s="100"/>
      <c r="K32" s="100">
        <v>0</v>
      </c>
      <c r="L32" s="100">
        <v>0</v>
      </c>
    </row>
    <row r="33" spans="1:12" ht="30" customHeight="1" x14ac:dyDescent="0.3">
      <c r="A33" s="22"/>
      <c r="B33" s="22" t="s">
        <v>1368</v>
      </c>
      <c r="C33" s="22" t="s">
        <v>692</v>
      </c>
      <c r="D33" s="22" t="s">
        <v>670</v>
      </c>
      <c r="E33" s="22" t="s">
        <v>1567</v>
      </c>
      <c r="F33" s="22" t="s">
        <v>1368</v>
      </c>
      <c r="G33" s="22" t="s">
        <v>1572</v>
      </c>
      <c r="H33" s="22" t="s">
        <v>1368</v>
      </c>
      <c r="I33" s="22" t="s">
        <v>1368</v>
      </c>
      <c r="J33" s="100"/>
      <c r="K33" s="100">
        <v>0</v>
      </c>
      <c r="L33" s="100">
        <v>0</v>
      </c>
    </row>
    <row r="34" spans="1:12" ht="30" customHeight="1" x14ac:dyDescent="0.3">
      <c r="A34" s="22"/>
      <c r="B34" s="22" t="s">
        <v>1368</v>
      </c>
      <c r="C34" s="22" t="s">
        <v>693</v>
      </c>
      <c r="D34" s="22" t="s">
        <v>670</v>
      </c>
      <c r="E34" s="22" t="s">
        <v>1567</v>
      </c>
      <c r="F34" s="22" t="s">
        <v>1368</v>
      </c>
      <c r="G34" s="22" t="s">
        <v>1572</v>
      </c>
      <c r="H34" s="22" t="s">
        <v>1368</v>
      </c>
      <c r="I34" s="22" t="s">
        <v>1368</v>
      </c>
      <c r="J34" s="100"/>
      <c r="K34" s="100">
        <v>0</v>
      </c>
      <c r="L34" s="100">
        <v>0</v>
      </c>
    </row>
    <row r="35" spans="1:12" ht="30" customHeight="1" x14ac:dyDescent="0.3">
      <c r="A35" s="22"/>
      <c r="B35" s="22" t="s">
        <v>1368</v>
      </c>
      <c r="C35" s="22" t="s">
        <v>1034</v>
      </c>
      <c r="D35" s="22" t="s">
        <v>670</v>
      </c>
      <c r="E35" s="22" t="s">
        <v>1567</v>
      </c>
      <c r="F35" s="22" t="s">
        <v>1368</v>
      </c>
      <c r="G35" s="22" t="s">
        <v>1572</v>
      </c>
      <c r="H35" s="22" t="s">
        <v>1368</v>
      </c>
      <c r="I35" s="22" t="s">
        <v>1368</v>
      </c>
      <c r="J35" s="100"/>
      <c r="K35" s="100">
        <v>0</v>
      </c>
      <c r="L35" s="100">
        <v>0</v>
      </c>
    </row>
    <row r="36" spans="1:12" ht="30" customHeight="1" x14ac:dyDescent="0.3">
      <c r="A36" s="22"/>
      <c r="B36" s="22" t="s">
        <v>1368</v>
      </c>
      <c r="C36" s="22" t="s">
        <v>1035</v>
      </c>
      <c r="D36" s="22" t="s">
        <v>670</v>
      </c>
      <c r="E36" s="22" t="s">
        <v>1567</v>
      </c>
      <c r="F36" s="22" t="s">
        <v>1368</v>
      </c>
      <c r="G36" s="22" t="s">
        <v>1572</v>
      </c>
      <c r="H36" s="22" t="s">
        <v>1368</v>
      </c>
      <c r="I36" s="22" t="s">
        <v>1368</v>
      </c>
      <c r="J36" s="100"/>
      <c r="K36" s="100">
        <v>0</v>
      </c>
      <c r="L36" s="100">
        <v>0</v>
      </c>
    </row>
    <row r="37" spans="1:12" ht="30" customHeight="1" x14ac:dyDescent="0.3">
      <c r="A37" s="22"/>
      <c r="B37" s="22" t="s">
        <v>1368</v>
      </c>
      <c r="C37" s="22" t="s">
        <v>694</v>
      </c>
      <c r="D37" s="22" t="s">
        <v>670</v>
      </c>
      <c r="E37" s="22" t="s">
        <v>1567</v>
      </c>
      <c r="F37" s="22" t="s">
        <v>1368</v>
      </c>
      <c r="G37" s="22" t="s">
        <v>1572</v>
      </c>
      <c r="H37" s="22" t="s">
        <v>1368</v>
      </c>
      <c r="I37" s="22" t="s">
        <v>1368</v>
      </c>
      <c r="J37" s="100"/>
      <c r="K37" s="100">
        <v>0</v>
      </c>
      <c r="L37" s="100">
        <v>0</v>
      </c>
    </row>
    <row r="38" spans="1:12" ht="30" customHeight="1" x14ac:dyDescent="0.3">
      <c r="A38" s="22"/>
      <c r="B38" s="22" t="s">
        <v>1368</v>
      </c>
      <c r="C38" s="22" t="s">
        <v>695</v>
      </c>
      <c r="D38" s="22" t="s">
        <v>670</v>
      </c>
      <c r="E38" s="22" t="s">
        <v>1567</v>
      </c>
      <c r="F38" s="22" t="s">
        <v>1368</v>
      </c>
      <c r="G38" s="22" t="s">
        <v>1572</v>
      </c>
      <c r="H38" s="22" t="s">
        <v>1368</v>
      </c>
      <c r="I38" s="22" t="s">
        <v>1368</v>
      </c>
      <c r="J38" s="100"/>
      <c r="K38" s="100">
        <v>0</v>
      </c>
      <c r="L38" s="100">
        <v>0</v>
      </c>
    </row>
    <row r="39" spans="1:12" ht="30" customHeight="1" x14ac:dyDescent="0.3">
      <c r="A39" s="22"/>
      <c r="B39" s="22" t="s">
        <v>1368</v>
      </c>
      <c r="C39" s="22" t="s">
        <v>696</v>
      </c>
      <c r="D39" s="22" t="s">
        <v>670</v>
      </c>
      <c r="E39" s="22" t="s">
        <v>1567</v>
      </c>
      <c r="F39" s="22" t="s">
        <v>1368</v>
      </c>
      <c r="G39" s="22" t="s">
        <v>1572</v>
      </c>
      <c r="H39" s="22" t="s">
        <v>1368</v>
      </c>
      <c r="I39" s="22" t="s">
        <v>1368</v>
      </c>
      <c r="J39" s="100"/>
      <c r="K39" s="100">
        <v>0</v>
      </c>
      <c r="L39" s="100">
        <v>0</v>
      </c>
    </row>
    <row r="40" spans="1:12" ht="30" customHeight="1" x14ac:dyDescent="0.3">
      <c r="A40" s="22"/>
      <c r="B40" s="22" t="s">
        <v>1368</v>
      </c>
      <c r="C40" s="22" t="s">
        <v>697</v>
      </c>
      <c r="D40" s="22" t="s">
        <v>670</v>
      </c>
      <c r="E40" s="22" t="s">
        <v>1567</v>
      </c>
      <c r="F40" s="22" t="s">
        <v>1368</v>
      </c>
      <c r="G40" s="22" t="s">
        <v>1572</v>
      </c>
      <c r="H40" s="22" t="s">
        <v>1368</v>
      </c>
      <c r="I40" s="22" t="s">
        <v>1368</v>
      </c>
      <c r="J40" s="100"/>
      <c r="K40" s="100">
        <v>0</v>
      </c>
      <c r="L40" s="100">
        <v>0</v>
      </c>
    </row>
    <row r="41" spans="1:12" ht="30" customHeight="1" x14ac:dyDescent="0.3">
      <c r="A41" s="22"/>
      <c r="B41" s="22" t="s">
        <v>1368</v>
      </c>
      <c r="C41" s="22" t="s">
        <v>698</v>
      </c>
      <c r="D41" s="22" t="s">
        <v>670</v>
      </c>
      <c r="E41" s="22" t="s">
        <v>1567</v>
      </c>
      <c r="F41" s="22" t="s">
        <v>1368</v>
      </c>
      <c r="G41" s="22" t="s">
        <v>1572</v>
      </c>
      <c r="H41" s="22" t="s">
        <v>1368</v>
      </c>
      <c r="I41" s="22" t="s">
        <v>1368</v>
      </c>
      <c r="J41" s="100"/>
      <c r="K41" s="100">
        <v>0</v>
      </c>
      <c r="L41" s="100">
        <v>0</v>
      </c>
    </row>
    <row r="42" spans="1:12" ht="30" customHeight="1" x14ac:dyDescent="0.3">
      <c r="A42" s="22"/>
      <c r="B42" s="22" t="s">
        <v>1368</v>
      </c>
      <c r="C42" s="22" t="s">
        <v>699</v>
      </c>
      <c r="D42" s="22" t="s">
        <v>670</v>
      </c>
      <c r="E42" s="22" t="s">
        <v>1567</v>
      </c>
      <c r="F42" s="22" t="s">
        <v>1368</v>
      </c>
      <c r="G42" s="22" t="s">
        <v>1572</v>
      </c>
      <c r="H42" s="22" t="s">
        <v>1368</v>
      </c>
      <c r="I42" s="22" t="s">
        <v>1368</v>
      </c>
      <c r="J42" s="100"/>
      <c r="K42" s="100">
        <v>0</v>
      </c>
      <c r="L42" s="100">
        <v>0</v>
      </c>
    </row>
    <row r="43" spans="1:12" ht="30" customHeight="1" x14ac:dyDescent="0.3">
      <c r="A43" s="22"/>
      <c r="B43" s="22" t="s">
        <v>1368</v>
      </c>
      <c r="C43" s="22" t="s">
        <v>700</v>
      </c>
      <c r="D43" s="22" t="s">
        <v>670</v>
      </c>
      <c r="E43" s="22" t="s">
        <v>1567</v>
      </c>
      <c r="F43" s="22" t="s">
        <v>1368</v>
      </c>
      <c r="G43" s="22" t="s">
        <v>1572</v>
      </c>
      <c r="H43" s="22" t="s">
        <v>1368</v>
      </c>
      <c r="I43" s="22" t="s">
        <v>1368</v>
      </c>
      <c r="J43" s="100"/>
      <c r="K43" s="100">
        <v>0</v>
      </c>
      <c r="L43" s="100">
        <v>0</v>
      </c>
    </row>
    <row r="44" spans="1:12" ht="30" customHeight="1" x14ac:dyDescent="0.3">
      <c r="A44" s="22"/>
      <c r="B44" s="22" t="s">
        <v>1368</v>
      </c>
      <c r="C44" s="22" t="s">
        <v>701</v>
      </c>
      <c r="D44" s="22" t="s">
        <v>670</v>
      </c>
      <c r="E44" s="22" t="s">
        <v>1567</v>
      </c>
      <c r="F44" s="22" t="s">
        <v>1368</v>
      </c>
      <c r="G44" s="22" t="s">
        <v>1572</v>
      </c>
      <c r="H44" s="22" t="s">
        <v>1368</v>
      </c>
      <c r="I44" s="22" t="s">
        <v>1368</v>
      </c>
      <c r="J44" s="100"/>
      <c r="K44" s="100">
        <v>0</v>
      </c>
      <c r="L44" s="100">
        <v>0</v>
      </c>
    </row>
    <row r="45" spans="1:12" ht="30" customHeight="1" x14ac:dyDescent="0.3">
      <c r="A45" s="22"/>
      <c r="B45" s="22" t="s">
        <v>1368</v>
      </c>
      <c r="C45" s="22" t="s">
        <v>702</v>
      </c>
      <c r="D45" s="22" t="s">
        <v>670</v>
      </c>
      <c r="E45" s="22" t="s">
        <v>1567</v>
      </c>
      <c r="F45" s="22" t="s">
        <v>1368</v>
      </c>
      <c r="G45" s="22" t="s">
        <v>1572</v>
      </c>
      <c r="H45" s="22" t="s">
        <v>1368</v>
      </c>
      <c r="I45" s="22" t="s">
        <v>1368</v>
      </c>
      <c r="J45" s="100"/>
      <c r="K45" s="100">
        <v>0</v>
      </c>
      <c r="L45" s="100">
        <v>0</v>
      </c>
    </row>
    <row r="46" spans="1:12" ht="30" customHeight="1" x14ac:dyDescent="0.3">
      <c r="A46" s="22"/>
      <c r="B46" s="22" t="s">
        <v>1368</v>
      </c>
      <c r="C46" s="22" t="s">
        <v>703</v>
      </c>
      <c r="D46" s="22" t="s">
        <v>670</v>
      </c>
      <c r="E46" s="22" t="s">
        <v>1567</v>
      </c>
      <c r="F46" s="22" t="s">
        <v>1368</v>
      </c>
      <c r="G46" s="22" t="s">
        <v>1572</v>
      </c>
      <c r="H46" s="22" t="s">
        <v>1368</v>
      </c>
      <c r="I46" s="22" t="s">
        <v>1368</v>
      </c>
      <c r="J46" s="100"/>
      <c r="K46" s="100">
        <v>0</v>
      </c>
      <c r="L46" s="100">
        <v>0</v>
      </c>
    </row>
    <row r="47" spans="1:12" ht="30" customHeight="1" x14ac:dyDescent="0.3">
      <c r="A47" s="22"/>
      <c r="B47" s="22" t="s">
        <v>1368</v>
      </c>
      <c r="C47" s="22" t="s">
        <v>704</v>
      </c>
      <c r="D47" s="22" t="s">
        <v>670</v>
      </c>
      <c r="E47" s="22" t="s">
        <v>1567</v>
      </c>
      <c r="F47" s="22" t="s">
        <v>1368</v>
      </c>
      <c r="G47" s="22" t="s">
        <v>1572</v>
      </c>
      <c r="H47" s="22" t="s">
        <v>1368</v>
      </c>
      <c r="I47" s="22" t="s">
        <v>1368</v>
      </c>
      <c r="J47" s="100"/>
      <c r="K47" s="100">
        <v>0</v>
      </c>
      <c r="L47" s="100">
        <v>0</v>
      </c>
    </row>
    <row r="48" spans="1:12" ht="30" customHeight="1" x14ac:dyDescent="0.3">
      <c r="A48" s="22"/>
      <c r="B48" s="22" t="s">
        <v>1368</v>
      </c>
      <c r="C48" s="22" t="s">
        <v>705</v>
      </c>
      <c r="D48" s="22" t="s">
        <v>670</v>
      </c>
      <c r="E48" s="22" t="s">
        <v>1567</v>
      </c>
      <c r="F48" s="22" t="s">
        <v>1368</v>
      </c>
      <c r="G48" s="22" t="s">
        <v>1572</v>
      </c>
      <c r="H48" s="22" t="s">
        <v>1368</v>
      </c>
      <c r="I48" s="22" t="s">
        <v>1368</v>
      </c>
      <c r="J48" s="100"/>
      <c r="K48" s="100">
        <v>0</v>
      </c>
      <c r="L48" s="100">
        <v>0</v>
      </c>
    </row>
    <row r="49" spans="1:12" ht="30" customHeight="1" x14ac:dyDescent="0.3">
      <c r="A49" s="22"/>
      <c r="B49" s="22" t="s">
        <v>1368</v>
      </c>
      <c r="C49" s="22" t="s">
        <v>706</v>
      </c>
      <c r="D49" s="22" t="s">
        <v>670</v>
      </c>
      <c r="E49" s="22" t="s">
        <v>1567</v>
      </c>
      <c r="F49" s="22" t="s">
        <v>1368</v>
      </c>
      <c r="G49" s="22" t="s">
        <v>1572</v>
      </c>
      <c r="H49" s="22" t="s">
        <v>1368</v>
      </c>
      <c r="I49" s="22" t="s">
        <v>1368</v>
      </c>
      <c r="J49" s="100"/>
      <c r="K49" s="100">
        <v>0</v>
      </c>
      <c r="L49" s="100">
        <v>0</v>
      </c>
    </row>
    <row r="50" spans="1:12" ht="30" customHeight="1" x14ac:dyDescent="0.3">
      <c r="A50" s="22"/>
      <c r="B50" s="22" t="s">
        <v>1368</v>
      </c>
      <c r="C50" s="22" t="s">
        <v>707</v>
      </c>
      <c r="D50" s="22" t="s">
        <v>670</v>
      </c>
      <c r="E50" s="22" t="s">
        <v>1567</v>
      </c>
      <c r="F50" s="22" t="s">
        <v>1368</v>
      </c>
      <c r="G50" s="22" t="s">
        <v>1572</v>
      </c>
      <c r="H50" s="22" t="s">
        <v>1368</v>
      </c>
      <c r="I50" s="22" t="s">
        <v>1368</v>
      </c>
      <c r="J50" s="100"/>
      <c r="K50" s="100">
        <v>0</v>
      </c>
      <c r="L50" s="100">
        <v>0</v>
      </c>
    </row>
    <row r="51" spans="1:12" ht="30" customHeight="1" x14ac:dyDescent="0.3">
      <c r="A51" s="22"/>
      <c r="B51" s="22" t="s">
        <v>1368</v>
      </c>
      <c r="C51" s="22" t="s">
        <v>708</v>
      </c>
      <c r="D51" s="22" t="s">
        <v>670</v>
      </c>
      <c r="E51" s="22" t="s">
        <v>1567</v>
      </c>
      <c r="F51" s="22" t="s">
        <v>1368</v>
      </c>
      <c r="G51" s="22" t="s">
        <v>1572</v>
      </c>
      <c r="H51" s="22" t="s">
        <v>1368</v>
      </c>
      <c r="I51" s="22" t="s">
        <v>1368</v>
      </c>
      <c r="J51" s="100"/>
      <c r="K51" s="100">
        <v>0</v>
      </c>
      <c r="L51" s="100">
        <v>0</v>
      </c>
    </row>
    <row r="52" spans="1:12" ht="30" customHeight="1" x14ac:dyDescent="0.3">
      <c r="A52" s="22"/>
      <c r="B52" s="22" t="s">
        <v>1368</v>
      </c>
      <c r="C52" s="22" t="s">
        <v>709</v>
      </c>
      <c r="D52" s="22" t="s">
        <v>670</v>
      </c>
      <c r="E52" s="22" t="s">
        <v>1567</v>
      </c>
      <c r="F52" s="22" t="s">
        <v>1368</v>
      </c>
      <c r="G52" s="22" t="s">
        <v>1572</v>
      </c>
      <c r="H52" s="22" t="s">
        <v>1368</v>
      </c>
      <c r="I52" s="22" t="s">
        <v>1368</v>
      </c>
      <c r="J52" s="100"/>
      <c r="K52" s="100">
        <v>0</v>
      </c>
      <c r="L52" s="100">
        <v>0</v>
      </c>
    </row>
    <row r="53" spans="1:12" ht="30" customHeight="1" x14ac:dyDescent="0.3">
      <c r="A53" s="22"/>
      <c r="B53" s="22" t="s">
        <v>1368</v>
      </c>
      <c r="C53" s="22" t="s">
        <v>710</v>
      </c>
      <c r="D53" s="22" t="s">
        <v>670</v>
      </c>
      <c r="E53" s="22" t="s">
        <v>1567</v>
      </c>
      <c r="F53" s="22" t="s">
        <v>1368</v>
      </c>
      <c r="G53" s="22" t="s">
        <v>1572</v>
      </c>
      <c r="H53" s="22" t="s">
        <v>1368</v>
      </c>
      <c r="I53" s="22" t="s">
        <v>1368</v>
      </c>
      <c r="J53" s="100"/>
      <c r="K53" s="100">
        <v>0</v>
      </c>
      <c r="L53" s="100">
        <v>0</v>
      </c>
    </row>
    <row r="54" spans="1:12" ht="30" customHeight="1" x14ac:dyDescent="0.3">
      <c r="A54" s="22"/>
      <c r="B54" s="22" t="s">
        <v>1368</v>
      </c>
      <c r="C54" s="22" t="s">
        <v>711</v>
      </c>
      <c r="D54" s="22" t="s">
        <v>670</v>
      </c>
      <c r="E54" s="22" t="s">
        <v>1567</v>
      </c>
      <c r="F54" s="22" t="s">
        <v>1368</v>
      </c>
      <c r="G54" s="22" t="s">
        <v>1572</v>
      </c>
      <c r="H54" s="22" t="s">
        <v>1368</v>
      </c>
      <c r="I54" s="22" t="s">
        <v>1368</v>
      </c>
      <c r="J54" s="100"/>
      <c r="K54" s="100">
        <v>0</v>
      </c>
      <c r="L54" s="100">
        <v>0</v>
      </c>
    </row>
    <row r="55" spans="1:12" ht="30" customHeight="1" x14ac:dyDescent="0.3">
      <c r="A55" s="22"/>
      <c r="B55" s="22" t="s">
        <v>1368</v>
      </c>
      <c r="C55" s="22" t="s">
        <v>712</v>
      </c>
      <c r="D55" s="22" t="s">
        <v>670</v>
      </c>
      <c r="E55" s="22" t="s">
        <v>1567</v>
      </c>
      <c r="F55" s="22" t="s">
        <v>1368</v>
      </c>
      <c r="G55" s="22" t="s">
        <v>1572</v>
      </c>
      <c r="H55" s="22" t="s">
        <v>1368</v>
      </c>
      <c r="I55" s="22" t="s">
        <v>1368</v>
      </c>
      <c r="J55" s="100"/>
      <c r="K55" s="100">
        <v>0</v>
      </c>
      <c r="L55" s="100">
        <v>0</v>
      </c>
    </row>
    <row r="56" spans="1:12" ht="30" customHeight="1" x14ac:dyDescent="0.3">
      <c r="A56" s="22"/>
      <c r="B56" s="22" t="s">
        <v>1368</v>
      </c>
      <c r="C56" s="22" t="s">
        <v>713</v>
      </c>
      <c r="D56" s="22" t="s">
        <v>670</v>
      </c>
      <c r="E56" s="22" t="s">
        <v>1567</v>
      </c>
      <c r="F56" s="22" t="s">
        <v>1368</v>
      </c>
      <c r="G56" s="22" t="s">
        <v>1572</v>
      </c>
      <c r="H56" s="22" t="s">
        <v>1368</v>
      </c>
      <c r="I56" s="22" t="s">
        <v>1368</v>
      </c>
      <c r="J56" s="100"/>
      <c r="K56" s="100">
        <v>0</v>
      </c>
      <c r="L56" s="100">
        <v>0</v>
      </c>
    </row>
    <row r="57" spans="1:12" ht="30" customHeight="1" x14ac:dyDescent="0.3">
      <c r="A57" s="22"/>
      <c r="B57" s="22" t="s">
        <v>1368</v>
      </c>
      <c r="C57" s="22" t="s">
        <v>714</v>
      </c>
      <c r="D57" s="22" t="s">
        <v>670</v>
      </c>
      <c r="E57" s="22" t="s">
        <v>1567</v>
      </c>
      <c r="F57" s="22" t="s">
        <v>1368</v>
      </c>
      <c r="G57" s="22" t="s">
        <v>1572</v>
      </c>
      <c r="H57" s="22" t="s">
        <v>1368</v>
      </c>
      <c r="I57" s="22" t="s">
        <v>1368</v>
      </c>
      <c r="J57" s="100"/>
      <c r="K57" s="100">
        <v>0</v>
      </c>
      <c r="L57" s="100">
        <v>0</v>
      </c>
    </row>
    <row r="58" spans="1:12" ht="30" customHeight="1" x14ac:dyDescent="0.3">
      <c r="A58" s="22"/>
      <c r="B58" s="22" t="s">
        <v>1368</v>
      </c>
      <c r="C58" s="22" t="s">
        <v>715</v>
      </c>
      <c r="D58" s="22" t="s">
        <v>670</v>
      </c>
      <c r="E58" s="22" t="s">
        <v>1567</v>
      </c>
      <c r="F58" s="22" t="s">
        <v>1368</v>
      </c>
      <c r="G58" s="22" t="s">
        <v>1572</v>
      </c>
      <c r="H58" s="22" t="s">
        <v>1368</v>
      </c>
      <c r="I58" s="22" t="s">
        <v>1368</v>
      </c>
      <c r="J58" s="100"/>
      <c r="K58" s="100">
        <v>0</v>
      </c>
      <c r="L58" s="100">
        <v>0</v>
      </c>
    </row>
    <row r="59" spans="1:12" ht="30" customHeight="1" x14ac:dyDescent="0.3">
      <c r="A59" s="22"/>
      <c r="B59" s="22" t="s">
        <v>1368</v>
      </c>
      <c r="C59" s="22" t="s">
        <v>716</v>
      </c>
      <c r="D59" s="22" t="s">
        <v>670</v>
      </c>
      <c r="E59" s="22" t="s">
        <v>1567</v>
      </c>
      <c r="F59" s="22" t="s">
        <v>1368</v>
      </c>
      <c r="G59" s="22" t="s">
        <v>1572</v>
      </c>
      <c r="H59" s="22" t="s">
        <v>1368</v>
      </c>
      <c r="I59" s="22" t="s">
        <v>1368</v>
      </c>
      <c r="J59" s="100"/>
      <c r="K59" s="100">
        <v>0</v>
      </c>
      <c r="L59" s="100">
        <v>0</v>
      </c>
    </row>
    <row r="60" spans="1:12" ht="30" customHeight="1" x14ac:dyDescent="0.3">
      <c r="A60" s="22"/>
      <c r="B60" s="22" t="s">
        <v>1368</v>
      </c>
      <c r="C60" s="22" t="s">
        <v>717</v>
      </c>
      <c r="D60" s="22" t="s">
        <v>670</v>
      </c>
      <c r="E60" s="22" t="s">
        <v>1567</v>
      </c>
      <c r="F60" s="22" t="s">
        <v>1368</v>
      </c>
      <c r="G60" s="22" t="s">
        <v>1572</v>
      </c>
      <c r="H60" s="22" t="s">
        <v>1368</v>
      </c>
      <c r="I60" s="22" t="s">
        <v>1368</v>
      </c>
      <c r="J60" s="100"/>
      <c r="K60" s="100">
        <v>0</v>
      </c>
      <c r="L60" s="100">
        <v>0</v>
      </c>
    </row>
    <row r="61" spans="1:12" ht="30" customHeight="1" x14ac:dyDescent="0.3">
      <c r="A61" s="22"/>
      <c r="B61" s="22" t="s">
        <v>1368</v>
      </c>
      <c r="C61" s="22" t="s">
        <v>1069</v>
      </c>
      <c r="D61" s="22" t="s">
        <v>1070</v>
      </c>
      <c r="E61" s="22" t="s">
        <v>1567</v>
      </c>
      <c r="F61" s="22" t="s">
        <v>1368</v>
      </c>
      <c r="G61" s="22" t="s">
        <v>1572</v>
      </c>
      <c r="H61" s="22" t="s">
        <v>1368</v>
      </c>
      <c r="I61" s="22" t="s">
        <v>1368</v>
      </c>
      <c r="J61" s="100"/>
      <c r="K61" s="100">
        <v>0</v>
      </c>
      <c r="L61" s="100">
        <v>0</v>
      </c>
    </row>
    <row r="62" spans="1:12" ht="30" customHeight="1" x14ac:dyDescent="0.3">
      <c r="A62" s="22"/>
      <c r="B62" s="22" t="s">
        <v>1368</v>
      </c>
      <c r="C62" s="22" t="s">
        <v>1071</v>
      </c>
      <c r="D62" s="22" t="s">
        <v>1070</v>
      </c>
      <c r="E62" s="22" t="s">
        <v>1567</v>
      </c>
      <c r="F62" s="22" t="s">
        <v>1368</v>
      </c>
      <c r="G62" s="22" t="s">
        <v>1572</v>
      </c>
      <c r="H62" s="22" t="s">
        <v>1368</v>
      </c>
      <c r="I62" s="22" t="s">
        <v>1368</v>
      </c>
      <c r="J62" s="100"/>
      <c r="K62" s="100">
        <v>0</v>
      </c>
      <c r="L62" s="100">
        <v>0</v>
      </c>
    </row>
    <row r="63" spans="1:12" ht="30" customHeight="1" x14ac:dyDescent="0.3">
      <c r="A63" s="22"/>
      <c r="B63" s="22" t="s">
        <v>1368</v>
      </c>
      <c r="C63" s="22" t="s">
        <v>1072</v>
      </c>
      <c r="D63" s="22" t="s">
        <v>1070</v>
      </c>
      <c r="E63" s="22" t="s">
        <v>1567</v>
      </c>
      <c r="F63" s="22" t="s">
        <v>1368</v>
      </c>
      <c r="G63" s="22" t="s">
        <v>1572</v>
      </c>
      <c r="H63" s="22" t="s">
        <v>1368</v>
      </c>
      <c r="I63" s="22" t="s">
        <v>1368</v>
      </c>
      <c r="J63" s="100"/>
      <c r="K63" s="100">
        <v>0</v>
      </c>
      <c r="L63" s="100">
        <v>0</v>
      </c>
    </row>
    <row r="64" spans="1:12" ht="30" customHeight="1" x14ac:dyDescent="0.3">
      <c r="A64" s="22"/>
      <c r="B64" s="22" t="s">
        <v>1368</v>
      </c>
      <c r="C64" s="22" t="s">
        <v>1073</v>
      </c>
      <c r="D64" s="22" t="s">
        <v>1070</v>
      </c>
      <c r="E64" s="22" t="s">
        <v>1567</v>
      </c>
      <c r="F64" s="22" t="s">
        <v>1368</v>
      </c>
      <c r="G64" s="22" t="s">
        <v>1572</v>
      </c>
      <c r="H64" s="22" t="s">
        <v>1368</v>
      </c>
      <c r="I64" s="22" t="s">
        <v>1368</v>
      </c>
      <c r="J64" s="100"/>
      <c r="K64" s="100">
        <v>0</v>
      </c>
      <c r="L64" s="100">
        <v>0</v>
      </c>
    </row>
    <row r="65" spans="1:12" ht="30" customHeight="1" x14ac:dyDescent="0.3">
      <c r="A65" s="22"/>
      <c r="B65" s="22" t="s">
        <v>1368</v>
      </c>
      <c r="C65" s="22" t="s">
        <v>1074</v>
      </c>
      <c r="D65" s="22" t="s">
        <v>1070</v>
      </c>
      <c r="E65" s="22" t="s">
        <v>1567</v>
      </c>
      <c r="F65" s="22" t="s">
        <v>1368</v>
      </c>
      <c r="G65" s="22" t="s">
        <v>1572</v>
      </c>
      <c r="H65" s="22" t="s">
        <v>1368</v>
      </c>
      <c r="I65" s="22" t="s">
        <v>1368</v>
      </c>
      <c r="J65" s="100"/>
      <c r="K65" s="100">
        <v>0</v>
      </c>
      <c r="L65" s="100">
        <v>0</v>
      </c>
    </row>
    <row r="66" spans="1:12" ht="30" customHeight="1" x14ac:dyDescent="0.3">
      <c r="A66" s="22"/>
      <c r="B66" s="22" t="s">
        <v>1368</v>
      </c>
      <c r="C66" s="22" t="s">
        <v>1082</v>
      </c>
      <c r="D66" s="22" t="s">
        <v>1070</v>
      </c>
      <c r="E66" s="22" t="s">
        <v>1567</v>
      </c>
      <c r="F66" s="22" t="s">
        <v>1368</v>
      </c>
      <c r="G66" s="22" t="s">
        <v>1572</v>
      </c>
      <c r="H66" s="22" t="s">
        <v>1368</v>
      </c>
      <c r="I66" s="22" t="s">
        <v>1368</v>
      </c>
      <c r="J66" s="100"/>
      <c r="K66" s="100">
        <v>0</v>
      </c>
      <c r="L66" s="100">
        <v>0</v>
      </c>
    </row>
    <row r="67" spans="1:12" ht="30" customHeight="1" x14ac:dyDescent="0.3">
      <c r="A67" s="22"/>
      <c r="B67" s="22" t="s">
        <v>1368</v>
      </c>
      <c r="C67" s="22" t="s">
        <v>1083</v>
      </c>
      <c r="D67" s="22" t="s">
        <v>1070</v>
      </c>
      <c r="E67" s="22" t="s">
        <v>1567</v>
      </c>
      <c r="F67" s="22" t="s">
        <v>1368</v>
      </c>
      <c r="G67" s="22" t="s">
        <v>1572</v>
      </c>
      <c r="H67" s="22" t="s">
        <v>1368</v>
      </c>
      <c r="I67" s="22" t="s">
        <v>1368</v>
      </c>
      <c r="J67" s="100"/>
      <c r="K67" s="100">
        <v>0</v>
      </c>
      <c r="L67" s="100">
        <v>0</v>
      </c>
    </row>
    <row r="68" spans="1:12" ht="30" customHeight="1" x14ac:dyDescent="0.3">
      <c r="A68" s="22"/>
      <c r="B68" s="22" t="s">
        <v>1368</v>
      </c>
      <c r="C68" s="22" t="s">
        <v>1084</v>
      </c>
      <c r="D68" s="22" t="s">
        <v>1070</v>
      </c>
      <c r="E68" s="22" t="s">
        <v>1567</v>
      </c>
      <c r="F68" s="22" t="s">
        <v>1368</v>
      </c>
      <c r="G68" s="22" t="s">
        <v>1572</v>
      </c>
      <c r="H68" s="22" t="s">
        <v>1368</v>
      </c>
      <c r="I68" s="22" t="s">
        <v>1368</v>
      </c>
      <c r="J68" s="100"/>
      <c r="K68" s="100">
        <v>0</v>
      </c>
      <c r="L68" s="100">
        <v>0</v>
      </c>
    </row>
    <row r="69" spans="1:12" ht="30" customHeight="1" x14ac:dyDescent="0.3">
      <c r="A69" s="22"/>
      <c r="B69" s="22" t="s">
        <v>1368</v>
      </c>
      <c r="C69" s="22" t="s">
        <v>1085</v>
      </c>
      <c r="D69" s="22" t="s">
        <v>1070</v>
      </c>
      <c r="E69" s="22" t="s">
        <v>1567</v>
      </c>
      <c r="F69" s="22" t="s">
        <v>1368</v>
      </c>
      <c r="G69" s="22" t="s">
        <v>1572</v>
      </c>
      <c r="H69" s="22" t="s">
        <v>1368</v>
      </c>
      <c r="I69" s="22" t="s">
        <v>1368</v>
      </c>
      <c r="J69" s="100"/>
      <c r="K69" s="100">
        <v>0</v>
      </c>
      <c r="L69" s="100">
        <v>0</v>
      </c>
    </row>
    <row r="70" spans="1:12" ht="30" customHeight="1" x14ac:dyDescent="0.3">
      <c r="A70" s="22"/>
      <c r="B70" s="22" t="s">
        <v>1368</v>
      </c>
      <c r="C70" s="22" t="s">
        <v>1086</v>
      </c>
      <c r="D70" s="22" t="s">
        <v>1070</v>
      </c>
      <c r="E70" s="22" t="s">
        <v>1567</v>
      </c>
      <c r="F70" s="22" t="s">
        <v>1368</v>
      </c>
      <c r="G70" s="22" t="s">
        <v>1572</v>
      </c>
      <c r="H70" s="22" t="s">
        <v>1368</v>
      </c>
      <c r="I70" s="22" t="s">
        <v>1368</v>
      </c>
      <c r="J70" s="100"/>
      <c r="K70" s="100">
        <v>0</v>
      </c>
      <c r="L70" s="100">
        <v>0</v>
      </c>
    </row>
    <row r="71" spans="1:12" ht="30" customHeight="1" x14ac:dyDescent="0.3">
      <c r="A71" s="22"/>
      <c r="B71" s="22" t="s">
        <v>1368</v>
      </c>
      <c r="C71" s="22" t="s">
        <v>1075</v>
      </c>
      <c r="D71" s="22" t="s">
        <v>1070</v>
      </c>
      <c r="E71" s="22" t="s">
        <v>1567</v>
      </c>
      <c r="F71" s="22" t="s">
        <v>1368</v>
      </c>
      <c r="G71" s="22" t="s">
        <v>1572</v>
      </c>
      <c r="H71" s="22" t="s">
        <v>1368</v>
      </c>
      <c r="I71" s="22" t="s">
        <v>1368</v>
      </c>
      <c r="J71" s="100"/>
      <c r="K71" s="100">
        <v>0</v>
      </c>
      <c r="L71" s="100">
        <v>0</v>
      </c>
    </row>
    <row r="72" spans="1:12" ht="30" customHeight="1" x14ac:dyDescent="0.3">
      <c r="A72" s="22"/>
      <c r="B72" s="22" t="s">
        <v>1368</v>
      </c>
      <c r="C72" s="22" t="s">
        <v>1076</v>
      </c>
      <c r="D72" s="22" t="s">
        <v>1070</v>
      </c>
      <c r="E72" s="22" t="s">
        <v>1567</v>
      </c>
      <c r="F72" s="22" t="s">
        <v>1368</v>
      </c>
      <c r="G72" s="22" t="s">
        <v>1572</v>
      </c>
      <c r="H72" s="22" t="s">
        <v>1368</v>
      </c>
      <c r="I72" s="22" t="s">
        <v>1368</v>
      </c>
      <c r="J72" s="100"/>
      <c r="K72" s="100">
        <v>0</v>
      </c>
      <c r="L72" s="100">
        <v>0</v>
      </c>
    </row>
    <row r="73" spans="1:12" ht="30" customHeight="1" x14ac:dyDescent="0.3">
      <c r="A73" s="22"/>
      <c r="B73" s="22" t="s">
        <v>1368</v>
      </c>
      <c r="C73" s="22" t="s">
        <v>1077</v>
      </c>
      <c r="D73" s="22" t="s">
        <v>1070</v>
      </c>
      <c r="E73" s="22" t="s">
        <v>1567</v>
      </c>
      <c r="F73" s="22" t="s">
        <v>1368</v>
      </c>
      <c r="G73" s="22" t="s">
        <v>1572</v>
      </c>
      <c r="H73" s="22" t="s">
        <v>1368</v>
      </c>
      <c r="I73" s="22" t="s">
        <v>1368</v>
      </c>
      <c r="J73" s="100"/>
      <c r="K73" s="100">
        <v>0</v>
      </c>
      <c r="L73" s="100">
        <v>0</v>
      </c>
    </row>
    <row r="74" spans="1:12" ht="30" customHeight="1" x14ac:dyDescent="0.3">
      <c r="A74" s="22"/>
      <c r="B74" s="22" t="s">
        <v>1368</v>
      </c>
      <c r="C74" s="22" t="s">
        <v>1078</v>
      </c>
      <c r="D74" s="22" t="s">
        <v>1070</v>
      </c>
      <c r="E74" s="22" t="s">
        <v>1567</v>
      </c>
      <c r="F74" s="22" t="s">
        <v>1368</v>
      </c>
      <c r="G74" s="22" t="s">
        <v>1572</v>
      </c>
      <c r="H74" s="22" t="s">
        <v>1368</v>
      </c>
      <c r="I74" s="22" t="s">
        <v>1368</v>
      </c>
      <c r="J74" s="100"/>
      <c r="K74" s="100">
        <v>0</v>
      </c>
      <c r="L74" s="100">
        <v>0</v>
      </c>
    </row>
    <row r="75" spans="1:12" ht="30" customHeight="1" x14ac:dyDescent="0.3">
      <c r="A75" s="22"/>
      <c r="B75" s="22" t="s">
        <v>1368</v>
      </c>
      <c r="C75" s="22" t="s">
        <v>1087</v>
      </c>
      <c r="D75" s="22" t="s">
        <v>1070</v>
      </c>
      <c r="E75" s="22" t="s">
        <v>1567</v>
      </c>
      <c r="F75" s="22" t="s">
        <v>1368</v>
      </c>
      <c r="G75" s="22" t="s">
        <v>1572</v>
      </c>
      <c r="H75" s="22" t="s">
        <v>1368</v>
      </c>
      <c r="I75" s="22" t="s">
        <v>1368</v>
      </c>
      <c r="J75" s="100"/>
      <c r="K75" s="100">
        <v>0</v>
      </c>
      <c r="L75" s="100">
        <v>0</v>
      </c>
    </row>
    <row r="76" spans="1:12" ht="30" customHeight="1" x14ac:dyDescent="0.3">
      <c r="A76" s="22"/>
      <c r="B76" s="22" t="s">
        <v>1368</v>
      </c>
      <c r="C76" s="22" t="s">
        <v>1088</v>
      </c>
      <c r="D76" s="22" t="s">
        <v>1070</v>
      </c>
      <c r="E76" s="22" t="s">
        <v>1567</v>
      </c>
      <c r="F76" s="22" t="s">
        <v>1368</v>
      </c>
      <c r="G76" s="22" t="s">
        <v>1572</v>
      </c>
      <c r="H76" s="22" t="s">
        <v>1368</v>
      </c>
      <c r="I76" s="22" t="s">
        <v>1368</v>
      </c>
      <c r="J76" s="100"/>
      <c r="K76" s="100">
        <v>0</v>
      </c>
      <c r="L76" s="100">
        <v>0</v>
      </c>
    </row>
    <row r="77" spans="1:12" ht="30" customHeight="1" x14ac:dyDescent="0.3">
      <c r="A77" s="22"/>
      <c r="B77" s="22" t="s">
        <v>1368</v>
      </c>
      <c r="C77" s="22" t="s">
        <v>1089</v>
      </c>
      <c r="D77" s="22" t="s">
        <v>1070</v>
      </c>
      <c r="E77" s="22" t="s">
        <v>1567</v>
      </c>
      <c r="F77" s="22" t="s">
        <v>1368</v>
      </c>
      <c r="G77" s="22" t="s">
        <v>1572</v>
      </c>
      <c r="H77" s="22" t="s">
        <v>1368</v>
      </c>
      <c r="I77" s="22" t="s">
        <v>1368</v>
      </c>
      <c r="J77" s="100"/>
      <c r="K77" s="100">
        <v>0</v>
      </c>
      <c r="L77" s="100">
        <v>0</v>
      </c>
    </row>
    <row r="78" spans="1:12" ht="30" customHeight="1" x14ac:dyDescent="0.3">
      <c r="A78" s="22"/>
      <c r="B78" s="22" t="s">
        <v>1368</v>
      </c>
      <c r="C78" s="22" t="s">
        <v>1090</v>
      </c>
      <c r="D78" s="22" t="s">
        <v>1070</v>
      </c>
      <c r="E78" s="22" t="s">
        <v>1567</v>
      </c>
      <c r="F78" s="22" t="s">
        <v>1368</v>
      </c>
      <c r="G78" s="22" t="s">
        <v>1572</v>
      </c>
      <c r="H78" s="22" t="s">
        <v>1368</v>
      </c>
      <c r="I78" s="22" t="s">
        <v>1368</v>
      </c>
      <c r="J78" s="100"/>
      <c r="K78" s="100">
        <v>0</v>
      </c>
      <c r="L78" s="100">
        <v>0</v>
      </c>
    </row>
    <row r="79" spans="1:12" ht="30" customHeight="1" x14ac:dyDescent="0.3">
      <c r="A79" s="22"/>
      <c r="B79" s="22" t="s">
        <v>1368</v>
      </c>
      <c r="C79" s="22" t="s">
        <v>1142</v>
      </c>
      <c r="D79" s="22" t="s">
        <v>1143</v>
      </c>
      <c r="E79" s="22" t="s">
        <v>1567</v>
      </c>
      <c r="F79" s="22" t="s">
        <v>1368</v>
      </c>
      <c r="G79" s="22" t="s">
        <v>1572</v>
      </c>
      <c r="H79" s="22" t="s">
        <v>1368</v>
      </c>
      <c r="I79" s="22" t="s">
        <v>1368</v>
      </c>
      <c r="J79" s="100"/>
      <c r="K79" s="100">
        <v>0</v>
      </c>
      <c r="L79" s="100">
        <v>0</v>
      </c>
    </row>
    <row r="80" spans="1:12" ht="30" customHeight="1" x14ac:dyDescent="0.3">
      <c r="A80" s="22"/>
      <c r="B80" s="22" t="s">
        <v>1368</v>
      </c>
      <c r="C80" s="22" t="s">
        <v>1145</v>
      </c>
      <c r="D80" s="22" t="s">
        <v>1143</v>
      </c>
      <c r="E80" s="22" t="s">
        <v>1567</v>
      </c>
      <c r="F80" s="22" t="s">
        <v>1368</v>
      </c>
      <c r="G80" s="22" t="s">
        <v>1572</v>
      </c>
      <c r="H80" s="22" t="s">
        <v>1368</v>
      </c>
      <c r="I80" s="22" t="s">
        <v>1368</v>
      </c>
      <c r="J80" s="100"/>
      <c r="K80" s="100">
        <v>0</v>
      </c>
      <c r="L80" s="100">
        <v>0</v>
      </c>
    </row>
    <row r="81" spans="1:12" ht="30" customHeight="1" x14ac:dyDescent="0.3">
      <c r="A81" s="22"/>
      <c r="B81" s="22" t="s">
        <v>1368</v>
      </c>
      <c r="C81" s="22" t="s">
        <v>963</v>
      </c>
      <c r="D81" s="22" t="s">
        <v>964</v>
      </c>
      <c r="E81" s="22" t="s">
        <v>1567</v>
      </c>
      <c r="F81" s="22" t="s">
        <v>1368</v>
      </c>
      <c r="G81" s="22" t="s">
        <v>1572</v>
      </c>
      <c r="H81" s="22" t="s">
        <v>1368</v>
      </c>
      <c r="I81" s="22" t="s">
        <v>1368</v>
      </c>
      <c r="J81" s="100"/>
      <c r="K81" s="100">
        <v>0</v>
      </c>
      <c r="L81" s="100">
        <v>0</v>
      </c>
    </row>
    <row r="82" spans="1:12" ht="30" customHeight="1" x14ac:dyDescent="0.3">
      <c r="A82" s="22"/>
      <c r="B82" s="22" t="s">
        <v>1368</v>
      </c>
      <c r="C82" s="22" t="s">
        <v>967</v>
      </c>
      <c r="D82" s="22" t="s">
        <v>964</v>
      </c>
      <c r="E82" s="22" t="s">
        <v>1567</v>
      </c>
      <c r="F82" s="22" t="s">
        <v>1368</v>
      </c>
      <c r="G82" s="22" t="s">
        <v>1572</v>
      </c>
      <c r="H82" s="22" t="s">
        <v>1368</v>
      </c>
      <c r="I82" s="22" t="s">
        <v>1368</v>
      </c>
      <c r="J82" s="100"/>
      <c r="K82" s="100">
        <v>0</v>
      </c>
      <c r="L82" s="100">
        <v>0</v>
      </c>
    </row>
    <row r="83" spans="1:12" ht="30" customHeight="1" x14ac:dyDescent="0.3">
      <c r="A83" s="22"/>
      <c r="B83" s="22" t="s">
        <v>1368</v>
      </c>
      <c r="C83" s="22" t="s">
        <v>1111</v>
      </c>
      <c r="D83" s="22" t="s">
        <v>1112</v>
      </c>
      <c r="E83" s="22" t="s">
        <v>1567</v>
      </c>
      <c r="F83" s="22" t="s">
        <v>1368</v>
      </c>
      <c r="G83" s="22" t="s">
        <v>1572</v>
      </c>
      <c r="H83" s="22" t="s">
        <v>1368</v>
      </c>
      <c r="I83" s="22" t="s">
        <v>1368</v>
      </c>
      <c r="J83" s="100"/>
      <c r="K83" s="100">
        <v>0</v>
      </c>
      <c r="L83" s="100">
        <v>0</v>
      </c>
    </row>
    <row r="84" spans="1:12" ht="30" customHeight="1" x14ac:dyDescent="0.3">
      <c r="A84" s="22"/>
      <c r="B84" s="22" t="s">
        <v>1368</v>
      </c>
      <c r="C84" s="22" t="s">
        <v>1115</v>
      </c>
      <c r="D84" s="22" t="s">
        <v>1112</v>
      </c>
      <c r="E84" s="22" t="s">
        <v>1567</v>
      </c>
      <c r="F84" s="22" t="s">
        <v>1368</v>
      </c>
      <c r="G84" s="22" t="s">
        <v>1572</v>
      </c>
      <c r="H84" s="22" t="s">
        <v>1368</v>
      </c>
      <c r="I84" s="22" t="s">
        <v>1368</v>
      </c>
      <c r="J84" s="100"/>
      <c r="K84" s="100">
        <v>0</v>
      </c>
      <c r="L84" s="100">
        <v>0</v>
      </c>
    </row>
    <row r="85" spans="1:12" ht="30" customHeight="1" x14ac:dyDescent="0.3">
      <c r="A85" s="22"/>
      <c r="B85" s="22" t="s">
        <v>1368</v>
      </c>
      <c r="C85" s="22" t="s">
        <v>1243</v>
      </c>
      <c r="D85" s="22" t="s">
        <v>1244</v>
      </c>
      <c r="E85" s="22" t="s">
        <v>1567</v>
      </c>
      <c r="F85" s="22" t="s">
        <v>1368</v>
      </c>
      <c r="G85" s="22" t="s">
        <v>1572</v>
      </c>
      <c r="H85" s="22" t="s">
        <v>1368</v>
      </c>
      <c r="I85" s="22" t="s">
        <v>1368</v>
      </c>
      <c r="J85" s="100"/>
      <c r="K85" s="100">
        <v>0</v>
      </c>
      <c r="L85" s="100">
        <v>0</v>
      </c>
    </row>
    <row r="86" spans="1:12" ht="30" customHeight="1" x14ac:dyDescent="0.3">
      <c r="A86" s="22"/>
      <c r="B86" s="22" t="s">
        <v>1368</v>
      </c>
      <c r="C86" s="22" t="s">
        <v>1247</v>
      </c>
      <c r="D86" s="22" t="s">
        <v>1244</v>
      </c>
      <c r="E86" s="22" t="s">
        <v>1567</v>
      </c>
      <c r="F86" s="22" t="s">
        <v>1368</v>
      </c>
      <c r="G86" s="22" t="s">
        <v>1572</v>
      </c>
      <c r="H86" s="22" t="s">
        <v>1368</v>
      </c>
      <c r="I86" s="22" t="s">
        <v>1368</v>
      </c>
      <c r="J86" s="100"/>
      <c r="K86" s="100">
        <v>0</v>
      </c>
      <c r="L86" s="100">
        <v>0</v>
      </c>
    </row>
    <row r="87" spans="1:12" ht="30" customHeight="1" x14ac:dyDescent="0.3">
      <c r="A87" s="22"/>
      <c r="B87" s="22" t="s">
        <v>1368</v>
      </c>
      <c r="C87" s="22" t="s">
        <v>1104</v>
      </c>
      <c r="D87" s="22" t="s">
        <v>1105</v>
      </c>
      <c r="E87" s="22" t="s">
        <v>1567</v>
      </c>
      <c r="F87" s="22" t="s">
        <v>1368</v>
      </c>
      <c r="G87" s="22" t="s">
        <v>1572</v>
      </c>
      <c r="H87" s="22" t="s">
        <v>1368</v>
      </c>
      <c r="I87" s="22" t="s">
        <v>1368</v>
      </c>
      <c r="J87" s="100"/>
      <c r="K87" s="100">
        <v>0</v>
      </c>
      <c r="L87" s="100">
        <v>0</v>
      </c>
    </row>
    <row r="88" spans="1:12" ht="30" customHeight="1" x14ac:dyDescent="0.3">
      <c r="A88" s="22"/>
      <c r="B88" s="22" t="s">
        <v>1368</v>
      </c>
      <c r="C88" s="22" t="s">
        <v>1109</v>
      </c>
      <c r="D88" s="22" t="s">
        <v>1105</v>
      </c>
      <c r="E88" s="22" t="s">
        <v>1567</v>
      </c>
      <c r="F88" s="22" t="s">
        <v>1368</v>
      </c>
      <c r="G88" s="22" t="s">
        <v>1572</v>
      </c>
      <c r="H88" s="22" t="s">
        <v>1368</v>
      </c>
      <c r="I88" s="22" t="s">
        <v>1368</v>
      </c>
      <c r="J88" s="100"/>
      <c r="K88" s="100">
        <v>0</v>
      </c>
      <c r="L88" s="100">
        <v>0</v>
      </c>
    </row>
    <row r="89" spans="1:12" ht="30" customHeight="1" x14ac:dyDescent="0.3">
      <c r="A89" s="22"/>
      <c r="B89" s="22" t="s">
        <v>1368</v>
      </c>
      <c r="C89" s="22" t="s">
        <v>663</v>
      </c>
      <c r="D89" s="22" t="s">
        <v>664</v>
      </c>
      <c r="E89" s="22" t="s">
        <v>1567</v>
      </c>
      <c r="F89" s="22" t="s">
        <v>1368</v>
      </c>
      <c r="G89" s="22" t="s">
        <v>1572</v>
      </c>
      <c r="H89" s="22" t="s">
        <v>1368</v>
      </c>
      <c r="I89" s="22" t="s">
        <v>1368</v>
      </c>
      <c r="J89" s="100"/>
      <c r="K89" s="100">
        <v>0</v>
      </c>
      <c r="L89" s="100">
        <v>0</v>
      </c>
    </row>
    <row r="90" spans="1:12" ht="30" customHeight="1" x14ac:dyDescent="0.3">
      <c r="A90" s="22"/>
      <c r="B90" s="22" t="s">
        <v>1368</v>
      </c>
      <c r="C90" s="22" t="s">
        <v>667</v>
      </c>
      <c r="D90" s="22" t="s">
        <v>664</v>
      </c>
      <c r="E90" s="22" t="s">
        <v>1567</v>
      </c>
      <c r="F90" s="22" t="s">
        <v>1368</v>
      </c>
      <c r="G90" s="22" t="s">
        <v>1572</v>
      </c>
      <c r="H90" s="22" t="s">
        <v>1368</v>
      </c>
      <c r="I90" s="22" t="s">
        <v>1368</v>
      </c>
      <c r="J90" s="100"/>
      <c r="K90" s="100">
        <v>0</v>
      </c>
      <c r="L90" s="100">
        <v>0</v>
      </c>
    </row>
    <row r="91" spans="1:12" ht="30" customHeight="1" x14ac:dyDescent="0.3">
      <c r="A91" s="22"/>
      <c r="B91" s="22" t="s">
        <v>1368</v>
      </c>
      <c r="C91" s="22" t="s">
        <v>969</v>
      </c>
      <c r="D91" s="22" t="s">
        <v>970</v>
      </c>
      <c r="E91" s="22" t="s">
        <v>1567</v>
      </c>
      <c r="F91" s="22" t="s">
        <v>1368</v>
      </c>
      <c r="G91" s="22" t="s">
        <v>1572</v>
      </c>
      <c r="H91" s="22" t="s">
        <v>1368</v>
      </c>
      <c r="I91" s="22" t="s">
        <v>1368</v>
      </c>
      <c r="J91" s="100"/>
      <c r="K91" s="100">
        <v>0</v>
      </c>
      <c r="L91" s="100">
        <v>0</v>
      </c>
    </row>
    <row r="92" spans="1:12" ht="30" customHeight="1" x14ac:dyDescent="0.3">
      <c r="A92" s="22"/>
      <c r="B92" s="22" t="s">
        <v>1368</v>
      </c>
      <c r="C92" s="22" t="s">
        <v>976</v>
      </c>
      <c r="D92" s="22" t="s">
        <v>970</v>
      </c>
      <c r="E92" s="22" t="s">
        <v>1567</v>
      </c>
      <c r="F92" s="22" t="s">
        <v>1368</v>
      </c>
      <c r="G92" s="22" t="s">
        <v>1572</v>
      </c>
      <c r="H92" s="22" t="s">
        <v>1368</v>
      </c>
      <c r="I92" s="22" t="s">
        <v>1368</v>
      </c>
      <c r="J92" s="100"/>
      <c r="K92" s="100">
        <v>0</v>
      </c>
      <c r="L92" s="100">
        <v>0</v>
      </c>
    </row>
    <row r="93" spans="1:12" ht="30" customHeight="1" x14ac:dyDescent="0.3">
      <c r="A93" s="22"/>
      <c r="B93" s="22" t="s">
        <v>1368</v>
      </c>
      <c r="C93" s="22" t="s">
        <v>658</v>
      </c>
      <c r="D93" s="22" t="s">
        <v>811</v>
      </c>
      <c r="E93" s="22" t="s">
        <v>1567</v>
      </c>
      <c r="F93" s="22" t="s">
        <v>1368</v>
      </c>
      <c r="G93" s="22" t="s">
        <v>1572</v>
      </c>
      <c r="H93" s="22" t="s">
        <v>1368</v>
      </c>
      <c r="I93" s="22" t="s">
        <v>1368</v>
      </c>
      <c r="J93" s="100"/>
      <c r="K93" s="100">
        <v>0</v>
      </c>
      <c r="L93" s="100">
        <v>0</v>
      </c>
    </row>
    <row r="94" spans="1:12" ht="30" customHeight="1" x14ac:dyDescent="0.3">
      <c r="A94" s="22"/>
      <c r="B94" s="22" t="s">
        <v>1368</v>
      </c>
      <c r="C94" s="22" t="s">
        <v>1258</v>
      </c>
      <c r="D94" s="22" t="s">
        <v>1259</v>
      </c>
      <c r="E94" s="22" t="s">
        <v>1567</v>
      </c>
      <c r="F94" s="22" t="s">
        <v>1368</v>
      </c>
      <c r="G94" s="22" t="s">
        <v>1572</v>
      </c>
      <c r="H94" s="22" t="s">
        <v>1368</v>
      </c>
      <c r="I94" s="22" t="s">
        <v>1368</v>
      </c>
      <c r="J94" s="100"/>
      <c r="K94" s="100">
        <v>0</v>
      </c>
      <c r="L94" s="100">
        <v>0</v>
      </c>
    </row>
    <row r="95" spans="1:12" ht="30" customHeight="1" x14ac:dyDescent="0.3">
      <c r="A95" s="22"/>
      <c r="B95" s="22" t="s">
        <v>1368</v>
      </c>
      <c r="C95" s="22" t="s">
        <v>1260</v>
      </c>
      <c r="D95" s="22" t="s">
        <v>1259</v>
      </c>
      <c r="E95" s="22" t="s">
        <v>1567</v>
      </c>
      <c r="F95" s="22" t="s">
        <v>1368</v>
      </c>
      <c r="G95" s="22" t="s">
        <v>1572</v>
      </c>
      <c r="H95" s="22" t="s">
        <v>1368</v>
      </c>
      <c r="I95" s="22" t="s">
        <v>1368</v>
      </c>
      <c r="J95" s="100"/>
      <c r="K95" s="100">
        <v>0</v>
      </c>
      <c r="L95" s="100">
        <v>0</v>
      </c>
    </row>
    <row r="96" spans="1:12" ht="30" customHeight="1" x14ac:dyDescent="0.3">
      <c r="A96" s="22"/>
      <c r="B96" s="22" t="s">
        <v>1368</v>
      </c>
      <c r="C96" s="22" t="s">
        <v>888</v>
      </c>
      <c r="D96" s="22" t="s">
        <v>889</v>
      </c>
      <c r="E96" s="22" t="s">
        <v>1567</v>
      </c>
      <c r="F96" s="22" t="s">
        <v>1368</v>
      </c>
      <c r="G96" s="22" t="s">
        <v>1572</v>
      </c>
      <c r="H96" s="22" t="s">
        <v>1368</v>
      </c>
      <c r="I96" s="22" t="s">
        <v>1368</v>
      </c>
      <c r="J96" s="100"/>
      <c r="K96" s="100">
        <v>0</v>
      </c>
      <c r="L96" s="100">
        <v>0</v>
      </c>
    </row>
    <row r="97" spans="1:12" ht="30" customHeight="1" x14ac:dyDescent="0.3">
      <c r="A97" s="22"/>
      <c r="B97" s="22" t="s">
        <v>1368</v>
      </c>
      <c r="C97" s="22" t="s">
        <v>890</v>
      </c>
      <c r="D97" s="22" t="s">
        <v>889</v>
      </c>
      <c r="E97" s="22" t="s">
        <v>1567</v>
      </c>
      <c r="F97" s="22" t="s">
        <v>1368</v>
      </c>
      <c r="G97" s="22" t="s">
        <v>1572</v>
      </c>
      <c r="H97" s="22" t="s">
        <v>1368</v>
      </c>
      <c r="I97" s="22" t="s">
        <v>1368</v>
      </c>
      <c r="J97" s="100"/>
      <c r="K97" s="100">
        <v>0</v>
      </c>
      <c r="L97" s="100">
        <v>0</v>
      </c>
    </row>
    <row r="98" spans="1:12" ht="30" customHeight="1" x14ac:dyDescent="0.3">
      <c r="A98" s="22"/>
      <c r="B98" s="22" t="s">
        <v>1368</v>
      </c>
      <c r="C98" s="22" t="s">
        <v>891</v>
      </c>
      <c r="D98" s="22" t="s">
        <v>889</v>
      </c>
      <c r="E98" s="22" t="s">
        <v>1567</v>
      </c>
      <c r="F98" s="22" t="s">
        <v>1368</v>
      </c>
      <c r="G98" s="22" t="s">
        <v>1572</v>
      </c>
      <c r="H98" s="22" t="s">
        <v>1368</v>
      </c>
      <c r="I98" s="22" t="s">
        <v>1368</v>
      </c>
      <c r="J98" s="100"/>
      <c r="K98" s="100">
        <v>0</v>
      </c>
      <c r="L98" s="100">
        <v>0</v>
      </c>
    </row>
    <row r="99" spans="1:12" ht="30" customHeight="1" x14ac:dyDescent="0.3">
      <c r="A99" s="22"/>
      <c r="B99" s="22" t="s">
        <v>1368</v>
      </c>
      <c r="C99" s="22" t="s">
        <v>892</v>
      </c>
      <c r="D99" s="22" t="s">
        <v>889</v>
      </c>
      <c r="E99" s="22" t="s">
        <v>1567</v>
      </c>
      <c r="F99" s="22" t="s">
        <v>1368</v>
      </c>
      <c r="G99" s="22" t="s">
        <v>1572</v>
      </c>
      <c r="H99" s="22" t="s">
        <v>1368</v>
      </c>
      <c r="I99" s="22" t="s">
        <v>1368</v>
      </c>
      <c r="J99" s="100"/>
      <c r="K99" s="100">
        <v>0</v>
      </c>
      <c r="L99" s="100">
        <v>0</v>
      </c>
    </row>
    <row r="100" spans="1:12" ht="30" customHeight="1" x14ac:dyDescent="0.3">
      <c r="A100" s="22"/>
      <c r="B100" s="22" t="s">
        <v>1368</v>
      </c>
      <c r="C100" s="22" t="s">
        <v>893</v>
      </c>
      <c r="D100" s="22" t="s">
        <v>889</v>
      </c>
      <c r="E100" s="22" t="s">
        <v>1567</v>
      </c>
      <c r="F100" s="22" t="s">
        <v>1368</v>
      </c>
      <c r="G100" s="22" t="s">
        <v>1572</v>
      </c>
      <c r="H100" s="22" t="s">
        <v>1368</v>
      </c>
      <c r="I100" s="22" t="s">
        <v>1368</v>
      </c>
      <c r="J100" s="100"/>
      <c r="K100" s="100">
        <v>0</v>
      </c>
      <c r="L100" s="100">
        <v>0</v>
      </c>
    </row>
    <row r="101" spans="1:12" ht="30" customHeight="1" x14ac:dyDescent="0.3">
      <c r="A101" s="22"/>
      <c r="B101" s="22" t="s">
        <v>1368</v>
      </c>
      <c r="C101" s="22" t="s">
        <v>894</v>
      </c>
      <c r="D101" s="22" t="s">
        <v>889</v>
      </c>
      <c r="E101" s="22" t="s">
        <v>1567</v>
      </c>
      <c r="F101" s="22" t="s">
        <v>1368</v>
      </c>
      <c r="G101" s="22" t="s">
        <v>1572</v>
      </c>
      <c r="H101" s="22" t="s">
        <v>1368</v>
      </c>
      <c r="I101" s="22" t="s">
        <v>1368</v>
      </c>
      <c r="J101" s="100"/>
      <c r="K101" s="100">
        <v>0</v>
      </c>
      <c r="L101" s="100">
        <v>0</v>
      </c>
    </row>
    <row r="102" spans="1:12" ht="30" customHeight="1" x14ac:dyDescent="0.3">
      <c r="A102" s="22"/>
      <c r="B102" s="22" t="s">
        <v>1368</v>
      </c>
      <c r="C102" s="22" t="s">
        <v>895</v>
      </c>
      <c r="D102" s="22" t="s">
        <v>889</v>
      </c>
      <c r="E102" s="22" t="s">
        <v>1567</v>
      </c>
      <c r="F102" s="22" t="s">
        <v>1368</v>
      </c>
      <c r="G102" s="22" t="s">
        <v>1572</v>
      </c>
      <c r="H102" s="22" t="s">
        <v>1368</v>
      </c>
      <c r="I102" s="22" t="s">
        <v>1368</v>
      </c>
      <c r="J102" s="100"/>
      <c r="K102" s="100">
        <v>0</v>
      </c>
      <c r="L102" s="100">
        <v>0</v>
      </c>
    </row>
    <row r="103" spans="1:12" ht="30" customHeight="1" x14ac:dyDescent="0.3">
      <c r="A103" s="22"/>
      <c r="B103" s="22" t="s">
        <v>1368</v>
      </c>
      <c r="C103" s="22" t="s">
        <v>896</v>
      </c>
      <c r="D103" s="22" t="s">
        <v>889</v>
      </c>
      <c r="E103" s="22" t="s">
        <v>1567</v>
      </c>
      <c r="F103" s="22" t="s">
        <v>1368</v>
      </c>
      <c r="G103" s="22" t="s">
        <v>1572</v>
      </c>
      <c r="H103" s="22" t="s">
        <v>1368</v>
      </c>
      <c r="I103" s="22" t="s">
        <v>1368</v>
      </c>
      <c r="J103" s="100"/>
      <c r="K103" s="100">
        <v>0</v>
      </c>
      <c r="L103" s="100">
        <v>0</v>
      </c>
    </row>
    <row r="104" spans="1:12" ht="30" customHeight="1" x14ac:dyDescent="0.3">
      <c r="A104" s="22"/>
      <c r="B104" s="22" t="s">
        <v>1368</v>
      </c>
      <c r="C104" s="22" t="s">
        <v>897</v>
      </c>
      <c r="D104" s="22" t="s">
        <v>889</v>
      </c>
      <c r="E104" s="22" t="s">
        <v>1567</v>
      </c>
      <c r="F104" s="22" t="s">
        <v>1368</v>
      </c>
      <c r="G104" s="22" t="s">
        <v>1572</v>
      </c>
      <c r="H104" s="22" t="s">
        <v>1368</v>
      </c>
      <c r="I104" s="22" t="s">
        <v>1368</v>
      </c>
      <c r="J104" s="100"/>
      <c r="K104" s="100">
        <v>0</v>
      </c>
      <c r="L104" s="100">
        <v>0</v>
      </c>
    </row>
    <row r="105" spans="1:12" ht="30" customHeight="1" x14ac:dyDescent="0.3">
      <c r="A105" s="22"/>
      <c r="B105" s="22" t="s">
        <v>1368</v>
      </c>
      <c r="C105" s="22" t="s">
        <v>898</v>
      </c>
      <c r="D105" s="22" t="s">
        <v>889</v>
      </c>
      <c r="E105" s="22" t="s">
        <v>1567</v>
      </c>
      <c r="F105" s="22" t="s">
        <v>1368</v>
      </c>
      <c r="G105" s="22" t="s">
        <v>1572</v>
      </c>
      <c r="H105" s="22" t="s">
        <v>1368</v>
      </c>
      <c r="I105" s="22" t="s">
        <v>1368</v>
      </c>
      <c r="J105" s="100"/>
      <c r="K105" s="100">
        <v>0</v>
      </c>
      <c r="L105" s="100">
        <v>0</v>
      </c>
    </row>
    <row r="106" spans="1:12" ht="30" customHeight="1" x14ac:dyDescent="0.3">
      <c r="A106" s="22"/>
      <c r="B106" s="22" t="s">
        <v>1368</v>
      </c>
      <c r="C106" s="22" t="s">
        <v>899</v>
      </c>
      <c r="D106" s="22" t="s">
        <v>889</v>
      </c>
      <c r="E106" s="22" t="s">
        <v>1567</v>
      </c>
      <c r="F106" s="22" t="s">
        <v>1368</v>
      </c>
      <c r="G106" s="22" t="s">
        <v>1572</v>
      </c>
      <c r="H106" s="22" t="s">
        <v>1368</v>
      </c>
      <c r="I106" s="22" t="s">
        <v>1368</v>
      </c>
      <c r="J106" s="100"/>
      <c r="K106" s="100">
        <v>0</v>
      </c>
      <c r="L106" s="100">
        <v>0</v>
      </c>
    </row>
    <row r="107" spans="1:12" ht="30" customHeight="1" x14ac:dyDescent="0.3">
      <c r="A107" s="22"/>
      <c r="B107" s="22" t="s">
        <v>1368</v>
      </c>
      <c r="C107" s="22" t="s">
        <v>900</v>
      </c>
      <c r="D107" s="22" t="s">
        <v>889</v>
      </c>
      <c r="E107" s="22" t="s">
        <v>1567</v>
      </c>
      <c r="F107" s="22" t="s">
        <v>1368</v>
      </c>
      <c r="G107" s="22" t="s">
        <v>1572</v>
      </c>
      <c r="H107" s="22" t="s">
        <v>1368</v>
      </c>
      <c r="I107" s="22" t="s">
        <v>1368</v>
      </c>
      <c r="J107" s="100"/>
      <c r="K107" s="100">
        <v>0</v>
      </c>
      <c r="L107" s="100">
        <v>0</v>
      </c>
    </row>
    <row r="108" spans="1:12" ht="30" customHeight="1" x14ac:dyDescent="0.3">
      <c r="A108" s="22"/>
      <c r="B108" s="22" t="s">
        <v>1368</v>
      </c>
      <c r="C108" s="22" t="s">
        <v>901</v>
      </c>
      <c r="D108" s="22" t="s">
        <v>889</v>
      </c>
      <c r="E108" s="22" t="s">
        <v>1567</v>
      </c>
      <c r="F108" s="22" t="s">
        <v>1368</v>
      </c>
      <c r="G108" s="22" t="s">
        <v>1572</v>
      </c>
      <c r="H108" s="22" t="s">
        <v>1368</v>
      </c>
      <c r="I108" s="22" t="s">
        <v>1368</v>
      </c>
      <c r="J108" s="100"/>
      <c r="K108" s="100">
        <v>0</v>
      </c>
      <c r="L108" s="100">
        <v>0</v>
      </c>
    </row>
    <row r="109" spans="1:12" ht="30" customHeight="1" x14ac:dyDescent="0.3">
      <c r="A109" s="22"/>
      <c r="B109" s="22" t="s">
        <v>1368</v>
      </c>
      <c r="C109" s="22" t="s">
        <v>902</v>
      </c>
      <c r="D109" s="22" t="s">
        <v>889</v>
      </c>
      <c r="E109" s="22" t="s">
        <v>1567</v>
      </c>
      <c r="F109" s="22" t="s">
        <v>1368</v>
      </c>
      <c r="G109" s="22" t="s">
        <v>1572</v>
      </c>
      <c r="H109" s="22" t="s">
        <v>1368</v>
      </c>
      <c r="I109" s="22" t="s">
        <v>1368</v>
      </c>
      <c r="J109" s="100"/>
      <c r="K109" s="100">
        <v>0</v>
      </c>
      <c r="L109" s="100">
        <v>0</v>
      </c>
    </row>
    <row r="110" spans="1:12" ht="30" customHeight="1" x14ac:dyDescent="0.3">
      <c r="A110" s="22"/>
      <c r="B110" s="22" t="s">
        <v>1368</v>
      </c>
      <c r="C110" s="22" t="s">
        <v>903</v>
      </c>
      <c r="D110" s="22" t="s">
        <v>889</v>
      </c>
      <c r="E110" s="22" t="s">
        <v>1567</v>
      </c>
      <c r="F110" s="22" t="s">
        <v>1368</v>
      </c>
      <c r="G110" s="22" t="s">
        <v>1572</v>
      </c>
      <c r="H110" s="22" t="s">
        <v>1368</v>
      </c>
      <c r="I110" s="22" t="s">
        <v>1368</v>
      </c>
      <c r="J110" s="100"/>
      <c r="K110" s="100">
        <v>0</v>
      </c>
      <c r="L110" s="100">
        <v>0</v>
      </c>
    </row>
    <row r="111" spans="1:12" ht="30" customHeight="1" x14ac:dyDescent="0.3">
      <c r="A111" s="22"/>
      <c r="B111" s="22" t="s">
        <v>1368</v>
      </c>
      <c r="C111" s="22" t="s">
        <v>904</v>
      </c>
      <c r="D111" s="22" t="s">
        <v>889</v>
      </c>
      <c r="E111" s="22" t="s">
        <v>1567</v>
      </c>
      <c r="F111" s="22" t="s">
        <v>1368</v>
      </c>
      <c r="G111" s="22" t="s">
        <v>1572</v>
      </c>
      <c r="H111" s="22" t="s">
        <v>1368</v>
      </c>
      <c r="I111" s="22" t="s">
        <v>1368</v>
      </c>
      <c r="J111" s="100"/>
      <c r="K111" s="100">
        <v>0</v>
      </c>
      <c r="L111" s="100">
        <v>0</v>
      </c>
    </row>
    <row r="112" spans="1:12" ht="30" customHeight="1" x14ac:dyDescent="0.3">
      <c r="A112" s="22"/>
      <c r="B112" s="22" t="s">
        <v>1368</v>
      </c>
      <c r="C112" s="22" t="s">
        <v>791</v>
      </c>
      <c r="D112" s="22" t="s">
        <v>792</v>
      </c>
      <c r="E112" s="22" t="s">
        <v>1567</v>
      </c>
      <c r="F112" s="22" t="s">
        <v>1368</v>
      </c>
      <c r="G112" s="22" t="s">
        <v>1572</v>
      </c>
      <c r="H112" s="22" t="s">
        <v>1368</v>
      </c>
      <c r="I112" s="22" t="s">
        <v>1368</v>
      </c>
      <c r="J112" s="100"/>
      <c r="K112" s="100">
        <v>0</v>
      </c>
      <c r="L112" s="100">
        <v>0</v>
      </c>
    </row>
    <row r="113" spans="1:12" ht="30" customHeight="1" x14ac:dyDescent="0.3">
      <c r="A113" s="22"/>
      <c r="B113" s="22" t="s">
        <v>1368</v>
      </c>
      <c r="C113" s="22" t="s">
        <v>795</v>
      </c>
      <c r="D113" s="22" t="s">
        <v>792</v>
      </c>
      <c r="E113" s="22" t="s">
        <v>1567</v>
      </c>
      <c r="F113" s="22" t="s">
        <v>1368</v>
      </c>
      <c r="G113" s="22" t="s">
        <v>1572</v>
      </c>
      <c r="H113" s="22" t="s">
        <v>1368</v>
      </c>
      <c r="I113" s="22" t="s">
        <v>1368</v>
      </c>
      <c r="J113" s="100"/>
      <c r="K113" s="100">
        <v>0</v>
      </c>
      <c r="L113" s="100">
        <v>0</v>
      </c>
    </row>
    <row r="114" spans="1:12" ht="30" customHeight="1" x14ac:dyDescent="0.3">
      <c r="A114" s="22"/>
      <c r="B114" s="22" t="s">
        <v>1368</v>
      </c>
      <c r="C114" s="22" t="s">
        <v>797</v>
      </c>
      <c r="D114" s="22" t="s">
        <v>792</v>
      </c>
      <c r="E114" s="22" t="s">
        <v>1567</v>
      </c>
      <c r="F114" s="22" t="s">
        <v>1368</v>
      </c>
      <c r="G114" s="22" t="s">
        <v>1572</v>
      </c>
      <c r="H114" s="22" t="s">
        <v>1368</v>
      </c>
      <c r="I114" s="22" t="s">
        <v>1368</v>
      </c>
      <c r="J114" s="100"/>
      <c r="K114" s="100">
        <v>0</v>
      </c>
      <c r="L114" s="100">
        <v>0</v>
      </c>
    </row>
    <row r="115" spans="1:12" ht="30" customHeight="1" x14ac:dyDescent="0.3">
      <c r="A115" s="22"/>
      <c r="B115" s="22" t="s">
        <v>1368</v>
      </c>
      <c r="C115" s="22" t="s">
        <v>798</v>
      </c>
      <c r="D115" s="22" t="s">
        <v>792</v>
      </c>
      <c r="E115" s="22" t="s">
        <v>1567</v>
      </c>
      <c r="F115" s="22" t="s">
        <v>1368</v>
      </c>
      <c r="G115" s="22" t="s">
        <v>1572</v>
      </c>
      <c r="H115" s="22" t="s">
        <v>1368</v>
      </c>
      <c r="I115" s="22" t="s">
        <v>1368</v>
      </c>
      <c r="J115" s="100"/>
      <c r="K115" s="100">
        <v>0</v>
      </c>
      <c r="L115" s="100">
        <v>0</v>
      </c>
    </row>
    <row r="116" spans="1:12" ht="30" customHeight="1" x14ac:dyDescent="0.3">
      <c r="A116" s="22"/>
      <c r="B116" s="22" t="s">
        <v>1368</v>
      </c>
      <c r="C116" s="22" t="s">
        <v>799</v>
      </c>
      <c r="D116" s="22" t="s">
        <v>792</v>
      </c>
      <c r="E116" s="22" t="s">
        <v>1567</v>
      </c>
      <c r="F116" s="22" t="s">
        <v>1368</v>
      </c>
      <c r="G116" s="22" t="s">
        <v>1572</v>
      </c>
      <c r="H116" s="22" t="s">
        <v>1368</v>
      </c>
      <c r="I116" s="22" t="s">
        <v>1368</v>
      </c>
      <c r="J116" s="100"/>
      <c r="K116" s="100">
        <v>0</v>
      </c>
      <c r="L116" s="100">
        <v>0</v>
      </c>
    </row>
    <row r="117" spans="1:12" ht="30" customHeight="1" x14ac:dyDescent="0.3">
      <c r="A117" s="22"/>
      <c r="B117" s="22" t="s">
        <v>1368</v>
      </c>
      <c r="C117" s="22" t="s">
        <v>800</v>
      </c>
      <c r="D117" s="22" t="s">
        <v>792</v>
      </c>
      <c r="E117" s="22" t="s">
        <v>1567</v>
      </c>
      <c r="F117" s="22" t="s">
        <v>1368</v>
      </c>
      <c r="G117" s="22" t="s">
        <v>1572</v>
      </c>
      <c r="H117" s="22" t="s">
        <v>1368</v>
      </c>
      <c r="I117" s="22" t="s">
        <v>1368</v>
      </c>
      <c r="J117" s="100"/>
      <c r="K117" s="100">
        <v>0</v>
      </c>
      <c r="L117" s="100">
        <v>0</v>
      </c>
    </row>
    <row r="118" spans="1:12" ht="30" customHeight="1" x14ac:dyDescent="0.3">
      <c r="A118" s="22"/>
      <c r="B118" s="22" t="s">
        <v>1368</v>
      </c>
      <c r="C118" s="22" t="s">
        <v>801</v>
      </c>
      <c r="D118" s="22" t="s">
        <v>792</v>
      </c>
      <c r="E118" s="22" t="s">
        <v>1567</v>
      </c>
      <c r="F118" s="22" t="s">
        <v>1368</v>
      </c>
      <c r="G118" s="22" t="s">
        <v>1572</v>
      </c>
      <c r="H118" s="22" t="s">
        <v>1368</v>
      </c>
      <c r="I118" s="22" t="s">
        <v>1368</v>
      </c>
      <c r="J118" s="100"/>
      <c r="K118" s="100">
        <v>0</v>
      </c>
      <c r="L118" s="100">
        <v>0</v>
      </c>
    </row>
    <row r="119" spans="1:12" ht="30" customHeight="1" x14ac:dyDescent="0.3">
      <c r="A119" s="22"/>
      <c r="B119" s="22" t="s">
        <v>1368</v>
      </c>
      <c r="C119" s="22" t="s">
        <v>802</v>
      </c>
      <c r="D119" s="22" t="s">
        <v>792</v>
      </c>
      <c r="E119" s="22" t="s">
        <v>1567</v>
      </c>
      <c r="F119" s="22" t="s">
        <v>1368</v>
      </c>
      <c r="G119" s="22" t="s">
        <v>1572</v>
      </c>
      <c r="H119" s="22" t="s">
        <v>1368</v>
      </c>
      <c r="I119" s="22" t="s">
        <v>1368</v>
      </c>
      <c r="J119" s="100"/>
      <c r="K119" s="100">
        <v>0</v>
      </c>
      <c r="L119" s="100">
        <v>0</v>
      </c>
    </row>
    <row r="120" spans="1:12" ht="30" customHeight="1" x14ac:dyDescent="0.3">
      <c r="A120" s="22"/>
      <c r="B120" s="22" t="s">
        <v>1368</v>
      </c>
      <c r="C120" s="22" t="s">
        <v>803</v>
      </c>
      <c r="D120" s="22" t="s">
        <v>792</v>
      </c>
      <c r="E120" s="22" t="s">
        <v>1567</v>
      </c>
      <c r="F120" s="22" t="s">
        <v>1368</v>
      </c>
      <c r="G120" s="22" t="s">
        <v>1572</v>
      </c>
      <c r="H120" s="22" t="s">
        <v>1368</v>
      </c>
      <c r="I120" s="22" t="s">
        <v>1368</v>
      </c>
      <c r="J120" s="100"/>
      <c r="K120" s="100">
        <v>0</v>
      </c>
      <c r="L120" s="100">
        <v>0</v>
      </c>
    </row>
    <row r="121" spans="1:12" ht="30" customHeight="1" x14ac:dyDescent="0.3">
      <c r="A121" s="22"/>
      <c r="B121" s="22" t="s">
        <v>1368</v>
      </c>
      <c r="C121" s="22" t="s">
        <v>804</v>
      </c>
      <c r="D121" s="22" t="s">
        <v>792</v>
      </c>
      <c r="E121" s="22" t="s">
        <v>1567</v>
      </c>
      <c r="F121" s="22" t="s">
        <v>1368</v>
      </c>
      <c r="G121" s="22" t="s">
        <v>1572</v>
      </c>
      <c r="H121" s="22" t="s">
        <v>1368</v>
      </c>
      <c r="I121" s="22" t="s">
        <v>1368</v>
      </c>
      <c r="J121" s="100"/>
      <c r="K121" s="100">
        <v>0</v>
      </c>
      <c r="L121" s="100">
        <v>0</v>
      </c>
    </row>
    <row r="122" spans="1:12" ht="30" customHeight="1" x14ac:dyDescent="0.3">
      <c r="A122" s="22"/>
      <c r="B122" s="22" t="s">
        <v>1368</v>
      </c>
      <c r="C122" s="22" t="s">
        <v>805</v>
      </c>
      <c r="D122" s="22" t="s">
        <v>792</v>
      </c>
      <c r="E122" s="22" t="s">
        <v>1567</v>
      </c>
      <c r="F122" s="22" t="s">
        <v>1368</v>
      </c>
      <c r="G122" s="22" t="s">
        <v>1572</v>
      </c>
      <c r="H122" s="22" t="s">
        <v>1368</v>
      </c>
      <c r="I122" s="22" t="s">
        <v>1368</v>
      </c>
      <c r="J122" s="100"/>
      <c r="K122" s="100">
        <v>0</v>
      </c>
      <c r="L122" s="100">
        <v>0</v>
      </c>
    </row>
    <row r="123" spans="1:12" ht="30" customHeight="1" x14ac:dyDescent="0.3">
      <c r="A123" s="22"/>
      <c r="B123" s="22" t="s">
        <v>1368</v>
      </c>
      <c r="C123" s="22" t="s">
        <v>806</v>
      </c>
      <c r="D123" s="22" t="s">
        <v>792</v>
      </c>
      <c r="E123" s="22" t="s">
        <v>1567</v>
      </c>
      <c r="F123" s="22" t="s">
        <v>1368</v>
      </c>
      <c r="G123" s="22" t="s">
        <v>1572</v>
      </c>
      <c r="H123" s="22" t="s">
        <v>1368</v>
      </c>
      <c r="I123" s="22" t="s">
        <v>1368</v>
      </c>
      <c r="J123" s="100"/>
      <c r="K123" s="100">
        <v>0</v>
      </c>
      <c r="L123" s="100">
        <v>0</v>
      </c>
    </row>
    <row r="124" spans="1:12" ht="30" customHeight="1" x14ac:dyDescent="0.3">
      <c r="A124" s="22"/>
      <c r="B124" s="22" t="s">
        <v>1368</v>
      </c>
      <c r="C124" s="22" t="s">
        <v>807</v>
      </c>
      <c r="D124" s="22" t="s">
        <v>792</v>
      </c>
      <c r="E124" s="22" t="s">
        <v>1567</v>
      </c>
      <c r="F124" s="22" t="s">
        <v>1368</v>
      </c>
      <c r="G124" s="22" t="s">
        <v>1572</v>
      </c>
      <c r="H124" s="22" t="s">
        <v>1368</v>
      </c>
      <c r="I124" s="22" t="s">
        <v>1368</v>
      </c>
      <c r="J124" s="100"/>
      <c r="K124" s="100">
        <v>0</v>
      </c>
      <c r="L124" s="100">
        <v>0</v>
      </c>
    </row>
    <row r="125" spans="1:12" ht="30" customHeight="1" x14ac:dyDescent="0.3">
      <c r="A125" s="22"/>
      <c r="B125" s="22" t="s">
        <v>1368</v>
      </c>
      <c r="C125" s="22" t="s">
        <v>808</v>
      </c>
      <c r="D125" s="22" t="s">
        <v>792</v>
      </c>
      <c r="E125" s="22" t="s">
        <v>1567</v>
      </c>
      <c r="F125" s="22" t="s">
        <v>1368</v>
      </c>
      <c r="G125" s="22" t="s">
        <v>1572</v>
      </c>
      <c r="H125" s="22" t="s">
        <v>1368</v>
      </c>
      <c r="I125" s="22" t="s">
        <v>1368</v>
      </c>
      <c r="J125" s="100"/>
      <c r="K125" s="100">
        <v>0</v>
      </c>
      <c r="L125" s="100">
        <v>0</v>
      </c>
    </row>
    <row r="126" spans="1:12" ht="30" customHeight="1" x14ac:dyDescent="0.3">
      <c r="A126" s="22"/>
      <c r="B126" s="22" t="s">
        <v>1368</v>
      </c>
      <c r="C126" s="22" t="s">
        <v>809</v>
      </c>
      <c r="D126" s="22" t="s">
        <v>792</v>
      </c>
      <c r="E126" s="22" t="s">
        <v>1567</v>
      </c>
      <c r="F126" s="22" t="s">
        <v>1368</v>
      </c>
      <c r="G126" s="22" t="s">
        <v>1572</v>
      </c>
      <c r="H126" s="22" t="s">
        <v>1368</v>
      </c>
      <c r="I126" s="22" t="s">
        <v>1368</v>
      </c>
      <c r="J126" s="100"/>
      <c r="K126" s="100">
        <v>0</v>
      </c>
      <c r="L126" s="100">
        <v>0</v>
      </c>
    </row>
    <row r="127" spans="1:12" ht="30" customHeight="1" x14ac:dyDescent="0.3">
      <c r="A127" s="22"/>
      <c r="B127" s="22" t="s">
        <v>1368</v>
      </c>
      <c r="C127" s="22" t="s">
        <v>810</v>
      </c>
      <c r="D127" s="22" t="s">
        <v>792</v>
      </c>
      <c r="E127" s="22" t="s">
        <v>1567</v>
      </c>
      <c r="F127" s="22" t="s">
        <v>1368</v>
      </c>
      <c r="G127" s="22" t="s">
        <v>1572</v>
      </c>
      <c r="H127" s="22" t="s">
        <v>1368</v>
      </c>
      <c r="I127" s="22" t="s">
        <v>1368</v>
      </c>
      <c r="J127" s="100"/>
      <c r="K127" s="100">
        <v>0</v>
      </c>
      <c r="L127" s="100">
        <v>0</v>
      </c>
    </row>
    <row r="128" spans="1:12" ht="30" customHeight="1" x14ac:dyDescent="0.3">
      <c r="A128" s="22"/>
      <c r="B128" s="22" t="s">
        <v>1368</v>
      </c>
      <c r="C128" s="22" t="s">
        <v>1348</v>
      </c>
      <c r="D128" s="22" t="s">
        <v>1349</v>
      </c>
      <c r="E128" s="22" t="s">
        <v>1567</v>
      </c>
      <c r="F128" s="22" t="s">
        <v>1368</v>
      </c>
      <c r="G128" s="22" t="s">
        <v>1572</v>
      </c>
      <c r="H128" s="22" t="s">
        <v>1368</v>
      </c>
      <c r="I128" s="22" t="s">
        <v>1368</v>
      </c>
      <c r="J128" s="100"/>
      <c r="K128" s="100">
        <v>0</v>
      </c>
      <c r="L128" s="100">
        <v>0</v>
      </c>
    </row>
    <row r="129" spans="1:12" ht="30" customHeight="1" x14ac:dyDescent="0.3">
      <c r="A129" s="22"/>
      <c r="B129" s="22" t="s">
        <v>1368</v>
      </c>
      <c r="C129" s="22" t="s">
        <v>1353</v>
      </c>
      <c r="D129" s="22" t="s">
        <v>1349</v>
      </c>
      <c r="E129" s="22" t="s">
        <v>1567</v>
      </c>
      <c r="F129" s="22" t="s">
        <v>1368</v>
      </c>
      <c r="G129" s="22" t="s">
        <v>1572</v>
      </c>
      <c r="H129" s="22" t="s">
        <v>1368</v>
      </c>
      <c r="I129" s="22" t="s">
        <v>1368</v>
      </c>
      <c r="J129" s="100"/>
      <c r="K129" s="100">
        <v>0</v>
      </c>
      <c r="L129" s="100">
        <v>0</v>
      </c>
    </row>
    <row r="130" spans="1:12" ht="30" customHeight="1" x14ac:dyDescent="0.3">
      <c r="A130" s="22"/>
      <c r="B130" s="22" t="s">
        <v>1368</v>
      </c>
      <c r="C130" s="22" t="s">
        <v>853</v>
      </c>
      <c r="D130" s="22" t="s">
        <v>854</v>
      </c>
      <c r="E130" s="22" t="s">
        <v>1567</v>
      </c>
      <c r="F130" s="22" t="s">
        <v>1368</v>
      </c>
      <c r="G130" s="22" t="s">
        <v>1572</v>
      </c>
      <c r="H130" s="22" t="s">
        <v>1368</v>
      </c>
      <c r="I130" s="22" t="s">
        <v>1368</v>
      </c>
      <c r="J130" s="100"/>
      <c r="K130" s="100">
        <v>0</v>
      </c>
      <c r="L130" s="100">
        <v>0</v>
      </c>
    </row>
    <row r="131" spans="1:12" ht="30" customHeight="1" x14ac:dyDescent="0.3">
      <c r="A131" s="22"/>
      <c r="B131" s="22" t="s">
        <v>1368</v>
      </c>
      <c r="C131" s="22" t="s">
        <v>862</v>
      </c>
      <c r="D131" s="22" t="s">
        <v>854</v>
      </c>
      <c r="E131" s="22" t="s">
        <v>1567</v>
      </c>
      <c r="F131" s="22" t="s">
        <v>1368</v>
      </c>
      <c r="G131" s="22" t="s">
        <v>1572</v>
      </c>
      <c r="H131" s="22" t="s">
        <v>1368</v>
      </c>
      <c r="I131" s="22" t="s">
        <v>1368</v>
      </c>
      <c r="J131" s="100"/>
      <c r="K131" s="100">
        <v>0</v>
      </c>
      <c r="L131" s="100">
        <v>0</v>
      </c>
    </row>
    <row r="132" spans="1:12" ht="30" customHeight="1" x14ac:dyDescent="0.3">
      <c r="A132" s="22"/>
      <c r="B132" s="22" t="s">
        <v>1368</v>
      </c>
      <c r="C132" s="22" t="s">
        <v>907</v>
      </c>
      <c r="D132" s="22" t="s">
        <v>908</v>
      </c>
      <c r="E132" s="22" t="s">
        <v>1567</v>
      </c>
      <c r="F132" s="22" t="s">
        <v>1368</v>
      </c>
      <c r="G132" s="22" t="s">
        <v>1572</v>
      </c>
      <c r="H132" s="22" t="s">
        <v>1368</v>
      </c>
      <c r="I132" s="22" t="s">
        <v>1368</v>
      </c>
      <c r="J132" s="100"/>
      <c r="K132" s="100">
        <v>0</v>
      </c>
      <c r="L132" s="100">
        <v>0</v>
      </c>
    </row>
    <row r="133" spans="1:12" ht="30" customHeight="1" x14ac:dyDescent="0.3">
      <c r="A133" s="22"/>
      <c r="B133" s="22" t="s">
        <v>1368</v>
      </c>
      <c r="C133" s="22" t="s">
        <v>911</v>
      </c>
      <c r="D133" s="22" t="s">
        <v>908</v>
      </c>
      <c r="E133" s="22" t="s">
        <v>1567</v>
      </c>
      <c r="F133" s="22" t="s">
        <v>1368</v>
      </c>
      <c r="G133" s="22" t="s">
        <v>1572</v>
      </c>
      <c r="H133" s="22" t="s">
        <v>1368</v>
      </c>
      <c r="I133" s="22" t="s">
        <v>1368</v>
      </c>
      <c r="J133" s="100"/>
      <c r="K133" s="100">
        <v>0</v>
      </c>
      <c r="L133" s="100">
        <v>0</v>
      </c>
    </row>
    <row r="134" spans="1:12" ht="30" customHeight="1" x14ac:dyDescent="0.3">
      <c r="A134" s="22"/>
      <c r="B134" s="22" t="s">
        <v>1368</v>
      </c>
      <c r="C134" s="22" t="s">
        <v>912</v>
      </c>
      <c r="D134" s="22" t="s">
        <v>908</v>
      </c>
      <c r="E134" s="22" t="s">
        <v>1567</v>
      </c>
      <c r="F134" s="22" t="s">
        <v>1368</v>
      </c>
      <c r="G134" s="22" t="s">
        <v>1572</v>
      </c>
      <c r="H134" s="22" t="s">
        <v>1368</v>
      </c>
      <c r="I134" s="22" t="s">
        <v>1368</v>
      </c>
      <c r="J134" s="100"/>
      <c r="K134" s="100">
        <v>0</v>
      </c>
      <c r="L134" s="100">
        <v>0</v>
      </c>
    </row>
    <row r="135" spans="1:12" ht="30" customHeight="1" x14ac:dyDescent="0.3">
      <c r="A135" s="22"/>
      <c r="B135" s="22" t="s">
        <v>1368</v>
      </c>
      <c r="C135" s="22" t="s">
        <v>913</v>
      </c>
      <c r="D135" s="22" t="s">
        <v>908</v>
      </c>
      <c r="E135" s="22" t="s">
        <v>1567</v>
      </c>
      <c r="F135" s="22" t="s">
        <v>1368</v>
      </c>
      <c r="G135" s="22" t="s">
        <v>1572</v>
      </c>
      <c r="H135" s="22" t="s">
        <v>1368</v>
      </c>
      <c r="I135" s="22" t="s">
        <v>1368</v>
      </c>
      <c r="J135" s="100"/>
      <c r="K135" s="100">
        <v>0</v>
      </c>
      <c r="L135" s="100">
        <v>0</v>
      </c>
    </row>
    <row r="136" spans="1:12" ht="30" customHeight="1" x14ac:dyDescent="0.3">
      <c r="A136" s="22"/>
      <c r="B136" s="22" t="s">
        <v>1368</v>
      </c>
      <c r="C136" s="22" t="s">
        <v>1226</v>
      </c>
      <c r="D136" s="22" t="s">
        <v>1227</v>
      </c>
      <c r="E136" s="22" t="s">
        <v>1567</v>
      </c>
      <c r="F136" s="22" t="s">
        <v>1368</v>
      </c>
      <c r="G136" s="22" t="s">
        <v>1572</v>
      </c>
      <c r="H136" s="22" t="s">
        <v>1368</v>
      </c>
      <c r="I136" s="22" t="s">
        <v>1368</v>
      </c>
      <c r="J136" s="100"/>
      <c r="K136" s="100">
        <v>0</v>
      </c>
      <c r="L136" s="100">
        <v>0</v>
      </c>
    </row>
    <row r="137" spans="1:12" ht="30" customHeight="1" x14ac:dyDescent="0.3">
      <c r="A137" s="22"/>
      <c r="B137" s="22" t="s">
        <v>1368</v>
      </c>
      <c r="C137" s="22" t="s">
        <v>1228</v>
      </c>
      <c r="D137" s="22" t="s">
        <v>1227</v>
      </c>
      <c r="E137" s="22" t="s">
        <v>1567</v>
      </c>
      <c r="F137" s="22" t="s">
        <v>1368</v>
      </c>
      <c r="G137" s="22" t="s">
        <v>1572</v>
      </c>
      <c r="H137" s="22" t="s">
        <v>1368</v>
      </c>
      <c r="I137" s="22" t="s">
        <v>1368</v>
      </c>
      <c r="J137" s="100"/>
      <c r="K137" s="100">
        <v>0</v>
      </c>
      <c r="L137" s="100">
        <v>0</v>
      </c>
    </row>
    <row r="138" spans="1:12" ht="30" customHeight="1" x14ac:dyDescent="0.3">
      <c r="A138" s="22"/>
      <c r="B138" s="22" t="s">
        <v>1368</v>
      </c>
      <c r="C138" s="22" t="s">
        <v>1229</v>
      </c>
      <c r="D138" s="22" t="s">
        <v>1227</v>
      </c>
      <c r="E138" s="22" t="s">
        <v>1567</v>
      </c>
      <c r="F138" s="22" t="s">
        <v>1368</v>
      </c>
      <c r="G138" s="22" t="s">
        <v>1572</v>
      </c>
      <c r="H138" s="22" t="s">
        <v>1368</v>
      </c>
      <c r="I138" s="22" t="s">
        <v>1368</v>
      </c>
      <c r="J138" s="100"/>
      <c r="K138" s="100">
        <v>0</v>
      </c>
      <c r="L138" s="100">
        <v>0</v>
      </c>
    </row>
    <row r="139" spans="1:12" ht="30" customHeight="1" x14ac:dyDescent="0.3">
      <c r="A139" s="22"/>
      <c r="B139" s="22" t="s">
        <v>1368</v>
      </c>
      <c r="C139" s="22" t="s">
        <v>1230</v>
      </c>
      <c r="D139" s="22" t="s">
        <v>1227</v>
      </c>
      <c r="E139" s="22" t="s">
        <v>1567</v>
      </c>
      <c r="F139" s="22" t="s">
        <v>1368</v>
      </c>
      <c r="G139" s="22" t="s">
        <v>1572</v>
      </c>
      <c r="H139" s="22" t="s">
        <v>1368</v>
      </c>
      <c r="I139" s="22" t="s">
        <v>1368</v>
      </c>
      <c r="J139" s="100"/>
      <c r="K139" s="100">
        <v>0</v>
      </c>
      <c r="L139" s="100">
        <v>0</v>
      </c>
    </row>
    <row r="140" spans="1:12" ht="30" customHeight="1" x14ac:dyDescent="0.3">
      <c r="A140" s="22"/>
      <c r="B140" s="22" t="s">
        <v>1368</v>
      </c>
      <c r="C140" s="22" t="s">
        <v>1127</v>
      </c>
      <c r="D140" s="22" t="s">
        <v>1128</v>
      </c>
      <c r="E140" s="22" t="s">
        <v>1567</v>
      </c>
      <c r="F140" s="22" t="s">
        <v>1368</v>
      </c>
      <c r="G140" s="22" t="s">
        <v>1572</v>
      </c>
      <c r="H140" s="22" t="s">
        <v>1368</v>
      </c>
      <c r="I140" s="22" t="s">
        <v>1368</v>
      </c>
      <c r="J140" s="100"/>
      <c r="K140" s="100">
        <v>0</v>
      </c>
      <c r="L140" s="100">
        <v>0</v>
      </c>
    </row>
    <row r="141" spans="1:12" ht="30" customHeight="1" x14ac:dyDescent="0.3">
      <c r="A141" s="22"/>
      <c r="B141" s="22" t="s">
        <v>1368</v>
      </c>
      <c r="C141" s="22" t="s">
        <v>1129</v>
      </c>
      <c r="D141" s="22" t="s">
        <v>1130</v>
      </c>
      <c r="E141" s="22" t="s">
        <v>1567</v>
      </c>
      <c r="F141" s="22" t="s">
        <v>1368</v>
      </c>
      <c r="G141" s="22" t="s">
        <v>1572</v>
      </c>
      <c r="H141" s="22" t="s">
        <v>1368</v>
      </c>
      <c r="I141" s="22" t="s">
        <v>1368</v>
      </c>
      <c r="J141" s="100"/>
      <c r="K141" s="100">
        <v>0</v>
      </c>
      <c r="L141" s="100">
        <v>0</v>
      </c>
    </row>
    <row r="142" spans="1:12" ht="30" customHeight="1" x14ac:dyDescent="0.3">
      <c r="A142" s="22"/>
      <c r="B142" s="22" t="s">
        <v>1368</v>
      </c>
      <c r="C142" s="22" t="s">
        <v>1133</v>
      </c>
      <c r="D142" s="22" t="s">
        <v>1128</v>
      </c>
      <c r="E142" s="22" t="s">
        <v>1567</v>
      </c>
      <c r="F142" s="22" t="s">
        <v>1368</v>
      </c>
      <c r="G142" s="22" t="s">
        <v>1572</v>
      </c>
      <c r="H142" s="22" t="s">
        <v>1368</v>
      </c>
      <c r="I142" s="22" t="s">
        <v>1368</v>
      </c>
      <c r="J142" s="100"/>
      <c r="K142" s="100">
        <v>0</v>
      </c>
      <c r="L142" s="100">
        <v>0</v>
      </c>
    </row>
    <row r="143" spans="1:12" ht="30" customHeight="1" x14ac:dyDescent="0.3">
      <c r="A143" s="22"/>
      <c r="B143" s="22" t="s">
        <v>1368</v>
      </c>
      <c r="C143" s="22" t="s">
        <v>1134</v>
      </c>
      <c r="D143" s="22" t="s">
        <v>1130</v>
      </c>
      <c r="E143" s="22" t="s">
        <v>1567</v>
      </c>
      <c r="F143" s="22" t="s">
        <v>1368</v>
      </c>
      <c r="G143" s="22" t="s">
        <v>1572</v>
      </c>
      <c r="H143" s="22" t="s">
        <v>1368</v>
      </c>
      <c r="I143" s="22" t="s">
        <v>1368</v>
      </c>
      <c r="J143" s="100"/>
      <c r="K143" s="100">
        <v>0</v>
      </c>
      <c r="L143" s="100">
        <v>0</v>
      </c>
    </row>
    <row r="144" spans="1:12" ht="30" customHeight="1" x14ac:dyDescent="0.3">
      <c r="A144" s="22"/>
      <c r="B144" s="22" t="s">
        <v>1368</v>
      </c>
      <c r="C144" s="22" t="s">
        <v>1135</v>
      </c>
      <c r="D144" s="22" t="s">
        <v>1128</v>
      </c>
      <c r="E144" s="22" t="s">
        <v>1567</v>
      </c>
      <c r="F144" s="22" t="s">
        <v>1368</v>
      </c>
      <c r="G144" s="22" t="s">
        <v>1572</v>
      </c>
      <c r="H144" s="22" t="s">
        <v>1368</v>
      </c>
      <c r="I144" s="22" t="s">
        <v>1368</v>
      </c>
      <c r="J144" s="100"/>
      <c r="K144" s="100">
        <v>0</v>
      </c>
      <c r="L144" s="100">
        <v>0</v>
      </c>
    </row>
    <row r="145" spans="1:12" ht="30" customHeight="1" x14ac:dyDescent="0.3">
      <c r="A145" s="22"/>
      <c r="B145" s="22" t="s">
        <v>1368</v>
      </c>
      <c r="C145" s="22" t="s">
        <v>1136</v>
      </c>
      <c r="D145" s="22" t="s">
        <v>1130</v>
      </c>
      <c r="E145" s="22" t="s">
        <v>1567</v>
      </c>
      <c r="F145" s="22" t="s">
        <v>1368</v>
      </c>
      <c r="G145" s="22" t="s">
        <v>1572</v>
      </c>
      <c r="H145" s="22" t="s">
        <v>1368</v>
      </c>
      <c r="I145" s="22" t="s">
        <v>1368</v>
      </c>
      <c r="J145" s="100"/>
      <c r="K145" s="100">
        <v>0</v>
      </c>
      <c r="L145" s="100">
        <v>0</v>
      </c>
    </row>
    <row r="146" spans="1:12" ht="30" customHeight="1" x14ac:dyDescent="0.3">
      <c r="A146" s="22"/>
      <c r="B146" s="22" t="s">
        <v>1368</v>
      </c>
      <c r="C146" s="22" t="s">
        <v>1137</v>
      </c>
      <c r="D146" s="22" t="s">
        <v>1128</v>
      </c>
      <c r="E146" s="22" t="s">
        <v>1567</v>
      </c>
      <c r="F146" s="22" t="s">
        <v>1368</v>
      </c>
      <c r="G146" s="22" t="s">
        <v>1572</v>
      </c>
      <c r="H146" s="22" t="s">
        <v>1368</v>
      </c>
      <c r="I146" s="22" t="s">
        <v>1368</v>
      </c>
      <c r="J146" s="100"/>
      <c r="K146" s="100">
        <v>0</v>
      </c>
      <c r="L146" s="100">
        <v>0</v>
      </c>
    </row>
    <row r="147" spans="1:12" ht="30" customHeight="1" x14ac:dyDescent="0.3">
      <c r="A147" s="22"/>
      <c r="B147" s="22" t="s">
        <v>1368</v>
      </c>
      <c r="C147" s="22" t="s">
        <v>1138</v>
      </c>
      <c r="D147" s="22" t="s">
        <v>1130</v>
      </c>
      <c r="E147" s="22" t="s">
        <v>1567</v>
      </c>
      <c r="F147" s="22" t="s">
        <v>1368</v>
      </c>
      <c r="G147" s="22" t="s">
        <v>1572</v>
      </c>
      <c r="H147" s="22" t="s">
        <v>1368</v>
      </c>
      <c r="I147" s="22" t="s">
        <v>1368</v>
      </c>
      <c r="J147" s="100"/>
      <c r="K147" s="100">
        <v>0</v>
      </c>
      <c r="L147" s="100">
        <v>0</v>
      </c>
    </row>
    <row r="148" spans="1:12" ht="30" customHeight="1" x14ac:dyDescent="0.3">
      <c r="A148" s="22"/>
      <c r="B148" s="22" t="s">
        <v>1368</v>
      </c>
      <c r="C148" s="22" t="s">
        <v>1019</v>
      </c>
      <c r="D148" s="22" t="s">
        <v>1020</v>
      </c>
      <c r="E148" s="22" t="s">
        <v>1567</v>
      </c>
      <c r="F148" s="22" t="s">
        <v>1368</v>
      </c>
      <c r="G148" s="22" t="s">
        <v>1572</v>
      </c>
      <c r="H148" s="22" t="s">
        <v>1368</v>
      </c>
      <c r="I148" s="22" t="s">
        <v>1368</v>
      </c>
      <c r="J148" s="100"/>
      <c r="K148" s="100">
        <v>0</v>
      </c>
      <c r="L148" s="100">
        <v>0</v>
      </c>
    </row>
    <row r="149" spans="1:12" ht="30" customHeight="1" x14ac:dyDescent="0.3">
      <c r="A149" s="22"/>
      <c r="B149" s="22" t="s">
        <v>1368</v>
      </c>
      <c r="C149" s="22" t="s">
        <v>1022</v>
      </c>
      <c r="D149" s="22" t="s">
        <v>1020</v>
      </c>
      <c r="E149" s="22" t="s">
        <v>1567</v>
      </c>
      <c r="F149" s="22" t="s">
        <v>1368</v>
      </c>
      <c r="G149" s="22" t="s">
        <v>1572</v>
      </c>
      <c r="H149" s="22" t="s">
        <v>1368</v>
      </c>
      <c r="I149" s="22" t="s">
        <v>1368</v>
      </c>
      <c r="J149" s="100"/>
      <c r="K149" s="100">
        <v>0</v>
      </c>
      <c r="L149" s="100">
        <v>0</v>
      </c>
    </row>
    <row r="150" spans="1:12" ht="30" customHeight="1" x14ac:dyDescent="0.3">
      <c r="A150" s="22"/>
      <c r="B150" s="22" t="s">
        <v>1368</v>
      </c>
      <c r="C150" s="22" t="s">
        <v>1024</v>
      </c>
      <c r="D150" s="22" t="s">
        <v>1020</v>
      </c>
      <c r="E150" s="22" t="s">
        <v>1567</v>
      </c>
      <c r="F150" s="22" t="s">
        <v>1368</v>
      </c>
      <c r="G150" s="22" t="s">
        <v>1572</v>
      </c>
      <c r="H150" s="22" t="s">
        <v>1368</v>
      </c>
      <c r="I150" s="22" t="s">
        <v>1368</v>
      </c>
      <c r="J150" s="100"/>
      <c r="K150" s="100">
        <v>0</v>
      </c>
      <c r="L150" s="100">
        <v>0</v>
      </c>
    </row>
    <row r="151" spans="1:12" ht="30" customHeight="1" x14ac:dyDescent="0.3">
      <c r="A151" s="22"/>
      <c r="B151" s="22" t="s">
        <v>1368</v>
      </c>
      <c r="C151" s="22" t="s">
        <v>1025</v>
      </c>
      <c r="D151" s="22" t="s">
        <v>1020</v>
      </c>
      <c r="E151" s="22" t="s">
        <v>1567</v>
      </c>
      <c r="F151" s="22" t="s">
        <v>1368</v>
      </c>
      <c r="G151" s="22" t="s">
        <v>1572</v>
      </c>
      <c r="H151" s="22" t="s">
        <v>1368</v>
      </c>
      <c r="I151" s="22" t="s">
        <v>1368</v>
      </c>
      <c r="J151" s="100"/>
      <c r="K151" s="100">
        <v>0</v>
      </c>
      <c r="L151" s="100">
        <v>0</v>
      </c>
    </row>
    <row r="152" spans="1:12" ht="30" customHeight="1" x14ac:dyDescent="0.3">
      <c r="A152" s="22"/>
      <c r="B152" s="22" t="s">
        <v>1368</v>
      </c>
      <c r="C152" s="22" t="s">
        <v>1026</v>
      </c>
      <c r="D152" s="22" t="s">
        <v>1020</v>
      </c>
      <c r="E152" s="22" t="s">
        <v>1567</v>
      </c>
      <c r="F152" s="22" t="s">
        <v>1368</v>
      </c>
      <c r="G152" s="22" t="s">
        <v>1572</v>
      </c>
      <c r="H152" s="22" t="s">
        <v>1368</v>
      </c>
      <c r="I152" s="22" t="s">
        <v>1368</v>
      </c>
      <c r="J152" s="100"/>
      <c r="K152" s="100">
        <v>0</v>
      </c>
      <c r="L152" s="100">
        <v>0</v>
      </c>
    </row>
    <row r="153" spans="1:12" ht="30" customHeight="1" x14ac:dyDescent="0.3">
      <c r="A153" s="22"/>
      <c r="B153" s="22" t="s">
        <v>1368</v>
      </c>
      <c r="C153" s="22" t="s">
        <v>1006</v>
      </c>
      <c r="D153" s="22" t="s">
        <v>1007</v>
      </c>
      <c r="E153" s="22" t="s">
        <v>1567</v>
      </c>
      <c r="F153" s="22" t="s">
        <v>1368</v>
      </c>
      <c r="G153" s="22" t="s">
        <v>1572</v>
      </c>
      <c r="H153" s="22" t="s">
        <v>1368</v>
      </c>
      <c r="I153" s="22" t="s">
        <v>1368</v>
      </c>
      <c r="J153" s="100"/>
      <c r="K153" s="100">
        <v>0</v>
      </c>
      <c r="L153" s="100">
        <v>0</v>
      </c>
    </row>
    <row r="154" spans="1:12" ht="30" customHeight="1" x14ac:dyDescent="0.3">
      <c r="A154" s="22"/>
      <c r="B154" s="22" t="s">
        <v>1368</v>
      </c>
      <c r="C154" s="22" t="s">
        <v>1009</v>
      </c>
      <c r="D154" s="22" t="s">
        <v>1007</v>
      </c>
      <c r="E154" s="22" t="s">
        <v>1567</v>
      </c>
      <c r="F154" s="22" t="s">
        <v>1368</v>
      </c>
      <c r="G154" s="22" t="s">
        <v>1572</v>
      </c>
      <c r="H154" s="22" t="s">
        <v>1368</v>
      </c>
      <c r="I154" s="22" t="s">
        <v>1368</v>
      </c>
      <c r="J154" s="100"/>
      <c r="K154" s="100">
        <v>0</v>
      </c>
      <c r="L154" s="100">
        <v>0</v>
      </c>
    </row>
    <row r="155" spans="1:12" ht="30" customHeight="1" x14ac:dyDescent="0.3">
      <c r="A155" s="22"/>
      <c r="B155" s="22" t="s">
        <v>1368</v>
      </c>
      <c r="C155" s="22" t="s">
        <v>1010</v>
      </c>
      <c r="D155" s="22" t="s">
        <v>1007</v>
      </c>
      <c r="E155" s="22" t="s">
        <v>1567</v>
      </c>
      <c r="F155" s="22" t="s">
        <v>1368</v>
      </c>
      <c r="G155" s="22" t="s">
        <v>1572</v>
      </c>
      <c r="H155" s="22" t="s">
        <v>1368</v>
      </c>
      <c r="I155" s="22" t="s">
        <v>1368</v>
      </c>
      <c r="J155" s="100"/>
      <c r="K155" s="100">
        <v>0</v>
      </c>
      <c r="L155" s="100">
        <v>0</v>
      </c>
    </row>
    <row r="156" spans="1:12" ht="30" customHeight="1" x14ac:dyDescent="0.3">
      <c r="A156" s="22"/>
      <c r="B156" s="22" t="s">
        <v>1368</v>
      </c>
      <c r="C156" s="22" t="s">
        <v>1011</v>
      </c>
      <c r="D156" s="22" t="s">
        <v>1007</v>
      </c>
      <c r="E156" s="22" t="s">
        <v>1567</v>
      </c>
      <c r="F156" s="22" t="s">
        <v>1368</v>
      </c>
      <c r="G156" s="22" t="s">
        <v>1572</v>
      </c>
      <c r="H156" s="22" t="s">
        <v>1368</v>
      </c>
      <c r="I156" s="22" t="s">
        <v>1368</v>
      </c>
      <c r="J156" s="100"/>
      <c r="K156" s="100">
        <v>0</v>
      </c>
      <c r="L156" s="100">
        <v>0</v>
      </c>
    </row>
    <row r="157" spans="1:12" ht="30" customHeight="1" x14ac:dyDescent="0.3">
      <c r="A157" s="22"/>
      <c r="B157" s="22" t="s">
        <v>1368</v>
      </c>
      <c r="C157" s="22" t="s">
        <v>1013</v>
      </c>
      <c r="D157" s="22" t="s">
        <v>1007</v>
      </c>
      <c r="E157" s="22" t="s">
        <v>1567</v>
      </c>
      <c r="F157" s="22" t="s">
        <v>1368</v>
      </c>
      <c r="G157" s="22" t="s">
        <v>1572</v>
      </c>
      <c r="H157" s="22" t="s">
        <v>1368</v>
      </c>
      <c r="I157" s="22" t="s">
        <v>1368</v>
      </c>
      <c r="J157" s="100"/>
      <c r="K157" s="100">
        <v>0</v>
      </c>
      <c r="L157" s="100">
        <v>0</v>
      </c>
    </row>
    <row r="158" spans="1:12" ht="30" customHeight="1" x14ac:dyDescent="0.3">
      <c r="A158" s="22"/>
      <c r="B158" s="22" t="s">
        <v>1368</v>
      </c>
      <c r="C158" s="22" t="s">
        <v>1014</v>
      </c>
      <c r="D158" s="22" t="s">
        <v>1007</v>
      </c>
      <c r="E158" s="22" t="s">
        <v>1567</v>
      </c>
      <c r="F158" s="22" t="s">
        <v>1368</v>
      </c>
      <c r="G158" s="22" t="s">
        <v>1572</v>
      </c>
      <c r="H158" s="22" t="s">
        <v>1368</v>
      </c>
      <c r="I158" s="22" t="s">
        <v>1368</v>
      </c>
      <c r="J158" s="100"/>
      <c r="K158" s="100">
        <v>0</v>
      </c>
      <c r="L158" s="100">
        <v>0</v>
      </c>
    </row>
    <row r="159" spans="1:12" ht="30" customHeight="1" x14ac:dyDescent="0.3">
      <c r="A159" s="22"/>
      <c r="B159" s="22" t="s">
        <v>1368</v>
      </c>
      <c r="C159" s="22" t="s">
        <v>1016</v>
      </c>
      <c r="D159" s="22" t="s">
        <v>1007</v>
      </c>
      <c r="E159" s="22" t="s">
        <v>1567</v>
      </c>
      <c r="F159" s="22" t="s">
        <v>1368</v>
      </c>
      <c r="G159" s="22" t="s">
        <v>1572</v>
      </c>
      <c r="H159" s="22" t="s">
        <v>1368</v>
      </c>
      <c r="I159" s="22" t="s">
        <v>1368</v>
      </c>
      <c r="J159" s="100"/>
      <c r="K159" s="100">
        <v>0</v>
      </c>
      <c r="L159" s="100">
        <v>0</v>
      </c>
    </row>
    <row r="160" spans="1:12" ht="30" customHeight="1" x14ac:dyDescent="0.3">
      <c r="A160" s="22"/>
      <c r="B160" s="22" t="s">
        <v>1368</v>
      </c>
      <c r="C160" s="22" t="s">
        <v>1017</v>
      </c>
      <c r="D160" s="22" t="s">
        <v>1007</v>
      </c>
      <c r="E160" s="22" t="s">
        <v>1567</v>
      </c>
      <c r="F160" s="22" t="s">
        <v>1368</v>
      </c>
      <c r="G160" s="22" t="s">
        <v>1572</v>
      </c>
      <c r="H160" s="22" t="s">
        <v>1368</v>
      </c>
      <c r="I160" s="22" t="s">
        <v>1368</v>
      </c>
      <c r="J160" s="100"/>
      <c r="K160" s="100">
        <v>0</v>
      </c>
      <c r="L160" s="100">
        <v>0</v>
      </c>
    </row>
    <row r="161" spans="1:12" ht="30" customHeight="1" x14ac:dyDescent="0.3">
      <c r="A161" s="22"/>
      <c r="B161" s="22" t="s">
        <v>1368</v>
      </c>
      <c r="C161" s="22" t="s">
        <v>856</v>
      </c>
      <c r="D161" s="22" t="s">
        <v>857</v>
      </c>
      <c r="E161" s="22" t="s">
        <v>1567</v>
      </c>
      <c r="F161" s="22" t="s">
        <v>1368</v>
      </c>
      <c r="G161" s="22" t="s">
        <v>1572</v>
      </c>
      <c r="H161" s="22" t="s">
        <v>1368</v>
      </c>
      <c r="I161" s="22" t="s">
        <v>1368</v>
      </c>
      <c r="J161" s="100"/>
      <c r="K161" s="100">
        <v>0</v>
      </c>
      <c r="L161" s="100">
        <v>0</v>
      </c>
    </row>
    <row r="162" spans="1:12" ht="30" customHeight="1" x14ac:dyDescent="0.3">
      <c r="A162" s="22"/>
      <c r="B162" s="22" t="s">
        <v>1368</v>
      </c>
      <c r="C162" s="22" t="s">
        <v>1224</v>
      </c>
      <c r="D162" s="22" t="s">
        <v>1225</v>
      </c>
      <c r="E162" s="22" t="s">
        <v>1567</v>
      </c>
      <c r="F162" s="22" t="s">
        <v>1368</v>
      </c>
      <c r="G162" s="22" t="s">
        <v>1572</v>
      </c>
      <c r="H162" s="22" t="s">
        <v>1368</v>
      </c>
      <c r="I162" s="22" t="s">
        <v>1368</v>
      </c>
      <c r="J162" s="100"/>
      <c r="K162" s="100">
        <v>0</v>
      </c>
      <c r="L162" s="100">
        <v>0</v>
      </c>
    </row>
    <row r="163" spans="1:12" ht="30" customHeight="1" x14ac:dyDescent="0.3">
      <c r="A163" s="22"/>
      <c r="B163" s="22" t="s">
        <v>1368</v>
      </c>
      <c r="C163" s="22" t="s">
        <v>1185</v>
      </c>
      <c r="D163" s="22" t="s">
        <v>1186</v>
      </c>
      <c r="E163" s="22" t="s">
        <v>1567</v>
      </c>
      <c r="F163" s="22" t="s">
        <v>1368</v>
      </c>
      <c r="G163" s="22" t="s">
        <v>1572</v>
      </c>
      <c r="H163" s="22" t="s">
        <v>1368</v>
      </c>
      <c r="I163" s="22" t="s">
        <v>1368</v>
      </c>
      <c r="J163" s="100"/>
      <c r="K163" s="100">
        <v>0</v>
      </c>
      <c r="L163" s="100">
        <v>0</v>
      </c>
    </row>
    <row r="164" spans="1:12" ht="30" customHeight="1" x14ac:dyDescent="0.3">
      <c r="A164" s="22"/>
      <c r="B164" s="22" t="s">
        <v>1368</v>
      </c>
      <c r="C164" s="22" t="s">
        <v>1198</v>
      </c>
      <c r="D164" s="22" t="s">
        <v>1186</v>
      </c>
      <c r="E164" s="22" t="s">
        <v>1567</v>
      </c>
      <c r="F164" s="22" t="s">
        <v>1368</v>
      </c>
      <c r="G164" s="22" t="s">
        <v>1572</v>
      </c>
      <c r="H164" s="22" t="s">
        <v>1368</v>
      </c>
      <c r="I164" s="22" t="s">
        <v>1368</v>
      </c>
      <c r="J164" s="100"/>
      <c r="K164" s="100">
        <v>0</v>
      </c>
      <c r="L164" s="100">
        <v>0</v>
      </c>
    </row>
    <row r="165" spans="1:12" ht="30" customHeight="1" x14ac:dyDescent="0.3">
      <c r="A165" s="22"/>
      <c r="B165" s="22" t="s">
        <v>1368</v>
      </c>
      <c r="C165" s="22" t="s">
        <v>661</v>
      </c>
      <c r="D165" s="22" t="s">
        <v>662</v>
      </c>
      <c r="E165" s="22" t="s">
        <v>1567</v>
      </c>
      <c r="F165" s="22" t="s">
        <v>1368</v>
      </c>
      <c r="G165" s="22" t="s">
        <v>1572</v>
      </c>
      <c r="H165" s="22" t="s">
        <v>1368</v>
      </c>
      <c r="I165" s="22" t="s">
        <v>1368</v>
      </c>
      <c r="J165" s="100"/>
      <c r="K165" s="100">
        <v>0</v>
      </c>
      <c r="L165" s="100">
        <v>0</v>
      </c>
    </row>
    <row r="166" spans="1:12" ht="30" customHeight="1" x14ac:dyDescent="0.3">
      <c r="A166" s="22"/>
      <c r="B166" s="22" t="s">
        <v>1368</v>
      </c>
      <c r="C166" s="22" t="s">
        <v>1283</v>
      </c>
      <c r="D166" s="22" t="s">
        <v>1284</v>
      </c>
      <c r="E166" s="22" t="s">
        <v>1567</v>
      </c>
      <c r="F166" s="22" t="s">
        <v>1368</v>
      </c>
      <c r="G166" s="22" t="s">
        <v>1572</v>
      </c>
      <c r="H166" s="22" t="s">
        <v>1368</v>
      </c>
      <c r="I166" s="22" t="s">
        <v>1368</v>
      </c>
      <c r="J166" s="100"/>
      <c r="K166" s="100">
        <v>0</v>
      </c>
      <c r="L166" s="100">
        <v>0</v>
      </c>
    </row>
    <row r="167" spans="1:12" ht="30" customHeight="1" x14ac:dyDescent="0.3">
      <c r="A167" s="22"/>
      <c r="B167" s="22" t="s">
        <v>1368</v>
      </c>
      <c r="C167" s="22" t="s">
        <v>1286</v>
      </c>
      <c r="D167" s="22" t="s">
        <v>1287</v>
      </c>
      <c r="E167" s="22" t="s">
        <v>1567</v>
      </c>
      <c r="F167" s="22" t="s">
        <v>1368</v>
      </c>
      <c r="G167" s="22" t="s">
        <v>1572</v>
      </c>
      <c r="H167" s="22" t="s">
        <v>1368</v>
      </c>
      <c r="I167" s="22" t="s">
        <v>1368</v>
      </c>
      <c r="J167" s="100"/>
      <c r="K167" s="100">
        <v>0</v>
      </c>
      <c r="L167" s="100">
        <v>0</v>
      </c>
    </row>
    <row r="168" spans="1:12" ht="30" customHeight="1" x14ac:dyDescent="0.3">
      <c r="A168" s="22"/>
      <c r="B168" s="22" t="s">
        <v>1368</v>
      </c>
      <c r="C168" s="22" t="s">
        <v>875</v>
      </c>
      <c r="D168" s="22" t="s">
        <v>876</v>
      </c>
      <c r="E168" s="22" t="s">
        <v>1567</v>
      </c>
      <c r="F168" s="22" t="s">
        <v>1368</v>
      </c>
      <c r="G168" s="22" t="s">
        <v>1572</v>
      </c>
      <c r="H168" s="22" t="s">
        <v>1368</v>
      </c>
      <c r="I168" s="22" t="s">
        <v>1368</v>
      </c>
      <c r="J168" s="100"/>
      <c r="K168" s="100">
        <v>0</v>
      </c>
      <c r="L168" s="100">
        <v>0</v>
      </c>
    </row>
    <row r="169" spans="1:12" ht="30" customHeight="1" x14ac:dyDescent="0.3">
      <c r="A169" s="22"/>
      <c r="B169" s="22" t="s">
        <v>1368</v>
      </c>
      <c r="C169" s="22" t="s">
        <v>877</v>
      </c>
      <c r="D169" s="22" t="s">
        <v>876</v>
      </c>
      <c r="E169" s="22" t="s">
        <v>1567</v>
      </c>
      <c r="F169" s="22" t="s">
        <v>1368</v>
      </c>
      <c r="G169" s="22" t="s">
        <v>1572</v>
      </c>
      <c r="H169" s="22" t="s">
        <v>1368</v>
      </c>
      <c r="I169" s="22" t="s">
        <v>1368</v>
      </c>
      <c r="J169" s="100"/>
      <c r="K169" s="100">
        <v>0</v>
      </c>
      <c r="L169" s="100">
        <v>0</v>
      </c>
    </row>
    <row r="170" spans="1:12" ht="30" customHeight="1" x14ac:dyDescent="0.3">
      <c r="A170" s="22"/>
      <c r="B170" s="22" t="s">
        <v>1368</v>
      </c>
      <c r="C170" s="22" t="s">
        <v>660</v>
      </c>
      <c r="D170" s="22" t="s">
        <v>811</v>
      </c>
      <c r="E170" s="22" t="s">
        <v>1567</v>
      </c>
      <c r="F170" s="22" t="s">
        <v>1368</v>
      </c>
      <c r="G170" s="22" t="s">
        <v>1572</v>
      </c>
      <c r="H170" s="22" t="s">
        <v>1368</v>
      </c>
      <c r="I170" s="22" t="s">
        <v>1368</v>
      </c>
      <c r="J170" s="100"/>
      <c r="K170" s="100">
        <v>0</v>
      </c>
      <c r="L170" s="100">
        <v>0</v>
      </c>
    </row>
    <row r="171" spans="1:12" ht="30" customHeight="1" x14ac:dyDescent="0.3">
      <c r="A171" s="22"/>
      <c r="B171" s="22" t="s">
        <v>1368</v>
      </c>
      <c r="C171" s="22" t="s">
        <v>1079</v>
      </c>
      <c r="D171" s="22" t="s">
        <v>1080</v>
      </c>
      <c r="E171" s="22" t="s">
        <v>1567</v>
      </c>
      <c r="F171" s="22" t="s">
        <v>1368</v>
      </c>
      <c r="G171" s="22" t="s">
        <v>1572</v>
      </c>
      <c r="H171" s="22" t="s">
        <v>1368</v>
      </c>
      <c r="I171" s="22" t="s">
        <v>1368</v>
      </c>
      <c r="J171" s="100"/>
      <c r="K171" s="100">
        <v>0</v>
      </c>
      <c r="L171" s="100">
        <v>0</v>
      </c>
    </row>
    <row r="172" spans="1:12" ht="30" customHeight="1" x14ac:dyDescent="0.3">
      <c r="A172" s="22"/>
      <c r="B172" s="22" t="s">
        <v>1368</v>
      </c>
      <c r="C172" s="22" t="s">
        <v>1091</v>
      </c>
      <c r="D172" s="22" t="s">
        <v>1080</v>
      </c>
      <c r="E172" s="22" t="s">
        <v>1567</v>
      </c>
      <c r="F172" s="22" t="s">
        <v>1368</v>
      </c>
      <c r="G172" s="22" t="s">
        <v>1572</v>
      </c>
      <c r="H172" s="22" t="s">
        <v>1368</v>
      </c>
      <c r="I172" s="22" t="s">
        <v>1368</v>
      </c>
      <c r="J172" s="100"/>
      <c r="K172" s="100">
        <v>0</v>
      </c>
      <c r="L172" s="100">
        <v>0</v>
      </c>
    </row>
    <row r="173" spans="1:12" ht="30" customHeight="1" x14ac:dyDescent="0.3">
      <c r="A173" s="22"/>
      <c r="B173" s="22" t="s">
        <v>1368</v>
      </c>
      <c r="C173" s="22" t="s">
        <v>1081</v>
      </c>
      <c r="D173" s="22" t="s">
        <v>1080</v>
      </c>
      <c r="E173" s="22" t="s">
        <v>1567</v>
      </c>
      <c r="F173" s="22" t="s">
        <v>1368</v>
      </c>
      <c r="G173" s="22" t="s">
        <v>1572</v>
      </c>
      <c r="H173" s="22" t="s">
        <v>1368</v>
      </c>
      <c r="I173" s="22" t="s">
        <v>1368</v>
      </c>
      <c r="J173" s="100"/>
      <c r="K173" s="100">
        <v>0</v>
      </c>
      <c r="L173" s="100">
        <v>0</v>
      </c>
    </row>
    <row r="174" spans="1:12" ht="30" customHeight="1" x14ac:dyDescent="0.3">
      <c r="A174" s="22"/>
      <c r="B174" s="22" t="s">
        <v>1368</v>
      </c>
      <c r="C174" s="22" t="s">
        <v>1095</v>
      </c>
      <c r="D174" s="22" t="s">
        <v>1080</v>
      </c>
      <c r="E174" s="22" t="s">
        <v>1567</v>
      </c>
      <c r="F174" s="22" t="s">
        <v>1368</v>
      </c>
      <c r="G174" s="22" t="s">
        <v>1572</v>
      </c>
      <c r="H174" s="22" t="s">
        <v>1368</v>
      </c>
      <c r="I174" s="22" t="s">
        <v>1368</v>
      </c>
      <c r="J174" s="100"/>
      <c r="K174" s="100">
        <v>0</v>
      </c>
      <c r="L174" s="100">
        <v>0</v>
      </c>
    </row>
    <row r="175" spans="1:12" ht="30" customHeight="1" x14ac:dyDescent="0.3">
      <c r="A175" s="22"/>
      <c r="B175" s="22" t="s">
        <v>1368</v>
      </c>
      <c r="C175" s="22" t="s">
        <v>1023</v>
      </c>
      <c r="D175" s="22" t="s">
        <v>1020</v>
      </c>
      <c r="E175" s="22" t="s">
        <v>1567</v>
      </c>
      <c r="F175" s="22" t="s">
        <v>1368</v>
      </c>
      <c r="G175" s="22" t="s">
        <v>1572</v>
      </c>
      <c r="H175" s="22" t="s">
        <v>1368</v>
      </c>
      <c r="I175" s="22" t="s">
        <v>1368</v>
      </c>
      <c r="J175" s="100"/>
      <c r="K175" s="100">
        <v>0</v>
      </c>
      <c r="L175" s="100">
        <v>0</v>
      </c>
    </row>
    <row r="176" spans="1:12" ht="30" customHeight="1" x14ac:dyDescent="0.3">
      <c r="A176" s="22"/>
      <c r="B176" s="22" t="s">
        <v>1368</v>
      </c>
      <c r="C176" s="22" t="s">
        <v>979</v>
      </c>
      <c r="D176" s="22" t="s">
        <v>980</v>
      </c>
      <c r="E176" s="22" t="s">
        <v>1567</v>
      </c>
      <c r="F176" s="22" t="s">
        <v>1368</v>
      </c>
      <c r="G176" s="22" t="s">
        <v>1572</v>
      </c>
      <c r="H176" s="22" t="s">
        <v>1368</v>
      </c>
      <c r="I176" s="22" t="s">
        <v>1368</v>
      </c>
      <c r="J176" s="100"/>
      <c r="K176" s="100">
        <v>0</v>
      </c>
      <c r="L176" s="100">
        <v>0</v>
      </c>
    </row>
    <row r="177" spans="1:12" ht="30" customHeight="1" x14ac:dyDescent="0.3">
      <c r="A177" s="22"/>
      <c r="B177" s="22" t="s">
        <v>1368</v>
      </c>
      <c r="C177" s="22" t="s">
        <v>850</v>
      </c>
      <c r="D177" s="22" t="s">
        <v>851</v>
      </c>
      <c r="E177" s="22" t="s">
        <v>1567</v>
      </c>
      <c r="F177" s="22" t="s">
        <v>1368</v>
      </c>
      <c r="G177" s="22" t="s">
        <v>1572</v>
      </c>
      <c r="H177" s="22" t="s">
        <v>1368</v>
      </c>
      <c r="I177" s="22" t="s">
        <v>1368</v>
      </c>
      <c r="J177" s="100"/>
      <c r="K177" s="100">
        <v>0</v>
      </c>
      <c r="L177" s="100">
        <v>0</v>
      </c>
    </row>
    <row r="178" spans="1:12" ht="30" customHeight="1" x14ac:dyDescent="0.3">
      <c r="A178" s="22"/>
      <c r="B178" s="22" t="s">
        <v>1368</v>
      </c>
      <c r="C178" s="22" t="s">
        <v>864</v>
      </c>
      <c r="D178" s="22" t="s">
        <v>857</v>
      </c>
      <c r="E178" s="22" t="s">
        <v>1567</v>
      </c>
      <c r="F178" s="22" t="s">
        <v>1368</v>
      </c>
      <c r="G178" s="22" t="s">
        <v>1572</v>
      </c>
      <c r="H178" s="22" t="s">
        <v>1368</v>
      </c>
      <c r="I178" s="22" t="s">
        <v>1368</v>
      </c>
      <c r="J178" s="100"/>
      <c r="K178" s="100">
        <v>0</v>
      </c>
      <c r="L178" s="100">
        <v>0</v>
      </c>
    </row>
    <row r="179" spans="1:12" ht="30" customHeight="1" x14ac:dyDescent="0.3">
      <c r="A179" s="22"/>
      <c r="B179" s="22" t="s">
        <v>1368</v>
      </c>
      <c r="C179" s="22" t="s">
        <v>1030</v>
      </c>
      <c r="D179" s="22" t="s">
        <v>1031</v>
      </c>
      <c r="E179" s="22" t="s">
        <v>1567</v>
      </c>
      <c r="F179" s="22" t="s">
        <v>1368</v>
      </c>
      <c r="G179" s="22" t="s">
        <v>1572</v>
      </c>
      <c r="H179" s="22" t="s">
        <v>1368</v>
      </c>
      <c r="I179" s="22" t="s">
        <v>1368</v>
      </c>
      <c r="J179" s="100"/>
      <c r="K179" s="100">
        <v>0</v>
      </c>
      <c r="L179" s="100">
        <v>0</v>
      </c>
    </row>
    <row r="180" spans="1:12" ht="30" customHeight="1" x14ac:dyDescent="0.3">
      <c r="A180" s="22"/>
      <c r="B180" s="22" t="s">
        <v>1368</v>
      </c>
      <c r="C180" s="22" t="s">
        <v>1116</v>
      </c>
      <c r="D180" s="22" t="s">
        <v>1117</v>
      </c>
      <c r="E180" s="22" t="s">
        <v>1567</v>
      </c>
      <c r="F180" s="22" t="s">
        <v>1368</v>
      </c>
      <c r="G180" s="22" t="s">
        <v>1572</v>
      </c>
      <c r="H180" s="22" t="s">
        <v>1368</v>
      </c>
      <c r="I180" s="22" t="s">
        <v>1368</v>
      </c>
      <c r="J180" s="100"/>
      <c r="K180" s="100">
        <v>0</v>
      </c>
      <c r="L180" s="100">
        <v>0</v>
      </c>
    </row>
    <row r="181" spans="1:12" ht="30" customHeight="1" x14ac:dyDescent="0.3">
      <c r="A181" s="22"/>
      <c r="B181" s="22" t="s">
        <v>1368</v>
      </c>
      <c r="C181" s="22" t="s">
        <v>1120</v>
      </c>
      <c r="D181" s="22" t="s">
        <v>1117</v>
      </c>
      <c r="E181" s="22" t="s">
        <v>1567</v>
      </c>
      <c r="F181" s="22" t="s">
        <v>1368</v>
      </c>
      <c r="G181" s="22" t="s">
        <v>1572</v>
      </c>
      <c r="H181" s="22" t="s">
        <v>1368</v>
      </c>
      <c r="I181" s="22" t="s">
        <v>1368</v>
      </c>
      <c r="J181" s="100"/>
      <c r="K181" s="100">
        <v>0</v>
      </c>
      <c r="L181" s="100">
        <v>0</v>
      </c>
    </row>
    <row r="182" spans="1:12" ht="30" customHeight="1" x14ac:dyDescent="0.3">
      <c r="A182" s="22"/>
      <c r="B182" s="22" t="s">
        <v>1368</v>
      </c>
      <c r="C182" s="22" t="s">
        <v>868</v>
      </c>
      <c r="D182" s="22" t="s">
        <v>869</v>
      </c>
      <c r="E182" s="22" t="s">
        <v>1567</v>
      </c>
      <c r="F182" s="22" t="s">
        <v>1368</v>
      </c>
      <c r="G182" s="22" t="s">
        <v>1572</v>
      </c>
      <c r="H182" s="22" t="s">
        <v>1368</v>
      </c>
      <c r="I182" s="22" t="s">
        <v>1368</v>
      </c>
      <c r="J182" s="100"/>
      <c r="K182" s="100">
        <v>0</v>
      </c>
      <c r="L182" s="100">
        <v>0</v>
      </c>
    </row>
    <row r="183" spans="1:12" ht="30" customHeight="1" x14ac:dyDescent="0.3">
      <c r="A183" s="22"/>
      <c r="B183" s="22" t="s">
        <v>1368</v>
      </c>
      <c r="C183" s="22" t="s">
        <v>879</v>
      </c>
      <c r="D183" s="22" t="s">
        <v>880</v>
      </c>
      <c r="E183" s="22" t="s">
        <v>1567</v>
      </c>
      <c r="F183" s="22" t="s">
        <v>1368</v>
      </c>
      <c r="G183" s="22" t="s">
        <v>1572</v>
      </c>
      <c r="H183" s="22" t="s">
        <v>1368</v>
      </c>
      <c r="I183" s="22" t="s">
        <v>1368</v>
      </c>
      <c r="J183" s="100"/>
      <c r="K183" s="100">
        <v>0</v>
      </c>
      <c r="L183" s="100">
        <v>0</v>
      </c>
    </row>
    <row r="184" spans="1:12" ht="30" customHeight="1" x14ac:dyDescent="0.3">
      <c r="A184" s="22"/>
      <c r="B184" s="22" t="s">
        <v>1368</v>
      </c>
      <c r="C184" s="22" t="s">
        <v>885</v>
      </c>
      <c r="D184" s="22" t="s">
        <v>880</v>
      </c>
      <c r="E184" s="22" t="s">
        <v>1567</v>
      </c>
      <c r="F184" s="22" t="s">
        <v>1368</v>
      </c>
      <c r="G184" s="22" t="s">
        <v>1572</v>
      </c>
      <c r="H184" s="22" t="s">
        <v>1368</v>
      </c>
      <c r="I184" s="22" t="s">
        <v>1368</v>
      </c>
      <c r="J184" s="100"/>
      <c r="K184" s="100">
        <v>0</v>
      </c>
      <c r="L184" s="100">
        <v>0</v>
      </c>
    </row>
    <row r="185" spans="1:12" ht="30" customHeight="1" x14ac:dyDescent="0.3">
      <c r="A185" s="22"/>
      <c r="B185" s="22" t="s">
        <v>1368</v>
      </c>
      <c r="C185" s="22" t="s">
        <v>1148</v>
      </c>
      <c r="D185" s="22" t="s">
        <v>1143</v>
      </c>
      <c r="E185" s="22" t="s">
        <v>1567</v>
      </c>
      <c r="F185" s="22" t="s">
        <v>1368</v>
      </c>
      <c r="G185" s="22" t="s">
        <v>1572</v>
      </c>
      <c r="H185" s="22" t="s">
        <v>1368</v>
      </c>
      <c r="I185" s="22" t="s">
        <v>1368</v>
      </c>
      <c r="J185" s="100"/>
      <c r="K185" s="100">
        <v>0</v>
      </c>
      <c r="L185" s="100">
        <v>0</v>
      </c>
    </row>
    <row r="186" spans="1:12" ht="30" customHeight="1" x14ac:dyDescent="0.3">
      <c r="A186" s="22"/>
      <c r="B186" s="22" t="s">
        <v>1368</v>
      </c>
      <c r="C186" s="22" t="s">
        <v>1257</v>
      </c>
      <c r="D186" s="22" t="s">
        <v>1186</v>
      </c>
      <c r="E186" s="22" t="s">
        <v>1567</v>
      </c>
      <c r="F186" s="22" t="s">
        <v>1368</v>
      </c>
      <c r="G186" s="22" t="s">
        <v>1572</v>
      </c>
      <c r="H186" s="22" t="s">
        <v>1368</v>
      </c>
      <c r="I186" s="22" t="s">
        <v>1368</v>
      </c>
      <c r="J186" s="100"/>
      <c r="K186" s="100">
        <v>0</v>
      </c>
      <c r="L186" s="100">
        <v>0</v>
      </c>
    </row>
    <row r="187" spans="1:12" ht="30" customHeight="1" x14ac:dyDescent="0.3">
      <c r="A187" s="22"/>
      <c r="B187" s="22" t="s">
        <v>1368</v>
      </c>
      <c r="C187" s="22" t="s">
        <v>878</v>
      </c>
      <c r="D187" s="22" t="s">
        <v>876</v>
      </c>
      <c r="E187" s="22" t="s">
        <v>1567</v>
      </c>
      <c r="F187" s="22" t="s">
        <v>1368</v>
      </c>
      <c r="G187" s="22" t="s">
        <v>1572</v>
      </c>
      <c r="H187" s="22" t="s">
        <v>1368</v>
      </c>
      <c r="I187" s="22" t="s">
        <v>1368</v>
      </c>
      <c r="J187" s="100"/>
      <c r="K187" s="100">
        <v>0</v>
      </c>
      <c r="L187" s="100">
        <v>0</v>
      </c>
    </row>
    <row r="188" spans="1:12" ht="30" customHeight="1" x14ac:dyDescent="0.3">
      <c r="A188" s="22"/>
      <c r="B188" s="22" t="s">
        <v>1368</v>
      </c>
      <c r="C188" s="22" t="s">
        <v>736</v>
      </c>
      <c r="D188" s="22" t="s">
        <v>648</v>
      </c>
      <c r="E188" s="22" t="s">
        <v>1567</v>
      </c>
      <c r="F188" s="22" t="s">
        <v>1368</v>
      </c>
      <c r="G188" s="22" t="s">
        <v>1572</v>
      </c>
      <c r="H188" s="22" t="s">
        <v>1368</v>
      </c>
      <c r="I188" s="22" t="s">
        <v>1368</v>
      </c>
      <c r="J188" s="100"/>
      <c r="K188" s="100">
        <v>0</v>
      </c>
      <c r="L188" s="100">
        <v>0</v>
      </c>
    </row>
    <row r="189" spans="1:12" ht="30" customHeight="1" x14ac:dyDescent="0.3">
      <c r="A189" s="22"/>
      <c r="B189" s="22" t="s">
        <v>1368</v>
      </c>
      <c r="C189" s="22" t="s">
        <v>739</v>
      </c>
      <c r="D189" s="22" t="s">
        <v>648</v>
      </c>
      <c r="E189" s="22" t="s">
        <v>1567</v>
      </c>
      <c r="F189" s="22" t="s">
        <v>1368</v>
      </c>
      <c r="G189" s="22" t="s">
        <v>1572</v>
      </c>
      <c r="H189" s="22" t="s">
        <v>1368</v>
      </c>
      <c r="I189" s="22" t="s">
        <v>1368</v>
      </c>
      <c r="J189" s="100"/>
      <c r="K189" s="100">
        <v>0</v>
      </c>
      <c r="L189" s="100">
        <v>0</v>
      </c>
    </row>
    <row r="190" spans="1:12" ht="30" customHeight="1" x14ac:dyDescent="0.3">
      <c r="A190" s="22"/>
      <c r="B190" s="22" t="s">
        <v>1368</v>
      </c>
      <c r="C190" s="22" t="s">
        <v>740</v>
      </c>
      <c r="D190" s="22" t="s">
        <v>648</v>
      </c>
      <c r="E190" s="22" t="s">
        <v>1567</v>
      </c>
      <c r="F190" s="22" t="s">
        <v>1368</v>
      </c>
      <c r="G190" s="22" t="s">
        <v>1572</v>
      </c>
      <c r="H190" s="22" t="s">
        <v>1368</v>
      </c>
      <c r="I190" s="22" t="s">
        <v>1368</v>
      </c>
      <c r="J190" s="100"/>
      <c r="K190" s="100">
        <v>0</v>
      </c>
      <c r="L190" s="100">
        <v>0</v>
      </c>
    </row>
    <row r="191" spans="1:12" ht="30" customHeight="1" x14ac:dyDescent="0.3">
      <c r="A191" s="22"/>
      <c r="B191" s="22" t="s">
        <v>1368</v>
      </c>
      <c r="C191" s="22" t="s">
        <v>741</v>
      </c>
      <c r="D191" s="22" t="s">
        <v>648</v>
      </c>
      <c r="E191" s="22" t="s">
        <v>1567</v>
      </c>
      <c r="F191" s="22" t="s">
        <v>1368</v>
      </c>
      <c r="G191" s="22" t="s">
        <v>1572</v>
      </c>
      <c r="H191" s="22" t="s">
        <v>1368</v>
      </c>
      <c r="I191" s="22" t="s">
        <v>1368</v>
      </c>
      <c r="J191" s="100"/>
      <c r="K191" s="100">
        <v>0</v>
      </c>
      <c r="L191" s="100">
        <v>0</v>
      </c>
    </row>
    <row r="192" spans="1:12" ht="30" customHeight="1" x14ac:dyDescent="0.3">
      <c r="A192" s="22"/>
      <c r="B192" s="22" t="s">
        <v>1368</v>
      </c>
      <c r="C192" s="22" t="s">
        <v>742</v>
      </c>
      <c r="D192" s="22" t="s">
        <v>648</v>
      </c>
      <c r="E192" s="22" t="s">
        <v>1567</v>
      </c>
      <c r="F192" s="22" t="s">
        <v>1368</v>
      </c>
      <c r="G192" s="22" t="s">
        <v>1572</v>
      </c>
      <c r="H192" s="22" t="s">
        <v>1368</v>
      </c>
      <c r="I192" s="22" t="s">
        <v>1368</v>
      </c>
      <c r="J192" s="100"/>
      <c r="K192" s="100">
        <v>0</v>
      </c>
      <c r="L192" s="100">
        <v>0</v>
      </c>
    </row>
    <row r="193" spans="1:12" ht="30" customHeight="1" x14ac:dyDescent="0.3">
      <c r="A193" s="22"/>
      <c r="B193" s="22" t="s">
        <v>1368</v>
      </c>
      <c r="C193" s="22" t="s">
        <v>743</v>
      </c>
      <c r="D193" s="22" t="s">
        <v>648</v>
      </c>
      <c r="E193" s="22" t="s">
        <v>1567</v>
      </c>
      <c r="F193" s="22" t="s">
        <v>1368</v>
      </c>
      <c r="G193" s="22" t="s">
        <v>1572</v>
      </c>
      <c r="H193" s="22" t="s">
        <v>1368</v>
      </c>
      <c r="I193" s="22" t="s">
        <v>1368</v>
      </c>
      <c r="J193" s="100"/>
      <c r="K193" s="100">
        <v>0</v>
      </c>
      <c r="L193" s="100">
        <v>0</v>
      </c>
    </row>
    <row r="194" spans="1:12" ht="30" customHeight="1" x14ac:dyDescent="0.3">
      <c r="A194" s="22"/>
      <c r="B194" s="22" t="s">
        <v>1368</v>
      </c>
      <c r="C194" s="22" t="s">
        <v>744</v>
      </c>
      <c r="D194" s="22" t="s">
        <v>648</v>
      </c>
      <c r="E194" s="22" t="s">
        <v>1567</v>
      </c>
      <c r="F194" s="22" t="s">
        <v>1368</v>
      </c>
      <c r="G194" s="22" t="s">
        <v>1572</v>
      </c>
      <c r="H194" s="22" t="s">
        <v>1368</v>
      </c>
      <c r="I194" s="22" t="s">
        <v>1368</v>
      </c>
      <c r="J194" s="100"/>
      <c r="K194" s="100">
        <v>0</v>
      </c>
      <c r="L194" s="100">
        <v>0</v>
      </c>
    </row>
    <row r="195" spans="1:12" ht="30" customHeight="1" x14ac:dyDescent="0.3">
      <c r="A195" s="22"/>
      <c r="B195" s="22" t="s">
        <v>1368</v>
      </c>
      <c r="C195" s="22" t="s">
        <v>745</v>
      </c>
      <c r="D195" s="22" t="s">
        <v>648</v>
      </c>
      <c r="E195" s="22" t="s">
        <v>1567</v>
      </c>
      <c r="F195" s="22" t="s">
        <v>1368</v>
      </c>
      <c r="G195" s="22" t="s">
        <v>1572</v>
      </c>
      <c r="H195" s="22" t="s">
        <v>1368</v>
      </c>
      <c r="I195" s="22" t="s">
        <v>1368</v>
      </c>
      <c r="J195" s="100"/>
      <c r="K195" s="100">
        <v>0</v>
      </c>
      <c r="L195" s="100">
        <v>0</v>
      </c>
    </row>
    <row r="196" spans="1:12" ht="30" customHeight="1" x14ac:dyDescent="0.3">
      <c r="A196" s="22"/>
      <c r="B196" s="22" t="s">
        <v>1368</v>
      </c>
      <c r="C196" s="22" t="s">
        <v>746</v>
      </c>
      <c r="D196" s="22" t="s">
        <v>648</v>
      </c>
      <c r="E196" s="22" t="s">
        <v>1567</v>
      </c>
      <c r="F196" s="22" t="s">
        <v>1368</v>
      </c>
      <c r="G196" s="22" t="s">
        <v>1572</v>
      </c>
      <c r="H196" s="22" t="s">
        <v>1368</v>
      </c>
      <c r="I196" s="22" t="s">
        <v>1368</v>
      </c>
      <c r="J196" s="100"/>
      <c r="K196" s="100">
        <v>0</v>
      </c>
      <c r="L196" s="100">
        <v>0</v>
      </c>
    </row>
    <row r="197" spans="1:12" ht="30" customHeight="1" x14ac:dyDescent="0.3">
      <c r="A197" s="22"/>
      <c r="B197" s="22" t="s">
        <v>1368</v>
      </c>
      <c r="C197" s="22" t="s">
        <v>747</v>
      </c>
      <c r="D197" s="22" t="s">
        <v>648</v>
      </c>
      <c r="E197" s="22" t="s">
        <v>1567</v>
      </c>
      <c r="F197" s="22" t="s">
        <v>1368</v>
      </c>
      <c r="G197" s="22" t="s">
        <v>1572</v>
      </c>
      <c r="H197" s="22" t="s">
        <v>1368</v>
      </c>
      <c r="I197" s="22" t="s">
        <v>1368</v>
      </c>
      <c r="J197" s="100"/>
      <c r="K197" s="100">
        <v>0</v>
      </c>
      <c r="L197" s="100">
        <v>0</v>
      </c>
    </row>
    <row r="198" spans="1:12" ht="30" customHeight="1" x14ac:dyDescent="0.3">
      <c r="A198" s="22"/>
      <c r="B198" s="22" t="s">
        <v>1368</v>
      </c>
      <c r="C198" s="22" t="s">
        <v>748</v>
      </c>
      <c r="D198" s="22" t="s">
        <v>648</v>
      </c>
      <c r="E198" s="22" t="s">
        <v>1567</v>
      </c>
      <c r="F198" s="22" t="s">
        <v>1368</v>
      </c>
      <c r="G198" s="22" t="s">
        <v>1572</v>
      </c>
      <c r="H198" s="22" t="s">
        <v>1368</v>
      </c>
      <c r="I198" s="22" t="s">
        <v>1368</v>
      </c>
      <c r="J198" s="100"/>
      <c r="K198" s="100">
        <v>0</v>
      </c>
      <c r="L198" s="100">
        <v>0</v>
      </c>
    </row>
    <row r="199" spans="1:12" ht="30" customHeight="1" x14ac:dyDescent="0.3">
      <c r="A199" s="22"/>
      <c r="B199" s="22" t="s">
        <v>1368</v>
      </c>
      <c r="C199" s="22" t="s">
        <v>749</v>
      </c>
      <c r="D199" s="22" t="s">
        <v>648</v>
      </c>
      <c r="E199" s="22" t="s">
        <v>1567</v>
      </c>
      <c r="F199" s="22" t="s">
        <v>1368</v>
      </c>
      <c r="G199" s="22" t="s">
        <v>1572</v>
      </c>
      <c r="H199" s="22" t="s">
        <v>1368</v>
      </c>
      <c r="I199" s="22" t="s">
        <v>1368</v>
      </c>
      <c r="J199" s="100"/>
      <c r="K199" s="100">
        <v>0</v>
      </c>
      <c r="L199" s="100">
        <v>0</v>
      </c>
    </row>
    <row r="200" spans="1:12" ht="30" customHeight="1" x14ac:dyDescent="0.3">
      <c r="A200" s="22"/>
      <c r="B200" s="22" t="s">
        <v>1368</v>
      </c>
      <c r="C200" s="22" t="s">
        <v>750</v>
      </c>
      <c r="D200" s="22" t="s">
        <v>648</v>
      </c>
      <c r="E200" s="22" t="s">
        <v>1567</v>
      </c>
      <c r="F200" s="22" t="s">
        <v>1368</v>
      </c>
      <c r="G200" s="22" t="s">
        <v>1572</v>
      </c>
      <c r="H200" s="22" t="s">
        <v>1368</v>
      </c>
      <c r="I200" s="22" t="s">
        <v>1368</v>
      </c>
      <c r="J200" s="100"/>
      <c r="K200" s="100">
        <v>0</v>
      </c>
      <c r="L200" s="100">
        <v>0</v>
      </c>
    </row>
    <row r="201" spans="1:12" ht="30" customHeight="1" x14ac:dyDescent="0.3">
      <c r="A201" s="22"/>
      <c r="B201" s="22" t="s">
        <v>1368</v>
      </c>
      <c r="C201" s="22" t="s">
        <v>753</v>
      </c>
      <c r="D201" s="22" t="s">
        <v>648</v>
      </c>
      <c r="E201" s="22" t="s">
        <v>1567</v>
      </c>
      <c r="F201" s="22" t="s">
        <v>1368</v>
      </c>
      <c r="G201" s="22" t="s">
        <v>1572</v>
      </c>
      <c r="H201" s="22" t="s">
        <v>1368</v>
      </c>
      <c r="I201" s="22" t="s">
        <v>1368</v>
      </c>
      <c r="J201" s="100"/>
      <c r="K201" s="100">
        <v>0</v>
      </c>
      <c r="L201" s="100">
        <v>0</v>
      </c>
    </row>
    <row r="202" spans="1:12" ht="30" customHeight="1" x14ac:dyDescent="0.3">
      <c r="A202" s="22"/>
      <c r="B202" s="22" t="s">
        <v>1368</v>
      </c>
      <c r="C202" s="22" t="s">
        <v>754</v>
      </c>
      <c r="D202" s="22" t="s">
        <v>648</v>
      </c>
      <c r="E202" s="22" t="s">
        <v>1567</v>
      </c>
      <c r="F202" s="22" t="s">
        <v>1368</v>
      </c>
      <c r="G202" s="22" t="s">
        <v>1572</v>
      </c>
      <c r="H202" s="22" t="s">
        <v>1368</v>
      </c>
      <c r="I202" s="22" t="s">
        <v>1368</v>
      </c>
      <c r="J202" s="100"/>
      <c r="K202" s="100">
        <v>0</v>
      </c>
      <c r="L202" s="100">
        <v>0</v>
      </c>
    </row>
    <row r="203" spans="1:12" ht="30" customHeight="1" x14ac:dyDescent="0.3">
      <c r="A203" s="22"/>
      <c r="B203" s="22" t="s">
        <v>1368</v>
      </c>
      <c r="C203" s="22" t="s">
        <v>755</v>
      </c>
      <c r="D203" s="22" t="s">
        <v>648</v>
      </c>
      <c r="E203" s="22" t="s">
        <v>1567</v>
      </c>
      <c r="F203" s="22" t="s">
        <v>1368</v>
      </c>
      <c r="G203" s="22" t="s">
        <v>1572</v>
      </c>
      <c r="H203" s="22" t="s">
        <v>1368</v>
      </c>
      <c r="I203" s="22" t="s">
        <v>1368</v>
      </c>
      <c r="J203" s="100"/>
      <c r="K203" s="100">
        <v>0</v>
      </c>
      <c r="L203" s="100">
        <v>0</v>
      </c>
    </row>
    <row r="204" spans="1:12" ht="30" customHeight="1" x14ac:dyDescent="0.3">
      <c r="A204" s="22"/>
      <c r="B204" s="22" t="s">
        <v>1368</v>
      </c>
      <c r="C204" s="22" t="s">
        <v>757</v>
      </c>
      <c r="D204" s="22" t="s">
        <v>648</v>
      </c>
      <c r="E204" s="22" t="s">
        <v>1567</v>
      </c>
      <c r="F204" s="22" t="s">
        <v>1368</v>
      </c>
      <c r="G204" s="22" t="s">
        <v>1572</v>
      </c>
      <c r="H204" s="22" t="s">
        <v>1368</v>
      </c>
      <c r="I204" s="22" t="s">
        <v>1368</v>
      </c>
      <c r="J204" s="100"/>
      <c r="K204" s="100">
        <v>0</v>
      </c>
      <c r="L204" s="100">
        <v>0</v>
      </c>
    </row>
    <row r="205" spans="1:12" ht="30" customHeight="1" x14ac:dyDescent="0.3">
      <c r="A205" s="22"/>
      <c r="B205" s="22" t="s">
        <v>1368</v>
      </c>
      <c r="C205" s="22" t="s">
        <v>758</v>
      </c>
      <c r="D205" s="22" t="s">
        <v>648</v>
      </c>
      <c r="E205" s="22" t="s">
        <v>1567</v>
      </c>
      <c r="F205" s="22" t="s">
        <v>1368</v>
      </c>
      <c r="G205" s="22" t="s">
        <v>1572</v>
      </c>
      <c r="H205" s="22" t="s">
        <v>1368</v>
      </c>
      <c r="I205" s="22" t="s">
        <v>1368</v>
      </c>
      <c r="J205" s="100"/>
      <c r="K205" s="100">
        <v>0</v>
      </c>
      <c r="L205" s="100">
        <v>0</v>
      </c>
    </row>
    <row r="206" spans="1:12" ht="30" customHeight="1" x14ac:dyDescent="0.3">
      <c r="A206" s="22"/>
      <c r="B206" s="22" t="s">
        <v>1368</v>
      </c>
      <c r="C206" s="22" t="s">
        <v>760</v>
      </c>
      <c r="D206" s="22" t="s">
        <v>648</v>
      </c>
      <c r="E206" s="22" t="s">
        <v>1567</v>
      </c>
      <c r="F206" s="22" t="s">
        <v>1368</v>
      </c>
      <c r="G206" s="22" t="s">
        <v>1572</v>
      </c>
      <c r="H206" s="22" t="s">
        <v>1368</v>
      </c>
      <c r="I206" s="22" t="s">
        <v>1368</v>
      </c>
      <c r="J206" s="100"/>
      <c r="K206" s="100">
        <v>0</v>
      </c>
      <c r="L206" s="100">
        <v>0</v>
      </c>
    </row>
    <row r="207" spans="1:12" ht="30" customHeight="1" x14ac:dyDescent="0.3">
      <c r="A207" s="22"/>
      <c r="B207" s="22" t="s">
        <v>1368</v>
      </c>
      <c r="C207" s="22" t="s">
        <v>761</v>
      </c>
      <c r="D207" s="22" t="s">
        <v>648</v>
      </c>
      <c r="E207" s="22" t="s">
        <v>1567</v>
      </c>
      <c r="F207" s="22" t="s">
        <v>1368</v>
      </c>
      <c r="G207" s="22" t="s">
        <v>1572</v>
      </c>
      <c r="H207" s="22" t="s">
        <v>1368</v>
      </c>
      <c r="I207" s="22" t="s">
        <v>1368</v>
      </c>
      <c r="J207" s="100"/>
      <c r="K207" s="100">
        <v>0</v>
      </c>
      <c r="L207" s="100">
        <v>0</v>
      </c>
    </row>
    <row r="208" spans="1:12" ht="30" customHeight="1" x14ac:dyDescent="0.3">
      <c r="A208" s="22"/>
      <c r="B208" s="22" t="s">
        <v>1368</v>
      </c>
      <c r="C208" s="22" t="s">
        <v>762</v>
      </c>
      <c r="D208" s="22" t="s">
        <v>648</v>
      </c>
      <c r="E208" s="22" t="s">
        <v>1567</v>
      </c>
      <c r="F208" s="22" t="s">
        <v>1368</v>
      </c>
      <c r="G208" s="22" t="s">
        <v>1572</v>
      </c>
      <c r="H208" s="22" t="s">
        <v>1368</v>
      </c>
      <c r="I208" s="22" t="s">
        <v>1368</v>
      </c>
      <c r="J208" s="100"/>
      <c r="K208" s="100">
        <v>0</v>
      </c>
      <c r="L208" s="100">
        <v>0</v>
      </c>
    </row>
    <row r="209" spans="1:12" ht="30" customHeight="1" x14ac:dyDescent="0.3">
      <c r="A209" s="22"/>
      <c r="B209" s="22" t="s">
        <v>1368</v>
      </c>
      <c r="C209" s="22" t="s">
        <v>763</v>
      </c>
      <c r="D209" s="22" t="s">
        <v>648</v>
      </c>
      <c r="E209" s="22" t="s">
        <v>1567</v>
      </c>
      <c r="F209" s="22" t="s">
        <v>1368</v>
      </c>
      <c r="G209" s="22" t="s">
        <v>1572</v>
      </c>
      <c r="H209" s="22" t="s">
        <v>1368</v>
      </c>
      <c r="I209" s="22" t="s">
        <v>1368</v>
      </c>
      <c r="J209" s="100"/>
      <c r="K209" s="100">
        <v>0</v>
      </c>
      <c r="L209" s="100">
        <v>0</v>
      </c>
    </row>
    <row r="210" spans="1:12" ht="30" customHeight="1" x14ac:dyDescent="0.3">
      <c r="A210" s="22"/>
      <c r="B210" s="22" t="s">
        <v>1368</v>
      </c>
      <c r="C210" s="22" t="s">
        <v>764</v>
      </c>
      <c r="D210" s="22" t="s">
        <v>648</v>
      </c>
      <c r="E210" s="22" t="s">
        <v>1567</v>
      </c>
      <c r="F210" s="22" t="s">
        <v>1368</v>
      </c>
      <c r="G210" s="22" t="s">
        <v>1572</v>
      </c>
      <c r="H210" s="22" t="s">
        <v>1368</v>
      </c>
      <c r="I210" s="22" t="s">
        <v>1368</v>
      </c>
      <c r="J210" s="100"/>
      <c r="K210" s="100">
        <v>0</v>
      </c>
      <c r="L210" s="100">
        <v>0</v>
      </c>
    </row>
    <row r="211" spans="1:12" ht="30" customHeight="1" x14ac:dyDescent="0.3">
      <c r="A211" s="22"/>
      <c r="B211" s="22" t="s">
        <v>1368</v>
      </c>
      <c r="C211" s="22" t="s">
        <v>765</v>
      </c>
      <c r="D211" s="22" t="s">
        <v>648</v>
      </c>
      <c r="E211" s="22" t="s">
        <v>1567</v>
      </c>
      <c r="F211" s="22" t="s">
        <v>1368</v>
      </c>
      <c r="G211" s="22" t="s">
        <v>1572</v>
      </c>
      <c r="H211" s="22" t="s">
        <v>1368</v>
      </c>
      <c r="I211" s="22" t="s">
        <v>1368</v>
      </c>
      <c r="J211" s="100"/>
      <c r="K211" s="100">
        <v>0</v>
      </c>
      <c r="L211" s="100">
        <v>0</v>
      </c>
    </row>
    <row r="212" spans="1:12" ht="30" customHeight="1" x14ac:dyDescent="0.3">
      <c r="A212" s="22"/>
      <c r="B212" s="22" t="s">
        <v>1368</v>
      </c>
      <c r="C212" s="22" t="s">
        <v>731</v>
      </c>
      <c r="D212" s="22" t="s">
        <v>732</v>
      </c>
      <c r="E212" s="22" t="s">
        <v>1567</v>
      </c>
      <c r="F212" s="22" t="s">
        <v>1368</v>
      </c>
      <c r="G212" s="22" t="s">
        <v>1572</v>
      </c>
      <c r="H212" s="22" t="s">
        <v>1368</v>
      </c>
      <c r="I212" s="22" t="s">
        <v>1368</v>
      </c>
      <c r="J212" s="100"/>
      <c r="K212" s="100">
        <v>0</v>
      </c>
      <c r="L212" s="100">
        <v>0</v>
      </c>
    </row>
    <row r="213" spans="1:12" ht="30" customHeight="1" x14ac:dyDescent="0.3">
      <c r="A213" s="22"/>
      <c r="B213" s="22" t="s">
        <v>1368</v>
      </c>
      <c r="C213" s="22" t="s">
        <v>734</v>
      </c>
      <c r="D213" s="22" t="s">
        <v>735</v>
      </c>
      <c r="E213" s="22" t="s">
        <v>1567</v>
      </c>
      <c r="F213" s="22" t="s">
        <v>1368</v>
      </c>
      <c r="G213" s="22" t="s">
        <v>1572</v>
      </c>
      <c r="H213" s="22" t="s">
        <v>1368</v>
      </c>
      <c r="I213" s="22" t="s">
        <v>1368</v>
      </c>
      <c r="J213" s="100"/>
      <c r="K213" s="100">
        <v>0</v>
      </c>
      <c r="L213" s="100">
        <v>0</v>
      </c>
    </row>
    <row r="214" spans="1:12" ht="30" customHeight="1" x14ac:dyDescent="0.3">
      <c r="A214" s="22"/>
      <c r="B214" s="22" t="s">
        <v>1368</v>
      </c>
      <c r="C214" s="22" t="s">
        <v>905</v>
      </c>
      <c r="D214" s="22" t="s">
        <v>906</v>
      </c>
      <c r="E214" s="22" t="s">
        <v>1567</v>
      </c>
      <c r="F214" s="22" t="s">
        <v>1368</v>
      </c>
      <c r="G214" s="22" t="s">
        <v>1572</v>
      </c>
      <c r="H214" s="22" t="s">
        <v>1368</v>
      </c>
      <c r="I214" s="22" t="s">
        <v>1368</v>
      </c>
      <c r="J214" s="100"/>
      <c r="K214" s="100">
        <v>0</v>
      </c>
      <c r="L214" s="100">
        <v>0</v>
      </c>
    </row>
    <row r="215" spans="1:12" ht="30" customHeight="1" x14ac:dyDescent="0.3">
      <c r="A215" s="22"/>
      <c r="B215" s="22" t="s">
        <v>1368</v>
      </c>
      <c r="C215" s="22" t="s">
        <v>826</v>
      </c>
      <c r="D215" s="22" t="s">
        <v>823</v>
      </c>
      <c r="E215" s="22" t="s">
        <v>1567</v>
      </c>
      <c r="F215" s="22" t="s">
        <v>1368</v>
      </c>
      <c r="G215" s="22" t="s">
        <v>1572</v>
      </c>
      <c r="H215" s="22" t="s">
        <v>1368</v>
      </c>
      <c r="I215" s="22" t="s">
        <v>1368</v>
      </c>
      <c r="J215" s="100"/>
      <c r="K215" s="100">
        <v>0</v>
      </c>
      <c r="L215" s="100">
        <v>0</v>
      </c>
    </row>
    <row r="216" spans="1:12" ht="30" customHeight="1" x14ac:dyDescent="0.3">
      <c r="A216" s="22"/>
      <c r="B216" s="22" t="s">
        <v>1368</v>
      </c>
      <c r="C216" s="22" t="s">
        <v>827</v>
      </c>
      <c r="D216" s="22" t="s">
        <v>823</v>
      </c>
      <c r="E216" s="22" t="s">
        <v>1567</v>
      </c>
      <c r="F216" s="22" t="s">
        <v>1368</v>
      </c>
      <c r="G216" s="22" t="s">
        <v>1572</v>
      </c>
      <c r="H216" s="22" t="s">
        <v>1368</v>
      </c>
      <c r="I216" s="22" t="s">
        <v>1368</v>
      </c>
      <c r="J216" s="100"/>
      <c r="K216" s="100">
        <v>0</v>
      </c>
      <c r="L216" s="100">
        <v>0</v>
      </c>
    </row>
    <row r="217" spans="1:12" ht="30" customHeight="1" x14ac:dyDescent="0.3">
      <c r="A217" s="22"/>
      <c r="B217" s="22" t="s">
        <v>1368</v>
      </c>
      <c r="C217" s="22" t="s">
        <v>828</v>
      </c>
      <c r="D217" s="22" t="s">
        <v>823</v>
      </c>
      <c r="E217" s="22" t="s">
        <v>1567</v>
      </c>
      <c r="F217" s="22" t="s">
        <v>1368</v>
      </c>
      <c r="G217" s="22" t="s">
        <v>1572</v>
      </c>
      <c r="H217" s="22" t="s">
        <v>1368</v>
      </c>
      <c r="I217" s="22" t="s">
        <v>1368</v>
      </c>
      <c r="J217" s="100"/>
      <c r="K217" s="100">
        <v>0</v>
      </c>
      <c r="L217" s="100">
        <v>0</v>
      </c>
    </row>
    <row r="218" spans="1:12" ht="30" customHeight="1" x14ac:dyDescent="0.3">
      <c r="A218" s="22"/>
      <c r="B218" s="22" t="s">
        <v>1368</v>
      </c>
      <c r="C218" s="22" t="s">
        <v>829</v>
      </c>
      <c r="D218" s="22" t="s">
        <v>823</v>
      </c>
      <c r="E218" s="22" t="s">
        <v>1567</v>
      </c>
      <c r="F218" s="22" t="s">
        <v>1368</v>
      </c>
      <c r="G218" s="22" t="s">
        <v>1572</v>
      </c>
      <c r="H218" s="22" t="s">
        <v>1368</v>
      </c>
      <c r="I218" s="22" t="s">
        <v>1368</v>
      </c>
      <c r="J218" s="100"/>
      <c r="K218" s="100">
        <v>0</v>
      </c>
      <c r="L218" s="100">
        <v>0</v>
      </c>
    </row>
    <row r="219" spans="1:12" ht="30" customHeight="1" x14ac:dyDescent="0.3">
      <c r="A219" s="22"/>
      <c r="B219" s="22" t="s">
        <v>1368</v>
      </c>
      <c r="C219" s="22" t="s">
        <v>830</v>
      </c>
      <c r="D219" s="22" t="s">
        <v>823</v>
      </c>
      <c r="E219" s="22" t="s">
        <v>1567</v>
      </c>
      <c r="F219" s="22" t="s">
        <v>1368</v>
      </c>
      <c r="G219" s="22" t="s">
        <v>1572</v>
      </c>
      <c r="H219" s="22" t="s">
        <v>1368</v>
      </c>
      <c r="I219" s="22" t="s">
        <v>1368</v>
      </c>
      <c r="J219" s="100"/>
      <c r="K219" s="100">
        <v>0</v>
      </c>
      <c r="L219" s="100">
        <v>0</v>
      </c>
    </row>
    <row r="220" spans="1:12" ht="30" customHeight="1" x14ac:dyDescent="0.3">
      <c r="A220" s="22"/>
      <c r="B220" s="22" t="s">
        <v>1368</v>
      </c>
      <c r="C220" s="22" t="s">
        <v>831</v>
      </c>
      <c r="D220" s="22" t="s">
        <v>823</v>
      </c>
      <c r="E220" s="22" t="s">
        <v>1567</v>
      </c>
      <c r="F220" s="22" t="s">
        <v>1368</v>
      </c>
      <c r="G220" s="22" t="s">
        <v>1572</v>
      </c>
      <c r="H220" s="22" t="s">
        <v>1368</v>
      </c>
      <c r="I220" s="22" t="s">
        <v>1368</v>
      </c>
      <c r="J220" s="100"/>
      <c r="K220" s="100">
        <v>0</v>
      </c>
      <c r="L220" s="100">
        <v>0</v>
      </c>
    </row>
    <row r="221" spans="1:12" ht="30" customHeight="1" x14ac:dyDescent="0.3">
      <c r="A221" s="22"/>
      <c r="B221" s="22" t="s">
        <v>1368</v>
      </c>
      <c r="C221" s="22" t="s">
        <v>832</v>
      </c>
      <c r="D221" s="22" t="s">
        <v>823</v>
      </c>
      <c r="E221" s="22" t="s">
        <v>1567</v>
      </c>
      <c r="F221" s="22" t="s">
        <v>1368</v>
      </c>
      <c r="G221" s="22" t="s">
        <v>1572</v>
      </c>
      <c r="H221" s="22" t="s">
        <v>1368</v>
      </c>
      <c r="I221" s="22" t="s">
        <v>1368</v>
      </c>
      <c r="J221" s="100"/>
      <c r="K221" s="100">
        <v>0</v>
      </c>
      <c r="L221" s="100">
        <v>0</v>
      </c>
    </row>
    <row r="222" spans="1:12" ht="30" customHeight="1" x14ac:dyDescent="0.3">
      <c r="A222" s="22"/>
      <c r="B222" s="22" t="s">
        <v>1368</v>
      </c>
      <c r="C222" s="22" t="s">
        <v>833</v>
      </c>
      <c r="D222" s="22" t="s">
        <v>823</v>
      </c>
      <c r="E222" s="22" t="s">
        <v>1567</v>
      </c>
      <c r="F222" s="22" t="s">
        <v>1368</v>
      </c>
      <c r="G222" s="22" t="s">
        <v>1572</v>
      </c>
      <c r="H222" s="22" t="s">
        <v>1368</v>
      </c>
      <c r="I222" s="22" t="s">
        <v>1368</v>
      </c>
      <c r="J222" s="100"/>
      <c r="K222" s="100">
        <v>0</v>
      </c>
      <c r="L222" s="100">
        <v>0</v>
      </c>
    </row>
    <row r="223" spans="1:12" ht="30" customHeight="1" x14ac:dyDescent="0.3">
      <c r="A223" s="22"/>
      <c r="B223" s="22" t="s">
        <v>1368</v>
      </c>
      <c r="C223" s="22" t="s">
        <v>834</v>
      </c>
      <c r="D223" s="22" t="s">
        <v>823</v>
      </c>
      <c r="E223" s="22" t="s">
        <v>1567</v>
      </c>
      <c r="F223" s="22" t="s">
        <v>1368</v>
      </c>
      <c r="G223" s="22" t="s">
        <v>1572</v>
      </c>
      <c r="H223" s="22" t="s">
        <v>1368</v>
      </c>
      <c r="I223" s="22" t="s">
        <v>1368</v>
      </c>
      <c r="J223" s="100"/>
      <c r="K223" s="100">
        <v>0</v>
      </c>
      <c r="L223" s="100">
        <v>0</v>
      </c>
    </row>
    <row r="224" spans="1:12" ht="30" customHeight="1" x14ac:dyDescent="0.3">
      <c r="A224" s="22"/>
      <c r="B224" s="22" t="s">
        <v>1368</v>
      </c>
      <c r="C224" s="22" t="s">
        <v>835</v>
      </c>
      <c r="D224" s="22" t="s">
        <v>823</v>
      </c>
      <c r="E224" s="22" t="s">
        <v>1567</v>
      </c>
      <c r="F224" s="22" t="s">
        <v>1368</v>
      </c>
      <c r="G224" s="22" t="s">
        <v>1572</v>
      </c>
      <c r="H224" s="22" t="s">
        <v>1368</v>
      </c>
      <c r="I224" s="22" t="s">
        <v>1368</v>
      </c>
      <c r="J224" s="100"/>
      <c r="K224" s="100">
        <v>0</v>
      </c>
      <c r="L224" s="100">
        <v>0</v>
      </c>
    </row>
    <row r="225" spans="1:12" ht="30" customHeight="1" x14ac:dyDescent="0.3">
      <c r="A225" s="22"/>
      <c r="B225" s="22" t="s">
        <v>1368</v>
      </c>
      <c r="C225" s="22" t="s">
        <v>839</v>
      </c>
      <c r="D225" s="22" t="s">
        <v>823</v>
      </c>
      <c r="E225" s="22" t="s">
        <v>1567</v>
      </c>
      <c r="F225" s="22" t="s">
        <v>1368</v>
      </c>
      <c r="G225" s="22" t="s">
        <v>1572</v>
      </c>
      <c r="H225" s="22" t="s">
        <v>1368</v>
      </c>
      <c r="I225" s="22" t="s">
        <v>1368</v>
      </c>
      <c r="J225" s="100"/>
      <c r="K225" s="100">
        <v>0</v>
      </c>
      <c r="L225" s="100">
        <v>0</v>
      </c>
    </row>
    <row r="226" spans="1:12" ht="30" customHeight="1" x14ac:dyDescent="0.3">
      <c r="A226" s="22"/>
      <c r="B226" s="22" t="s">
        <v>1368</v>
      </c>
      <c r="C226" s="22" t="s">
        <v>840</v>
      </c>
      <c r="D226" s="22" t="s">
        <v>823</v>
      </c>
      <c r="E226" s="22" t="s">
        <v>1567</v>
      </c>
      <c r="F226" s="22" t="s">
        <v>1368</v>
      </c>
      <c r="G226" s="22" t="s">
        <v>1572</v>
      </c>
      <c r="H226" s="22" t="s">
        <v>1368</v>
      </c>
      <c r="I226" s="22" t="s">
        <v>1368</v>
      </c>
      <c r="J226" s="100"/>
      <c r="K226" s="100">
        <v>0</v>
      </c>
      <c r="L226" s="100">
        <v>0</v>
      </c>
    </row>
    <row r="227" spans="1:12" ht="30" customHeight="1" x14ac:dyDescent="0.3">
      <c r="A227" s="22"/>
      <c r="B227" s="22" t="s">
        <v>1368</v>
      </c>
      <c r="C227" s="22" t="s">
        <v>841</v>
      </c>
      <c r="D227" s="22" t="s">
        <v>823</v>
      </c>
      <c r="E227" s="22" t="s">
        <v>1567</v>
      </c>
      <c r="F227" s="22" t="s">
        <v>1368</v>
      </c>
      <c r="G227" s="22" t="s">
        <v>1572</v>
      </c>
      <c r="H227" s="22" t="s">
        <v>1368</v>
      </c>
      <c r="I227" s="22" t="s">
        <v>1368</v>
      </c>
      <c r="J227" s="100"/>
      <c r="K227" s="100">
        <v>0</v>
      </c>
      <c r="L227" s="100">
        <v>0</v>
      </c>
    </row>
    <row r="228" spans="1:12" ht="30" customHeight="1" x14ac:dyDescent="0.3">
      <c r="A228" s="22"/>
      <c r="B228" s="22" t="s">
        <v>1368</v>
      </c>
      <c r="C228" s="22" t="s">
        <v>842</v>
      </c>
      <c r="D228" s="22" t="s">
        <v>823</v>
      </c>
      <c r="E228" s="22" t="s">
        <v>1567</v>
      </c>
      <c r="F228" s="22" t="s">
        <v>1368</v>
      </c>
      <c r="G228" s="22" t="s">
        <v>1572</v>
      </c>
      <c r="H228" s="22" t="s">
        <v>1368</v>
      </c>
      <c r="I228" s="22" t="s">
        <v>1368</v>
      </c>
      <c r="J228" s="100"/>
      <c r="K228" s="100">
        <v>0</v>
      </c>
      <c r="L228" s="100">
        <v>0</v>
      </c>
    </row>
    <row r="229" spans="1:12" ht="30" customHeight="1" x14ac:dyDescent="0.3">
      <c r="A229" s="22"/>
      <c r="B229" s="22" t="s">
        <v>1368</v>
      </c>
      <c r="C229" s="22" t="s">
        <v>843</v>
      </c>
      <c r="D229" s="22" t="s">
        <v>823</v>
      </c>
      <c r="E229" s="22" t="s">
        <v>1567</v>
      </c>
      <c r="F229" s="22" t="s">
        <v>1368</v>
      </c>
      <c r="G229" s="22" t="s">
        <v>1572</v>
      </c>
      <c r="H229" s="22" t="s">
        <v>1368</v>
      </c>
      <c r="I229" s="22" t="s">
        <v>1368</v>
      </c>
      <c r="J229" s="100"/>
      <c r="K229" s="100">
        <v>0</v>
      </c>
      <c r="L229" s="100">
        <v>0</v>
      </c>
    </row>
    <row r="230" spans="1:12" ht="30" customHeight="1" x14ac:dyDescent="0.3">
      <c r="A230" s="22"/>
      <c r="B230" s="22" t="s">
        <v>1368</v>
      </c>
      <c r="C230" s="22" t="s">
        <v>844</v>
      </c>
      <c r="D230" s="22" t="s">
        <v>823</v>
      </c>
      <c r="E230" s="22" t="s">
        <v>1567</v>
      </c>
      <c r="F230" s="22" t="s">
        <v>1368</v>
      </c>
      <c r="G230" s="22" t="s">
        <v>1572</v>
      </c>
      <c r="H230" s="22" t="s">
        <v>1368</v>
      </c>
      <c r="I230" s="22" t="s">
        <v>1368</v>
      </c>
      <c r="J230" s="100"/>
      <c r="K230" s="100">
        <v>0</v>
      </c>
      <c r="L230" s="100">
        <v>0</v>
      </c>
    </row>
    <row r="231" spans="1:12" ht="30" customHeight="1" x14ac:dyDescent="0.3">
      <c r="A231" s="22"/>
      <c r="B231" s="22" t="s">
        <v>1368</v>
      </c>
      <c r="C231" s="22" t="s">
        <v>845</v>
      </c>
      <c r="D231" s="22" t="s">
        <v>823</v>
      </c>
      <c r="E231" s="22" t="s">
        <v>1567</v>
      </c>
      <c r="F231" s="22" t="s">
        <v>1368</v>
      </c>
      <c r="G231" s="22" t="s">
        <v>1572</v>
      </c>
      <c r="H231" s="22" t="s">
        <v>1368</v>
      </c>
      <c r="I231" s="22" t="s">
        <v>1368</v>
      </c>
      <c r="J231" s="100"/>
      <c r="K231" s="100">
        <v>0</v>
      </c>
      <c r="L231" s="100">
        <v>0</v>
      </c>
    </row>
    <row r="232" spans="1:12" ht="30" customHeight="1" x14ac:dyDescent="0.3">
      <c r="A232" s="22"/>
      <c r="B232" s="22" t="s">
        <v>1368</v>
      </c>
      <c r="C232" s="22" t="s">
        <v>846</v>
      </c>
      <c r="D232" s="22" t="s">
        <v>823</v>
      </c>
      <c r="E232" s="22" t="s">
        <v>1567</v>
      </c>
      <c r="F232" s="22" t="s">
        <v>1368</v>
      </c>
      <c r="G232" s="22" t="s">
        <v>1572</v>
      </c>
      <c r="H232" s="22" t="s">
        <v>1368</v>
      </c>
      <c r="I232" s="22" t="s">
        <v>1368</v>
      </c>
      <c r="J232" s="100"/>
      <c r="K232" s="100">
        <v>0</v>
      </c>
      <c r="L232" s="100">
        <v>0</v>
      </c>
    </row>
    <row r="233" spans="1:12" ht="30" customHeight="1" x14ac:dyDescent="0.3">
      <c r="A233" s="22"/>
      <c r="B233" s="22" t="s">
        <v>1368</v>
      </c>
      <c r="C233" s="22" t="s">
        <v>847</v>
      </c>
      <c r="D233" s="22" t="s">
        <v>823</v>
      </c>
      <c r="E233" s="22" t="s">
        <v>1567</v>
      </c>
      <c r="F233" s="22" t="s">
        <v>1368</v>
      </c>
      <c r="G233" s="22" t="s">
        <v>1572</v>
      </c>
      <c r="H233" s="22" t="s">
        <v>1368</v>
      </c>
      <c r="I233" s="22" t="s">
        <v>1368</v>
      </c>
      <c r="J233" s="100"/>
      <c r="K233" s="100">
        <v>0</v>
      </c>
      <c r="L233" s="100">
        <v>0</v>
      </c>
    </row>
    <row r="234" spans="1:12" ht="30" customHeight="1" x14ac:dyDescent="0.3">
      <c r="A234" s="22"/>
      <c r="B234" s="22" t="s">
        <v>1368</v>
      </c>
      <c r="C234" s="22" t="s">
        <v>848</v>
      </c>
      <c r="D234" s="22" t="s">
        <v>823</v>
      </c>
      <c r="E234" s="22" t="s">
        <v>1567</v>
      </c>
      <c r="F234" s="22" t="s">
        <v>1368</v>
      </c>
      <c r="G234" s="22" t="s">
        <v>1572</v>
      </c>
      <c r="H234" s="22" t="s">
        <v>1368</v>
      </c>
      <c r="I234" s="22" t="s">
        <v>1368</v>
      </c>
      <c r="J234" s="100"/>
      <c r="K234" s="100">
        <v>0</v>
      </c>
      <c r="L234" s="100">
        <v>0</v>
      </c>
    </row>
    <row r="235" spans="1:12" ht="30" customHeight="1" x14ac:dyDescent="0.3">
      <c r="A235" s="22"/>
      <c r="B235" s="22" t="s">
        <v>1368</v>
      </c>
      <c r="C235" s="22" t="s">
        <v>1043</v>
      </c>
      <c r="D235" s="22" t="s">
        <v>1040</v>
      </c>
      <c r="E235" s="22" t="s">
        <v>1567</v>
      </c>
      <c r="F235" s="22" t="s">
        <v>1368</v>
      </c>
      <c r="G235" s="22" t="s">
        <v>1572</v>
      </c>
      <c r="H235" s="22" t="s">
        <v>1368</v>
      </c>
      <c r="I235" s="22" t="s">
        <v>1368</v>
      </c>
      <c r="J235" s="100"/>
      <c r="K235" s="100">
        <v>0</v>
      </c>
      <c r="L235" s="100">
        <v>0</v>
      </c>
    </row>
    <row r="236" spans="1:12" ht="30" customHeight="1" x14ac:dyDescent="0.3">
      <c r="A236" s="22"/>
      <c r="B236" s="22" t="s">
        <v>1368</v>
      </c>
      <c r="C236" s="22" t="s">
        <v>1044</v>
      </c>
      <c r="D236" s="22" t="s">
        <v>1040</v>
      </c>
      <c r="E236" s="22" t="s">
        <v>1567</v>
      </c>
      <c r="F236" s="22" t="s">
        <v>1368</v>
      </c>
      <c r="G236" s="22" t="s">
        <v>1572</v>
      </c>
      <c r="H236" s="22" t="s">
        <v>1368</v>
      </c>
      <c r="I236" s="22" t="s">
        <v>1368</v>
      </c>
      <c r="J236" s="100"/>
      <c r="K236" s="100">
        <v>0</v>
      </c>
      <c r="L236" s="100">
        <v>0</v>
      </c>
    </row>
    <row r="237" spans="1:12" ht="30" customHeight="1" x14ac:dyDescent="0.3">
      <c r="A237" s="22"/>
      <c r="B237" s="22" t="s">
        <v>1368</v>
      </c>
      <c r="C237" s="22" t="s">
        <v>1045</v>
      </c>
      <c r="D237" s="22" t="s">
        <v>1040</v>
      </c>
      <c r="E237" s="22" t="s">
        <v>1567</v>
      </c>
      <c r="F237" s="22" t="s">
        <v>1368</v>
      </c>
      <c r="G237" s="22" t="s">
        <v>1572</v>
      </c>
      <c r="H237" s="22" t="s">
        <v>1368</v>
      </c>
      <c r="I237" s="22" t="s">
        <v>1368</v>
      </c>
      <c r="J237" s="100"/>
      <c r="K237" s="100">
        <v>0</v>
      </c>
      <c r="L237" s="100">
        <v>0</v>
      </c>
    </row>
    <row r="238" spans="1:12" ht="30" customHeight="1" x14ac:dyDescent="0.3">
      <c r="A238" s="22"/>
      <c r="B238" s="22" t="s">
        <v>1368</v>
      </c>
      <c r="C238" s="22" t="s">
        <v>1046</v>
      </c>
      <c r="D238" s="22" t="s">
        <v>1040</v>
      </c>
      <c r="E238" s="22" t="s">
        <v>1567</v>
      </c>
      <c r="F238" s="22" t="s">
        <v>1368</v>
      </c>
      <c r="G238" s="22" t="s">
        <v>1572</v>
      </c>
      <c r="H238" s="22" t="s">
        <v>1368</v>
      </c>
      <c r="I238" s="22" t="s">
        <v>1368</v>
      </c>
      <c r="J238" s="100"/>
      <c r="K238" s="100">
        <v>0</v>
      </c>
      <c r="L238" s="100">
        <v>0</v>
      </c>
    </row>
    <row r="239" spans="1:12" ht="30" customHeight="1" x14ac:dyDescent="0.3">
      <c r="A239" s="22"/>
      <c r="B239" s="22" t="s">
        <v>1368</v>
      </c>
      <c r="C239" s="22" t="s">
        <v>1048</v>
      </c>
      <c r="D239" s="22" t="s">
        <v>1040</v>
      </c>
      <c r="E239" s="22" t="s">
        <v>1567</v>
      </c>
      <c r="F239" s="22" t="s">
        <v>1368</v>
      </c>
      <c r="G239" s="22" t="s">
        <v>1572</v>
      </c>
      <c r="H239" s="22" t="s">
        <v>1368</v>
      </c>
      <c r="I239" s="22" t="s">
        <v>1368</v>
      </c>
      <c r="J239" s="100"/>
      <c r="K239" s="100">
        <v>0</v>
      </c>
      <c r="L239" s="100">
        <v>0</v>
      </c>
    </row>
    <row r="240" spans="1:12" ht="30" customHeight="1" x14ac:dyDescent="0.3">
      <c r="A240" s="22"/>
      <c r="B240" s="22" t="s">
        <v>1368</v>
      </c>
      <c r="C240" s="22" t="s">
        <v>1049</v>
      </c>
      <c r="D240" s="22" t="s">
        <v>1040</v>
      </c>
      <c r="E240" s="22" t="s">
        <v>1567</v>
      </c>
      <c r="F240" s="22" t="s">
        <v>1368</v>
      </c>
      <c r="G240" s="22" t="s">
        <v>1572</v>
      </c>
      <c r="H240" s="22" t="s">
        <v>1368</v>
      </c>
      <c r="I240" s="22" t="s">
        <v>1368</v>
      </c>
      <c r="J240" s="100"/>
      <c r="K240" s="100">
        <v>0</v>
      </c>
      <c r="L240" s="100">
        <v>0</v>
      </c>
    </row>
    <row r="241" spans="1:12" ht="30" customHeight="1" x14ac:dyDescent="0.3">
      <c r="A241" s="22"/>
      <c r="B241" s="22" t="s">
        <v>1368</v>
      </c>
      <c r="C241" s="22" t="s">
        <v>1050</v>
      </c>
      <c r="D241" s="22" t="s">
        <v>1040</v>
      </c>
      <c r="E241" s="22" t="s">
        <v>1567</v>
      </c>
      <c r="F241" s="22" t="s">
        <v>1368</v>
      </c>
      <c r="G241" s="22" t="s">
        <v>1572</v>
      </c>
      <c r="H241" s="22" t="s">
        <v>1368</v>
      </c>
      <c r="I241" s="22" t="s">
        <v>1368</v>
      </c>
      <c r="J241" s="100"/>
      <c r="K241" s="100">
        <v>0</v>
      </c>
      <c r="L241" s="100">
        <v>0</v>
      </c>
    </row>
    <row r="242" spans="1:12" ht="30" customHeight="1" x14ac:dyDescent="0.3">
      <c r="A242" s="22"/>
      <c r="B242" s="22" t="s">
        <v>1368</v>
      </c>
      <c r="C242" s="22" t="s">
        <v>1051</v>
      </c>
      <c r="D242" s="22" t="s">
        <v>1040</v>
      </c>
      <c r="E242" s="22" t="s">
        <v>1567</v>
      </c>
      <c r="F242" s="22" t="s">
        <v>1368</v>
      </c>
      <c r="G242" s="22" t="s">
        <v>1572</v>
      </c>
      <c r="H242" s="22" t="s">
        <v>1368</v>
      </c>
      <c r="I242" s="22" t="s">
        <v>1368</v>
      </c>
      <c r="J242" s="100"/>
      <c r="K242" s="100">
        <v>0</v>
      </c>
      <c r="L242" s="100">
        <v>0</v>
      </c>
    </row>
    <row r="243" spans="1:12" ht="30" customHeight="1" x14ac:dyDescent="0.3">
      <c r="A243" s="22"/>
      <c r="B243" s="22" t="s">
        <v>1368</v>
      </c>
      <c r="C243" s="22" t="s">
        <v>1053</v>
      </c>
      <c r="D243" s="22" t="s">
        <v>1040</v>
      </c>
      <c r="E243" s="22" t="s">
        <v>1567</v>
      </c>
      <c r="F243" s="22" t="s">
        <v>1368</v>
      </c>
      <c r="G243" s="22" t="s">
        <v>1572</v>
      </c>
      <c r="H243" s="22" t="s">
        <v>1368</v>
      </c>
      <c r="I243" s="22" t="s">
        <v>1368</v>
      </c>
      <c r="J243" s="100"/>
      <c r="K243" s="100">
        <v>0</v>
      </c>
      <c r="L243" s="100">
        <v>0</v>
      </c>
    </row>
    <row r="244" spans="1:12" ht="30" customHeight="1" x14ac:dyDescent="0.3">
      <c r="A244" s="22"/>
      <c r="B244" s="22" t="s">
        <v>1368</v>
      </c>
      <c r="C244" s="22" t="s">
        <v>1054</v>
      </c>
      <c r="D244" s="22" t="s">
        <v>1040</v>
      </c>
      <c r="E244" s="22" t="s">
        <v>1567</v>
      </c>
      <c r="F244" s="22" t="s">
        <v>1368</v>
      </c>
      <c r="G244" s="22" t="s">
        <v>1572</v>
      </c>
      <c r="H244" s="22" t="s">
        <v>1368</v>
      </c>
      <c r="I244" s="22" t="s">
        <v>1368</v>
      </c>
      <c r="J244" s="100"/>
      <c r="K244" s="100">
        <v>0</v>
      </c>
      <c r="L244" s="100">
        <v>0</v>
      </c>
    </row>
    <row r="245" spans="1:12" ht="30" customHeight="1" x14ac:dyDescent="0.3">
      <c r="A245" s="22"/>
      <c r="B245" s="22" t="s">
        <v>1368</v>
      </c>
      <c r="C245" s="22" t="s">
        <v>1058</v>
      </c>
      <c r="D245" s="22" t="s">
        <v>1040</v>
      </c>
      <c r="E245" s="22" t="s">
        <v>1567</v>
      </c>
      <c r="F245" s="22" t="s">
        <v>1368</v>
      </c>
      <c r="G245" s="22" t="s">
        <v>1572</v>
      </c>
      <c r="H245" s="22" t="s">
        <v>1368</v>
      </c>
      <c r="I245" s="22" t="s">
        <v>1368</v>
      </c>
      <c r="J245" s="100"/>
      <c r="K245" s="100">
        <v>0</v>
      </c>
      <c r="L245" s="100">
        <v>0</v>
      </c>
    </row>
    <row r="246" spans="1:12" ht="30" customHeight="1" x14ac:dyDescent="0.3">
      <c r="A246" s="22"/>
      <c r="B246" s="22" t="s">
        <v>1368</v>
      </c>
      <c r="C246" s="22" t="s">
        <v>1060</v>
      </c>
      <c r="D246" s="22" t="s">
        <v>1040</v>
      </c>
      <c r="E246" s="22" t="s">
        <v>1567</v>
      </c>
      <c r="F246" s="22" t="s">
        <v>1368</v>
      </c>
      <c r="G246" s="22" t="s">
        <v>1572</v>
      </c>
      <c r="H246" s="22" t="s">
        <v>1368</v>
      </c>
      <c r="I246" s="22" t="s">
        <v>1368</v>
      </c>
      <c r="J246" s="100"/>
      <c r="K246" s="100">
        <v>0</v>
      </c>
      <c r="L246" s="100">
        <v>0</v>
      </c>
    </row>
    <row r="247" spans="1:12" ht="30" customHeight="1" x14ac:dyDescent="0.3">
      <c r="A247" s="22"/>
      <c r="B247" s="22" t="s">
        <v>1368</v>
      </c>
      <c r="C247" s="22" t="s">
        <v>1061</v>
      </c>
      <c r="D247" s="22" t="s">
        <v>1040</v>
      </c>
      <c r="E247" s="22" t="s">
        <v>1567</v>
      </c>
      <c r="F247" s="22" t="s">
        <v>1368</v>
      </c>
      <c r="G247" s="22" t="s">
        <v>1572</v>
      </c>
      <c r="H247" s="22" t="s">
        <v>1368</v>
      </c>
      <c r="I247" s="22" t="s">
        <v>1368</v>
      </c>
      <c r="J247" s="100"/>
      <c r="K247" s="100">
        <v>0</v>
      </c>
      <c r="L247" s="100">
        <v>0</v>
      </c>
    </row>
    <row r="248" spans="1:12" ht="30" customHeight="1" x14ac:dyDescent="0.3">
      <c r="A248" s="22"/>
      <c r="B248" s="22" t="s">
        <v>1368</v>
      </c>
      <c r="C248" s="22" t="s">
        <v>1062</v>
      </c>
      <c r="D248" s="22" t="s">
        <v>1040</v>
      </c>
      <c r="E248" s="22" t="s">
        <v>1567</v>
      </c>
      <c r="F248" s="22" t="s">
        <v>1368</v>
      </c>
      <c r="G248" s="22" t="s">
        <v>1572</v>
      </c>
      <c r="H248" s="22" t="s">
        <v>1368</v>
      </c>
      <c r="I248" s="22" t="s">
        <v>1368</v>
      </c>
      <c r="J248" s="100"/>
      <c r="K248" s="100">
        <v>0</v>
      </c>
      <c r="L248" s="100">
        <v>0</v>
      </c>
    </row>
    <row r="249" spans="1:12" ht="30" customHeight="1" x14ac:dyDescent="0.3">
      <c r="A249" s="22"/>
      <c r="B249" s="22" t="s">
        <v>1368</v>
      </c>
      <c r="C249" s="22" t="s">
        <v>1063</v>
      </c>
      <c r="D249" s="22" t="s">
        <v>1040</v>
      </c>
      <c r="E249" s="22" t="s">
        <v>1567</v>
      </c>
      <c r="F249" s="22" t="s">
        <v>1368</v>
      </c>
      <c r="G249" s="22" t="s">
        <v>1572</v>
      </c>
      <c r="H249" s="22" t="s">
        <v>1368</v>
      </c>
      <c r="I249" s="22" t="s">
        <v>1368</v>
      </c>
      <c r="J249" s="100"/>
      <c r="K249" s="100">
        <v>0</v>
      </c>
      <c r="L249" s="100">
        <v>0</v>
      </c>
    </row>
    <row r="250" spans="1:12" ht="30" customHeight="1" x14ac:dyDescent="0.3">
      <c r="A250" s="22"/>
      <c r="B250" s="22" t="s">
        <v>1368</v>
      </c>
      <c r="C250" s="22" t="s">
        <v>1064</v>
      </c>
      <c r="D250" s="22" t="s">
        <v>1040</v>
      </c>
      <c r="E250" s="22" t="s">
        <v>1567</v>
      </c>
      <c r="F250" s="22" t="s">
        <v>1368</v>
      </c>
      <c r="G250" s="22" t="s">
        <v>1572</v>
      </c>
      <c r="H250" s="22" t="s">
        <v>1368</v>
      </c>
      <c r="I250" s="22" t="s">
        <v>1368</v>
      </c>
      <c r="J250" s="100"/>
      <c r="K250" s="100">
        <v>0</v>
      </c>
      <c r="L250" s="100">
        <v>0</v>
      </c>
    </row>
    <row r="251" spans="1:12" ht="30" customHeight="1" x14ac:dyDescent="0.3">
      <c r="A251" s="22"/>
      <c r="B251" s="22" t="s">
        <v>1368</v>
      </c>
      <c r="C251" s="22" t="s">
        <v>1065</v>
      </c>
      <c r="D251" s="22" t="s">
        <v>1040</v>
      </c>
      <c r="E251" s="22" t="s">
        <v>1567</v>
      </c>
      <c r="F251" s="22" t="s">
        <v>1368</v>
      </c>
      <c r="G251" s="22" t="s">
        <v>1572</v>
      </c>
      <c r="H251" s="22" t="s">
        <v>1368</v>
      </c>
      <c r="I251" s="22" t="s">
        <v>1368</v>
      </c>
      <c r="J251" s="100"/>
      <c r="K251" s="100">
        <v>0</v>
      </c>
      <c r="L251" s="100">
        <v>0</v>
      </c>
    </row>
    <row r="252" spans="1:12" ht="30" customHeight="1" x14ac:dyDescent="0.3">
      <c r="A252" s="22"/>
      <c r="B252" s="22" t="s">
        <v>1368</v>
      </c>
      <c r="C252" s="22" t="s">
        <v>1066</v>
      </c>
      <c r="D252" s="22" t="s">
        <v>1040</v>
      </c>
      <c r="E252" s="22" t="s">
        <v>1567</v>
      </c>
      <c r="F252" s="22" t="s">
        <v>1368</v>
      </c>
      <c r="G252" s="22" t="s">
        <v>1572</v>
      </c>
      <c r="H252" s="22" t="s">
        <v>1368</v>
      </c>
      <c r="I252" s="22" t="s">
        <v>1368</v>
      </c>
      <c r="J252" s="100"/>
      <c r="K252" s="100">
        <v>0</v>
      </c>
      <c r="L252" s="100">
        <v>0</v>
      </c>
    </row>
    <row r="253" spans="1:12" ht="30" customHeight="1" x14ac:dyDescent="0.3">
      <c r="A253" s="22"/>
      <c r="B253" s="22" t="s">
        <v>1368</v>
      </c>
      <c r="C253" s="22" t="s">
        <v>1067</v>
      </c>
      <c r="D253" s="22" t="s">
        <v>1040</v>
      </c>
      <c r="E253" s="22" t="s">
        <v>1567</v>
      </c>
      <c r="F253" s="22" t="s">
        <v>1368</v>
      </c>
      <c r="G253" s="22" t="s">
        <v>1572</v>
      </c>
      <c r="H253" s="22" t="s">
        <v>1368</v>
      </c>
      <c r="I253" s="22" t="s">
        <v>1368</v>
      </c>
      <c r="J253" s="100"/>
      <c r="K253" s="100">
        <v>0</v>
      </c>
      <c r="L253" s="100">
        <v>0</v>
      </c>
    </row>
    <row r="254" spans="1:12" ht="30" customHeight="1" x14ac:dyDescent="0.3">
      <c r="A254" s="22"/>
      <c r="B254" s="22" t="s">
        <v>1368</v>
      </c>
      <c r="C254" s="22" t="s">
        <v>1068</v>
      </c>
      <c r="D254" s="22" t="s">
        <v>1040</v>
      </c>
      <c r="E254" s="22" t="s">
        <v>1567</v>
      </c>
      <c r="F254" s="22" t="s">
        <v>1368</v>
      </c>
      <c r="G254" s="22" t="s">
        <v>1572</v>
      </c>
      <c r="H254" s="22" t="s">
        <v>1368</v>
      </c>
      <c r="I254" s="22" t="s">
        <v>1368</v>
      </c>
      <c r="J254" s="100"/>
      <c r="K254" s="100">
        <v>0</v>
      </c>
      <c r="L254" s="100">
        <v>0</v>
      </c>
    </row>
    <row r="255" spans="1:12" ht="30" customHeight="1" x14ac:dyDescent="0.3">
      <c r="A255" s="22"/>
      <c r="B255" s="22" t="s">
        <v>1368</v>
      </c>
      <c r="C255" s="22" t="s">
        <v>936</v>
      </c>
      <c r="D255" s="22" t="s">
        <v>937</v>
      </c>
      <c r="E255" s="22" t="s">
        <v>1567</v>
      </c>
      <c r="F255" s="22" t="s">
        <v>1368</v>
      </c>
      <c r="G255" s="22" t="s">
        <v>1572</v>
      </c>
      <c r="H255" s="22" t="s">
        <v>1368</v>
      </c>
      <c r="I255" s="22" t="s">
        <v>1368</v>
      </c>
      <c r="J255" s="100"/>
      <c r="K255" s="100">
        <v>0</v>
      </c>
      <c r="L255" s="100">
        <v>0</v>
      </c>
    </row>
    <row r="256" spans="1:12" ht="30" customHeight="1" x14ac:dyDescent="0.3">
      <c r="A256" s="22"/>
      <c r="B256" s="22" t="s">
        <v>1368</v>
      </c>
      <c r="C256" s="22" t="s">
        <v>938</v>
      </c>
      <c r="D256" s="22" t="s">
        <v>937</v>
      </c>
      <c r="E256" s="22" t="s">
        <v>1567</v>
      </c>
      <c r="F256" s="22" t="s">
        <v>1368</v>
      </c>
      <c r="G256" s="22" t="s">
        <v>1572</v>
      </c>
      <c r="H256" s="22" t="s">
        <v>1368</v>
      </c>
      <c r="I256" s="22" t="s">
        <v>1368</v>
      </c>
      <c r="J256" s="100"/>
      <c r="K256" s="100">
        <v>0</v>
      </c>
      <c r="L256" s="100">
        <v>0</v>
      </c>
    </row>
    <row r="257" spans="1:12" ht="30" customHeight="1" x14ac:dyDescent="0.3">
      <c r="A257" s="22"/>
      <c r="B257" s="22" t="s">
        <v>1368</v>
      </c>
      <c r="C257" s="22" t="s">
        <v>939</v>
      </c>
      <c r="D257" s="22" t="s">
        <v>937</v>
      </c>
      <c r="E257" s="22" t="s">
        <v>1567</v>
      </c>
      <c r="F257" s="22" t="s">
        <v>1368</v>
      </c>
      <c r="G257" s="22" t="s">
        <v>1572</v>
      </c>
      <c r="H257" s="22" t="s">
        <v>1368</v>
      </c>
      <c r="I257" s="22" t="s">
        <v>1368</v>
      </c>
      <c r="J257" s="100"/>
      <c r="K257" s="100">
        <v>0</v>
      </c>
      <c r="L257" s="100">
        <v>0</v>
      </c>
    </row>
    <row r="258" spans="1:12" ht="30" customHeight="1" x14ac:dyDescent="0.3">
      <c r="A258" s="22"/>
      <c r="B258" s="22" t="s">
        <v>1368</v>
      </c>
      <c r="C258" s="22" t="s">
        <v>940</v>
      </c>
      <c r="D258" s="22" t="s">
        <v>937</v>
      </c>
      <c r="E258" s="22" t="s">
        <v>1567</v>
      </c>
      <c r="F258" s="22" t="s">
        <v>1368</v>
      </c>
      <c r="G258" s="22" t="s">
        <v>1572</v>
      </c>
      <c r="H258" s="22" t="s">
        <v>1368</v>
      </c>
      <c r="I258" s="22" t="s">
        <v>1368</v>
      </c>
      <c r="J258" s="100"/>
      <c r="K258" s="100">
        <v>0</v>
      </c>
      <c r="L258" s="100">
        <v>0</v>
      </c>
    </row>
    <row r="259" spans="1:12" ht="30" customHeight="1" x14ac:dyDescent="0.3">
      <c r="A259" s="22"/>
      <c r="B259" s="22" t="s">
        <v>1368</v>
      </c>
      <c r="C259" s="22" t="s">
        <v>941</v>
      </c>
      <c r="D259" s="22" t="s">
        <v>937</v>
      </c>
      <c r="E259" s="22" t="s">
        <v>1567</v>
      </c>
      <c r="F259" s="22" t="s">
        <v>1368</v>
      </c>
      <c r="G259" s="22" t="s">
        <v>1572</v>
      </c>
      <c r="H259" s="22" t="s">
        <v>1368</v>
      </c>
      <c r="I259" s="22" t="s">
        <v>1368</v>
      </c>
      <c r="J259" s="100"/>
      <c r="K259" s="100">
        <v>0</v>
      </c>
      <c r="L259" s="100">
        <v>0</v>
      </c>
    </row>
    <row r="260" spans="1:12" ht="30" customHeight="1" x14ac:dyDescent="0.3">
      <c r="A260" s="22"/>
      <c r="B260" s="22" t="s">
        <v>1368</v>
      </c>
      <c r="C260" s="22" t="s">
        <v>942</v>
      </c>
      <c r="D260" s="22" t="s">
        <v>937</v>
      </c>
      <c r="E260" s="22" t="s">
        <v>1567</v>
      </c>
      <c r="F260" s="22" t="s">
        <v>1368</v>
      </c>
      <c r="G260" s="22" t="s">
        <v>1572</v>
      </c>
      <c r="H260" s="22" t="s">
        <v>1368</v>
      </c>
      <c r="I260" s="22" t="s">
        <v>1368</v>
      </c>
      <c r="J260" s="100"/>
      <c r="K260" s="100">
        <v>0</v>
      </c>
      <c r="L260" s="100">
        <v>0</v>
      </c>
    </row>
    <row r="261" spans="1:12" ht="30" customHeight="1" x14ac:dyDescent="0.3">
      <c r="A261" s="22"/>
      <c r="B261" s="22" t="s">
        <v>1368</v>
      </c>
      <c r="C261" s="22" t="s">
        <v>943</v>
      </c>
      <c r="D261" s="22" t="s">
        <v>937</v>
      </c>
      <c r="E261" s="22" t="s">
        <v>1567</v>
      </c>
      <c r="F261" s="22" t="s">
        <v>1368</v>
      </c>
      <c r="G261" s="22" t="s">
        <v>1572</v>
      </c>
      <c r="H261" s="22" t="s">
        <v>1368</v>
      </c>
      <c r="I261" s="22" t="s">
        <v>1368</v>
      </c>
      <c r="J261" s="100"/>
      <c r="K261" s="100">
        <v>0</v>
      </c>
      <c r="L261" s="100">
        <v>0</v>
      </c>
    </row>
    <row r="262" spans="1:12" ht="30" customHeight="1" x14ac:dyDescent="0.3">
      <c r="A262" s="22"/>
      <c r="B262" s="22" t="s">
        <v>1368</v>
      </c>
      <c r="C262" s="22" t="s">
        <v>944</v>
      </c>
      <c r="D262" s="22" t="s">
        <v>937</v>
      </c>
      <c r="E262" s="22" t="s">
        <v>1567</v>
      </c>
      <c r="F262" s="22" t="s">
        <v>1368</v>
      </c>
      <c r="G262" s="22" t="s">
        <v>1572</v>
      </c>
      <c r="H262" s="22" t="s">
        <v>1368</v>
      </c>
      <c r="I262" s="22" t="s">
        <v>1368</v>
      </c>
      <c r="J262" s="100"/>
      <c r="K262" s="100">
        <v>0</v>
      </c>
      <c r="L262" s="100">
        <v>0</v>
      </c>
    </row>
    <row r="263" spans="1:12" ht="30" customHeight="1" x14ac:dyDescent="0.3">
      <c r="A263" s="22"/>
      <c r="B263" s="22" t="s">
        <v>1368</v>
      </c>
      <c r="C263" s="22" t="s">
        <v>945</v>
      </c>
      <c r="D263" s="22" t="s">
        <v>937</v>
      </c>
      <c r="E263" s="22" t="s">
        <v>1567</v>
      </c>
      <c r="F263" s="22" t="s">
        <v>1368</v>
      </c>
      <c r="G263" s="22" t="s">
        <v>1572</v>
      </c>
      <c r="H263" s="22" t="s">
        <v>1368</v>
      </c>
      <c r="I263" s="22" t="s">
        <v>1368</v>
      </c>
      <c r="J263" s="100"/>
      <c r="K263" s="100">
        <v>0</v>
      </c>
      <c r="L263" s="100">
        <v>0</v>
      </c>
    </row>
    <row r="264" spans="1:12" ht="30" customHeight="1" x14ac:dyDescent="0.3">
      <c r="A264" s="22"/>
      <c r="B264" s="22" t="s">
        <v>1368</v>
      </c>
      <c r="C264" s="22" t="s">
        <v>946</v>
      </c>
      <c r="D264" s="22" t="s">
        <v>937</v>
      </c>
      <c r="E264" s="22" t="s">
        <v>1567</v>
      </c>
      <c r="F264" s="22" t="s">
        <v>1368</v>
      </c>
      <c r="G264" s="22" t="s">
        <v>1572</v>
      </c>
      <c r="H264" s="22" t="s">
        <v>1368</v>
      </c>
      <c r="I264" s="22" t="s">
        <v>1368</v>
      </c>
      <c r="J264" s="100"/>
      <c r="K264" s="100">
        <v>0</v>
      </c>
      <c r="L264" s="100">
        <v>0</v>
      </c>
    </row>
    <row r="265" spans="1:12" ht="30" customHeight="1" x14ac:dyDescent="0.3">
      <c r="A265" s="22"/>
      <c r="B265" s="22" t="s">
        <v>1368</v>
      </c>
      <c r="C265" s="22" t="s">
        <v>947</v>
      </c>
      <c r="D265" s="22" t="s">
        <v>937</v>
      </c>
      <c r="E265" s="22" t="s">
        <v>1567</v>
      </c>
      <c r="F265" s="22" t="s">
        <v>1368</v>
      </c>
      <c r="G265" s="22" t="s">
        <v>1572</v>
      </c>
      <c r="H265" s="22" t="s">
        <v>1368</v>
      </c>
      <c r="I265" s="22" t="s">
        <v>1368</v>
      </c>
      <c r="J265" s="100"/>
      <c r="K265" s="100">
        <v>0</v>
      </c>
      <c r="L265" s="100">
        <v>0</v>
      </c>
    </row>
    <row r="266" spans="1:12" ht="30" customHeight="1" x14ac:dyDescent="0.3">
      <c r="A266" s="22"/>
      <c r="B266" s="22" t="s">
        <v>1368</v>
      </c>
      <c r="C266" s="22" t="s">
        <v>948</v>
      </c>
      <c r="D266" s="22" t="s">
        <v>937</v>
      </c>
      <c r="E266" s="22" t="s">
        <v>1567</v>
      </c>
      <c r="F266" s="22" t="s">
        <v>1368</v>
      </c>
      <c r="G266" s="22" t="s">
        <v>1572</v>
      </c>
      <c r="H266" s="22" t="s">
        <v>1368</v>
      </c>
      <c r="I266" s="22" t="s">
        <v>1368</v>
      </c>
      <c r="J266" s="100"/>
      <c r="K266" s="100">
        <v>0</v>
      </c>
      <c r="L266" s="100">
        <v>0</v>
      </c>
    </row>
    <row r="267" spans="1:12" ht="30" customHeight="1" x14ac:dyDescent="0.3">
      <c r="A267" s="22"/>
      <c r="B267" s="22" t="s">
        <v>1368</v>
      </c>
      <c r="C267" s="22" t="s">
        <v>949</v>
      </c>
      <c r="D267" s="22" t="s">
        <v>937</v>
      </c>
      <c r="E267" s="22" t="s">
        <v>1567</v>
      </c>
      <c r="F267" s="22" t="s">
        <v>1368</v>
      </c>
      <c r="G267" s="22" t="s">
        <v>1572</v>
      </c>
      <c r="H267" s="22" t="s">
        <v>1368</v>
      </c>
      <c r="I267" s="22" t="s">
        <v>1368</v>
      </c>
      <c r="J267" s="100"/>
      <c r="K267" s="100">
        <v>0</v>
      </c>
      <c r="L267" s="100">
        <v>0</v>
      </c>
    </row>
    <row r="268" spans="1:12" ht="30" customHeight="1" x14ac:dyDescent="0.3">
      <c r="A268" s="22"/>
      <c r="B268" s="22" t="s">
        <v>1368</v>
      </c>
      <c r="C268" s="22" t="s">
        <v>950</v>
      </c>
      <c r="D268" s="22" t="s">
        <v>937</v>
      </c>
      <c r="E268" s="22" t="s">
        <v>1567</v>
      </c>
      <c r="F268" s="22" t="s">
        <v>1368</v>
      </c>
      <c r="G268" s="22" t="s">
        <v>1572</v>
      </c>
      <c r="H268" s="22" t="s">
        <v>1368</v>
      </c>
      <c r="I268" s="22" t="s">
        <v>1368</v>
      </c>
      <c r="J268" s="100"/>
      <c r="K268" s="100">
        <v>0</v>
      </c>
      <c r="L268" s="100">
        <v>0</v>
      </c>
    </row>
    <row r="269" spans="1:12" ht="30" customHeight="1" x14ac:dyDescent="0.3">
      <c r="A269" s="22"/>
      <c r="B269" s="22" t="s">
        <v>1368</v>
      </c>
      <c r="C269" s="22" t="s">
        <v>951</v>
      </c>
      <c r="D269" s="22" t="s">
        <v>937</v>
      </c>
      <c r="E269" s="22" t="s">
        <v>1567</v>
      </c>
      <c r="F269" s="22" t="s">
        <v>1368</v>
      </c>
      <c r="G269" s="22" t="s">
        <v>1572</v>
      </c>
      <c r="H269" s="22" t="s">
        <v>1368</v>
      </c>
      <c r="I269" s="22" t="s">
        <v>1368</v>
      </c>
      <c r="J269" s="100"/>
      <c r="K269" s="100">
        <v>0</v>
      </c>
      <c r="L269" s="100">
        <v>0</v>
      </c>
    </row>
    <row r="270" spans="1:12" ht="30" customHeight="1" x14ac:dyDescent="0.3">
      <c r="A270" s="22"/>
      <c r="B270" s="22" t="s">
        <v>1368</v>
      </c>
      <c r="C270" s="22" t="s">
        <v>952</v>
      </c>
      <c r="D270" s="22" t="s">
        <v>937</v>
      </c>
      <c r="E270" s="22" t="s">
        <v>1567</v>
      </c>
      <c r="F270" s="22" t="s">
        <v>1368</v>
      </c>
      <c r="G270" s="22" t="s">
        <v>1572</v>
      </c>
      <c r="H270" s="22" t="s">
        <v>1368</v>
      </c>
      <c r="I270" s="22" t="s">
        <v>1368</v>
      </c>
      <c r="J270" s="100"/>
      <c r="K270" s="100">
        <v>0</v>
      </c>
      <c r="L270" s="100">
        <v>0</v>
      </c>
    </row>
    <row r="271" spans="1:12" ht="30" customHeight="1" x14ac:dyDescent="0.3">
      <c r="A271" s="22"/>
      <c r="B271" s="22" t="s">
        <v>1368</v>
      </c>
      <c r="C271" s="22" t="s">
        <v>953</v>
      </c>
      <c r="D271" s="22" t="s">
        <v>937</v>
      </c>
      <c r="E271" s="22" t="s">
        <v>1567</v>
      </c>
      <c r="F271" s="22" t="s">
        <v>1368</v>
      </c>
      <c r="G271" s="22" t="s">
        <v>1572</v>
      </c>
      <c r="H271" s="22" t="s">
        <v>1368</v>
      </c>
      <c r="I271" s="22" t="s">
        <v>1368</v>
      </c>
      <c r="J271" s="100"/>
      <c r="K271" s="100">
        <v>0</v>
      </c>
      <c r="L271" s="100">
        <v>0</v>
      </c>
    </row>
    <row r="272" spans="1:12" ht="30" customHeight="1" x14ac:dyDescent="0.3">
      <c r="A272" s="22"/>
      <c r="B272" s="22" t="s">
        <v>1368</v>
      </c>
      <c r="C272" s="22" t="s">
        <v>954</v>
      </c>
      <c r="D272" s="22" t="s">
        <v>937</v>
      </c>
      <c r="E272" s="22" t="s">
        <v>1567</v>
      </c>
      <c r="F272" s="22" t="s">
        <v>1368</v>
      </c>
      <c r="G272" s="22" t="s">
        <v>1572</v>
      </c>
      <c r="H272" s="22" t="s">
        <v>1368</v>
      </c>
      <c r="I272" s="22" t="s">
        <v>1368</v>
      </c>
      <c r="J272" s="100"/>
      <c r="K272" s="100">
        <v>0</v>
      </c>
      <c r="L272" s="100">
        <v>0</v>
      </c>
    </row>
    <row r="273" spans="1:12" ht="30" customHeight="1" x14ac:dyDescent="0.3">
      <c r="A273" s="22"/>
      <c r="B273" s="22" t="s">
        <v>1368</v>
      </c>
      <c r="C273" s="22" t="s">
        <v>955</v>
      </c>
      <c r="D273" s="22" t="s">
        <v>937</v>
      </c>
      <c r="E273" s="22" t="s">
        <v>1567</v>
      </c>
      <c r="F273" s="22" t="s">
        <v>1368</v>
      </c>
      <c r="G273" s="22" t="s">
        <v>1572</v>
      </c>
      <c r="H273" s="22" t="s">
        <v>1368</v>
      </c>
      <c r="I273" s="22" t="s">
        <v>1368</v>
      </c>
      <c r="J273" s="100"/>
      <c r="K273" s="100">
        <v>0</v>
      </c>
      <c r="L273" s="100">
        <v>0</v>
      </c>
    </row>
    <row r="274" spans="1:12" ht="30" customHeight="1" x14ac:dyDescent="0.3">
      <c r="A274" s="22"/>
      <c r="B274" s="22" t="s">
        <v>1368</v>
      </c>
      <c r="C274" s="22" t="s">
        <v>956</v>
      </c>
      <c r="D274" s="22" t="s">
        <v>937</v>
      </c>
      <c r="E274" s="22" t="s">
        <v>1567</v>
      </c>
      <c r="F274" s="22" t="s">
        <v>1368</v>
      </c>
      <c r="G274" s="22" t="s">
        <v>1572</v>
      </c>
      <c r="H274" s="22" t="s">
        <v>1368</v>
      </c>
      <c r="I274" s="22" t="s">
        <v>1368</v>
      </c>
      <c r="J274" s="100"/>
      <c r="K274" s="100">
        <v>0</v>
      </c>
      <c r="L274" s="100">
        <v>0</v>
      </c>
    </row>
    <row r="275" spans="1:12" ht="30" customHeight="1" x14ac:dyDescent="0.3">
      <c r="A275" s="22"/>
      <c r="B275" s="22" t="s">
        <v>1368</v>
      </c>
      <c r="C275" s="22" t="s">
        <v>957</v>
      </c>
      <c r="D275" s="22" t="s">
        <v>937</v>
      </c>
      <c r="E275" s="22" t="s">
        <v>1567</v>
      </c>
      <c r="F275" s="22" t="s">
        <v>1368</v>
      </c>
      <c r="G275" s="22" t="s">
        <v>1572</v>
      </c>
      <c r="H275" s="22" t="s">
        <v>1368</v>
      </c>
      <c r="I275" s="22" t="s">
        <v>1368</v>
      </c>
      <c r="J275" s="100"/>
      <c r="K275" s="100">
        <v>0</v>
      </c>
      <c r="L275" s="100">
        <v>0</v>
      </c>
    </row>
    <row r="276" spans="1:12" ht="30" customHeight="1" x14ac:dyDescent="0.3">
      <c r="A276" s="22"/>
      <c r="B276" s="22" t="s">
        <v>1368</v>
      </c>
      <c r="C276" s="22" t="s">
        <v>958</v>
      </c>
      <c r="D276" s="22" t="s">
        <v>937</v>
      </c>
      <c r="E276" s="22" t="s">
        <v>1567</v>
      </c>
      <c r="F276" s="22" t="s">
        <v>1368</v>
      </c>
      <c r="G276" s="22" t="s">
        <v>1572</v>
      </c>
      <c r="H276" s="22" t="s">
        <v>1368</v>
      </c>
      <c r="I276" s="22" t="s">
        <v>1368</v>
      </c>
      <c r="J276" s="100"/>
      <c r="K276" s="100">
        <v>0</v>
      </c>
      <c r="L276" s="100">
        <v>0</v>
      </c>
    </row>
    <row r="277" spans="1:12" ht="30" customHeight="1" x14ac:dyDescent="0.3">
      <c r="A277" s="22"/>
      <c r="B277" s="22" t="s">
        <v>1368</v>
      </c>
      <c r="C277" s="22" t="s">
        <v>959</v>
      </c>
      <c r="D277" s="22" t="s">
        <v>937</v>
      </c>
      <c r="E277" s="22" t="s">
        <v>1567</v>
      </c>
      <c r="F277" s="22" t="s">
        <v>1368</v>
      </c>
      <c r="G277" s="22" t="s">
        <v>1572</v>
      </c>
      <c r="H277" s="22" t="s">
        <v>1368</v>
      </c>
      <c r="I277" s="22" t="s">
        <v>1368</v>
      </c>
      <c r="J277" s="100"/>
      <c r="K277" s="100">
        <v>0</v>
      </c>
      <c r="L277" s="100">
        <v>0</v>
      </c>
    </row>
    <row r="278" spans="1:12" ht="30" customHeight="1" x14ac:dyDescent="0.3">
      <c r="A278" s="22"/>
      <c r="B278" s="22" t="s">
        <v>1368</v>
      </c>
      <c r="C278" s="22" t="s">
        <v>960</v>
      </c>
      <c r="D278" s="22" t="s">
        <v>937</v>
      </c>
      <c r="E278" s="22" t="s">
        <v>1567</v>
      </c>
      <c r="F278" s="22" t="s">
        <v>1368</v>
      </c>
      <c r="G278" s="22" t="s">
        <v>1572</v>
      </c>
      <c r="H278" s="22" t="s">
        <v>1368</v>
      </c>
      <c r="I278" s="22" t="s">
        <v>1368</v>
      </c>
      <c r="J278" s="100"/>
      <c r="K278" s="100">
        <v>0</v>
      </c>
      <c r="L278" s="100">
        <v>0</v>
      </c>
    </row>
    <row r="279" spans="1:12" ht="30" customHeight="1" x14ac:dyDescent="0.3">
      <c r="A279" s="22"/>
      <c r="B279" s="22" t="s">
        <v>1368</v>
      </c>
      <c r="C279" s="22" t="s">
        <v>961</v>
      </c>
      <c r="D279" s="22" t="s">
        <v>937</v>
      </c>
      <c r="E279" s="22" t="s">
        <v>1567</v>
      </c>
      <c r="F279" s="22" t="s">
        <v>1368</v>
      </c>
      <c r="G279" s="22" t="s">
        <v>1572</v>
      </c>
      <c r="H279" s="22" t="s">
        <v>1368</v>
      </c>
      <c r="I279" s="22" t="s">
        <v>1368</v>
      </c>
      <c r="J279" s="100"/>
      <c r="K279" s="100">
        <v>0</v>
      </c>
      <c r="L279" s="100">
        <v>0</v>
      </c>
    </row>
    <row r="280" spans="1:12" ht="30" customHeight="1" x14ac:dyDescent="0.3">
      <c r="A280" s="22"/>
      <c r="B280" s="22" t="s">
        <v>1368</v>
      </c>
      <c r="C280" s="22" t="s">
        <v>962</v>
      </c>
      <c r="D280" s="22" t="s">
        <v>937</v>
      </c>
      <c r="E280" s="22" t="s">
        <v>1567</v>
      </c>
      <c r="F280" s="22" t="s">
        <v>1368</v>
      </c>
      <c r="G280" s="22" t="s">
        <v>1572</v>
      </c>
      <c r="H280" s="22" t="s">
        <v>1368</v>
      </c>
      <c r="I280" s="22" t="s">
        <v>1368</v>
      </c>
      <c r="J280" s="100"/>
      <c r="K280" s="100">
        <v>0</v>
      </c>
      <c r="L280" s="100">
        <v>0</v>
      </c>
    </row>
    <row r="281" spans="1:12" ht="30" customHeight="1" x14ac:dyDescent="0.3">
      <c r="A281" s="22"/>
      <c r="B281" s="22" t="s">
        <v>1368</v>
      </c>
      <c r="C281" s="22" t="s">
        <v>723</v>
      </c>
      <c r="D281" s="22" t="s">
        <v>553</v>
      </c>
      <c r="E281" s="22" t="s">
        <v>1567</v>
      </c>
      <c r="F281" s="22" t="s">
        <v>1368</v>
      </c>
      <c r="G281" s="22" t="s">
        <v>1572</v>
      </c>
      <c r="H281" s="22" t="s">
        <v>1368</v>
      </c>
      <c r="I281" s="22" t="s">
        <v>1368</v>
      </c>
      <c r="J281" s="100"/>
      <c r="K281" s="100">
        <v>0</v>
      </c>
      <c r="L281" s="100">
        <v>0</v>
      </c>
    </row>
    <row r="282" spans="1:12" ht="30" customHeight="1" x14ac:dyDescent="0.3">
      <c r="A282" s="22"/>
      <c r="B282" s="22" t="s">
        <v>1368</v>
      </c>
      <c r="C282" s="22" t="s">
        <v>724</v>
      </c>
      <c r="D282" s="22" t="s">
        <v>553</v>
      </c>
      <c r="E282" s="22" t="s">
        <v>1567</v>
      </c>
      <c r="F282" s="22" t="s">
        <v>1368</v>
      </c>
      <c r="G282" s="22" t="s">
        <v>1572</v>
      </c>
      <c r="H282" s="22" t="s">
        <v>1368</v>
      </c>
      <c r="I282" s="22" t="s">
        <v>1368</v>
      </c>
      <c r="J282" s="100"/>
      <c r="K282" s="100">
        <v>0</v>
      </c>
      <c r="L282" s="100">
        <v>0</v>
      </c>
    </row>
    <row r="283" spans="1:12" ht="30" customHeight="1" x14ac:dyDescent="0.3">
      <c r="A283" s="22"/>
      <c r="B283" s="22" t="s">
        <v>1368</v>
      </c>
      <c r="C283" s="22" t="s">
        <v>725</v>
      </c>
      <c r="D283" s="22" t="s">
        <v>553</v>
      </c>
      <c r="E283" s="22" t="s">
        <v>1567</v>
      </c>
      <c r="F283" s="22" t="s">
        <v>1368</v>
      </c>
      <c r="G283" s="22" t="s">
        <v>1572</v>
      </c>
      <c r="H283" s="22" t="s">
        <v>1368</v>
      </c>
      <c r="I283" s="22" t="s">
        <v>1368</v>
      </c>
      <c r="J283" s="100"/>
      <c r="K283" s="100">
        <v>0</v>
      </c>
      <c r="L283" s="100">
        <v>0</v>
      </c>
    </row>
    <row r="284" spans="1:12" ht="30" customHeight="1" x14ac:dyDescent="0.3">
      <c r="A284" s="22"/>
      <c r="B284" s="22" t="s">
        <v>1368</v>
      </c>
      <c r="C284" s="22" t="s">
        <v>726</v>
      </c>
      <c r="D284" s="22" t="s">
        <v>553</v>
      </c>
      <c r="E284" s="22" t="s">
        <v>1567</v>
      </c>
      <c r="F284" s="22" t="s">
        <v>1368</v>
      </c>
      <c r="G284" s="22" t="s">
        <v>1572</v>
      </c>
      <c r="H284" s="22" t="s">
        <v>1368</v>
      </c>
      <c r="I284" s="22" t="s">
        <v>1368</v>
      </c>
      <c r="J284" s="100"/>
      <c r="K284" s="100">
        <v>0</v>
      </c>
      <c r="L284" s="100">
        <v>0</v>
      </c>
    </row>
    <row r="285" spans="1:12" ht="30" customHeight="1" x14ac:dyDescent="0.3">
      <c r="A285" s="22"/>
      <c r="B285" s="22" t="s">
        <v>1368</v>
      </c>
      <c r="C285" s="22" t="s">
        <v>727</v>
      </c>
      <c r="D285" s="22" t="s">
        <v>553</v>
      </c>
      <c r="E285" s="22" t="s">
        <v>1567</v>
      </c>
      <c r="F285" s="22" t="s">
        <v>1368</v>
      </c>
      <c r="G285" s="22" t="s">
        <v>1572</v>
      </c>
      <c r="H285" s="22" t="s">
        <v>1368</v>
      </c>
      <c r="I285" s="22" t="s">
        <v>1368</v>
      </c>
      <c r="J285" s="100"/>
      <c r="K285" s="100">
        <v>0</v>
      </c>
      <c r="L285" s="100">
        <v>0</v>
      </c>
    </row>
    <row r="286" spans="1:12" ht="30" customHeight="1" x14ac:dyDescent="0.3">
      <c r="A286" s="22"/>
      <c r="B286" s="22" t="s">
        <v>1368</v>
      </c>
      <c r="C286" s="22" t="s">
        <v>728</v>
      </c>
      <c r="D286" s="22" t="s">
        <v>553</v>
      </c>
      <c r="E286" s="22" t="s">
        <v>1567</v>
      </c>
      <c r="F286" s="22" t="s">
        <v>1368</v>
      </c>
      <c r="G286" s="22" t="s">
        <v>1572</v>
      </c>
      <c r="H286" s="22" t="s">
        <v>1368</v>
      </c>
      <c r="I286" s="22" t="s">
        <v>1368</v>
      </c>
      <c r="J286" s="100"/>
      <c r="K286" s="100">
        <v>0</v>
      </c>
      <c r="L286" s="100">
        <v>0</v>
      </c>
    </row>
    <row r="287" spans="1:12" ht="30" customHeight="1" x14ac:dyDescent="0.3">
      <c r="A287" s="22"/>
      <c r="B287" s="22" t="s">
        <v>1368</v>
      </c>
      <c r="C287" s="22" t="s">
        <v>729</v>
      </c>
      <c r="D287" s="22" t="s">
        <v>553</v>
      </c>
      <c r="E287" s="22" t="s">
        <v>1567</v>
      </c>
      <c r="F287" s="22" t="s">
        <v>1368</v>
      </c>
      <c r="G287" s="22" t="s">
        <v>1572</v>
      </c>
      <c r="H287" s="22" t="s">
        <v>1368</v>
      </c>
      <c r="I287" s="22" t="s">
        <v>1368</v>
      </c>
      <c r="J287" s="100"/>
      <c r="K287" s="100">
        <v>0</v>
      </c>
      <c r="L287" s="100">
        <v>0</v>
      </c>
    </row>
    <row r="288" spans="1:12" ht="30" customHeight="1" x14ac:dyDescent="0.3">
      <c r="A288" s="22"/>
      <c r="B288" s="22" t="s">
        <v>1368</v>
      </c>
      <c r="C288" s="22" t="s">
        <v>730</v>
      </c>
      <c r="D288" s="22" t="s">
        <v>553</v>
      </c>
      <c r="E288" s="22" t="s">
        <v>1567</v>
      </c>
      <c r="F288" s="22" t="s">
        <v>1368</v>
      </c>
      <c r="G288" s="22" t="s">
        <v>1572</v>
      </c>
      <c r="H288" s="22" t="s">
        <v>1368</v>
      </c>
      <c r="I288" s="22" t="s">
        <v>1368</v>
      </c>
      <c r="J288" s="100"/>
      <c r="K288" s="100">
        <v>0</v>
      </c>
      <c r="L288" s="100">
        <v>0</v>
      </c>
    </row>
    <row r="289" spans="1:12" ht="30" customHeight="1" x14ac:dyDescent="0.3">
      <c r="A289" s="22"/>
      <c r="B289" s="22" t="s">
        <v>1368</v>
      </c>
      <c r="C289" s="22" t="s">
        <v>984</v>
      </c>
      <c r="D289" s="22" t="s">
        <v>553</v>
      </c>
      <c r="E289" s="22" t="s">
        <v>1567</v>
      </c>
      <c r="F289" s="22" t="s">
        <v>1368</v>
      </c>
      <c r="G289" s="22" t="s">
        <v>1572</v>
      </c>
      <c r="H289" s="22" t="s">
        <v>1368</v>
      </c>
      <c r="I289" s="22" t="s">
        <v>1368</v>
      </c>
      <c r="J289" s="100"/>
      <c r="K289" s="100">
        <v>0</v>
      </c>
      <c r="L289" s="100">
        <v>0</v>
      </c>
    </row>
    <row r="290" spans="1:12" ht="30" customHeight="1" x14ac:dyDescent="0.3">
      <c r="A290" s="22"/>
      <c r="B290" s="22" t="s">
        <v>1368</v>
      </c>
      <c r="C290" s="22" t="s">
        <v>990</v>
      </c>
      <c r="D290" s="22" t="s">
        <v>553</v>
      </c>
      <c r="E290" s="22" t="s">
        <v>1567</v>
      </c>
      <c r="F290" s="22" t="s">
        <v>1368</v>
      </c>
      <c r="G290" s="22" t="s">
        <v>1572</v>
      </c>
      <c r="H290" s="22" t="s">
        <v>1368</v>
      </c>
      <c r="I290" s="22" t="s">
        <v>1368</v>
      </c>
      <c r="J290" s="100"/>
      <c r="K290" s="100">
        <v>0</v>
      </c>
      <c r="L290" s="100">
        <v>0</v>
      </c>
    </row>
    <row r="291" spans="1:12" ht="30" customHeight="1" x14ac:dyDescent="0.3">
      <c r="A291" s="22"/>
      <c r="B291" s="22" t="s">
        <v>1368</v>
      </c>
      <c r="C291" s="22" t="s">
        <v>997</v>
      </c>
      <c r="D291" s="22" t="s">
        <v>553</v>
      </c>
      <c r="E291" s="22" t="s">
        <v>1567</v>
      </c>
      <c r="F291" s="22" t="s">
        <v>1368</v>
      </c>
      <c r="G291" s="22" t="s">
        <v>1572</v>
      </c>
      <c r="H291" s="22" t="s">
        <v>1368</v>
      </c>
      <c r="I291" s="22" t="s">
        <v>1368</v>
      </c>
      <c r="J291" s="100"/>
      <c r="K291" s="100">
        <v>0</v>
      </c>
      <c r="L291" s="100">
        <v>0</v>
      </c>
    </row>
    <row r="292" spans="1:12" ht="30" customHeight="1" x14ac:dyDescent="0.3">
      <c r="A292" s="22"/>
      <c r="B292" s="22" t="s">
        <v>1368</v>
      </c>
      <c r="C292" s="22" t="s">
        <v>1003</v>
      </c>
      <c r="D292" s="22" t="s">
        <v>553</v>
      </c>
      <c r="E292" s="22" t="s">
        <v>1567</v>
      </c>
      <c r="F292" s="22" t="s">
        <v>1368</v>
      </c>
      <c r="G292" s="22" t="s">
        <v>1572</v>
      </c>
      <c r="H292" s="22" t="s">
        <v>1368</v>
      </c>
      <c r="I292" s="22" t="s">
        <v>1368</v>
      </c>
      <c r="J292" s="100"/>
      <c r="K292" s="100">
        <v>0</v>
      </c>
      <c r="L292" s="100">
        <v>0</v>
      </c>
    </row>
    <row r="293" spans="1:12" ht="30" customHeight="1" x14ac:dyDescent="0.3">
      <c r="A293" s="22"/>
      <c r="B293" s="22" t="s">
        <v>1368</v>
      </c>
      <c r="C293" s="22" t="s">
        <v>1008</v>
      </c>
      <c r="D293" s="22" t="s">
        <v>553</v>
      </c>
      <c r="E293" s="22" t="s">
        <v>1567</v>
      </c>
      <c r="F293" s="22" t="s">
        <v>1368</v>
      </c>
      <c r="G293" s="22" t="s">
        <v>1572</v>
      </c>
      <c r="H293" s="22" t="s">
        <v>1368</v>
      </c>
      <c r="I293" s="22" t="s">
        <v>1368</v>
      </c>
      <c r="J293" s="100"/>
      <c r="K293" s="100">
        <v>0</v>
      </c>
      <c r="L293" s="100">
        <v>0</v>
      </c>
    </row>
    <row r="294" spans="1:12" ht="30" customHeight="1" x14ac:dyDescent="0.3">
      <c r="A294" s="22"/>
      <c r="B294" s="22" t="s">
        <v>1368</v>
      </c>
      <c r="C294" s="22" t="s">
        <v>1012</v>
      </c>
      <c r="D294" s="22" t="s">
        <v>553</v>
      </c>
      <c r="E294" s="22" t="s">
        <v>1567</v>
      </c>
      <c r="F294" s="22" t="s">
        <v>1368</v>
      </c>
      <c r="G294" s="22" t="s">
        <v>1572</v>
      </c>
      <c r="H294" s="22" t="s">
        <v>1368</v>
      </c>
      <c r="I294" s="22" t="s">
        <v>1368</v>
      </c>
      <c r="J294" s="100"/>
      <c r="K294" s="100">
        <v>0</v>
      </c>
      <c r="L294" s="100">
        <v>0</v>
      </c>
    </row>
    <row r="295" spans="1:12" ht="30" customHeight="1" x14ac:dyDescent="0.3">
      <c r="A295" s="22"/>
      <c r="B295" s="22" t="s">
        <v>1368</v>
      </c>
      <c r="C295" s="22" t="s">
        <v>1015</v>
      </c>
      <c r="D295" s="22" t="s">
        <v>553</v>
      </c>
      <c r="E295" s="22" t="s">
        <v>1567</v>
      </c>
      <c r="F295" s="22" t="s">
        <v>1368</v>
      </c>
      <c r="G295" s="22" t="s">
        <v>1572</v>
      </c>
      <c r="H295" s="22" t="s">
        <v>1368</v>
      </c>
      <c r="I295" s="22" t="s">
        <v>1368</v>
      </c>
      <c r="J295" s="100"/>
      <c r="K295" s="100">
        <v>0</v>
      </c>
      <c r="L295" s="100">
        <v>0</v>
      </c>
    </row>
    <row r="296" spans="1:12" ht="30" customHeight="1" x14ac:dyDescent="0.3">
      <c r="A296" s="22"/>
      <c r="B296" s="22" t="s">
        <v>1368</v>
      </c>
      <c r="C296" s="22" t="s">
        <v>1018</v>
      </c>
      <c r="D296" s="22" t="s">
        <v>553</v>
      </c>
      <c r="E296" s="22" t="s">
        <v>1567</v>
      </c>
      <c r="F296" s="22" t="s">
        <v>1368</v>
      </c>
      <c r="G296" s="22" t="s">
        <v>1572</v>
      </c>
      <c r="H296" s="22" t="s">
        <v>1368</v>
      </c>
      <c r="I296" s="22" t="s">
        <v>1368</v>
      </c>
      <c r="J296" s="100"/>
      <c r="K296" s="100">
        <v>0</v>
      </c>
      <c r="L296" s="100">
        <v>0</v>
      </c>
    </row>
    <row r="297" spans="1:12" ht="30" customHeight="1" x14ac:dyDescent="0.3">
      <c r="A297" s="22"/>
      <c r="B297" s="22" t="s">
        <v>1368</v>
      </c>
      <c r="C297" s="22" t="s">
        <v>1293</v>
      </c>
      <c r="D297" s="22" t="s">
        <v>1294</v>
      </c>
      <c r="E297" s="22" t="s">
        <v>1567</v>
      </c>
      <c r="F297" s="22" t="s">
        <v>1368</v>
      </c>
      <c r="G297" s="22" t="s">
        <v>1572</v>
      </c>
      <c r="H297" s="22" t="s">
        <v>1368</v>
      </c>
      <c r="I297" s="22" t="s">
        <v>1368</v>
      </c>
      <c r="J297" s="100"/>
      <c r="K297" s="100">
        <v>0</v>
      </c>
      <c r="L297" s="100">
        <v>0</v>
      </c>
    </row>
    <row r="298" spans="1:12" ht="30" customHeight="1" x14ac:dyDescent="0.3">
      <c r="A298" s="22"/>
      <c r="B298" s="22" t="s">
        <v>1368</v>
      </c>
      <c r="C298" s="22" t="s">
        <v>1295</v>
      </c>
      <c r="D298" s="22" t="s">
        <v>1294</v>
      </c>
      <c r="E298" s="22" t="s">
        <v>1567</v>
      </c>
      <c r="F298" s="22" t="s">
        <v>1368</v>
      </c>
      <c r="G298" s="22" t="s">
        <v>1572</v>
      </c>
      <c r="H298" s="22" t="s">
        <v>1368</v>
      </c>
      <c r="I298" s="22" t="s">
        <v>1368</v>
      </c>
      <c r="J298" s="100"/>
      <c r="K298" s="100">
        <v>0</v>
      </c>
      <c r="L298" s="100">
        <v>0</v>
      </c>
    </row>
    <row r="299" spans="1:12" ht="30" customHeight="1" x14ac:dyDescent="0.3">
      <c r="A299" s="22"/>
      <c r="B299" s="22" t="s">
        <v>1368</v>
      </c>
      <c r="C299" s="22" t="s">
        <v>1296</v>
      </c>
      <c r="D299" s="22" t="s">
        <v>1294</v>
      </c>
      <c r="E299" s="22" t="s">
        <v>1567</v>
      </c>
      <c r="F299" s="22" t="s">
        <v>1368</v>
      </c>
      <c r="G299" s="22" t="s">
        <v>1572</v>
      </c>
      <c r="H299" s="22" t="s">
        <v>1368</v>
      </c>
      <c r="I299" s="22" t="s">
        <v>1368</v>
      </c>
      <c r="J299" s="100"/>
      <c r="K299" s="100">
        <v>0</v>
      </c>
      <c r="L299" s="100">
        <v>0</v>
      </c>
    </row>
    <row r="300" spans="1:12" ht="30" customHeight="1" x14ac:dyDescent="0.3">
      <c r="A300" s="22"/>
      <c r="B300" s="22" t="s">
        <v>1368</v>
      </c>
      <c r="C300" s="22" t="s">
        <v>1297</v>
      </c>
      <c r="D300" s="22" t="s">
        <v>1294</v>
      </c>
      <c r="E300" s="22" t="s">
        <v>1567</v>
      </c>
      <c r="F300" s="22" t="s">
        <v>1368</v>
      </c>
      <c r="G300" s="22" t="s">
        <v>1572</v>
      </c>
      <c r="H300" s="22" t="s">
        <v>1368</v>
      </c>
      <c r="I300" s="22" t="s">
        <v>1368</v>
      </c>
      <c r="J300" s="100"/>
      <c r="K300" s="100">
        <v>0</v>
      </c>
      <c r="L300" s="100">
        <v>0</v>
      </c>
    </row>
    <row r="301" spans="1:12" ht="30" customHeight="1" x14ac:dyDescent="0.3">
      <c r="A301" s="22"/>
      <c r="B301" s="22" t="s">
        <v>1368</v>
      </c>
      <c r="C301" s="22" t="s">
        <v>1298</v>
      </c>
      <c r="D301" s="22" t="s">
        <v>1294</v>
      </c>
      <c r="E301" s="22" t="s">
        <v>1567</v>
      </c>
      <c r="F301" s="22" t="s">
        <v>1368</v>
      </c>
      <c r="G301" s="22" t="s">
        <v>1572</v>
      </c>
      <c r="H301" s="22" t="s">
        <v>1368</v>
      </c>
      <c r="I301" s="22" t="s">
        <v>1368</v>
      </c>
      <c r="J301" s="100"/>
      <c r="K301" s="100">
        <v>0</v>
      </c>
      <c r="L301" s="100">
        <v>0</v>
      </c>
    </row>
    <row r="302" spans="1:12" ht="30" customHeight="1" x14ac:dyDescent="0.3">
      <c r="A302" s="22"/>
      <c r="B302" s="22" t="s">
        <v>1368</v>
      </c>
      <c r="C302" s="22" t="s">
        <v>1299</v>
      </c>
      <c r="D302" s="22" t="s">
        <v>1294</v>
      </c>
      <c r="E302" s="22" t="s">
        <v>1567</v>
      </c>
      <c r="F302" s="22" t="s">
        <v>1368</v>
      </c>
      <c r="G302" s="22" t="s">
        <v>1572</v>
      </c>
      <c r="H302" s="22" t="s">
        <v>1368</v>
      </c>
      <c r="I302" s="22" t="s">
        <v>1368</v>
      </c>
      <c r="J302" s="100"/>
      <c r="K302" s="100">
        <v>0</v>
      </c>
      <c r="L302" s="100">
        <v>0</v>
      </c>
    </row>
    <row r="303" spans="1:12" ht="30" customHeight="1" x14ac:dyDescent="0.3">
      <c r="A303" s="22"/>
      <c r="B303" s="22" t="s">
        <v>1368</v>
      </c>
      <c r="C303" s="22" t="s">
        <v>1309</v>
      </c>
      <c r="D303" s="22" t="s">
        <v>1294</v>
      </c>
      <c r="E303" s="22" t="s">
        <v>1567</v>
      </c>
      <c r="F303" s="22" t="s">
        <v>1368</v>
      </c>
      <c r="G303" s="22" t="s">
        <v>1572</v>
      </c>
      <c r="H303" s="22" t="s">
        <v>1368</v>
      </c>
      <c r="I303" s="22" t="s">
        <v>1368</v>
      </c>
      <c r="J303" s="100"/>
      <c r="K303" s="100">
        <v>0</v>
      </c>
      <c r="L303" s="100">
        <v>0</v>
      </c>
    </row>
    <row r="304" spans="1:12" ht="30" customHeight="1" x14ac:dyDescent="0.3">
      <c r="A304" s="22"/>
      <c r="B304" s="22" t="s">
        <v>1368</v>
      </c>
      <c r="C304" s="22" t="s">
        <v>766</v>
      </c>
      <c r="D304" s="22" t="s">
        <v>648</v>
      </c>
      <c r="E304" s="22" t="s">
        <v>1567</v>
      </c>
      <c r="F304" s="22" t="s">
        <v>1368</v>
      </c>
      <c r="G304" s="22" t="s">
        <v>1572</v>
      </c>
      <c r="H304" s="22" t="s">
        <v>1368</v>
      </c>
      <c r="I304" s="22" t="s">
        <v>1368</v>
      </c>
      <c r="J304" s="100"/>
      <c r="K304" s="100">
        <v>0</v>
      </c>
      <c r="L304" s="100">
        <v>0</v>
      </c>
    </row>
    <row r="305" spans="1:12" ht="30" customHeight="1" x14ac:dyDescent="0.3">
      <c r="A305" s="22"/>
      <c r="B305" s="22" t="s">
        <v>1368</v>
      </c>
      <c r="C305" s="22" t="s">
        <v>768</v>
      </c>
      <c r="D305" s="22" t="s">
        <v>648</v>
      </c>
      <c r="E305" s="22" t="s">
        <v>1567</v>
      </c>
      <c r="F305" s="22" t="s">
        <v>1368</v>
      </c>
      <c r="G305" s="22" t="s">
        <v>1572</v>
      </c>
      <c r="H305" s="22" t="s">
        <v>1368</v>
      </c>
      <c r="I305" s="22" t="s">
        <v>1368</v>
      </c>
      <c r="J305" s="100"/>
      <c r="K305" s="100">
        <v>0</v>
      </c>
      <c r="L305" s="100">
        <v>0</v>
      </c>
    </row>
    <row r="306" spans="1:12" ht="30" customHeight="1" x14ac:dyDescent="0.3">
      <c r="A306" s="22"/>
      <c r="B306" s="22" t="s">
        <v>1368</v>
      </c>
      <c r="C306" s="22" t="s">
        <v>822</v>
      </c>
      <c r="D306" s="22" t="s">
        <v>823</v>
      </c>
      <c r="E306" s="22" t="s">
        <v>1567</v>
      </c>
      <c r="F306" s="22" t="s">
        <v>1368</v>
      </c>
      <c r="G306" s="22" t="s">
        <v>1572</v>
      </c>
      <c r="H306" s="22" t="s">
        <v>1368</v>
      </c>
      <c r="I306" s="22" t="s">
        <v>1368</v>
      </c>
      <c r="J306" s="100"/>
      <c r="K306" s="100">
        <v>0</v>
      </c>
      <c r="L306" s="100">
        <v>0</v>
      </c>
    </row>
    <row r="307" spans="1:12" ht="30" customHeight="1" x14ac:dyDescent="0.3">
      <c r="A307" s="22"/>
      <c r="B307" s="22" t="s">
        <v>1368</v>
      </c>
      <c r="C307" s="22" t="s">
        <v>825</v>
      </c>
      <c r="D307" s="22" t="s">
        <v>823</v>
      </c>
      <c r="E307" s="22" t="s">
        <v>1567</v>
      </c>
      <c r="F307" s="22" t="s">
        <v>1368</v>
      </c>
      <c r="G307" s="22" t="s">
        <v>1572</v>
      </c>
      <c r="H307" s="22" t="s">
        <v>1368</v>
      </c>
      <c r="I307" s="22" t="s">
        <v>1368</v>
      </c>
      <c r="J307" s="100"/>
      <c r="K307" s="100">
        <v>0</v>
      </c>
      <c r="L307" s="100">
        <v>0</v>
      </c>
    </row>
    <row r="308" spans="1:12" ht="30" customHeight="1" x14ac:dyDescent="0.3">
      <c r="A308" s="22"/>
      <c r="B308" s="22" t="s">
        <v>1368</v>
      </c>
      <c r="C308" s="22" t="s">
        <v>836</v>
      </c>
      <c r="D308" s="22" t="s">
        <v>823</v>
      </c>
      <c r="E308" s="22" t="s">
        <v>1567</v>
      </c>
      <c r="F308" s="22" t="s">
        <v>1368</v>
      </c>
      <c r="G308" s="22" t="s">
        <v>1572</v>
      </c>
      <c r="H308" s="22" t="s">
        <v>1368</v>
      </c>
      <c r="I308" s="22" t="s">
        <v>1368</v>
      </c>
      <c r="J308" s="100"/>
      <c r="K308" s="100">
        <v>0</v>
      </c>
      <c r="L308" s="100">
        <v>0</v>
      </c>
    </row>
    <row r="309" spans="1:12" ht="30" customHeight="1" x14ac:dyDescent="0.3">
      <c r="A309" s="22"/>
      <c r="B309" s="22" t="s">
        <v>1368</v>
      </c>
      <c r="C309" s="22" t="s">
        <v>838</v>
      </c>
      <c r="D309" s="22" t="s">
        <v>823</v>
      </c>
      <c r="E309" s="22" t="s">
        <v>1567</v>
      </c>
      <c r="F309" s="22" t="s">
        <v>1368</v>
      </c>
      <c r="G309" s="22" t="s">
        <v>1572</v>
      </c>
      <c r="H309" s="22" t="s">
        <v>1368</v>
      </c>
      <c r="I309" s="22" t="s">
        <v>1368</v>
      </c>
      <c r="J309" s="100"/>
      <c r="K309" s="100">
        <v>0</v>
      </c>
      <c r="L309" s="100">
        <v>0</v>
      </c>
    </row>
    <row r="310" spans="1:12" ht="30" customHeight="1" x14ac:dyDescent="0.3">
      <c r="A310" s="22"/>
      <c r="B310" s="22" t="s">
        <v>1368</v>
      </c>
      <c r="C310" s="22" t="s">
        <v>1039</v>
      </c>
      <c r="D310" s="22" t="s">
        <v>1040</v>
      </c>
      <c r="E310" s="22" t="s">
        <v>1567</v>
      </c>
      <c r="F310" s="22" t="s">
        <v>1368</v>
      </c>
      <c r="G310" s="22" t="s">
        <v>1572</v>
      </c>
      <c r="H310" s="22" t="s">
        <v>1368</v>
      </c>
      <c r="I310" s="22" t="s">
        <v>1368</v>
      </c>
      <c r="J310" s="100"/>
      <c r="K310" s="100">
        <v>0</v>
      </c>
      <c r="L310" s="100">
        <v>0</v>
      </c>
    </row>
    <row r="311" spans="1:12" ht="30" customHeight="1" x14ac:dyDescent="0.3">
      <c r="A311" s="22"/>
      <c r="B311" s="22" t="s">
        <v>1368</v>
      </c>
      <c r="C311" s="22" t="s">
        <v>1041</v>
      </c>
      <c r="D311" s="22" t="s">
        <v>1040</v>
      </c>
      <c r="E311" s="22" t="s">
        <v>1567</v>
      </c>
      <c r="F311" s="22" t="s">
        <v>1368</v>
      </c>
      <c r="G311" s="22" t="s">
        <v>1572</v>
      </c>
      <c r="H311" s="22" t="s">
        <v>1368</v>
      </c>
      <c r="I311" s="22" t="s">
        <v>1368</v>
      </c>
      <c r="J311" s="100"/>
      <c r="K311" s="100">
        <v>0</v>
      </c>
      <c r="L311" s="100">
        <v>0</v>
      </c>
    </row>
    <row r="312" spans="1:12" ht="30" customHeight="1" x14ac:dyDescent="0.3">
      <c r="A312" s="22"/>
      <c r="B312" s="22" t="s">
        <v>1368</v>
      </c>
      <c r="C312" s="22" t="s">
        <v>1055</v>
      </c>
      <c r="D312" s="22" t="s">
        <v>1040</v>
      </c>
      <c r="E312" s="22" t="s">
        <v>1567</v>
      </c>
      <c r="F312" s="22" t="s">
        <v>1368</v>
      </c>
      <c r="G312" s="22" t="s">
        <v>1572</v>
      </c>
      <c r="H312" s="22" t="s">
        <v>1368</v>
      </c>
      <c r="I312" s="22" t="s">
        <v>1368</v>
      </c>
      <c r="J312" s="100"/>
      <c r="K312" s="100">
        <v>0</v>
      </c>
      <c r="L312" s="100">
        <v>0</v>
      </c>
    </row>
    <row r="313" spans="1:12" ht="30" customHeight="1" x14ac:dyDescent="0.3">
      <c r="A313" s="22"/>
      <c r="B313" s="22" t="s">
        <v>1368</v>
      </c>
      <c r="C313" s="22" t="s">
        <v>1057</v>
      </c>
      <c r="D313" s="22" t="s">
        <v>1040</v>
      </c>
      <c r="E313" s="22" t="s">
        <v>1567</v>
      </c>
      <c r="F313" s="22" t="s">
        <v>1368</v>
      </c>
      <c r="G313" s="22" t="s">
        <v>1572</v>
      </c>
      <c r="H313" s="22" t="s">
        <v>1368</v>
      </c>
      <c r="I313" s="22" t="s">
        <v>1368</v>
      </c>
      <c r="J313" s="100"/>
      <c r="K313" s="100">
        <v>0</v>
      </c>
      <c r="L313" s="100">
        <v>0</v>
      </c>
    </row>
    <row r="314" spans="1:12" ht="30" customHeight="1" x14ac:dyDescent="0.3">
      <c r="A314" s="22"/>
      <c r="B314" s="22" t="s">
        <v>1368</v>
      </c>
      <c r="C314" s="22" t="s">
        <v>1097</v>
      </c>
      <c r="D314" s="22" t="s">
        <v>1080</v>
      </c>
      <c r="E314" s="22" t="s">
        <v>1567</v>
      </c>
      <c r="F314" s="22" t="s">
        <v>1368</v>
      </c>
      <c r="G314" s="22" t="s">
        <v>1572</v>
      </c>
      <c r="H314" s="22" t="s">
        <v>1368</v>
      </c>
      <c r="I314" s="22" t="s">
        <v>1368</v>
      </c>
      <c r="J314" s="100"/>
      <c r="K314" s="100">
        <v>0</v>
      </c>
      <c r="L314" s="100">
        <v>0</v>
      </c>
    </row>
    <row r="315" spans="1:12" ht="30" customHeight="1" x14ac:dyDescent="0.3">
      <c r="A315" s="22"/>
      <c r="B315" s="22" t="s">
        <v>1368</v>
      </c>
      <c r="C315" s="22" t="s">
        <v>1103</v>
      </c>
      <c r="D315" s="22" t="s">
        <v>1080</v>
      </c>
      <c r="E315" s="22" t="s">
        <v>1567</v>
      </c>
      <c r="F315" s="22" t="s">
        <v>1368</v>
      </c>
      <c r="G315" s="22" t="s">
        <v>1572</v>
      </c>
      <c r="H315" s="22" t="s">
        <v>1368</v>
      </c>
      <c r="I315" s="22" t="s">
        <v>1368</v>
      </c>
      <c r="J315" s="100"/>
      <c r="K315" s="100">
        <v>0</v>
      </c>
      <c r="L315" s="100">
        <v>0</v>
      </c>
    </row>
    <row r="316" spans="1:12" ht="30" customHeight="1" x14ac:dyDescent="0.3">
      <c r="A316" s="22"/>
      <c r="B316" s="22" t="s">
        <v>1368</v>
      </c>
      <c r="C316" s="22" t="s">
        <v>914</v>
      </c>
      <c r="D316" s="22" t="s">
        <v>915</v>
      </c>
      <c r="E316" s="22" t="s">
        <v>1567</v>
      </c>
      <c r="F316" s="22" t="s">
        <v>1368</v>
      </c>
      <c r="G316" s="22" t="s">
        <v>1572</v>
      </c>
      <c r="H316" s="22" t="s">
        <v>1368</v>
      </c>
      <c r="I316" s="22" t="s">
        <v>1368</v>
      </c>
      <c r="J316" s="100"/>
      <c r="K316" s="100">
        <v>0</v>
      </c>
      <c r="L316" s="100">
        <v>0</v>
      </c>
    </row>
    <row r="317" spans="1:12" ht="30" customHeight="1" x14ac:dyDescent="0.3">
      <c r="A317" s="22"/>
      <c r="B317" s="22" t="s">
        <v>1368</v>
      </c>
      <c r="C317" s="22" t="s">
        <v>917</v>
      </c>
      <c r="D317" s="22" t="s">
        <v>918</v>
      </c>
      <c r="E317" s="22" t="s">
        <v>1567</v>
      </c>
      <c r="F317" s="22" t="s">
        <v>1368</v>
      </c>
      <c r="G317" s="22" t="s">
        <v>1572</v>
      </c>
      <c r="H317" s="22" t="s">
        <v>1368</v>
      </c>
      <c r="I317" s="22" t="s">
        <v>1368</v>
      </c>
      <c r="J317" s="100"/>
      <c r="K317" s="100">
        <v>0</v>
      </c>
      <c r="L317" s="100">
        <v>0</v>
      </c>
    </row>
    <row r="318" spans="1:12" ht="30" customHeight="1" x14ac:dyDescent="0.3">
      <c r="A318" s="22"/>
      <c r="B318" s="22" t="s">
        <v>1368</v>
      </c>
      <c r="C318" s="22" t="s">
        <v>923</v>
      </c>
      <c r="D318" s="22" t="s">
        <v>918</v>
      </c>
      <c r="E318" s="22" t="s">
        <v>1567</v>
      </c>
      <c r="F318" s="22" t="s">
        <v>1368</v>
      </c>
      <c r="G318" s="22" t="s">
        <v>1572</v>
      </c>
      <c r="H318" s="22" t="s">
        <v>1368</v>
      </c>
      <c r="I318" s="22" t="s">
        <v>1368</v>
      </c>
      <c r="J318" s="100"/>
      <c r="K318" s="100">
        <v>0</v>
      </c>
      <c r="L318" s="100">
        <v>0</v>
      </c>
    </row>
    <row r="319" spans="1:12" ht="30" customHeight="1" x14ac:dyDescent="0.3">
      <c r="A319" s="22"/>
      <c r="B319" s="22" t="s">
        <v>1368</v>
      </c>
      <c r="C319" s="22" t="s">
        <v>1278</v>
      </c>
      <c r="D319" s="22" t="s">
        <v>1279</v>
      </c>
      <c r="E319" s="22" t="s">
        <v>1567</v>
      </c>
      <c r="F319" s="22" t="s">
        <v>1368</v>
      </c>
      <c r="G319" s="22" t="s">
        <v>1572</v>
      </c>
      <c r="H319" s="22" t="s">
        <v>1368</v>
      </c>
      <c r="I319" s="22" t="s">
        <v>1368</v>
      </c>
      <c r="J319" s="100"/>
      <c r="K319" s="100">
        <v>0</v>
      </c>
      <c r="L319" s="100">
        <v>0</v>
      </c>
    </row>
    <row r="320" spans="1:12" ht="30" customHeight="1" x14ac:dyDescent="0.3">
      <c r="A320" s="22"/>
      <c r="B320" s="22" t="s">
        <v>1368</v>
      </c>
      <c r="C320" s="22" t="s">
        <v>1280</v>
      </c>
      <c r="D320" s="22" t="s">
        <v>1279</v>
      </c>
      <c r="E320" s="22" t="s">
        <v>1567</v>
      </c>
      <c r="F320" s="22" t="s">
        <v>1368</v>
      </c>
      <c r="G320" s="22" t="s">
        <v>1572</v>
      </c>
      <c r="H320" s="22" t="s">
        <v>1368</v>
      </c>
      <c r="I320" s="22" t="s">
        <v>1368</v>
      </c>
      <c r="J320" s="100"/>
      <c r="K320" s="100">
        <v>0</v>
      </c>
      <c r="L320" s="100">
        <v>0</v>
      </c>
    </row>
    <row r="321" spans="1:12" ht="30" customHeight="1" x14ac:dyDescent="0.3">
      <c r="A321" s="22"/>
      <c r="B321" s="22" t="s">
        <v>1368</v>
      </c>
      <c r="C321" s="22" t="s">
        <v>1281</v>
      </c>
      <c r="D321" s="22" t="s">
        <v>1279</v>
      </c>
      <c r="E321" s="22" t="s">
        <v>1567</v>
      </c>
      <c r="F321" s="22" t="s">
        <v>1368</v>
      </c>
      <c r="G321" s="22" t="s">
        <v>1572</v>
      </c>
      <c r="H321" s="22" t="s">
        <v>1368</v>
      </c>
      <c r="I321" s="22" t="s">
        <v>1368</v>
      </c>
      <c r="J321" s="100"/>
      <c r="K321" s="100">
        <v>0</v>
      </c>
      <c r="L321" s="100">
        <v>0</v>
      </c>
    </row>
    <row r="322" spans="1:12" ht="30" customHeight="1" x14ac:dyDescent="0.3">
      <c r="A322" s="22"/>
      <c r="B322" s="22" t="s">
        <v>1368</v>
      </c>
      <c r="C322" s="22" t="s">
        <v>1282</v>
      </c>
      <c r="D322" s="22" t="s">
        <v>1279</v>
      </c>
      <c r="E322" s="22" t="s">
        <v>1567</v>
      </c>
      <c r="F322" s="22" t="s">
        <v>1368</v>
      </c>
      <c r="G322" s="22" t="s">
        <v>1572</v>
      </c>
      <c r="H322" s="22" t="s">
        <v>1368</v>
      </c>
      <c r="I322" s="22" t="s">
        <v>1368</v>
      </c>
      <c r="J322" s="100"/>
      <c r="K322" s="100">
        <v>0</v>
      </c>
      <c r="L322" s="100">
        <v>0</v>
      </c>
    </row>
    <row r="323" spans="1:12" ht="30" customHeight="1" x14ac:dyDescent="0.3">
      <c r="A323" s="22"/>
      <c r="B323" s="22" t="s">
        <v>1368</v>
      </c>
      <c r="C323" s="22" t="s">
        <v>1139</v>
      </c>
      <c r="D323" s="22" t="s">
        <v>527</v>
      </c>
      <c r="E323" s="22" t="s">
        <v>1567</v>
      </c>
      <c r="F323" s="22" t="s">
        <v>1368</v>
      </c>
      <c r="G323" s="22" t="s">
        <v>1572</v>
      </c>
      <c r="H323" s="22" t="s">
        <v>1368</v>
      </c>
      <c r="I323" s="22" t="s">
        <v>1368</v>
      </c>
      <c r="J323" s="100"/>
      <c r="K323" s="100">
        <v>0</v>
      </c>
      <c r="L323" s="100">
        <v>0</v>
      </c>
    </row>
    <row r="324" spans="1:12" ht="30" customHeight="1" x14ac:dyDescent="0.3">
      <c r="A324" s="22"/>
      <c r="B324" s="22" t="s">
        <v>1368</v>
      </c>
      <c r="C324" s="22" t="s">
        <v>1140</v>
      </c>
      <c r="D324" s="22" t="s">
        <v>527</v>
      </c>
      <c r="E324" s="22" t="s">
        <v>1567</v>
      </c>
      <c r="F324" s="22" t="s">
        <v>1368</v>
      </c>
      <c r="G324" s="22" t="s">
        <v>1572</v>
      </c>
      <c r="H324" s="22" t="s">
        <v>1368</v>
      </c>
      <c r="I324" s="22" t="s">
        <v>1368</v>
      </c>
      <c r="J324" s="100"/>
      <c r="K324" s="100">
        <v>0</v>
      </c>
      <c r="L324" s="100">
        <v>0</v>
      </c>
    </row>
    <row r="325" spans="1:12" ht="30" customHeight="1" x14ac:dyDescent="0.3">
      <c r="A325" s="22"/>
      <c r="B325" s="22" t="s">
        <v>1368</v>
      </c>
      <c r="C325" s="22" t="s">
        <v>1141</v>
      </c>
      <c r="D325" s="22" t="s">
        <v>527</v>
      </c>
      <c r="E325" s="22" t="s">
        <v>1567</v>
      </c>
      <c r="F325" s="22" t="s">
        <v>1368</v>
      </c>
      <c r="G325" s="22" t="s">
        <v>1572</v>
      </c>
      <c r="H325" s="22" t="s">
        <v>1368</v>
      </c>
      <c r="I325" s="22" t="s">
        <v>1368</v>
      </c>
      <c r="J325" s="100"/>
      <c r="K325" s="100">
        <v>0</v>
      </c>
      <c r="L325" s="100">
        <v>0</v>
      </c>
    </row>
    <row r="326" spans="1:12" ht="30" customHeight="1" x14ac:dyDescent="0.3">
      <c r="A326" s="22"/>
      <c r="B326" s="22" t="s">
        <v>1368</v>
      </c>
      <c r="C326" s="22" t="s">
        <v>526</v>
      </c>
      <c r="D326" s="22" t="s">
        <v>1121</v>
      </c>
      <c r="E326" s="22" t="s">
        <v>1567</v>
      </c>
      <c r="F326" s="22" t="s">
        <v>1368</v>
      </c>
      <c r="G326" s="22" t="s">
        <v>1572</v>
      </c>
      <c r="H326" s="22" t="s">
        <v>1368</v>
      </c>
      <c r="I326" s="22" t="s">
        <v>1368</v>
      </c>
      <c r="J326" s="100"/>
      <c r="K326" s="100">
        <v>0</v>
      </c>
      <c r="L326" s="100">
        <v>0</v>
      </c>
    </row>
    <row r="327" spans="1:12" ht="30" customHeight="1" x14ac:dyDescent="0.3">
      <c r="A327" s="22"/>
      <c r="B327" s="22" t="s">
        <v>1368</v>
      </c>
      <c r="C327" s="22" t="s">
        <v>530</v>
      </c>
      <c r="D327" s="22" t="s">
        <v>1121</v>
      </c>
      <c r="E327" s="22" t="s">
        <v>1567</v>
      </c>
      <c r="F327" s="22" t="s">
        <v>1368</v>
      </c>
      <c r="G327" s="22" t="s">
        <v>1572</v>
      </c>
      <c r="H327" s="22" t="s">
        <v>1368</v>
      </c>
      <c r="I327" s="22" t="s">
        <v>1368</v>
      </c>
      <c r="J327" s="100"/>
      <c r="K327" s="100">
        <v>0</v>
      </c>
      <c r="L327" s="100">
        <v>0</v>
      </c>
    </row>
    <row r="328" spans="1:12" ht="30" customHeight="1" x14ac:dyDescent="0.3">
      <c r="A328" s="22"/>
      <c r="B328" s="22" t="s">
        <v>1368</v>
      </c>
      <c r="C328" s="22" t="s">
        <v>531</v>
      </c>
      <c r="D328" s="22" t="s">
        <v>527</v>
      </c>
      <c r="E328" s="22" t="s">
        <v>1567</v>
      </c>
      <c r="F328" s="22" t="s">
        <v>1368</v>
      </c>
      <c r="G328" s="22" t="s">
        <v>1572</v>
      </c>
      <c r="H328" s="22" t="s">
        <v>1368</v>
      </c>
      <c r="I328" s="22" t="s">
        <v>1368</v>
      </c>
      <c r="J328" s="100"/>
      <c r="K328" s="100">
        <v>0</v>
      </c>
      <c r="L328" s="100">
        <v>0</v>
      </c>
    </row>
    <row r="329" spans="1:12" ht="30" customHeight="1" x14ac:dyDescent="0.3">
      <c r="A329" s="22"/>
      <c r="B329" s="22" t="s">
        <v>1368</v>
      </c>
      <c r="C329" s="22" t="s">
        <v>1125</v>
      </c>
      <c r="D329" s="22" t="s">
        <v>527</v>
      </c>
      <c r="E329" s="22" t="s">
        <v>1567</v>
      </c>
      <c r="F329" s="22" t="s">
        <v>1368</v>
      </c>
      <c r="G329" s="22" t="s">
        <v>1572</v>
      </c>
      <c r="H329" s="22" t="s">
        <v>1368</v>
      </c>
      <c r="I329" s="22" t="s">
        <v>1368</v>
      </c>
      <c r="J329" s="100"/>
      <c r="K329" s="100">
        <v>0</v>
      </c>
      <c r="L329" s="100">
        <v>0</v>
      </c>
    </row>
    <row r="330" spans="1:12" ht="30" customHeight="1" x14ac:dyDescent="0.3">
      <c r="A330" s="22"/>
      <c r="B330" s="22" t="s">
        <v>1368</v>
      </c>
      <c r="C330" s="22" t="s">
        <v>1126</v>
      </c>
      <c r="D330" s="22" t="s">
        <v>527</v>
      </c>
      <c r="E330" s="22" t="s">
        <v>1567</v>
      </c>
      <c r="F330" s="22" t="s">
        <v>1368</v>
      </c>
      <c r="G330" s="22" t="s">
        <v>1572</v>
      </c>
      <c r="H330" s="22" t="s">
        <v>1368</v>
      </c>
      <c r="I330" s="22" t="s">
        <v>1368</v>
      </c>
      <c r="J330" s="100"/>
      <c r="K330" s="100">
        <v>0</v>
      </c>
      <c r="L330" s="100">
        <v>0</v>
      </c>
    </row>
    <row r="331" spans="1:12" ht="30" customHeight="1" x14ac:dyDescent="0.3">
      <c r="A331" s="22"/>
      <c r="B331" s="22" t="s">
        <v>1368</v>
      </c>
      <c r="C331" s="22" t="s">
        <v>1093</v>
      </c>
      <c r="D331" s="22" t="s">
        <v>1031</v>
      </c>
      <c r="E331" s="22" t="s">
        <v>1567</v>
      </c>
      <c r="F331" s="22" t="s">
        <v>1368</v>
      </c>
      <c r="G331" s="22" t="s">
        <v>1572</v>
      </c>
      <c r="H331" s="22" t="s">
        <v>1368</v>
      </c>
      <c r="I331" s="22" t="s">
        <v>1368</v>
      </c>
      <c r="J331" s="100"/>
      <c r="K331" s="100">
        <v>0</v>
      </c>
      <c r="L331" s="100">
        <v>0</v>
      </c>
    </row>
    <row r="332" spans="1:12" ht="30" customHeight="1" x14ac:dyDescent="0.3">
      <c r="A332" s="22"/>
      <c r="B332" s="22" t="s">
        <v>1368</v>
      </c>
      <c r="C332" s="22" t="s">
        <v>1094</v>
      </c>
      <c r="D332" s="22" t="s">
        <v>1031</v>
      </c>
      <c r="E332" s="22" t="s">
        <v>1567</v>
      </c>
      <c r="F332" s="22" t="s">
        <v>1368</v>
      </c>
      <c r="G332" s="22" t="s">
        <v>1572</v>
      </c>
      <c r="H332" s="22" t="s">
        <v>1368</v>
      </c>
      <c r="I332" s="22" t="s">
        <v>1368</v>
      </c>
      <c r="J332" s="100"/>
      <c r="K332" s="100">
        <v>0</v>
      </c>
      <c r="L332" s="100">
        <v>0</v>
      </c>
    </row>
    <row r="333" spans="1:12" ht="30" customHeight="1" x14ac:dyDescent="0.3">
      <c r="A333" s="22"/>
      <c r="B333" s="22" t="s">
        <v>1368</v>
      </c>
      <c r="C333" s="22" t="s">
        <v>1096</v>
      </c>
      <c r="D333" s="22" t="s">
        <v>1031</v>
      </c>
      <c r="E333" s="22" t="s">
        <v>1567</v>
      </c>
      <c r="F333" s="22" t="s">
        <v>1368</v>
      </c>
      <c r="G333" s="22" t="s">
        <v>1572</v>
      </c>
      <c r="H333" s="22" t="s">
        <v>1368</v>
      </c>
      <c r="I333" s="22" t="s">
        <v>1368</v>
      </c>
      <c r="J333" s="100"/>
      <c r="K333" s="100">
        <v>0</v>
      </c>
      <c r="L333" s="100">
        <v>0</v>
      </c>
    </row>
    <row r="334" spans="1:12" ht="30" customHeight="1" x14ac:dyDescent="0.3">
      <c r="A334" s="22"/>
      <c r="B334" s="22" t="s">
        <v>1368</v>
      </c>
      <c r="C334" s="22" t="s">
        <v>1288</v>
      </c>
      <c r="D334" s="22" t="s">
        <v>1289</v>
      </c>
      <c r="E334" s="22" t="s">
        <v>1567</v>
      </c>
      <c r="F334" s="22" t="s">
        <v>1368</v>
      </c>
      <c r="G334" s="22" t="s">
        <v>1572</v>
      </c>
      <c r="H334" s="22" t="s">
        <v>1368</v>
      </c>
      <c r="I334" s="22" t="s">
        <v>1368</v>
      </c>
      <c r="J334" s="100"/>
      <c r="K334" s="100">
        <v>0</v>
      </c>
      <c r="L334" s="100">
        <v>0</v>
      </c>
    </row>
    <row r="335" spans="1:12" ht="30" customHeight="1" x14ac:dyDescent="0.3">
      <c r="A335" s="22"/>
      <c r="B335" s="22" t="s">
        <v>1368</v>
      </c>
      <c r="C335" s="22" t="s">
        <v>1290</v>
      </c>
      <c r="D335" s="22" t="s">
        <v>1289</v>
      </c>
      <c r="E335" s="22" t="s">
        <v>1567</v>
      </c>
      <c r="F335" s="22" t="s">
        <v>1368</v>
      </c>
      <c r="G335" s="22" t="s">
        <v>1572</v>
      </c>
      <c r="H335" s="22" t="s">
        <v>1368</v>
      </c>
      <c r="I335" s="22" t="s">
        <v>1368</v>
      </c>
      <c r="J335" s="100"/>
      <c r="K335" s="100">
        <v>0</v>
      </c>
      <c r="L335" s="100">
        <v>0</v>
      </c>
    </row>
    <row r="336" spans="1:12" ht="30" customHeight="1" x14ac:dyDescent="0.3">
      <c r="A336" s="22"/>
      <c r="B336" s="22" t="s">
        <v>1368</v>
      </c>
      <c r="C336" s="22" t="s">
        <v>1291</v>
      </c>
      <c r="D336" s="22" t="s">
        <v>1289</v>
      </c>
      <c r="E336" s="22" t="s">
        <v>1567</v>
      </c>
      <c r="F336" s="22" t="s">
        <v>1368</v>
      </c>
      <c r="G336" s="22" t="s">
        <v>1572</v>
      </c>
      <c r="H336" s="22" t="s">
        <v>1368</v>
      </c>
      <c r="I336" s="22" t="s">
        <v>1368</v>
      </c>
      <c r="J336" s="100"/>
      <c r="K336" s="100">
        <v>0</v>
      </c>
      <c r="L336" s="100">
        <v>0</v>
      </c>
    </row>
    <row r="337" spans="1:12" ht="30" customHeight="1" x14ac:dyDescent="0.3">
      <c r="A337" s="22"/>
      <c r="B337" s="22" t="s">
        <v>1368</v>
      </c>
      <c r="C337" s="22" t="s">
        <v>1292</v>
      </c>
      <c r="D337" s="22" t="s">
        <v>1289</v>
      </c>
      <c r="E337" s="22" t="s">
        <v>1567</v>
      </c>
      <c r="F337" s="22" t="s">
        <v>1368</v>
      </c>
      <c r="G337" s="22" t="s">
        <v>1572</v>
      </c>
      <c r="H337" s="22" t="s">
        <v>1368</v>
      </c>
      <c r="I337" s="22" t="s">
        <v>1368</v>
      </c>
      <c r="J337" s="100"/>
      <c r="K337" s="100">
        <v>0</v>
      </c>
      <c r="L337" s="100">
        <v>0</v>
      </c>
    </row>
    <row r="338" spans="1:12" ht="30" customHeight="1" x14ac:dyDescent="0.3">
      <c r="A338" s="22"/>
      <c r="B338" s="22" t="s">
        <v>1368</v>
      </c>
      <c r="C338" s="22" t="s">
        <v>1235</v>
      </c>
      <c r="D338" s="22" t="s">
        <v>1236</v>
      </c>
      <c r="E338" s="22" t="s">
        <v>1567</v>
      </c>
      <c r="F338" s="22" t="s">
        <v>1368</v>
      </c>
      <c r="G338" s="22" t="s">
        <v>1572</v>
      </c>
      <c r="H338" s="22" t="s">
        <v>1368</v>
      </c>
      <c r="I338" s="22" t="s">
        <v>1368</v>
      </c>
      <c r="J338" s="100"/>
      <c r="K338" s="100">
        <v>0</v>
      </c>
      <c r="L338" s="100">
        <v>0</v>
      </c>
    </row>
    <row r="339" spans="1:12" ht="30" customHeight="1" x14ac:dyDescent="0.3">
      <c r="A339" s="22"/>
      <c r="B339" s="22" t="s">
        <v>1368</v>
      </c>
      <c r="C339" s="22" t="s">
        <v>1237</v>
      </c>
      <c r="D339" s="22" t="s">
        <v>1238</v>
      </c>
      <c r="E339" s="22" t="s">
        <v>1567</v>
      </c>
      <c r="F339" s="22" t="s">
        <v>1368</v>
      </c>
      <c r="G339" s="22" t="s">
        <v>1572</v>
      </c>
      <c r="H339" s="22" t="s">
        <v>1368</v>
      </c>
      <c r="I339" s="22" t="s">
        <v>1368</v>
      </c>
      <c r="J339" s="100"/>
      <c r="K339" s="100">
        <v>0</v>
      </c>
      <c r="L339" s="100">
        <v>0</v>
      </c>
    </row>
    <row r="340" spans="1:12" ht="30" customHeight="1" x14ac:dyDescent="0.3">
      <c r="A340" s="22"/>
      <c r="B340" s="22" t="s">
        <v>1368</v>
      </c>
      <c r="C340" s="22" t="s">
        <v>1306</v>
      </c>
      <c r="D340" s="22" t="s">
        <v>1307</v>
      </c>
      <c r="E340" s="22" t="s">
        <v>1567</v>
      </c>
      <c r="F340" s="22" t="s">
        <v>1368</v>
      </c>
      <c r="G340" s="22" t="s">
        <v>1572</v>
      </c>
      <c r="H340" s="22" t="s">
        <v>1368</v>
      </c>
      <c r="I340" s="22" t="s">
        <v>1368</v>
      </c>
      <c r="J340" s="100"/>
      <c r="K340" s="100">
        <v>0</v>
      </c>
      <c r="L340" s="100">
        <v>0</v>
      </c>
    </row>
    <row r="341" spans="1:12" ht="30" customHeight="1" x14ac:dyDescent="0.3">
      <c r="A341" s="22"/>
      <c r="B341" s="22" t="s">
        <v>1368</v>
      </c>
      <c r="C341" s="22" t="s">
        <v>1308</v>
      </c>
      <c r="D341" s="22" t="s">
        <v>1307</v>
      </c>
      <c r="E341" s="22" t="s">
        <v>1567</v>
      </c>
      <c r="F341" s="22" t="s">
        <v>1368</v>
      </c>
      <c r="G341" s="22" t="s">
        <v>1572</v>
      </c>
      <c r="H341" s="22" t="s">
        <v>1368</v>
      </c>
      <c r="I341" s="22" t="s">
        <v>1368</v>
      </c>
      <c r="J341" s="100"/>
      <c r="K341" s="100">
        <v>0</v>
      </c>
      <c r="L341" s="100">
        <v>0</v>
      </c>
    </row>
    <row r="342" spans="1:12" ht="30" customHeight="1" x14ac:dyDescent="0.3">
      <c r="A342" s="22"/>
      <c r="B342" s="22" t="s">
        <v>1368</v>
      </c>
      <c r="C342" s="22" t="s">
        <v>815</v>
      </c>
      <c r="D342" s="22" t="s">
        <v>816</v>
      </c>
      <c r="E342" s="22" t="s">
        <v>1567</v>
      </c>
      <c r="F342" s="22" t="s">
        <v>1368</v>
      </c>
      <c r="G342" s="22" t="s">
        <v>1572</v>
      </c>
      <c r="H342" s="22" t="s">
        <v>1368</v>
      </c>
      <c r="I342" s="22" t="s">
        <v>1368</v>
      </c>
      <c r="J342" s="100"/>
      <c r="K342" s="100">
        <v>0</v>
      </c>
      <c r="L342" s="100">
        <v>0</v>
      </c>
    </row>
    <row r="343" spans="1:12" ht="30" customHeight="1" x14ac:dyDescent="0.3">
      <c r="A343" s="22"/>
      <c r="B343" s="22" t="s">
        <v>1368</v>
      </c>
      <c r="C343" s="22" t="s">
        <v>819</v>
      </c>
      <c r="D343" s="22" t="s">
        <v>816</v>
      </c>
      <c r="E343" s="22" t="s">
        <v>1567</v>
      </c>
      <c r="F343" s="22" t="s">
        <v>1368</v>
      </c>
      <c r="G343" s="22" t="s">
        <v>1572</v>
      </c>
      <c r="H343" s="22" t="s">
        <v>1368</v>
      </c>
      <c r="I343" s="22" t="s">
        <v>1368</v>
      </c>
      <c r="J343" s="100"/>
      <c r="K343" s="100">
        <v>0</v>
      </c>
      <c r="L343" s="100">
        <v>0</v>
      </c>
    </row>
    <row r="344" spans="1:12" ht="30" customHeight="1" x14ac:dyDescent="0.3">
      <c r="A344" s="22"/>
      <c r="B344" s="22" t="s">
        <v>1368</v>
      </c>
      <c r="C344" s="22" t="s">
        <v>820</v>
      </c>
      <c r="D344" s="22" t="s">
        <v>816</v>
      </c>
      <c r="E344" s="22" t="s">
        <v>1567</v>
      </c>
      <c r="F344" s="22" t="s">
        <v>1368</v>
      </c>
      <c r="G344" s="22" t="s">
        <v>1572</v>
      </c>
      <c r="H344" s="22" t="s">
        <v>1368</v>
      </c>
      <c r="I344" s="22" t="s">
        <v>1368</v>
      </c>
      <c r="J344" s="100"/>
      <c r="K344" s="100">
        <v>0</v>
      </c>
      <c r="L344" s="100">
        <v>0</v>
      </c>
    </row>
    <row r="345" spans="1:12" ht="30" customHeight="1" x14ac:dyDescent="0.3">
      <c r="A345" s="22"/>
      <c r="B345" s="22" t="s">
        <v>1368</v>
      </c>
      <c r="C345" s="22" t="s">
        <v>1233</v>
      </c>
      <c r="D345" s="22" t="s">
        <v>1234</v>
      </c>
      <c r="E345" s="22" t="s">
        <v>1567</v>
      </c>
      <c r="F345" s="22" t="s">
        <v>1368</v>
      </c>
      <c r="G345" s="22" t="s">
        <v>1572</v>
      </c>
      <c r="H345" s="22" t="s">
        <v>1368</v>
      </c>
      <c r="I345" s="22" t="s">
        <v>1368</v>
      </c>
      <c r="J345" s="100"/>
      <c r="K345" s="100">
        <v>0</v>
      </c>
      <c r="L345" s="100">
        <v>0</v>
      </c>
    </row>
    <row r="346" spans="1:12" ht="30" customHeight="1" x14ac:dyDescent="0.3">
      <c r="A346" s="22"/>
      <c r="B346" s="22" t="s">
        <v>1368</v>
      </c>
      <c r="C346" s="22" t="s">
        <v>1231</v>
      </c>
      <c r="D346" s="22" t="s">
        <v>1232</v>
      </c>
      <c r="E346" s="22" t="s">
        <v>1567</v>
      </c>
      <c r="F346" s="22" t="s">
        <v>1368</v>
      </c>
      <c r="G346" s="22" t="s">
        <v>1572</v>
      </c>
      <c r="H346" s="22" t="s">
        <v>1368</v>
      </c>
      <c r="I346" s="22" t="s">
        <v>1368</v>
      </c>
      <c r="J346" s="100"/>
      <c r="K346" s="100">
        <v>0</v>
      </c>
      <c r="L346" s="100">
        <v>0</v>
      </c>
    </row>
    <row r="347" spans="1:12" ht="30" customHeight="1" x14ac:dyDescent="0.3">
      <c r="A347" s="22"/>
      <c r="B347" s="22" t="s">
        <v>1368</v>
      </c>
      <c r="C347" s="22" t="s">
        <v>1239</v>
      </c>
      <c r="D347" s="22" t="s">
        <v>1240</v>
      </c>
      <c r="E347" s="22" t="s">
        <v>1567</v>
      </c>
      <c r="F347" s="22" t="s">
        <v>1368</v>
      </c>
      <c r="G347" s="22" t="s">
        <v>1572</v>
      </c>
      <c r="H347" s="22" t="s">
        <v>1368</v>
      </c>
      <c r="I347" s="22" t="s">
        <v>1368</v>
      </c>
      <c r="J347" s="100"/>
      <c r="K347" s="100">
        <v>0</v>
      </c>
      <c r="L347" s="100">
        <v>0</v>
      </c>
    </row>
    <row r="348" spans="1:12" ht="30" customHeight="1" x14ac:dyDescent="0.3">
      <c r="A348" s="22"/>
      <c r="B348" s="22" t="s">
        <v>1368</v>
      </c>
      <c r="C348" s="22" t="s">
        <v>1241</v>
      </c>
      <c r="D348" s="22" t="s">
        <v>1242</v>
      </c>
      <c r="E348" s="22" t="s">
        <v>1567</v>
      </c>
      <c r="F348" s="22" t="s">
        <v>1368</v>
      </c>
      <c r="G348" s="22" t="s">
        <v>1572</v>
      </c>
      <c r="H348" s="22" t="s">
        <v>1368</v>
      </c>
      <c r="I348" s="22" t="s">
        <v>1368</v>
      </c>
      <c r="J348" s="100"/>
      <c r="K348" s="100">
        <v>0</v>
      </c>
      <c r="L348" s="100">
        <v>0</v>
      </c>
    </row>
    <row r="349" spans="1:12" ht="30" customHeight="1" x14ac:dyDescent="0.3">
      <c r="A349" s="22"/>
      <c r="B349" s="22" t="s">
        <v>1368</v>
      </c>
      <c r="C349" s="22" t="s">
        <v>987</v>
      </c>
      <c r="D349" s="22" t="s">
        <v>988</v>
      </c>
      <c r="E349" s="22" t="s">
        <v>1567</v>
      </c>
      <c r="F349" s="22" t="s">
        <v>1368</v>
      </c>
      <c r="G349" s="22" t="s">
        <v>1572</v>
      </c>
      <c r="H349" s="22" t="s">
        <v>1368</v>
      </c>
      <c r="I349" s="22" t="s">
        <v>1368</v>
      </c>
      <c r="J349" s="100"/>
      <c r="K349" s="100">
        <v>0</v>
      </c>
      <c r="L349" s="100">
        <v>0</v>
      </c>
    </row>
    <row r="350" spans="1:12" ht="30" customHeight="1" x14ac:dyDescent="0.3">
      <c r="A350" s="22"/>
      <c r="B350" s="22" t="s">
        <v>1368</v>
      </c>
      <c r="C350" s="22" t="s">
        <v>991</v>
      </c>
      <c r="D350" s="22" t="s">
        <v>988</v>
      </c>
      <c r="E350" s="22" t="s">
        <v>1567</v>
      </c>
      <c r="F350" s="22" t="s">
        <v>1368</v>
      </c>
      <c r="G350" s="22" t="s">
        <v>1572</v>
      </c>
      <c r="H350" s="22" t="s">
        <v>1368</v>
      </c>
      <c r="I350" s="22" t="s">
        <v>1368</v>
      </c>
      <c r="J350" s="100"/>
      <c r="K350" s="100">
        <v>0</v>
      </c>
      <c r="L350" s="100">
        <v>0</v>
      </c>
    </row>
    <row r="351" spans="1:12" ht="30" customHeight="1" x14ac:dyDescent="0.3">
      <c r="A351" s="22"/>
      <c r="B351" s="22" t="s">
        <v>1368</v>
      </c>
      <c r="C351" s="22" t="s">
        <v>992</v>
      </c>
      <c r="D351" s="22" t="s">
        <v>988</v>
      </c>
      <c r="E351" s="22" t="s">
        <v>1567</v>
      </c>
      <c r="F351" s="22" t="s">
        <v>1368</v>
      </c>
      <c r="G351" s="22" t="s">
        <v>1572</v>
      </c>
      <c r="H351" s="22" t="s">
        <v>1368</v>
      </c>
      <c r="I351" s="22" t="s">
        <v>1368</v>
      </c>
      <c r="J351" s="100"/>
      <c r="K351" s="100">
        <v>0</v>
      </c>
      <c r="L351" s="100">
        <v>0</v>
      </c>
    </row>
    <row r="352" spans="1:12" ht="30" customHeight="1" x14ac:dyDescent="0.3">
      <c r="A352" s="22"/>
      <c r="B352" s="22" t="s">
        <v>1368</v>
      </c>
      <c r="C352" s="22" t="s">
        <v>993</v>
      </c>
      <c r="D352" s="22" t="s">
        <v>988</v>
      </c>
      <c r="E352" s="22" t="s">
        <v>1567</v>
      </c>
      <c r="F352" s="22" t="s">
        <v>1368</v>
      </c>
      <c r="G352" s="22" t="s">
        <v>1572</v>
      </c>
      <c r="H352" s="22" t="s">
        <v>1368</v>
      </c>
      <c r="I352" s="22" t="s">
        <v>1368</v>
      </c>
      <c r="J352" s="100"/>
      <c r="K352" s="100">
        <v>0</v>
      </c>
      <c r="L352" s="100">
        <v>0</v>
      </c>
    </row>
    <row r="353" spans="1:12" ht="30" customHeight="1" x14ac:dyDescent="0.3">
      <c r="A353" s="22"/>
      <c r="B353" s="22" t="s">
        <v>1368</v>
      </c>
      <c r="C353" s="22" t="s">
        <v>995</v>
      </c>
      <c r="D353" s="22" t="s">
        <v>988</v>
      </c>
      <c r="E353" s="22" t="s">
        <v>1567</v>
      </c>
      <c r="F353" s="22" t="s">
        <v>1368</v>
      </c>
      <c r="G353" s="22" t="s">
        <v>1572</v>
      </c>
      <c r="H353" s="22" t="s">
        <v>1368</v>
      </c>
      <c r="I353" s="22" t="s">
        <v>1368</v>
      </c>
      <c r="J353" s="100"/>
      <c r="K353" s="100">
        <v>0</v>
      </c>
      <c r="L353" s="100">
        <v>0</v>
      </c>
    </row>
    <row r="354" spans="1:12" ht="30" customHeight="1" x14ac:dyDescent="0.3">
      <c r="A354" s="22"/>
      <c r="B354" s="22" t="s">
        <v>1368</v>
      </c>
      <c r="C354" s="22" t="s">
        <v>996</v>
      </c>
      <c r="D354" s="22" t="s">
        <v>988</v>
      </c>
      <c r="E354" s="22" t="s">
        <v>1567</v>
      </c>
      <c r="F354" s="22" t="s">
        <v>1368</v>
      </c>
      <c r="G354" s="22" t="s">
        <v>1572</v>
      </c>
      <c r="H354" s="22" t="s">
        <v>1368</v>
      </c>
      <c r="I354" s="22" t="s">
        <v>1368</v>
      </c>
      <c r="J354" s="100"/>
      <c r="K354" s="100">
        <v>0</v>
      </c>
      <c r="L354" s="100">
        <v>0</v>
      </c>
    </row>
    <row r="355" spans="1:12" ht="30" customHeight="1" x14ac:dyDescent="0.3">
      <c r="A355" s="22"/>
      <c r="B355" s="22" t="s">
        <v>1368</v>
      </c>
      <c r="C355" s="22" t="s">
        <v>1001</v>
      </c>
      <c r="D355" s="22" t="s">
        <v>988</v>
      </c>
      <c r="E355" s="22" t="s">
        <v>1567</v>
      </c>
      <c r="F355" s="22" t="s">
        <v>1368</v>
      </c>
      <c r="G355" s="22" t="s">
        <v>1572</v>
      </c>
      <c r="H355" s="22" t="s">
        <v>1368</v>
      </c>
      <c r="I355" s="22" t="s">
        <v>1368</v>
      </c>
      <c r="J355" s="100"/>
      <c r="K355" s="100">
        <v>0</v>
      </c>
      <c r="L355" s="100">
        <v>0</v>
      </c>
    </row>
    <row r="356" spans="1:12" ht="30" customHeight="1" x14ac:dyDescent="0.3">
      <c r="A356" s="22"/>
      <c r="B356" s="22" t="s">
        <v>1368</v>
      </c>
      <c r="C356" s="22" t="s">
        <v>1002</v>
      </c>
      <c r="D356" s="22" t="s">
        <v>988</v>
      </c>
      <c r="E356" s="22" t="s">
        <v>1567</v>
      </c>
      <c r="F356" s="22" t="s">
        <v>1368</v>
      </c>
      <c r="G356" s="22" t="s">
        <v>1572</v>
      </c>
      <c r="H356" s="22" t="s">
        <v>1368</v>
      </c>
      <c r="I356" s="22" t="s">
        <v>1368</v>
      </c>
      <c r="J356" s="100"/>
      <c r="K356" s="100">
        <v>0</v>
      </c>
      <c r="L356" s="100">
        <v>0</v>
      </c>
    </row>
    <row r="357" spans="1:12" ht="30" customHeight="1" x14ac:dyDescent="0.3">
      <c r="A357" s="22"/>
      <c r="B357" s="22" t="s">
        <v>1368</v>
      </c>
      <c r="C357" s="22" t="s">
        <v>1004</v>
      </c>
      <c r="D357" s="22" t="s">
        <v>988</v>
      </c>
      <c r="E357" s="22" t="s">
        <v>1567</v>
      </c>
      <c r="F357" s="22" t="s">
        <v>1368</v>
      </c>
      <c r="G357" s="22" t="s">
        <v>1572</v>
      </c>
      <c r="H357" s="22" t="s">
        <v>1368</v>
      </c>
      <c r="I357" s="22" t="s">
        <v>1368</v>
      </c>
      <c r="J357" s="100"/>
      <c r="K357" s="100">
        <v>0</v>
      </c>
      <c r="L357" s="100">
        <v>0</v>
      </c>
    </row>
    <row r="358" spans="1:12" ht="30" customHeight="1" x14ac:dyDescent="0.3">
      <c r="A358" s="22"/>
      <c r="B358" s="22" t="s">
        <v>1368</v>
      </c>
      <c r="C358" s="22" t="s">
        <v>1005</v>
      </c>
      <c r="D358" s="22" t="s">
        <v>988</v>
      </c>
      <c r="E358" s="22" t="s">
        <v>1567</v>
      </c>
      <c r="F358" s="22" t="s">
        <v>1368</v>
      </c>
      <c r="G358" s="22" t="s">
        <v>1572</v>
      </c>
      <c r="H358" s="22" t="s">
        <v>1368</v>
      </c>
      <c r="I358" s="22" t="s">
        <v>1368</v>
      </c>
      <c r="J358" s="100"/>
      <c r="K358" s="100">
        <v>0</v>
      </c>
      <c r="L358" s="100">
        <v>0</v>
      </c>
    </row>
    <row r="359" spans="1:12" ht="30" customHeight="1" x14ac:dyDescent="0.3">
      <c r="A359" s="22"/>
      <c r="B359" s="22" t="s">
        <v>1368</v>
      </c>
      <c r="C359" s="22" t="s">
        <v>998</v>
      </c>
      <c r="D359" s="22" t="s">
        <v>988</v>
      </c>
      <c r="E359" s="22" t="s">
        <v>1567</v>
      </c>
      <c r="F359" s="22" t="s">
        <v>1368</v>
      </c>
      <c r="G359" s="22" t="s">
        <v>1572</v>
      </c>
      <c r="H359" s="22" t="s">
        <v>1368</v>
      </c>
      <c r="I359" s="22" t="s">
        <v>1368</v>
      </c>
      <c r="J359" s="100"/>
      <c r="K359" s="100">
        <v>0</v>
      </c>
      <c r="L359" s="100">
        <v>0</v>
      </c>
    </row>
    <row r="360" spans="1:12" ht="30" customHeight="1" x14ac:dyDescent="0.3">
      <c r="A360" s="22"/>
      <c r="B360" s="22" t="s">
        <v>1368</v>
      </c>
      <c r="C360" s="22" t="s">
        <v>999</v>
      </c>
      <c r="D360" s="22" t="s">
        <v>988</v>
      </c>
      <c r="E360" s="22" t="s">
        <v>1567</v>
      </c>
      <c r="F360" s="22" t="s">
        <v>1368</v>
      </c>
      <c r="G360" s="22" t="s">
        <v>1572</v>
      </c>
      <c r="H360" s="22" t="s">
        <v>1368</v>
      </c>
      <c r="I360" s="22" t="s">
        <v>1368</v>
      </c>
      <c r="J360" s="100"/>
      <c r="K360" s="100">
        <v>0</v>
      </c>
      <c r="L360" s="100">
        <v>0</v>
      </c>
    </row>
    <row r="361" spans="1:12" ht="30" customHeight="1" x14ac:dyDescent="0.3">
      <c r="A361" s="22"/>
      <c r="B361" s="22" t="s">
        <v>1368</v>
      </c>
      <c r="C361" s="22" t="s">
        <v>1000</v>
      </c>
      <c r="D361" s="22" t="s">
        <v>988</v>
      </c>
      <c r="E361" s="22" t="s">
        <v>1567</v>
      </c>
      <c r="F361" s="22" t="s">
        <v>1368</v>
      </c>
      <c r="G361" s="22" t="s">
        <v>1572</v>
      </c>
      <c r="H361" s="22" t="s">
        <v>1368</v>
      </c>
      <c r="I361" s="22" t="s">
        <v>1368</v>
      </c>
      <c r="J361" s="100"/>
      <c r="K361" s="100">
        <v>0</v>
      </c>
      <c r="L361" s="100">
        <v>0</v>
      </c>
    </row>
    <row r="362" spans="1:12" ht="30" customHeight="1" x14ac:dyDescent="0.3">
      <c r="A362" s="22"/>
      <c r="B362" s="22" t="s">
        <v>1368</v>
      </c>
      <c r="C362" s="22" t="s">
        <v>886</v>
      </c>
      <c r="D362" s="22" t="s">
        <v>887</v>
      </c>
      <c r="E362" s="22" t="s">
        <v>1567</v>
      </c>
      <c r="F362" s="22" t="s">
        <v>1368</v>
      </c>
      <c r="G362" s="22" t="s">
        <v>1572</v>
      </c>
      <c r="H362" s="22" t="s">
        <v>1368</v>
      </c>
      <c r="I362" s="22" t="s">
        <v>1368</v>
      </c>
      <c r="J362" s="100"/>
      <c r="K362" s="100">
        <v>0</v>
      </c>
      <c r="L362" s="100">
        <v>0</v>
      </c>
    </row>
    <row r="363" spans="1:12" ht="30" customHeight="1" x14ac:dyDescent="0.3">
      <c r="A363" s="22"/>
      <c r="B363" s="22" t="s">
        <v>1368</v>
      </c>
      <c r="C363" s="22" t="s">
        <v>1255</v>
      </c>
      <c r="D363" s="22" t="s">
        <v>1256</v>
      </c>
      <c r="E363" s="22" t="s">
        <v>1567</v>
      </c>
      <c r="F363" s="22" t="s">
        <v>1368</v>
      </c>
      <c r="G363" s="22" t="s">
        <v>1572</v>
      </c>
      <c r="H363" s="22" t="s">
        <v>1368</v>
      </c>
      <c r="I363" s="22" t="s">
        <v>518</v>
      </c>
      <c r="J363" s="100"/>
      <c r="K363" s="100">
        <v>0</v>
      </c>
      <c r="L363" s="100">
        <v>0</v>
      </c>
    </row>
    <row r="364" spans="1:12" ht="30" customHeight="1" x14ac:dyDescent="0.3">
      <c r="A364" s="22"/>
      <c r="B364" s="22" t="s">
        <v>1368</v>
      </c>
      <c r="C364" s="22" t="s">
        <v>1272</v>
      </c>
      <c r="D364" s="22" t="s">
        <v>1267</v>
      </c>
      <c r="E364" s="22" t="s">
        <v>1567</v>
      </c>
      <c r="F364" s="22" t="s">
        <v>1368</v>
      </c>
      <c r="G364" s="22" t="s">
        <v>1572</v>
      </c>
      <c r="H364" s="22" t="s">
        <v>1368</v>
      </c>
      <c r="I364" s="22" t="s">
        <v>1368</v>
      </c>
      <c r="J364" s="100"/>
      <c r="K364" s="100">
        <v>0</v>
      </c>
      <c r="L364" s="100">
        <v>0</v>
      </c>
    </row>
    <row r="365" spans="1:12" ht="30" customHeight="1" x14ac:dyDescent="0.3">
      <c r="A365" s="22"/>
      <c r="B365" s="22" t="s">
        <v>1368</v>
      </c>
      <c r="C365" s="22" t="s">
        <v>1275</v>
      </c>
      <c r="D365" s="22" t="s">
        <v>1273</v>
      </c>
      <c r="E365" s="22" t="s">
        <v>1567</v>
      </c>
      <c r="F365" s="22" t="s">
        <v>1368</v>
      </c>
      <c r="G365" s="22" t="s">
        <v>1572</v>
      </c>
      <c r="H365" s="22" t="s">
        <v>1368</v>
      </c>
      <c r="I365" s="22" t="s">
        <v>1368</v>
      </c>
      <c r="J365" s="100"/>
      <c r="K365" s="100">
        <v>0</v>
      </c>
      <c r="L365" s="100">
        <v>0</v>
      </c>
    </row>
    <row r="366" spans="1:12" ht="30" customHeight="1" x14ac:dyDescent="0.3">
      <c r="A366" s="22"/>
      <c r="B366" s="22" t="s">
        <v>1368</v>
      </c>
      <c r="C366" s="22" t="s">
        <v>1276</v>
      </c>
      <c r="D366" s="22" t="s">
        <v>1267</v>
      </c>
      <c r="E366" s="22" t="s">
        <v>1567</v>
      </c>
      <c r="F366" s="22" t="s">
        <v>1368</v>
      </c>
      <c r="G366" s="22" t="s">
        <v>1572</v>
      </c>
      <c r="H366" s="22" t="s">
        <v>1368</v>
      </c>
      <c r="I366" s="22" t="s">
        <v>1368</v>
      </c>
      <c r="J366" s="100"/>
      <c r="K366" s="100">
        <v>0</v>
      </c>
      <c r="L366" s="100">
        <v>0</v>
      </c>
    </row>
    <row r="367" spans="1:12" ht="30" customHeight="1" x14ac:dyDescent="0.3">
      <c r="A367" s="22"/>
      <c r="B367" s="22" t="s">
        <v>1368</v>
      </c>
      <c r="C367" s="22" t="s">
        <v>1277</v>
      </c>
      <c r="D367" s="22" t="s">
        <v>1273</v>
      </c>
      <c r="E367" s="22" t="s">
        <v>1567</v>
      </c>
      <c r="F367" s="22" t="s">
        <v>1368</v>
      </c>
      <c r="G367" s="22" t="s">
        <v>1572</v>
      </c>
      <c r="H367" s="22" t="s">
        <v>1368</v>
      </c>
      <c r="I367" s="22" t="s">
        <v>1368</v>
      </c>
      <c r="J367" s="100"/>
      <c r="K367" s="100">
        <v>0</v>
      </c>
      <c r="L367" s="100">
        <v>0</v>
      </c>
    </row>
    <row r="368" spans="1:12" ht="30" customHeight="1" x14ac:dyDescent="0.3">
      <c r="A368" s="22"/>
      <c r="B368" s="22" t="s">
        <v>1368</v>
      </c>
      <c r="C368" s="22" t="s">
        <v>1300</v>
      </c>
      <c r="D368" s="22" t="s">
        <v>1294</v>
      </c>
      <c r="E368" s="22" t="s">
        <v>1567</v>
      </c>
      <c r="F368" s="22" t="s">
        <v>1368</v>
      </c>
      <c r="G368" s="22" t="s">
        <v>1572</v>
      </c>
      <c r="H368" s="22" t="s">
        <v>1368</v>
      </c>
      <c r="I368" s="22" t="s">
        <v>1368</v>
      </c>
      <c r="J368" s="100"/>
      <c r="K368" s="100">
        <v>0</v>
      </c>
      <c r="L368" s="100">
        <v>0</v>
      </c>
    </row>
    <row r="369" spans="1:12" ht="30" customHeight="1" x14ac:dyDescent="0.3">
      <c r="A369" s="22"/>
      <c r="B369" s="22" t="s">
        <v>1368</v>
      </c>
      <c r="C369" s="22" t="s">
        <v>1301</v>
      </c>
      <c r="D369" s="22" t="s">
        <v>1294</v>
      </c>
      <c r="E369" s="22" t="s">
        <v>1567</v>
      </c>
      <c r="F369" s="22" t="s">
        <v>1368</v>
      </c>
      <c r="G369" s="22" t="s">
        <v>1572</v>
      </c>
      <c r="H369" s="22" t="s">
        <v>1368</v>
      </c>
      <c r="I369" s="22" t="s">
        <v>1368</v>
      </c>
      <c r="J369" s="100"/>
      <c r="K369" s="100">
        <v>0</v>
      </c>
      <c r="L369" s="100">
        <v>0</v>
      </c>
    </row>
    <row r="370" spans="1:12" ht="30" customHeight="1" x14ac:dyDescent="0.3">
      <c r="A370" s="22"/>
      <c r="B370" s="22" t="s">
        <v>1368</v>
      </c>
      <c r="C370" s="22" t="s">
        <v>1302</v>
      </c>
      <c r="D370" s="22" t="s">
        <v>1294</v>
      </c>
      <c r="E370" s="22" t="s">
        <v>1567</v>
      </c>
      <c r="F370" s="22" t="s">
        <v>1368</v>
      </c>
      <c r="G370" s="22" t="s">
        <v>1572</v>
      </c>
      <c r="H370" s="22" t="s">
        <v>1368</v>
      </c>
      <c r="I370" s="22" t="s">
        <v>1368</v>
      </c>
      <c r="J370" s="100"/>
      <c r="K370" s="100">
        <v>0</v>
      </c>
      <c r="L370" s="100">
        <v>0</v>
      </c>
    </row>
    <row r="371" spans="1:12" ht="30" customHeight="1" x14ac:dyDescent="0.3">
      <c r="A371" s="22"/>
      <c r="B371" s="22" t="s">
        <v>1368</v>
      </c>
      <c r="C371" s="22" t="s">
        <v>1303</v>
      </c>
      <c r="D371" s="22" t="s">
        <v>1294</v>
      </c>
      <c r="E371" s="22" t="s">
        <v>1567</v>
      </c>
      <c r="F371" s="22" t="s">
        <v>1368</v>
      </c>
      <c r="G371" s="22" t="s">
        <v>1572</v>
      </c>
      <c r="H371" s="22" t="s">
        <v>1368</v>
      </c>
      <c r="I371" s="22" t="s">
        <v>1368</v>
      </c>
      <c r="J371" s="100"/>
      <c r="K371" s="100">
        <v>0</v>
      </c>
      <c r="L371" s="100">
        <v>0</v>
      </c>
    </row>
    <row r="372" spans="1:12" ht="30" customHeight="1" x14ac:dyDescent="0.3">
      <c r="A372" s="22"/>
      <c r="B372" s="22" t="s">
        <v>1368</v>
      </c>
      <c r="C372" s="22" t="s">
        <v>1304</v>
      </c>
      <c r="D372" s="22" t="s">
        <v>1294</v>
      </c>
      <c r="E372" s="22" t="s">
        <v>1567</v>
      </c>
      <c r="F372" s="22" t="s">
        <v>1368</v>
      </c>
      <c r="G372" s="22" t="s">
        <v>1572</v>
      </c>
      <c r="H372" s="22" t="s">
        <v>1368</v>
      </c>
      <c r="I372" s="22" t="s">
        <v>1368</v>
      </c>
      <c r="J372" s="100"/>
      <c r="K372" s="100">
        <v>0</v>
      </c>
      <c r="L372" s="100">
        <v>0</v>
      </c>
    </row>
    <row r="373" spans="1:12" ht="30" customHeight="1" x14ac:dyDescent="0.3">
      <c r="A373" s="22"/>
      <c r="B373" s="22" t="s">
        <v>1368</v>
      </c>
      <c r="C373" s="22" t="s">
        <v>1305</v>
      </c>
      <c r="D373" s="22" t="s">
        <v>1294</v>
      </c>
      <c r="E373" s="22" t="s">
        <v>1567</v>
      </c>
      <c r="F373" s="22" t="s">
        <v>1368</v>
      </c>
      <c r="G373" s="22" t="s">
        <v>1572</v>
      </c>
      <c r="H373" s="22" t="s">
        <v>1368</v>
      </c>
      <c r="I373" s="22" t="s">
        <v>1368</v>
      </c>
      <c r="J373" s="100"/>
      <c r="K373" s="100">
        <v>0</v>
      </c>
      <c r="L373" s="100">
        <v>0</v>
      </c>
    </row>
    <row r="374" spans="1:12" ht="30" customHeight="1" x14ac:dyDescent="0.3">
      <c r="A374" s="22"/>
      <c r="B374" s="22" t="s">
        <v>1368</v>
      </c>
      <c r="C374" s="22" t="s">
        <v>919</v>
      </c>
      <c r="D374" s="22" t="s">
        <v>920</v>
      </c>
      <c r="E374" s="22" t="s">
        <v>1567</v>
      </c>
      <c r="F374" s="22" t="s">
        <v>1368</v>
      </c>
      <c r="G374" s="22" t="s">
        <v>1572</v>
      </c>
      <c r="H374" s="22" t="s">
        <v>1368</v>
      </c>
      <c r="I374" s="22" t="s">
        <v>1368</v>
      </c>
      <c r="J374" s="100"/>
      <c r="K374" s="100">
        <v>0</v>
      </c>
      <c r="L374" s="100">
        <v>0</v>
      </c>
    </row>
    <row r="375" spans="1:12" ht="30" customHeight="1" x14ac:dyDescent="0.3">
      <c r="A375" s="22"/>
      <c r="B375" s="22" t="s">
        <v>1368</v>
      </c>
      <c r="C375" s="22" t="s">
        <v>924</v>
      </c>
      <c r="D375" s="22" t="s">
        <v>920</v>
      </c>
      <c r="E375" s="22" t="s">
        <v>1567</v>
      </c>
      <c r="F375" s="22" t="s">
        <v>1368</v>
      </c>
      <c r="G375" s="22" t="s">
        <v>1572</v>
      </c>
      <c r="H375" s="22" t="s">
        <v>1368</v>
      </c>
      <c r="I375" s="22" t="s">
        <v>1368</v>
      </c>
      <c r="J375" s="100"/>
      <c r="K375" s="100">
        <v>0</v>
      </c>
      <c r="L375" s="100">
        <v>0</v>
      </c>
    </row>
    <row r="376" spans="1:12" ht="30" customHeight="1" x14ac:dyDescent="0.3">
      <c r="A376" s="22"/>
      <c r="B376" s="22" t="s">
        <v>1368</v>
      </c>
      <c r="C376" s="22" t="s">
        <v>926</v>
      </c>
      <c r="D376" s="22" t="s">
        <v>920</v>
      </c>
      <c r="E376" s="22" t="s">
        <v>1567</v>
      </c>
      <c r="F376" s="22" t="s">
        <v>1368</v>
      </c>
      <c r="G376" s="22" t="s">
        <v>1572</v>
      </c>
      <c r="H376" s="22" t="s">
        <v>1368</v>
      </c>
      <c r="I376" s="22" t="s">
        <v>1368</v>
      </c>
      <c r="J376" s="100"/>
      <c r="K376" s="100">
        <v>0</v>
      </c>
      <c r="L376" s="100">
        <v>0</v>
      </c>
    </row>
    <row r="377" spans="1:12" ht="30" customHeight="1" x14ac:dyDescent="0.3">
      <c r="A377" s="22"/>
      <c r="B377" s="22" t="s">
        <v>1368</v>
      </c>
      <c r="C377" s="22" t="s">
        <v>927</v>
      </c>
      <c r="D377" s="22" t="s">
        <v>920</v>
      </c>
      <c r="E377" s="22" t="s">
        <v>1567</v>
      </c>
      <c r="F377" s="22" t="s">
        <v>1368</v>
      </c>
      <c r="G377" s="22" t="s">
        <v>1572</v>
      </c>
      <c r="H377" s="22" t="s">
        <v>1368</v>
      </c>
      <c r="I377" s="22" t="s">
        <v>1368</v>
      </c>
      <c r="J377" s="100"/>
      <c r="K377" s="100">
        <v>0</v>
      </c>
      <c r="L377" s="100">
        <v>0</v>
      </c>
    </row>
    <row r="378" spans="1:12" ht="30" customHeight="1" x14ac:dyDescent="0.3">
      <c r="A378" s="22"/>
      <c r="B378" s="22" t="s">
        <v>1368</v>
      </c>
      <c r="C378" s="22" t="s">
        <v>930</v>
      </c>
      <c r="D378" s="22" t="s">
        <v>920</v>
      </c>
      <c r="E378" s="22" t="s">
        <v>1567</v>
      </c>
      <c r="F378" s="22" t="s">
        <v>1368</v>
      </c>
      <c r="G378" s="22" t="s">
        <v>1572</v>
      </c>
      <c r="H378" s="22" t="s">
        <v>1368</v>
      </c>
      <c r="I378" s="22" t="s">
        <v>1368</v>
      </c>
      <c r="J378" s="100"/>
      <c r="K378" s="100">
        <v>0</v>
      </c>
      <c r="L378" s="100">
        <v>0</v>
      </c>
    </row>
    <row r="379" spans="1:12" ht="30" customHeight="1" x14ac:dyDescent="0.3">
      <c r="A379" s="22"/>
      <c r="B379" s="22" t="s">
        <v>1368</v>
      </c>
      <c r="C379" s="22" t="s">
        <v>931</v>
      </c>
      <c r="D379" s="22" t="s">
        <v>920</v>
      </c>
      <c r="E379" s="22" t="s">
        <v>1567</v>
      </c>
      <c r="F379" s="22" t="s">
        <v>1368</v>
      </c>
      <c r="G379" s="22" t="s">
        <v>1572</v>
      </c>
      <c r="H379" s="22" t="s">
        <v>1368</v>
      </c>
      <c r="I379" s="22" t="s">
        <v>1368</v>
      </c>
      <c r="J379" s="100"/>
      <c r="K379" s="100">
        <v>0</v>
      </c>
      <c r="L379" s="100">
        <v>0</v>
      </c>
    </row>
    <row r="380" spans="1:12" ht="30" customHeight="1" x14ac:dyDescent="0.3">
      <c r="A380" s="22"/>
      <c r="B380" s="22" t="s">
        <v>1368</v>
      </c>
      <c r="C380" s="22" t="s">
        <v>932</v>
      </c>
      <c r="D380" s="22" t="s">
        <v>920</v>
      </c>
      <c r="E380" s="22" t="s">
        <v>1567</v>
      </c>
      <c r="F380" s="22" t="s">
        <v>1368</v>
      </c>
      <c r="G380" s="22" t="s">
        <v>1572</v>
      </c>
      <c r="H380" s="22" t="s">
        <v>1368</v>
      </c>
      <c r="I380" s="22" t="s">
        <v>1368</v>
      </c>
      <c r="J380" s="100"/>
      <c r="K380" s="100">
        <v>0</v>
      </c>
      <c r="L380" s="100">
        <v>0</v>
      </c>
    </row>
    <row r="381" spans="1:12" ht="30" customHeight="1" x14ac:dyDescent="0.3">
      <c r="A381" s="22"/>
      <c r="B381" s="22" t="s">
        <v>1368</v>
      </c>
      <c r="C381" s="22" t="s">
        <v>933</v>
      </c>
      <c r="D381" s="22" t="s">
        <v>920</v>
      </c>
      <c r="E381" s="22" t="s">
        <v>1567</v>
      </c>
      <c r="F381" s="22" t="s">
        <v>1368</v>
      </c>
      <c r="G381" s="22" t="s">
        <v>1572</v>
      </c>
      <c r="H381" s="22" t="s">
        <v>1368</v>
      </c>
      <c r="I381" s="22" t="s">
        <v>1368</v>
      </c>
      <c r="J381" s="100"/>
      <c r="K381" s="100">
        <v>0</v>
      </c>
      <c r="L381" s="100">
        <v>0</v>
      </c>
    </row>
    <row r="382" spans="1:12" ht="30" customHeight="1" x14ac:dyDescent="0.3">
      <c r="A382" s="22"/>
      <c r="B382" s="22" t="s">
        <v>1368</v>
      </c>
      <c r="C382" s="22" t="s">
        <v>934</v>
      </c>
      <c r="D382" s="22" t="s">
        <v>920</v>
      </c>
      <c r="E382" s="22" t="s">
        <v>1567</v>
      </c>
      <c r="F382" s="22" t="s">
        <v>1368</v>
      </c>
      <c r="G382" s="22" t="s">
        <v>1572</v>
      </c>
      <c r="H382" s="22" t="s">
        <v>1368</v>
      </c>
      <c r="I382" s="22" t="s">
        <v>1368</v>
      </c>
      <c r="J382" s="100"/>
      <c r="K382" s="100">
        <v>0</v>
      </c>
      <c r="L382" s="100">
        <v>0</v>
      </c>
    </row>
    <row r="383" spans="1:12" ht="30" customHeight="1" x14ac:dyDescent="0.3">
      <c r="A383" s="22"/>
      <c r="B383" s="22" t="s">
        <v>1368</v>
      </c>
      <c r="C383" s="22" t="s">
        <v>921</v>
      </c>
      <c r="D383" s="22" t="s">
        <v>922</v>
      </c>
      <c r="E383" s="22" t="s">
        <v>1567</v>
      </c>
      <c r="F383" s="22" t="s">
        <v>1368</v>
      </c>
      <c r="G383" s="22" t="s">
        <v>1572</v>
      </c>
      <c r="H383" s="22" t="s">
        <v>1368</v>
      </c>
      <c r="I383" s="22" t="s">
        <v>1368</v>
      </c>
      <c r="J383" s="100"/>
      <c r="K383" s="100">
        <v>0</v>
      </c>
      <c r="L383" s="100">
        <v>0</v>
      </c>
    </row>
    <row r="384" spans="1:12" ht="30" customHeight="1" x14ac:dyDescent="0.3">
      <c r="A384" s="22"/>
      <c r="B384" s="22" t="s">
        <v>1368</v>
      </c>
      <c r="C384" s="22" t="s">
        <v>925</v>
      </c>
      <c r="D384" s="22" t="s">
        <v>922</v>
      </c>
      <c r="E384" s="22" t="s">
        <v>1567</v>
      </c>
      <c r="F384" s="22" t="s">
        <v>1368</v>
      </c>
      <c r="G384" s="22" t="s">
        <v>1572</v>
      </c>
      <c r="H384" s="22" t="s">
        <v>1368</v>
      </c>
      <c r="I384" s="22" t="s">
        <v>1368</v>
      </c>
      <c r="J384" s="100"/>
      <c r="K384" s="100">
        <v>0</v>
      </c>
      <c r="L384" s="100">
        <v>0</v>
      </c>
    </row>
    <row r="385" spans="1:12" ht="30" customHeight="1" x14ac:dyDescent="0.3">
      <c r="A385" s="22"/>
      <c r="B385" s="22" t="s">
        <v>1368</v>
      </c>
      <c r="C385" s="22" t="s">
        <v>935</v>
      </c>
      <c r="D385" s="22" t="s">
        <v>922</v>
      </c>
      <c r="E385" s="22" t="s">
        <v>1567</v>
      </c>
      <c r="F385" s="22" t="s">
        <v>1368</v>
      </c>
      <c r="G385" s="22" t="s">
        <v>1572</v>
      </c>
      <c r="H385" s="22" t="s">
        <v>1368</v>
      </c>
      <c r="I385" s="22" t="s">
        <v>1368</v>
      </c>
      <c r="J385" s="100"/>
      <c r="K385" s="100">
        <v>0</v>
      </c>
      <c r="L385" s="100">
        <v>0</v>
      </c>
    </row>
    <row r="386" spans="1:12" ht="30" customHeight="1" x14ac:dyDescent="0.3">
      <c r="A386" s="22"/>
      <c r="B386" s="22" t="s">
        <v>1368</v>
      </c>
      <c r="C386" s="22" t="s">
        <v>1310</v>
      </c>
      <c r="D386" s="22" t="s">
        <v>1294</v>
      </c>
      <c r="E386" s="22" t="s">
        <v>1567</v>
      </c>
      <c r="F386" s="22" t="s">
        <v>1368</v>
      </c>
      <c r="G386" s="22" t="s">
        <v>1572</v>
      </c>
      <c r="H386" s="22" t="s">
        <v>1368</v>
      </c>
      <c r="I386" s="22" t="s">
        <v>1368</v>
      </c>
      <c r="J386" s="100"/>
      <c r="K386" s="100">
        <v>0</v>
      </c>
      <c r="L386" s="100">
        <v>0</v>
      </c>
    </row>
    <row r="387" spans="1:12" ht="30" customHeight="1" x14ac:dyDescent="0.3">
      <c r="A387" s="22"/>
      <c r="B387" s="22" t="s">
        <v>1368</v>
      </c>
      <c r="C387" s="22" t="s">
        <v>859</v>
      </c>
      <c r="D387" s="22" t="s">
        <v>860</v>
      </c>
      <c r="E387" s="22" t="s">
        <v>1567</v>
      </c>
      <c r="F387" s="22" t="s">
        <v>1368</v>
      </c>
      <c r="G387" s="22" t="s">
        <v>1572</v>
      </c>
      <c r="H387" s="22" t="s">
        <v>1368</v>
      </c>
      <c r="I387" s="22" t="s">
        <v>1368</v>
      </c>
      <c r="J387" s="100"/>
      <c r="K387" s="100">
        <v>0</v>
      </c>
      <c r="L387" s="100">
        <v>0</v>
      </c>
    </row>
    <row r="388" spans="1:12" ht="30" customHeight="1" x14ac:dyDescent="0.3">
      <c r="A388" s="22"/>
      <c r="B388" s="22" t="s">
        <v>1368</v>
      </c>
      <c r="C388" s="22" t="s">
        <v>866</v>
      </c>
      <c r="D388" s="22" t="s">
        <v>860</v>
      </c>
      <c r="E388" s="22" t="s">
        <v>1567</v>
      </c>
      <c r="F388" s="22" t="s">
        <v>1368</v>
      </c>
      <c r="G388" s="22" t="s">
        <v>1572</v>
      </c>
      <c r="H388" s="22" t="s">
        <v>1368</v>
      </c>
      <c r="I388" s="22" t="s">
        <v>1368</v>
      </c>
      <c r="J388" s="100"/>
      <c r="K388" s="100">
        <v>0</v>
      </c>
      <c r="L388" s="100">
        <v>0</v>
      </c>
    </row>
    <row r="389" spans="1:12" ht="30" customHeight="1" x14ac:dyDescent="0.3">
      <c r="A389" s="22"/>
      <c r="B389" s="22" t="s">
        <v>1368</v>
      </c>
      <c r="C389" s="22" t="s">
        <v>871</v>
      </c>
      <c r="D389" s="22" t="s">
        <v>872</v>
      </c>
      <c r="E389" s="22" t="s">
        <v>1567</v>
      </c>
      <c r="F389" s="22" t="s">
        <v>1368</v>
      </c>
      <c r="G389" s="22" t="s">
        <v>1572</v>
      </c>
      <c r="H389" s="22" t="s">
        <v>1368</v>
      </c>
      <c r="I389" s="22" t="s">
        <v>1368</v>
      </c>
      <c r="J389" s="100"/>
      <c r="K389" s="100">
        <v>0</v>
      </c>
      <c r="L389" s="100">
        <v>0</v>
      </c>
    </row>
    <row r="390" spans="1:12" ht="30" customHeight="1" x14ac:dyDescent="0.3">
      <c r="A390" s="22"/>
      <c r="B390" s="22" t="s">
        <v>1368</v>
      </c>
      <c r="C390" s="22" t="s">
        <v>873</v>
      </c>
      <c r="D390" s="22" t="s">
        <v>874</v>
      </c>
      <c r="E390" s="22" t="s">
        <v>1567</v>
      </c>
      <c r="F390" s="22" t="s">
        <v>1368</v>
      </c>
      <c r="G390" s="22" t="s">
        <v>1572</v>
      </c>
      <c r="H390" s="22" t="s">
        <v>1368</v>
      </c>
      <c r="I390" s="22" t="s">
        <v>1368</v>
      </c>
      <c r="J390" s="100"/>
      <c r="K390" s="100">
        <v>0</v>
      </c>
      <c r="L390" s="100">
        <v>0</v>
      </c>
    </row>
    <row r="391" spans="1:12" ht="30" customHeight="1" x14ac:dyDescent="0.3">
      <c r="A391" s="22"/>
      <c r="B391" s="22" t="s">
        <v>1368</v>
      </c>
      <c r="C391" s="22" t="s">
        <v>514</v>
      </c>
      <c r="D391" s="22" t="s">
        <v>515</v>
      </c>
      <c r="E391" s="22" t="s">
        <v>1567</v>
      </c>
      <c r="F391" s="22" t="s">
        <v>1368</v>
      </c>
      <c r="G391" s="22" t="s">
        <v>1572</v>
      </c>
      <c r="H391" s="22" t="s">
        <v>1368</v>
      </c>
      <c r="I391" s="22" t="s">
        <v>1368</v>
      </c>
      <c r="J391" s="100"/>
      <c r="K391" s="100">
        <v>0</v>
      </c>
      <c r="L391" s="100">
        <v>0</v>
      </c>
    </row>
    <row r="392" spans="1:12" ht="30" customHeight="1" x14ac:dyDescent="0.3">
      <c r="A392" s="22"/>
      <c r="B392" s="22" t="s">
        <v>1368</v>
      </c>
      <c r="C392" s="22" t="s">
        <v>520</v>
      </c>
      <c r="D392" s="22" t="s">
        <v>521</v>
      </c>
      <c r="E392" s="22" t="s">
        <v>1567</v>
      </c>
      <c r="F392" s="22" t="s">
        <v>1368</v>
      </c>
      <c r="G392" s="22" t="s">
        <v>1572</v>
      </c>
      <c r="H392" s="22" t="s">
        <v>1368</v>
      </c>
      <c r="I392" s="22" t="s">
        <v>1368</v>
      </c>
      <c r="J392" s="100"/>
      <c r="K392" s="100">
        <v>0</v>
      </c>
      <c r="L392" s="100">
        <v>0</v>
      </c>
    </row>
    <row r="393" spans="1:12" ht="30" customHeight="1" x14ac:dyDescent="0.3">
      <c r="A393" s="22"/>
      <c r="B393" s="22" t="s">
        <v>1368</v>
      </c>
      <c r="C393" s="22" t="s">
        <v>522</v>
      </c>
      <c r="D393" s="22" t="s">
        <v>523</v>
      </c>
      <c r="E393" s="22" t="s">
        <v>1567</v>
      </c>
      <c r="F393" s="22" t="s">
        <v>1368</v>
      </c>
      <c r="G393" s="22" t="s">
        <v>1572</v>
      </c>
      <c r="H393" s="22" t="s">
        <v>1368</v>
      </c>
      <c r="I393" s="22" t="s">
        <v>1368</v>
      </c>
      <c r="J393" s="100"/>
      <c r="K393" s="100">
        <v>0</v>
      </c>
      <c r="L393" s="100">
        <v>0</v>
      </c>
    </row>
    <row r="394" spans="1:12" ht="30" customHeight="1" x14ac:dyDescent="0.3">
      <c r="A394" s="22"/>
      <c r="B394" s="22" t="s">
        <v>1368</v>
      </c>
      <c r="C394" s="22" t="s">
        <v>524</v>
      </c>
      <c r="D394" s="22" t="s">
        <v>525</v>
      </c>
      <c r="E394" s="22" t="s">
        <v>1567</v>
      </c>
      <c r="F394" s="22" t="s">
        <v>1368</v>
      </c>
      <c r="G394" s="22" t="s">
        <v>1572</v>
      </c>
      <c r="H394" s="22" t="s">
        <v>1368</v>
      </c>
      <c r="I394" s="22" t="s">
        <v>1368</v>
      </c>
      <c r="J394" s="100"/>
      <c r="K394" s="100">
        <v>0</v>
      </c>
      <c r="L394" s="100">
        <v>0</v>
      </c>
    </row>
    <row r="395" spans="1:12" ht="30" customHeight="1" x14ac:dyDescent="0.3">
      <c r="A395" s="22"/>
      <c r="B395" s="22" t="s">
        <v>1368</v>
      </c>
      <c r="C395" s="22" t="s">
        <v>1266</v>
      </c>
      <c r="D395" s="22" t="s">
        <v>1267</v>
      </c>
      <c r="E395" s="22" t="s">
        <v>1567</v>
      </c>
      <c r="F395" s="22" t="s">
        <v>1368</v>
      </c>
      <c r="G395" s="22" t="s">
        <v>1572</v>
      </c>
      <c r="H395" s="22" t="s">
        <v>1368</v>
      </c>
      <c r="I395" s="22" t="s">
        <v>1368</v>
      </c>
      <c r="J395" s="100"/>
      <c r="K395" s="100">
        <v>0</v>
      </c>
      <c r="L395" s="100">
        <v>0</v>
      </c>
    </row>
    <row r="396" spans="1:12" ht="30" customHeight="1" x14ac:dyDescent="0.3">
      <c r="A396" s="22"/>
      <c r="B396" s="22" t="s">
        <v>1368</v>
      </c>
      <c r="C396" s="22" t="s">
        <v>1269</v>
      </c>
      <c r="D396" s="22" t="s">
        <v>1267</v>
      </c>
      <c r="E396" s="22" t="s">
        <v>1567</v>
      </c>
      <c r="F396" s="22" t="s">
        <v>1368</v>
      </c>
      <c r="G396" s="22" t="s">
        <v>1572</v>
      </c>
      <c r="H396" s="22" t="s">
        <v>1368</v>
      </c>
      <c r="I396" s="22" t="s">
        <v>1368</v>
      </c>
      <c r="J396" s="100"/>
      <c r="K396" s="100">
        <v>0</v>
      </c>
      <c r="L396" s="100">
        <v>0</v>
      </c>
    </row>
    <row r="397" spans="1:12" ht="30" customHeight="1" x14ac:dyDescent="0.3">
      <c r="A397" s="22"/>
      <c r="B397" s="22" t="s">
        <v>1368</v>
      </c>
      <c r="C397" s="22" t="s">
        <v>1270</v>
      </c>
      <c r="D397" s="22" t="s">
        <v>1267</v>
      </c>
      <c r="E397" s="22" t="s">
        <v>1567</v>
      </c>
      <c r="F397" s="22" t="s">
        <v>1368</v>
      </c>
      <c r="G397" s="22" t="s">
        <v>1572</v>
      </c>
      <c r="H397" s="22" t="s">
        <v>1368</v>
      </c>
      <c r="I397" s="22" t="s">
        <v>1368</v>
      </c>
      <c r="J397" s="100"/>
      <c r="K397" s="100">
        <v>0</v>
      </c>
      <c r="L397" s="100">
        <v>0</v>
      </c>
    </row>
    <row r="398" spans="1:12" ht="30" customHeight="1" x14ac:dyDescent="0.3">
      <c r="A398" s="22"/>
      <c r="B398" s="22" t="s">
        <v>1368</v>
      </c>
      <c r="C398" s="22" t="s">
        <v>1271</v>
      </c>
      <c r="D398" s="22" t="s">
        <v>1267</v>
      </c>
      <c r="E398" s="22" t="s">
        <v>1567</v>
      </c>
      <c r="F398" s="22" t="s">
        <v>1368</v>
      </c>
      <c r="G398" s="22" t="s">
        <v>1572</v>
      </c>
      <c r="H398" s="22" t="s">
        <v>1368</v>
      </c>
      <c r="I398" s="22" t="s">
        <v>1368</v>
      </c>
      <c r="J398" s="100"/>
      <c r="K398" s="100">
        <v>0</v>
      </c>
      <c r="L398" s="100">
        <v>0</v>
      </c>
    </row>
    <row r="399" spans="1:12" ht="30" customHeight="1" x14ac:dyDescent="0.3">
      <c r="A399" s="22"/>
      <c r="B399" s="22" t="s">
        <v>1368</v>
      </c>
      <c r="C399" s="22" t="s">
        <v>1261</v>
      </c>
      <c r="D399" s="22" t="s">
        <v>1262</v>
      </c>
      <c r="E399" s="22" t="s">
        <v>1567</v>
      </c>
      <c r="F399" s="22" t="s">
        <v>1368</v>
      </c>
      <c r="G399" s="22" t="s">
        <v>1572</v>
      </c>
      <c r="H399" s="22" t="s">
        <v>1368</v>
      </c>
      <c r="I399" s="22" t="s">
        <v>1368</v>
      </c>
      <c r="J399" s="100"/>
      <c r="K399" s="100">
        <v>0</v>
      </c>
      <c r="L399" s="100">
        <v>0</v>
      </c>
    </row>
    <row r="400" spans="1:12" ht="30" customHeight="1" x14ac:dyDescent="0.3">
      <c r="A400" s="22"/>
      <c r="B400" s="22" t="s">
        <v>1368</v>
      </c>
      <c r="C400" s="22" t="s">
        <v>1264</v>
      </c>
      <c r="D400" s="22" t="s">
        <v>1265</v>
      </c>
      <c r="E400" s="22" t="s">
        <v>1567</v>
      </c>
      <c r="F400" s="22" t="s">
        <v>1368</v>
      </c>
      <c r="G400" s="22" t="s">
        <v>1572</v>
      </c>
      <c r="H400" s="22" t="s">
        <v>1368</v>
      </c>
      <c r="I400" s="22" t="s">
        <v>1368</v>
      </c>
      <c r="J400" s="100"/>
      <c r="K400" s="100">
        <v>0</v>
      </c>
      <c r="L400" s="100">
        <v>0</v>
      </c>
    </row>
    <row r="401" spans="1:12" ht="30" customHeight="1" x14ac:dyDescent="0.3">
      <c r="A401" s="22"/>
      <c r="B401" s="22" t="s">
        <v>1368</v>
      </c>
      <c r="C401" s="22" t="s">
        <v>769</v>
      </c>
      <c r="D401" s="22" t="s">
        <v>770</v>
      </c>
      <c r="E401" s="22" t="s">
        <v>1567</v>
      </c>
      <c r="F401" s="22" t="s">
        <v>1368</v>
      </c>
      <c r="G401" s="22" t="s">
        <v>1572</v>
      </c>
      <c r="H401" s="22" t="s">
        <v>1368</v>
      </c>
      <c r="I401" s="22" t="s">
        <v>1368</v>
      </c>
      <c r="J401" s="100"/>
      <c r="K401" s="100">
        <v>0</v>
      </c>
      <c r="L401" s="100">
        <v>0</v>
      </c>
    </row>
    <row r="402" spans="1:12" ht="30" customHeight="1" x14ac:dyDescent="0.3">
      <c r="A402" s="22"/>
      <c r="B402" s="22" t="s">
        <v>1368</v>
      </c>
      <c r="C402" s="22" t="s">
        <v>773</v>
      </c>
      <c r="D402" s="22" t="s">
        <v>770</v>
      </c>
      <c r="E402" s="22" t="s">
        <v>1567</v>
      </c>
      <c r="F402" s="22" t="s">
        <v>1368</v>
      </c>
      <c r="G402" s="22" t="s">
        <v>1572</v>
      </c>
      <c r="H402" s="22" t="s">
        <v>1368</v>
      </c>
      <c r="I402" s="22" t="s">
        <v>1368</v>
      </c>
      <c r="J402" s="100"/>
      <c r="K402" s="100">
        <v>0</v>
      </c>
      <c r="L402" s="100">
        <v>0</v>
      </c>
    </row>
    <row r="403" spans="1:12" ht="30" customHeight="1" x14ac:dyDescent="0.3">
      <c r="A403" s="22"/>
      <c r="B403" s="22" t="s">
        <v>1368</v>
      </c>
      <c r="C403" s="22" t="s">
        <v>774</v>
      </c>
      <c r="D403" s="22" t="s">
        <v>770</v>
      </c>
      <c r="E403" s="22" t="s">
        <v>1567</v>
      </c>
      <c r="F403" s="22" t="s">
        <v>1368</v>
      </c>
      <c r="G403" s="22" t="s">
        <v>1572</v>
      </c>
      <c r="H403" s="22" t="s">
        <v>1368</v>
      </c>
      <c r="I403" s="22" t="s">
        <v>1368</v>
      </c>
      <c r="J403" s="100"/>
      <c r="K403" s="100">
        <v>0</v>
      </c>
      <c r="L403" s="100">
        <v>0</v>
      </c>
    </row>
    <row r="404" spans="1:12" ht="30" customHeight="1" x14ac:dyDescent="0.3">
      <c r="A404" s="22"/>
      <c r="B404" s="22" t="s">
        <v>1368</v>
      </c>
      <c r="C404" s="22" t="s">
        <v>775</v>
      </c>
      <c r="D404" s="22" t="s">
        <v>770</v>
      </c>
      <c r="E404" s="22" t="s">
        <v>1567</v>
      </c>
      <c r="F404" s="22" t="s">
        <v>1368</v>
      </c>
      <c r="G404" s="22" t="s">
        <v>1572</v>
      </c>
      <c r="H404" s="22" t="s">
        <v>1368</v>
      </c>
      <c r="I404" s="22" t="s">
        <v>1368</v>
      </c>
      <c r="J404" s="100"/>
      <c r="K404" s="100">
        <v>0</v>
      </c>
      <c r="L404" s="100">
        <v>0</v>
      </c>
    </row>
    <row r="405" spans="1:12" ht="30" customHeight="1" x14ac:dyDescent="0.3">
      <c r="A405" s="22"/>
      <c r="B405" s="22" t="s">
        <v>1368</v>
      </c>
      <c r="C405" s="22" t="s">
        <v>776</v>
      </c>
      <c r="D405" s="22" t="s">
        <v>770</v>
      </c>
      <c r="E405" s="22" t="s">
        <v>1567</v>
      </c>
      <c r="F405" s="22" t="s">
        <v>1368</v>
      </c>
      <c r="G405" s="22" t="s">
        <v>1572</v>
      </c>
      <c r="H405" s="22" t="s">
        <v>1368</v>
      </c>
      <c r="I405" s="22" t="s">
        <v>1368</v>
      </c>
      <c r="J405" s="100"/>
      <c r="K405" s="100">
        <v>0</v>
      </c>
      <c r="L405" s="100">
        <v>0</v>
      </c>
    </row>
    <row r="406" spans="1:12" ht="30" customHeight="1" x14ac:dyDescent="0.3">
      <c r="A406" s="22"/>
      <c r="B406" s="22" t="s">
        <v>1368</v>
      </c>
      <c r="C406" s="22" t="s">
        <v>777</v>
      </c>
      <c r="D406" s="22" t="s">
        <v>770</v>
      </c>
      <c r="E406" s="22" t="s">
        <v>1567</v>
      </c>
      <c r="F406" s="22" t="s">
        <v>1368</v>
      </c>
      <c r="G406" s="22" t="s">
        <v>1572</v>
      </c>
      <c r="H406" s="22" t="s">
        <v>1368</v>
      </c>
      <c r="I406" s="22" t="s">
        <v>1368</v>
      </c>
      <c r="J406" s="100"/>
      <c r="K406" s="100">
        <v>0</v>
      </c>
      <c r="L406" s="100">
        <v>0</v>
      </c>
    </row>
    <row r="407" spans="1:12" ht="30" customHeight="1" x14ac:dyDescent="0.3">
      <c r="A407" s="22"/>
      <c r="B407" s="22" t="s">
        <v>1368</v>
      </c>
      <c r="C407" s="22" t="s">
        <v>778</v>
      </c>
      <c r="D407" s="22" t="s">
        <v>770</v>
      </c>
      <c r="E407" s="22" t="s">
        <v>1567</v>
      </c>
      <c r="F407" s="22" t="s">
        <v>1368</v>
      </c>
      <c r="G407" s="22" t="s">
        <v>1572</v>
      </c>
      <c r="H407" s="22" t="s">
        <v>1368</v>
      </c>
      <c r="I407" s="22" t="s">
        <v>1368</v>
      </c>
      <c r="J407" s="100"/>
      <c r="K407" s="100">
        <v>0</v>
      </c>
      <c r="L407" s="100">
        <v>0</v>
      </c>
    </row>
    <row r="408" spans="1:12" ht="30" customHeight="1" x14ac:dyDescent="0.3">
      <c r="A408" s="22"/>
      <c r="B408" s="22" t="s">
        <v>1368</v>
      </c>
      <c r="C408" s="22" t="s">
        <v>779</v>
      </c>
      <c r="D408" s="22" t="s">
        <v>770</v>
      </c>
      <c r="E408" s="22" t="s">
        <v>1567</v>
      </c>
      <c r="F408" s="22" t="s">
        <v>1368</v>
      </c>
      <c r="G408" s="22" t="s">
        <v>1572</v>
      </c>
      <c r="H408" s="22" t="s">
        <v>1368</v>
      </c>
      <c r="I408" s="22" t="s">
        <v>1368</v>
      </c>
      <c r="J408" s="100"/>
      <c r="K408" s="100">
        <v>0</v>
      </c>
      <c r="L408" s="100">
        <v>0</v>
      </c>
    </row>
    <row r="409" spans="1:12" ht="30" customHeight="1" x14ac:dyDescent="0.3">
      <c r="A409" s="22"/>
      <c r="B409" s="22" t="s">
        <v>1368</v>
      </c>
      <c r="C409" s="22" t="s">
        <v>780</v>
      </c>
      <c r="D409" s="22" t="s">
        <v>770</v>
      </c>
      <c r="E409" s="22" t="s">
        <v>1567</v>
      </c>
      <c r="F409" s="22" t="s">
        <v>1368</v>
      </c>
      <c r="G409" s="22" t="s">
        <v>1572</v>
      </c>
      <c r="H409" s="22" t="s">
        <v>1368</v>
      </c>
      <c r="I409" s="22" t="s">
        <v>1368</v>
      </c>
      <c r="J409" s="100"/>
      <c r="K409" s="100">
        <v>0</v>
      </c>
      <c r="L409" s="100">
        <v>0</v>
      </c>
    </row>
    <row r="410" spans="1:12" ht="30" customHeight="1" x14ac:dyDescent="0.3">
      <c r="A410" s="22"/>
      <c r="B410" s="22" t="s">
        <v>1368</v>
      </c>
      <c r="C410" s="22" t="s">
        <v>781</v>
      </c>
      <c r="D410" s="22" t="s">
        <v>770</v>
      </c>
      <c r="E410" s="22" t="s">
        <v>1567</v>
      </c>
      <c r="F410" s="22" t="s">
        <v>1368</v>
      </c>
      <c r="G410" s="22" t="s">
        <v>1572</v>
      </c>
      <c r="H410" s="22" t="s">
        <v>1368</v>
      </c>
      <c r="I410" s="22" t="s">
        <v>1368</v>
      </c>
      <c r="J410" s="100"/>
      <c r="K410" s="100">
        <v>0</v>
      </c>
      <c r="L410" s="100">
        <v>0</v>
      </c>
    </row>
    <row r="411" spans="1:12" ht="30" customHeight="1" x14ac:dyDescent="0.3">
      <c r="A411" s="22"/>
      <c r="B411" s="22" t="s">
        <v>1368</v>
      </c>
      <c r="C411" s="22" t="s">
        <v>782</v>
      </c>
      <c r="D411" s="22" t="s">
        <v>770</v>
      </c>
      <c r="E411" s="22" t="s">
        <v>1567</v>
      </c>
      <c r="F411" s="22" t="s">
        <v>1368</v>
      </c>
      <c r="G411" s="22" t="s">
        <v>1572</v>
      </c>
      <c r="H411" s="22" t="s">
        <v>1368</v>
      </c>
      <c r="I411" s="22" t="s">
        <v>1368</v>
      </c>
      <c r="J411" s="100"/>
      <c r="K411" s="100">
        <v>0</v>
      </c>
      <c r="L411" s="100">
        <v>0</v>
      </c>
    </row>
    <row r="412" spans="1:12" ht="30" customHeight="1" x14ac:dyDescent="0.3">
      <c r="A412" s="22"/>
      <c r="B412" s="22" t="s">
        <v>1368</v>
      </c>
      <c r="C412" s="22" t="s">
        <v>783</v>
      </c>
      <c r="D412" s="22" t="s">
        <v>770</v>
      </c>
      <c r="E412" s="22" t="s">
        <v>1567</v>
      </c>
      <c r="F412" s="22" t="s">
        <v>1368</v>
      </c>
      <c r="G412" s="22" t="s">
        <v>1572</v>
      </c>
      <c r="H412" s="22" t="s">
        <v>1368</v>
      </c>
      <c r="I412" s="22" t="s">
        <v>1368</v>
      </c>
      <c r="J412" s="100"/>
      <c r="K412" s="100">
        <v>0</v>
      </c>
      <c r="L412" s="100">
        <v>0</v>
      </c>
    </row>
    <row r="413" spans="1:12" ht="30" customHeight="1" x14ac:dyDescent="0.3">
      <c r="A413" s="22"/>
      <c r="B413" s="22" t="s">
        <v>1368</v>
      </c>
      <c r="C413" s="22" t="s">
        <v>784</v>
      </c>
      <c r="D413" s="22" t="s">
        <v>770</v>
      </c>
      <c r="E413" s="22" t="s">
        <v>1567</v>
      </c>
      <c r="F413" s="22" t="s">
        <v>1368</v>
      </c>
      <c r="G413" s="22" t="s">
        <v>1572</v>
      </c>
      <c r="H413" s="22" t="s">
        <v>1368</v>
      </c>
      <c r="I413" s="22" t="s">
        <v>1368</v>
      </c>
      <c r="J413" s="100"/>
      <c r="K413" s="100">
        <v>0</v>
      </c>
      <c r="L413" s="100">
        <v>0</v>
      </c>
    </row>
    <row r="414" spans="1:12" ht="30" customHeight="1" x14ac:dyDescent="0.3">
      <c r="A414" s="22"/>
      <c r="B414" s="22" t="s">
        <v>1368</v>
      </c>
      <c r="C414" s="22" t="s">
        <v>785</v>
      </c>
      <c r="D414" s="22" t="s">
        <v>770</v>
      </c>
      <c r="E414" s="22" t="s">
        <v>1567</v>
      </c>
      <c r="F414" s="22" t="s">
        <v>1368</v>
      </c>
      <c r="G414" s="22" t="s">
        <v>1572</v>
      </c>
      <c r="H414" s="22" t="s">
        <v>1368</v>
      </c>
      <c r="I414" s="22" t="s">
        <v>1368</v>
      </c>
      <c r="J414" s="100"/>
      <c r="K414" s="100">
        <v>0</v>
      </c>
      <c r="L414" s="100">
        <v>0</v>
      </c>
    </row>
    <row r="415" spans="1:12" ht="30" customHeight="1" x14ac:dyDescent="0.3">
      <c r="A415" s="22"/>
      <c r="B415" s="22" t="s">
        <v>1368</v>
      </c>
      <c r="C415" s="22" t="s">
        <v>786</v>
      </c>
      <c r="D415" s="22" t="s">
        <v>770</v>
      </c>
      <c r="E415" s="22" t="s">
        <v>1567</v>
      </c>
      <c r="F415" s="22" t="s">
        <v>1368</v>
      </c>
      <c r="G415" s="22" t="s">
        <v>1572</v>
      </c>
      <c r="H415" s="22" t="s">
        <v>1368</v>
      </c>
      <c r="I415" s="22" t="s">
        <v>1368</v>
      </c>
      <c r="J415" s="100"/>
      <c r="K415" s="100">
        <v>0</v>
      </c>
      <c r="L415" s="100">
        <v>0</v>
      </c>
    </row>
    <row r="416" spans="1:12" ht="30" customHeight="1" x14ac:dyDescent="0.3">
      <c r="A416" s="22"/>
      <c r="B416" s="22" t="s">
        <v>1368</v>
      </c>
      <c r="C416" s="22" t="s">
        <v>787</v>
      </c>
      <c r="D416" s="22" t="s">
        <v>770</v>
      </c>
      <c r="E416" s="22" t="s">
        <v>1567</v>
      </c>
      <c r="F416" s="22" t="s">
        <v>1368</v>
      </c>
      <c r="G416" s="22" t="s">
        <v>1572</v>
      </c>
      <c r="H416" s="22" t="s">
        <v>1368</v>
      </c>
      <c r="I416" s="22" t="s">
        <v>1368</v>
      </c>
      <c r="J416" s="100"/>
      <c r="K416" s="100">
        <v>0</v>
      </c>
      <c r="L416" s="100">
        <v>0</v>
      </c>
    </row>
    <row r="417" spans="1:12" ht="30" customHeight="1" x14ac:dyDescent="0.3">
      <c r="A417" s="22"/>
      <c r="B417" s="22" t="s">
        <v>1368</v>
      </c>
      <c r="C417" s="22" t="s">
        <v>788</v>
      </c>
      <c r="D417" s="22" t="s">
        <v>770</v>
      </c>
      <c r="E417" s="22" t="s">
        <v>1567</v>
      </c>
      <c r="F417" s="22" t="s">
        <v>1368</v>
      </c>
      <c r="G417" s="22" t="s">
        <v>1572</v>
      </c>
      <c r="H417" s="22" t="s">
        <v>1368</v>
      </c>
      <c r="I417" s="22" t="s">
        <v>1368</v>
      </c>
      <c r="J417" s="100"/>
      <c r="K417" s="100">
        <v>0</v>
      </c>
      <c r="L417" s="100">
        <v>0</v>
      </c>
    </row>
    <row r="418" spans="1:12" ht="30" customHeight="1" x14ac:dyDescent="0.3">
      <c r="A418" s="22"/>
      <c r="B418" s="22" t="s">
        <v>1368</v>
      </c>
      <c r="C418" s="22" t="s">
        <v>789</v>
      </c>
      <c r="D418" s="22" t="s">
        <v>770</v>
      </c>
      <c r="E418" s="22" t="s">
        <v>1567</v>
      </c>
      <c r="F418" s="22" t="s">
        <v>1368</v>
      </c>
      <c r="G418" s="22" t="s">
        <v>1572</v>
      </c>
      <c r="H418" s="22" t="s">
        <v>1368</v>
      </c>
      <c r="I418" s="22" t="s">
        <v>1368</v>
      </c>
      <c r="J418" s="100"/>
      <c r="K418" s="100">
        <v>0</v>
      </c>
      <c r="L418" s="100">
        <v>0</v>
      </c>
    </row>
    <row r="419" spans="1:12" ht="30" customHeight="1" x14ac:dyDescent="0.3">
      <c r="A419" s="22"/>
      <c r="B419" s="22" t="s">
        <v>1368</v>
      </c>
      <c r="C419" s="22" t="s">
        <v>790</v>
      </c>
      <c r="D419" s="22" t="s">
        <v>770</v>
      </c>
      <c r="E419" s="22" t="s">
        <v>1567</v>
      </c>
      <c r="F419" s="22" t="s">
        <v>1368</v>
      </c>
      <c r="G419" s="22" t="s">
        <v>1572</v>
      </c>
      <c r="H419" s="22" t="s">
        <v>1368</v>
      </c>
      <c r="I419" s="22" t="s">
        <v>1368</v>
      </c>
      <c r="J419" s="100"/>
      <c r="K419" s="100">
        <v>0</v>
      </c>
      <c r="L419" s="100">
        <v>0</v>
      </c>
    </row>
    <row r="420" spans="1:12" ht="30" customHeight="1" x14ac:dyDescent="0.3">
      <c r="A420" s="22"/>
      <c r="B420" s="22" t="s">
        <v>1368</v>
      </c>
      <c r="C420" s="22" t="s">
        <v>1248</v>
      </c>
      <c r="D420" s="22" t="s">
        <v>1249</v>
      </c>
      <c r="E420" s="22" t="s">
        <v>1567</v>
      </c>
      <c r="F420" s="22" t="s">
        <v>1368</v>
      </c>
      <c r="G420" s="22" t="s">
        <v>1572</v>
      </c>
      <c r="H420" s="22" t="s">
        <v>1368</v>
      </c>
      <c r="I420" s="22" t="s">
        <v>1368</v>
      </c>
      <c r="J420" s="100"/>
      <c r="K420" s="100">
        <v>0</v>
      </c>
      <c r="L420" s="100">
        <v>0</v>
      </c>
    </row>
    <row r="421" spans="1:12" ht="30" customHeight="1" x14ac:dyDescent="0.3">
      <c r="A421" s="22"/>
      <c r="B421" s="22" t="s">
        <v>1368</v>
      </c>
      <c r="C421" s="22" t="s">
        <v>1251</v>
      </c>
      <c r="D421" s="22" t="s">
        <v>1249</v>
      </c>
      <c r="E421" s="22" t="s">
        <v>1567</v>
      </c>
      <c r="F421" s="22" t="s">
        <v>1368</v>
      </c>
      <c r="G421" s="22" t="s">
        <v>1572</v>
      </c>
      <c r="H421" s="22" t="s">
        <v>1368</v>
      </c>
      <c r="I421" s="22" t="s">
        <v>1368</v>
      </c>
      <c r="J421" s="100"/>
      <c r="K421" s="100">
        <v>0</v>
      </c>
      <c r="L421" s="100">
        <v>0</v>
      </c>
    </row>
    <row r="422" spans="1:12" ht="30" customHeight="1" x14ac:dyDescent="0.3">
      <c r="A422" s="22"/>
      <c r="B422" s="22" t="s">
        <v>1368</v>
      </c>
      <c r="C422" s="22" t="s">
        <v>981</v>
      </c>
      <c r="D422" s="22" t="s">
        <v>982</v>
      </c>
      <c r="E422" s="22" t="s">
        <v>1567</v>
      </c>
      <c r="F422" s="22" t="s">
        <v>1368</v>
      </c>
      <c r="G422" s="22" t="s">
        <v>1572</v>
      </c>
      <c r="H422" s="22" t="s">
        <v>1368</v>
      </c>
      <c r="I422" s="22" t="s">
        <v>1368</v>
      </c>
      <c r="J422" s="100"/>
      <c r="K422" s="100">
        <v>0</v>
      </c>
      <c r="L422" s="100">
        <v>0</v>
      </c>
    </row>
    <row r="423" spans="1:12" ht="30" customHeight="1" x14ac:dyDescent="0.3">
      <c r="A423" s="22"/>
      <c r="B423" s="22" t="s">
        <v>1368</v>
      </c>
      <c r="C423" s="22" t="s">
        <v>985</v>
      </c>
      <c r="D423" s="22" t="s">
        <v>982</v>
      </c>
      <c r="E423" s="22" t="s">
        <v>1567</v>
      </c>
      <c r="F423" s="22" t="s">
        <v>1368</v>
      </c>
      <c r="G423" s="22" t="s">
        <v>1572</v>
      </c>
      <c r="H423" s="22" t="s">
        <v>1368</v>
      </c>
      <c r="I423" s="22" t="s">
        <v>1368</v>
      </c>
      <c r="J423" s="100"/>
      <c r="K423" s="100">
        <v>0</v>
      </c>
      <c r="L423" s="100">
        <v>0</v>
      </c>
    </row>
    <row r="424" spans="1:12" ht="30" customHeight="1" x14ac:dyDescent="0.3">
      <c r="A424" s="22"/>
      <c r="B424" s="22" t="s">
        <v>1368</v>
      </c>
      <c r="C424" s="22" t="s">
        <v>986</v>
      </c>
      <c r="D424" s="22" t="s">
        <v>982</v>
      </c>
      <c r="E424" s="22" t="s">
        <v>1567</v>
      </c>
      <c r="F424" s="22" t="s">
        <v>1368</v>
      </c>
      <c r="G424" s="22" t="s">
        <v>1572</v>
      </c>
      <c r="H424" s="22" t="s">
        <v>1368</v>
      </c>
      <c r="I424" s="22" t="s">
        <v>1368</v>
      </c>
      <c r="J424" s="100"/>
      <c r="K424" s="100">
        <v>0</v>
      </c>
      <c r="L424" s="100">
        <v>0</v>
      </c>
    </row>
    <row r="425" spans="1:12" ht="30" customHeight="1" x14ac:dyDescent="0.3">
      <c r="A425" s="22"/>
      <c r="B425" s="22" t="s">
        <v>1368</v>
      </c>
      <c r="C425" s="22" t="s">
        <v>2129</v>
      </c>
      <c r="D425" s="22" t="s">
        <v>662</v>
      </c>
      <c r="E425" s="22" t="s">
        <v>1567</v>
      </c>
      <c r="F425" s="22" t="s">
        <v>1368</v>
      </c>
      <c r="G425" s="22" t="s">
        <v>1572</v>
      </c>
      <c r="H425" s="22" t="s">
        <v>1368</v>
      </c>
      <c r="I425" s="22" t="s">
        <v>1368</v>
      </c>
      <c r="J425" s="100"/>
      <c r="K425" s="100">
        <v>0</v>
      </c>
      <c r="L425" s="100">
        <v>0</v>
      </c>
    </row>
    <row r="426" spans="1:12" ht="30" customHeight="1" x14ac:dyDescent="0.3">
      <c r="A426" s="22"/>
      <c r="B426" s="22" t="s">
        <v>1565</v>
      </c>
      <c r="C426" s="22"/>
      <c r="D426" s="22"/>
      <c r="E426" s="22"/>
      <c r="F426" s="22"/>
      <c r="G426" s="22"/>
      <c r="H426" s="22"/>
      <c r="I426" s="22"/>
      <c r="J426" s="100"/>
      <c r="K426" s="100">
        <v>0</v>
      </c>
      <c r="L426" s="100">
        <v>0</v>
      </c>
    </row>
    <row r="427" spans="1:12" ht="30" customHeight="1" x14ac:dyDescent="0.3">
      <c r="A427" s="22" t="s">
        <v>1565</v>
      </c>
      <c r="B427" s="22"/>
      <c r="C427" s="22"/>
      <c r="D427" s="22"/>
      <c r="E427" s="22"/>
      <c r="F427" s="22"/>
      <c r="G427" s="22"/>
      <c r="H427" s="22"/>
      <c r="I427" s="22"/>
      <c r="J427" s="100"/>
      <c r="K427" s="100">
        <v>0</v>
      </c>
      <c r="L427" s="100">
        <v>0</v>
      </c>
    </row>
  </sheetData>
  <pageMargins left="0.7" right="0.7" top="0.75" bottom="0.75" header="0.3" footer="0.3"/>
  <pageSetup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4F3C7-CADE-44FF-A35D-9DC319AA9FE2}">
  <sheetPr codeName="Sheet2">
    <tabColor theme="1"/>
  </sheetPr>
  <dimension ref="A1:AR196"/>
  <sheetViews>
    <sheetView topLeftCell="F1" zoomScale="80" zoomScaleNormal="80" workbookViewId="0">
      <selection activeCell="G10" sqref="G10"/>
    </sheetView>
  </sheetViews>
  <sheetFormatPr defaultRowHeight="14.4" x14ac:dyDescent="0.3"/>
  <cols>
    <col min="1" max="2" width="18" customWidth="1"/>
    <col min="4" max="4" width="16.109375" bestFit="1" customWidth="1"/>
    <col min="5" max="5" width="16.109375" customWidth="1"/>
    <col min="6" max="6" width="22" customWidth="1"/>
    <col min="8" max="8" width="18" customWidth="1"/>
    <col min="9" max="9" width="36.5546875" bestFit="1" customWidth="1"/>
    <col min="10" max="15" width="36.5546875" customWidth="1"/>
    <col min="16" max="16" width="2.44140625" customWidth="1"/>
    <col min="17" max="17" width="26.44140625" customWidth="1"/>
    <col min="18" max="18" width="2.44140625" customWidth="1"/>
    <col min="19" max="19" width="27.6640625" customWidth="1"/>
    <col min="20" max="20" width="3.44140625" customWidth="1"/>
    <col min="21" max="21" width="27.6640625" customWidth="1"/>
    <col min="22" max="22" width="4.109375" customWidth="1"/>
    <col min="23" max="23" width="27.44140625" bestFit="1" customWidth="1"/>
    <col min="24" max="24" width="10" customWidth="1"/>
    <col min="25" max="25" width="18.6640625" bestFit="1" customWidth="1"/>
    <col min="26" max="26" width="8.44140625" customWidth="1"/>
    <col min="27" max="27" width="3" customWidth="1"/>
    <col min="28" max="28" width="18.33203125" bestFit="1" customWidth="1"/>
    <col min="29" max="29" width="3.33203125" customWidth="1"/>
    <col min="30" max="30" width="17" bestFit="1" customWidth="1"/>
    <col min="32" max="32" width="19.44140625" customWidth="1"/>
    <col min="34" max="34" width="18.5546875" customWidth="1"/>
    <col min="35" max="35" width="27.44140625" bestFit="1" customWidth="1"/>
    <col min="36" max="36" width="18.5546875" customWidth="1"/>
    <col min="37" max="37" width="45.109375" bestFit="1" customWidth="1"/>
    <col min="38" max="38" width="8.5546875" customWidth="1"/>
    <col min="39" max="39" width="21.6640625" customWidth="1"/>
    <col min="41" max="41" width="42.109375" bestFit="1" customWidth="1"/>
    <col min="42" max="42" width="27.44140625" bestFit="1" customWidth="1"/>
    <col min="44" max="44" width="41.109375" bestFit="1" customWidth="1"/>
  </cols>
  <sheetData>
    <row r="1" spans="1:44" x14ac:dyDescent="0.3">
      <c r="A1" t="s">
        <v>447</v>
      </c>
      <c r="B1" t="s">
        <v>1573</v>
      </c>
      <c r="D1" t="s">
        <v>471</v>
      </c>
      <c r="F1" t="s">
        <v>456</v>
      </c>
      <c r="H1" t="s">
        <v>449</v>
      </c>
      <c r="I1" t="s">
        <v>448</v>
      </c>
      <c r="J1" t="s">
        <v>450</v>
      </c>
      <c r="K1" t="s">
        <v>504</v>
      </c>
      <c r="L1" t="s">
        <v>1574</v>
      </c>
      <c r="M1" t="s">
        <v>491</v>
      </c>
      <c r="N1" t="s">
        <v>1575</v>
      </c>
      <c r="O1" t="s">
        <v>1576</v>
      </c>
      <c r="Q1" t="s">
        <v>483</v>
      </c>
      <c r="S1" t="s">
        <v>496</v>
      </c>
      <c r="U1" t="s">
        <v>495</v>
      </c>
      <c r="W1" t="s">
        <v>1577</v>
      </c>
      <c r="X1" t="s">
        <v>1578</v>
      </c>
      <c r="Y1" t="s">
        <v>1579</v>
      </c>
      <c r="Z1" t="s">
        <v>1580</v>
      </c>
      <c r="AB1" t="s">
        <v>1581</v>
      </c>
      <c r="AD1" t="s">
        <v>1582</v>
      </c>
      <c r="AF1" t="s">
        <v>1583</v>
      </c>
      <c r="AH1" t="s">
        <v>1584</v>
      </c>
      <c r="AI1" t="s">
        <v>1585</v>
      </c>
      <c r="AJ1" t="s">
        <v>457</v>
      </c>
      <c r="AK1" t="s">
        <v>1586</v>
      </c>
      <c r="AM1" t="s">
        <v>505</v>
      </c>
      <c r="AO1" s="96" t="s">
        <v>1587</v>
      </c>
      <c r="AP1" s="97"/>
      <c r="AR1" s="16" t="s">
        <v>1588</v>
      </c>
    </row>
    <row r="2" spans="1:44" x14ac:dyDescent="0.3">
      <c r="A2" t="s">
        <v>509</v>
      </c>
      <c r="B2" t="s">
        <v>1589</v>
      </c>
      <c r="D2" t="s">
        <v>767</v>
      </c>
      <c r="F2" t="s">
        <v>7</v>
      </c>
      <c r="H2" t="s">
        <v>1590</v>
      </c>
      <c r="I2" t="s">
        <v>1591</v>
      </c>
      <c r="J2" t="s">
        <v>1592</v>
      </c>
      <c r="K2" t="s">
        <v>1593</v>
      </c>
      <c r="L2" t="s">
        <v>1594</v>
      </c>
      <c r="M2" t="s">
        <v>1595</v>
      </c>
      <c r="N2" t="s">
        <v>1596</v>
      </c>
      <c r="O2" t="s">
        <v>512</v>
      </c>
      <c r="Q2" t="s">
        <v>767</v>
      </c>
      <c r="S2" t="s">
        <v>767</v>
      </c>
      <c r="U2" t="s">
        <v>767</v>
      </c>
      <c r="W2" t="str">
        <f>IF(LookupElecVoltPhase[[#This Row],[Neutral Required]]="NA",X2 &amp;"v - " &amp; Z2 &amp; "ph",X2 &amp; " / " &amp; Y2 &amp;"v - " &amp; Z2 &amp; "ph")</f>
        <v>480v - 3ph</v>
      </c>
      <c r="X2">
        <v>480</v>
      </c>
      <c r="Y2" t="s">
        <v>1597</v>
      </c>
      <c r="Z2">
        <v>3</v>
      </c>
      <c r="AB2" t="s">
        <v>1598</v>
      </c>
      <c r="AD2" t="s">
        <v>1599</v>
      </c>
      <c r="AF2" t="s">
        <v>1600</v>
      </c>
      <c r="AH2">
        <v>41</v>
      </c>
      <c r="AI2" t="s">
        <v>1601</v>
      </c>
      <c r="AJ2">
        <v>4101</v>
      </c>
      <c r="AK2" t="s">
        <v>1602</v>
      </c>
      <c r="AM2" t="s">
        <v>512</v>
      </c>
      <c r="AO2" s="94" t="s">
        <v>1603</v>
      </c>
      <c r="AP2" s="95"/>
      <c r="AR2" s="17" t="s">
        <v>1603</v>
      </c>
    </row>
    <row r="3" spans="1:44" x14ac:dyDescent="0.3">
      <c r="A3" t="s">
        <v>516</v>
      </c>
      <c r="B3" t="s">
        <v>1604</v>
      </c>
      <c r="D3" t="s">
        <v>518</v>
      </c>
      <c r="F3" t="s">
        <v>751</v>
      </c>
      <c r="H3" t="s">
        <v>1605</v>
      </c>
      <c r="I3" t="s">
        <v>517</v>
      </c>
      <c r="J3" t="s">
        <v>1606</v>
      </c>
      <c r="K3" t="s">
        <v>1593</v>
      </c>
      <c r="L3" t="s">
        <v>1594</v>
      </c>
      <c r="M3" t="s">
        <v>1595</v>
      </c>
      <c r="N3" t="s">
        <v>1596</v>
      </c>
      <c r="O3" t="s">
        <v>512</v>
      </c>
      <c r="Q3" t="s">
        <v>793</v>
      </c>
      <c r="S3" t="s">
        <v>793</v>
      </c>
      <c r="U3" t="s">
        <v>793</v>
      </c>
      <c r="W3" t="str">
        <f>IF(LookupElecVoltPhase[[#This Row],[Neutral Required]]="NA",X3 &amp;"v - " &amp; Z3 &amp; "ph",X3 &amp; " / " &amp; Y3 &amp;"v - " &amp; Z3 &amp; "ph")</f>
        <v>480v - 1ph</v>
      </c>
      <c r="X3">
        <v>480</v>
      </c>
      <c r="Y3" t="s">
        <v>1597</v>
      </c>
      <c r="Z3">
        <v>1</v>
      </c>
      <c r="AB3" t="s">
        <v>1607</v>
      </c>
      <c r="AD3" t="s">
        <v>1590</v>
      </c>
      <c r="AF3" t="s">
        <v>975</v>
      </c>
      <c r="AH3">
        <v>41</v>
      </c>
      <c r="AI3" t="s">
        <v>1601</v>
      </c>
      <c r="AJ3">
        <v>4102</v>
      </c>
      <c r="AK3" t="s">
        <v>1608</v>
      </c>
      <c r="AO3" s="94" t="s">
        <v>1609</v>
      </c>
      <c r="AP3" s="95"/>
      <c r="AR3" s="17" t="s">
        <v>1609</v>
      </c>
    </row>
    <row r="4" spans="1:44" ht="15" thickBot="1" x14ac:dyDescent="0.35">
      <c r="A4" t="s">
        <v>1610</v>
      </c>
      <c r="B4" t="s">
        <v>1611</v>
      </c>
      <c r="D4" t="s">
        <v>665</v>
      </c>
      <c r="F4" t="s">
        <v>1612</v>
      </c>
      <c r="H4" t="s">
        <v>1613</v>
      </c>
      <c r="I4" t="s">
        <v>882</v>
      </c>
      <c r="J4" t="s">
        <v>1614</v>
      </c>
      <c r="K4" t="s">
        <v>1593</v>
      </c>
      <c r="L4" t="s">
        <v>1615</v>
      </c>
      <c r="M4" t="s">
        <v>1595</v>
      </c>
      <c r="N4" t="s">
        <v>512</v>
      </c>
      <c r="O4" t="s">
        <v>1596</v>
      </c>
      <c r="Q4" t="s">
        <v>519</v>
      </c>
      <c r="S4" t="s">
        <v>519</v>
      </c>
      <c r="U4" t="s">
        <v>519</v>
      </c>
      <c r="W4" t="str">
        <f>IF(LookupElecVoltPhase[[#This Row],[Neutral Required]]="NA",X4 &amp;"v - " &amp; Z4 &amp; "ph",X4 &amp; " / " &amp; Y4 &amp;"v - " &amp; Z4 &amp; "ph")</f>
        <v>480 / 277v - 3ph</v>
      </c>
      <c r="X4">
        <v>480</v>
      </c>
      <c r="Y4">
        <v>277</v>
      </c>
      <c r="Z4">
        <v>3</v>
      </c>
      <c r="AB4" t="s">
        <v>1616</v>
      </c>
      <c r="AD4" t="s">
        <v>1617</v>
      </c>
      <c r="AH4">
        <v>41</v>
      </c>
      <c r="AI4" t="s">
        <v>1601</v>
      </c>
      <c r="AJ4">
        <v>4103</v>
      </c>
      <c r="AK4" t="s">
        <v>1618</v>
      </c>
      <c r="AO4" s="92" t="s">
        <v>1619</v>
      </c>
      <c r="AP4" s="93"/>
      <c r="AR4" s="18" t="s">
        <v>1620</v>
      </c>
    </row>
    <row r="5" spans="1:44" ht="15" thickBot="1" x14ac:dyDescent="0.35">
      <c r="A5" t="s">
        <v>1621</v>
      </c>
      <c r="B5" t="s">
        <v>1622</v>
      </c>
      <c r="D5" t="s">
        <v>1623</v>
      </c>
      <c r="F5" t="s">
        <v>535</v>
      </c>
      <c r="H5" t="s">
        <v>1624</v>
      </c>
      <c r="I5" t="s">
        <v>528</v>
      </c>
      <c r="J5" t="s">
        <v>439</v>
      </c>
      <c r="K5" t="s">
        <v>439</v>
      </c>
      <c r="L5" t="s">
        <v>1572</v>
      </c>
      <c r="M5" t="s">
        <v>1572</v>
      </c>
      <c r="N5" t="s">
        <v>1596</v>
      </c>
      <c r="O5" t="s">
        <v>1596</v>
      </c>
      <c r="Q5" t="s">
        <v>1625</v>
      </c>
      <c r="S5" t="s">
        <v>1625</v>
      </c>
      <c r="U5" t="s">
        <v>1625</v>
      </c>
      <c r="W5" t="str">
        <f>IF(LookupElecVoltPhase[[#This Row],[Neutral Required]]="NA",X5 &amp;"v - " &amp; Z5 &amp; "ph",X5 &amp; " / " &amp; Y5 &amp;"v - " &amp; Z5 &amp; "ph")</f>
        <v>480 / 277v - 1ph</v>
      </c>
      <c r="X5">
        <v>480</v>
      </c>
      <c r="Y5">
        <v>277</v>
      </c>
      <c r="Z5">
        <v>1</v>
      </c>
      <c r="AB5" t="s">
        <v>1626</v>
      </c>
      <c r="AD5" t="s">
        <v>1627</v>
      </c>
      <c r="AH5">
        <v>41</v>
      </c>
      <c r="AI5" t="s">
        <v>1601</v>
      </c>
      <c r="AJ5">
        <v>4104</v>
      </c>
      <c r="AK5" t="s">
        <v>1628</v>
      </c>
      <c r="AO5" t="str" cm="1">
        <f t="array" ref="AO5:AO6">_xlfn._xlws.SORT(_xlfn._xlws.FILTER(LookupCostCode[Description],ISNUMBER(SEARCH(Main!L2,LookupCostCode[Description])),_xlfn._xlws.SORT(_xlfn._xlws.FILTER(LookupCostCode[Description],ISNUMBER(SEARCH(Main!L2,LookupCostCode[Section Header])),"Not Found"))))</f>
        <v>Product Washers</v>
      </c>
      <c r="AP5" t="str" cm="1">
        <f t="array" ref="AP5:AP16">_xlfn._xlws.SORT(_xlfn.UNIQUE(LookupCostCode[Section Header]))</f>
        <v>Bakery Equipment</v>
      </c>
      <c r="AR5" s="20" t="s">
        <v>600</v>
      </c>
    </row>
    <row r="6" spans="1:44" x14ac:dyDescent="0.3">
      <c r="A6" t="s">
        <v>600</v>
      </c>
      <c r="B6" t="s">
        <v>1629</v>
      </c>
      <c r="D6" t="s">
        <v>910</v>
      </c>
      <c r="H6" t="s">
        <v>1630</v>
      </c>
      <c r="I6" t="s">
        <v>1098</v>
      </c>
      <c r="J6" t="s">
        <v>442</v>
      </c>
      <c r="K6" t="s">
        <v>1631</v>
      </c>
      <c r="L6" t="s">
        <v>1594</v>
      </c>
      <c r="M6" t="s">
        <v>1595</v>
      </c>
      <c r="N6" t="s">
        <v>512</v>
      </c>
      <c r="O6" t="s">
        <v>1596</v>
      </c>
      <c r="W6" t="str">
        <f>IF(LookupElecVoltPhase[[#This Row],[Neutral Required]]="NA",X6 &amp;"v - " &amp; Z6 &amp; "ph",X6 &amp; " / " &amp; Y6 &amp;"v - " &amp; Z6 &amp; "ph")</f>
        <v>400v - 3ph</v>
      </c>
      <c r="X6">
        <v>400</v>
      </c>
      <c r="Y6" t="s">
        <v>1597</v>
      </c>
      <c r="Z6">
        <v>3</v>
      </c>
      <c r="AD6" t="s">
        <v>1632</v>
      </c>
      <c r="AH6">
        <v>41</v>
      </c>
      <c r="AI6" t="s">
        <v>1601</v>
      </c>
      <c r="AJ6">
        <v>4105</v>
      </c>
      <c r="AK6" t="s">
        <v>1633</v>
      </c>
      <c r="AO6" t="str">
        <v>Washer</v>
      </c>
      <c r="AP6" t="str">
        <v>Beverage Equipment</v>
      </c>
    </row>
    <row r="7" spans="1:44" x14ac:dyDescent="0.3">
      <c r="H7" t="s">
        <v>1634</v>
      </c>
      <c r="I7" t="s">
        <v>971</v>
      </c>
      <c r="J7" t="s">
        <v>442</v>
      </c>
      <c r="K7" t="s">
        <v>1631</v>
      </c>
      <c r="L7" t="s">
        <v>1594</v>
      </c>
      <c r="M7" t="s">
        <v>1595</v>
      </c>
      <c r="N7" t="s">
        <v>512</v>
      </c>
      <c r="O7" t="s">
        <v>1596</v>
      </c>
      <c r="W7" t="str">
        <f>IF(LookupElecVoltPhase[[#This Row],[Neutral Required]]="NA",X7 &amp;"v - " &amp; Z7 &amp; "ph",X7 &amp; " / " &amp; Y7 &amp;"v - " &amp; Z7 &amp; "ph")</f>
        <v>400v - 1ph</v>
      </c>
      <c r="X7">
        <v>400</v>
      </c>
      <c r="Y7" t="s">
        <v>1597</v>
      </c>
      <c r="Z7">
        <v>1</v>
      </c>
      <c r="AD7" t="s">
        <v>1635</v>
      </c>
      <c r="AH7">
        <v>41</v>
      </c>
      <c r="AI7" t="s">
        <v>1601</v>
      </c>
      <c r="AJ7">
        <v>4106</v>
      </c>
      <c r="AK7" t="s">
        <v>1636</v>
      </c>
      <c r="AP7" t="str">
        <v>Coffee Equipment</v>
      </c>
      <c r="AR7" t="str" cm="1">
        <f t="array" ref="AR7:AR61">IFERROR(_xlfn._xlws.SORT(_xlfn._xlws.FILTER(Table1[Equipment ID] &amp; ": " &amp; Table1[Equipment Description],ISNUMBER(SEARCH($AR$5,Table1[Equipment Level])),"EMPTY")),"ERROR")</f>
        <v>PNL10001: Vertical Conveyor Panel</v>
      </c>
    </row>
    <row r="8" spans="1:44" x14ac:dyDescent="0.3">
      <c r="H8" t="s">
        <v>1637</v>
      </c>
      <c r="I8" t="s">
        <v>1638</v>
      </c>
      <c r="J8" t="s">
        <v>1639</v>
      </c>
      <c r="K8" t="s">
        <v>1593</v>
      </c>
      <c r="L8" t="s">
        <v>1640</v>
      </c>
      <c r="M8" t="s">
        <v>1595</v>
      </c>
      <c r="N8" t="s">
        <v>1596</v>
      </c>
      <c r="O8" t="s">
        <v>1596</v>
      </c>
      <c r="W8" t="str">
        <f>IF(LookupElecVoltPhase[[#This Row],[Neutral Required]]="NA",X8 &amp;"v - " &amp; Z8 &amp; "ph",X8 &amp; " / " &amp; Y8 &amp;"v - " &amp; Z8 &amp; "ph")</f>
        <v>400 / 230v - 3ph</v>
      </c>
      <c r="X8">
        <v>400</v>
      </c>
      <c r="Y8">
        <v>230</v>
      </c>
      <c r="Z8">
        <v>3</v>
      </c>
      <c r="AD8" t="s">
        <v>1641</v>
      </c>
      <c r="AH8">
        <v>41</v>
      </c>
      <c r="AI8" t="s">
        <v>1601</v>
      </c>
      <c r="AJ8">
        <v>4107</v>
      </c>
      <c r="AK8" t="s">
        <v>1642</v>
      </c>
      <c r="AP8" t="str">
        <v>Dairy Equipment</v>
      </c>
      <c r="AR8" t="str">
        <v>PNL10002: MOVU Power Panel</v>
      </c>
    </row>
    <row r="9" spans="1:44" x14ac:dyDescent="0.3">
      <c r="H9" t="s">
        <v>1643</v>
      </c>
      <c r="I9" t="s">
        <v>1644</v>
      </c>
      <c r="J9" t="s">
        <v>1639</v>
      </c>
      <c r="K9" t="s">
        <v>1593</v>
      </c>
      <c r="L9" t="s">
        <v>1640</v>
      </c>
      <c r="M9" t="s">
        <v>1595</v>
      </c>
      <c r="N9" t="s">
        <v>1596</v>
      </c>
      <c r="O9" t="s">
        <v>1596</v>
      </c>
      <c r="W9" t="str">
        <f>IF(LookupElecVoltPhase[[#This Row],[Neutral Required]]="NA",X9 &amp;"v - " &amp; Z9 &amp; "ph",X9 &amp; " / " &amp; Y9 &amp;"v - " &amp; Z9 &amp; "ph")</f>
        <v>400 / 230v - 1ph</v>
      </c>
      <c r="X9">
        <v>400</v>
      </c>
      <c r="Y9">
        <v>230</v>
      </c>
      <c r="Z9">
        <v>1</v>
      </c>
      <c r="AD9" t="s">
        <v>1645</v>
      </c>
      <c r="AH9">
        <v>41</v>
      </c>
      <c r="AI9" t="s">
        <v>1601</v>
      </c>
      <c r="AJ9">
        <v>4108</v>
      </c>
      <c r="AK9" t="s">
        <v>1646</v>
      </c>
      <c r="AP9" t="str">
        <v>Manufacturing Equipment</v>
      </c>
      <c r="AR9" t="str">
        <v>PNL10003: MOVU Power Panel</v>
      </c>
    </row>
    <row r="10" spans="1:44" x14ac:dyDescent="0.3">
      <c r="H10" t="s">
        <v>1647</v>
      </c>
      <c r="I10" t="s">
        <v>1648</v>
      </c>
      <c r="J10" t="s">
        <v>1639</v>
      </c>
      <c r="K10" t="s">
        <v>1593</v>
      </c>
      <c r="L10" t="s">
        <v>1640</v>
      </c>
      <c r="M10" t="s">
        <v>1595</v>
      </c>
      <c r="N10" t="s">
        <v>1596</v>
      </c>
      <c r="O10" t="s">
        <v>1596</v>
      </c>
      <c r="W10" t="str">
        <f>IF(LookupElecVoltPhase[[#This Row],[Neutral Required]]="NA",X10 &amp;"v - " &amp; Z10 &amp; "ph",X10 &amp; " / " &amp; Y10 &amp;"v - " &amp; Z10 &amp; "ph")</f>
        <v>240v - 3ph</v>
      </c>
      <c r="X10">
        <v>240</v>
      </c>
      <c r="Y10" t="s">
        <v>1597</v>
      </c>
      <c r="Z10">
        <v>3</v>
      </c>
      <c r="AD10" t="s">
        <v>1649</v>
      </c>
      <c r="AH10">
        <v>41</v>
      </c>
      <c r="AI10" t="s">
        <v>1601</v>
      </c>
      <c r="AJ10">
        <v>4109</v>
      </c>
      <c r="AK10" t="s">
        <v>1650</v>
      </c>
      <c r="AP10" t="str">
        <v>Material Handling Equipment</v>
      </c>
      <c r="AR10" t="str">
        <v>PNL10004: MOVU Power Panel</v>
      </c>
    </row>
    <row r="11" spans="1:44" x14ac:dyDescent="0.3">
      <c r="H11" t="s">
        <v>1651</v>
      </c>
      <c r="I11" t="s">
        <v>1652</v>
      </c>
      <c r="J11" t="s">
        <v>1639</v>
      </c>
      <c r="K11" t="s">
        <v>1593</v>
      </c>
      <c r="L11" t="s">
        <v>1640</v>
      </c>
      <c r="M11" t="s">
        <v>1595</v>
      </c>
      <c r="N11" t="s">
        <v>1596</v>
      </c>
      <c r="O11" t="s">
        <v>1596</v>
      </c>
      <c r="W11" t="str">
        <f>IF(LookupElecVoltPhase[[#This Row],[Neutral Required]]="NA",X11 &amp;"v - " &amp; Z11 &amp; "ph",X11 &amp; " / " &amp; Y11 &amp;"v - " &amp; Z11 &amp; "ph")</f>
        <v>240v - 1ph</v>
      </c>
      <c r="X11">
        <v>240</v>
      </c>
      <c r="Y11" t="s">
        <v>1597</v>
      </c>
      <c r="Z11">
        <v>1</v>
      </c>
      <c r="AD11" t="s">
        <v>1653</v>
      </c>
      <c r="AH11">
        <v>41</v>
      </c>
      <c r="AI11" t="s">
        <v>1601</v>
      </c>
      <c r="AJ11">
        <v>4110</v>
      </c>
      <c r="AK11" t="s">
        <v>1654</v>
      </c>
      <c r="AP11" t="str">
        <v>Packaging Equipment</v>
      </c>
      <c r="AR11" t="str">
        <v>PNL10005: Vertical Conveyor Panel</v>
      </c>
    </row>
    <row r="12" spans="1:44" x14ac:dyDescent="0.3">
      <c r="H12" t="s">
        <v>1655</v>
      </c>
      <c r="I12" t="s">
        <v>1656</v>
      </c>
      <c r="J12" t="s">
        <v>1592</v>
      </c>
      <c r="K12" t="s">
        <v>1593</v>
      </c>
      <c r="L12" t="s">
        <v>1594</v>
      </c>
      <c r="M12" t="s">
        <v>1595</v>
      </c>
      <c r="N12" t="s">
        <v>1596</v>
      </c>
      <c r="O12" t="s">
        <v>512</v>
      </c>
      <c r="W12" t="str">
        <f>IF(LookupElecVoltPhase[[#This Row],[Neutral Required]]="NA",X12 &amp;"v - " &amp; Z12 &amp; "ph",X12 &amp; " / " &amp; Y12 &amp;"v - " &amp; Z12 &amp; "ph")</f>
        <v>240 / 120v - 3ph</v>
      </c>
      <c r="X12">
        <v>240</v>
      </c>
      <c r="Y12">
        <v>120</v>
      </c>
      <c r="Z12">
        <v>3</v>
      </c>
      <c r="AH12">
        <v>41</v>
      </c>
      <c r="AI12" t="s">
        <v>1601</v>
      </c>
      <c r="AJ12">
        <v>4111</v>
      </c>
      <c r="AK12" t="s">
        <v>1657</v>
      </c>
      <c r="AP12" t="str">
        <v>Process Automation</v>
      </c>
      <c r="AR12" t="str">
        <v>PNL10006: Vertical Conveyor Panel</v>
      </c>
    </row>
    <row r="13" spans="1:44" x14ac:dyDescent="0.3">
      <c r="H13" t="s">
        <v>1658</v>
      </c>
      <c r="I13" t="s">
        <v>1659</v>
      </c>
      <c r="J13" t="s">
        <v>1592</v>
      </c>
      <c r="K13" t="s">
        <v>1593</v>
      </c>
      <c r="L13" t="s">
        <v>1594</v>
      </c>
      <c r="M13" t="s">
        <v>1595</v>
      </c>
      <c r="N13" t="s">
        <v>1596</v>
      </c>
      <c r="O13" t="s">
        <v>512</v>
      </c>
      <c r="W13" t="str">
        <f>IF(LookupElecVoltPhase[[#This Row],[Neutral Required]]="NA",X13 &amp;"v - " &amp; Z13 &amp; "ph",X13 &amp; " / " &amp; Y13 &amp;"v - " &amp; Z13 &amp; "ph")</f>
        <v>240 / 120v - 1ph</v>
      </c>
      <c r="X13">
        <v>240</v>
      </c>
      <c r="Y13">
        <v>120</v>
      </c>
      <c r="Z13">
        <v>1</v>
      </c>
      <c r="AH13">
        <v>41</v>
      </c>
      <c r="AI13" t="s">
        <v>1601</v>
      </c>
      <c r="AJ13">
        <v>4112</v>
      </c>
      <c r="AK13" t="s">
        <v>1660</v>
      </c>
      <c r="AP13" t="str">
        <v>Process Miscellaneous</v>
      </c>
      <c r="AR13" t="str">
        <v>PNL10007: MOVU Power Panel</v>
      </c>
    </row>
    <row r="14" spans="1:44" x14ac:dyDescent="0.3">
      <c r="H14" t="s">
        <v>1661</v>
      </c>
      <c r="I14" t="s">
        <v>1662</v>
      </c>
      <c r="J14" t="s">
        <v>1663</v>
      </c>
      <c r="K14" t="s">
        <v>1593</v>
      </c>
      <c r="L14" t="s">
        <v>1664</v>
      </c>
      <c r="M14" t="s">
        <v>1595</v>
      </c>
      <c r="N14" t="s">
        <v>512</v>
      </c>
      <c r="O14" t="s">
        <v>1596</v>
      </c>
      <c r="W14" t="str">
        <f>IF(LookupElecVoltPhase[[#This Row],[Neutral Required]]="NA",X14 &amp;"v - " &amp; Z14 &amp; "ph",X14 &amp; " / " &amp; Y14 &amp;"v - " &amp; Z14 &amp; "ph")</f>
        <v>208v - 3ph</v>
      </c>
      <c r="X14">
        <v>208</v>
      </c>
      <c r="Y14" t="s">
        <v>1597</v>
      </c>
      <c r="Z14">
        <v>3</v>
      </c>
      <c r="AH14">
        <v>41</v>
      </c>
      <c r="AI14" t="s">
        <v>1601</v>
      </c>
      <c r="AJ14">
        <v>4113</v>
      </c>
      <c r="AK14" t="s">
        <v>1665</v>
      </c>
      <c r="AP14" t="str">
        <v>Protein Equipment</v>
      </c>
      <c r="AR14" t="str">
        <v>PNL10008: Vertical Conveyor Panel</v>
      </c>
    </row>
    <row r="15" spans="1:44" x14ac:dyDescent="0.3">
      <c r="H15" t="s">
        <v>1666</v>
      </c>
      <c r="I15" t="s">
        <v>1667</v>
      </c>
      <c r="J15" t="s">
        <v>1663</v>
      </c>
      <c r="K15" t="s">
        <v>1593</v>
      </c>
      <c r="L15" t="s">
        <v>1664</v>
      </c>
      <c r="M15" t="s">
        <v>1595</v>
      </c>
      <c r="N15" t="s">
        <v>512</v>
      </c>
      <c r="O15" t="s">
        <v>1596</v>
      </c>
      <c r="W15" t="str">
        <f>IF(LookupElecVoltPhase[[#This Row],[Neutral Required]]="NA",X15 &amp;"v - " &amp; Z15 &amp; "ph",X15 &amp; " / " &amp; Y15 &amp;"v - " &amp; Z15 &amp; "ph")</f>
        <v>208v - 1ph</v>
      </c>
      <c r="X15">
        <v>208</v>
      </c>
      <c r="Y15" t="s">
        <v>1597</v>
      </c>
      <c r="Z15">
        <v>1</v>
      </c>
      <c r="AH15">
        <v>41</v>
      </c>
      <c r="AI15" t="s">
        <v>1601</v>
      </c>
      <c r="AJ15">
        <v>4114</v>
      </c>
      <c r="AK15" t="s">
        <v>1668</v>
      </c>
      <c r="AP15" t="str">
        <v>Sanitation Equipment</v>
      </c>
      <c r="AR15" t="str">
        <v>PNL10009: MOVU Power Panel</v>
      </c>
    </row>
    <row r="16" spans="1:44" x14ac:dyDescent="0.3">
      <c r="H16" t="s">
        <v>1669</v>
      </c>
      <c r="I16" t="s">
        <v>1670</v>
      </c>
      <c r="J16" t="s">
        <v>1663</v>
      </c>
      <c r="K16" t="s">
        <v>1593</v>
      </c>
      <c r="L16" t="s">
        <v>1664</v>
      </c>
      <c r="M16" t="s">
        <v>1595</v>
      </c>
      <c r="N16" t="s">
        <v>512</v>
      </c>
      <c r="O16" t="s">
        <v>1596</v>
      </c>
      <c r="W16" t="str">
        <f>IF(LookupElecVoltPhase[[#This Row],[Neutral Required]]="NA",X16 &amp;"v - " &amp; Z16 &amp; "ph",X16 &amp; " / " &amp; Y16 &amp;"v - " &amp; Z16 &amp; "ph")</f>
        <v>208 / 120v - 3ph</v>
      </c>
      <c r="X16">
        <v>208</v>
      </c>
      <c r="Y16">
        <v>120</v>
      </c>
      <c r="Z16">
        <v>3</v>
      </c>
      <c r="AH16">
        <v>41</v>
      </c>
      <c r="AI16" t="s">
        <v>1601</v>
      </c>
      <c r="AJ16">
        <v>4115</v>
      </c>
      <c r="AK16" t="s">
        <v>1671</v>
      </c>
      <c r="AP16" t="str">
        <v>Thermal Equipment</v>
      </c>
      <c r="AR16" t="str">
        <v>PNL10010: Floor Scale Indicator</v>
      </c>
    </row>
    <row r="17" spans="8:44" x14ac:dyDescent="0.3">
      <c r="H17" t="s">
        <v>1672</v>
      </c>
      <c r="I17" t="s">
        <v>1673</v>
      </c>
      <c r="J17" t="s">
        <v>1663</v>
      </c>
      <c r="K17" t="s">
        <v>1593</v>
      </c>
      <c r="L17" t="s">
        <v>1664</v>
      </c>
      <c r="M17" t="s">
        <v>1595</v>
      </c>
      <c r="N17" t="s">
        <v>512</v>
      </c>
      <c r="O17" t="s">
        <v>1596</v>
      </c>
      <c r="W17" t="str">
        <f>IF(LookupElecVoltPhase[[#This Row],[Neutral Required]]="NA",X17 &amp;"v - " &amp; Z17 &amp; "ph",X17 &amp; " / " &amp; Y17 &amp;"v - " &amp; Z17 &amp; "ph")</f>
        <v>208 / 120v - 1ph</v>
      </c>
      <c r="X17">
        <v>208</v>
      </c>
      <c r="Y17">
        <v>120</v>
      </c>
      <c r="Z17">
        <v>1</v>
      </c>
      <c r="AH17">
        <v>41</v>
      </c>
      <c r="AI17" t="s">
        <v>1601</v>
      </c>
      <c r="AJ17">
        <v>4116</v>
      </c>
      <c r="AK17" t="s">
        <v>534</v>
      </c>
      <c r="AR17" t="str">
        <v>PNL10011: Floor Scale Indicator</v>
      </c>
    </row>
    <row r="18" spans="8:44" x14ac:dyDescent="0.3">
      <c r="H18" t="s">
        <v>213</v>
      </c>
      <c r="I18" t="s">
        <v>1674</v>
      </c>
      <c r="J18" t="s">
        <v>1663</v>
      </c>
      <c r="K18" t="s">
        <v>1593</v>
      </c>
      <c r="L18" t="s">
        <v>1615</v>
      </c>
      <c r="M18" t="s">
        <v>1595</v>
      </c>
      <c r="N18" t="s">
        <v>512</v>
      </c>
      <c r="O18" t="s">
        <v>1596</v>
      </c>
      <c r="W18" t="str">
        <f>IF(LookupElecVoltPhase[[#This Row],[Neutral Required]]="NA",X18 &amp;"v - " &amp; Z18 &amp; "ph",X18 &amp; " / " &amp; Y18 &amp;"v - " &amp; Z18 &amp; "ph")</f>
        <v>120v - 1ph</v>
      </c>
      <c r="X18">
        <v>120</v>
      </c>
      <c r="Y18" t="s">
        <v>1597</v>
      </c>
      <c r="Z18">
        <v>1</v>
      </c>
      <c r="AH18">
        <v>41</v>
      </c>
      <c r="AI18" t="s">
        <v>1601</v>
      </c>
      <c r="AJ18">
        <v>4117</v>
      </c>
      <c r="AK18" t="s">
        <v>1675</v>
      </c>
      <c r="AR18" t="str">
        <v>PNL20001: Dirty Tray Conveyor Control Panel</v>
      </c>
    </row>
    <row r="19" spans="8:44" x14ac:dyDescent="0.3">
      <c r="H19" t="s">
        <v>1676</v>
      </c>
      <c r="I19" t="s">
        <v>1677</v>
      </c>
      <c r="J19" t="s">
        <v>1663</v>
      </c>
      <c r="K19" t="s">
        <v>1593</v>
      </c>
      <c r="L19" t="s">
        <v>1615</v>
      </c>
      <c r="M19" t="s">
        <v>1595</v>
      </c>
      <c r="N19" t="s">
        <v>512</v>
      </c>
      <c r="O19" t="s">
        <v>1596</v>
      </c>
      <c r="AH19">
        <v>41</v>
      </c>
      <c r="AI19" t="s">
        <v>1601</v>
      </c>
      <c r="AJ19">
        <v>4118</v>
      </c>
      <c r="AK19" t="s">
        <v>1678</v>
      </c>
      <c r="AR19" t="str">
        <v>PNL20002: Tempering Pallet Conveyors Panel</v>
      </c>
    </row>
    <row r="20" spans="8:44" x14ac:dyDescent="0.3">
      <c r="H20" t="s">
        <v>1679</v>
      </c>
      <c r="I20" t="s">
        <v>1680</v>
      </c>
      <c r="J20" t="s">
        <v>1681</v>
      </c>
      <c r="K20" t="s">
        <v>1593</v>
      </c>
      <c r="L20" t="s">
        <v>1615</v>
      </c>
      <c r="M20" t="s">
        <v>1595</v>
      </c>
      <c r="N20" t="s">
        <v>1596</v>
      </c>
      <c r="O20" t="s">
        <v>1596</v>
      </c>
      <c r="AH20">
        <v>41</v>
      </c>
      <c r="AI20" t="s">
        <v>1601</v>
      </c>
      <c r="AJ20">
        <v>4119</v>
      </c>
      <c r="AK20" t="s">
        <v>1682</v>
      </c>
      <c r="AR20" t="str">
        <v>PNL20015: Floor Scale Indicator</v>
      </c>
    </row>
    <row r="21" spans="8:44" x14ac:dyDescent="0.3">
      <c r="H21" t="s">
        <v>209</v>
      </c>
      <c r="I21" t="s">
        <v>1683</v>
      </c>
      <c r="J21" t="s">
        <v>1681</v>
      </c>
      <c r="K21" t="s">
        <v>1593</v>
      </c>
      <c r="L21" t="s">
        <v>1615</v>
      </c>
      <c r="M21" t="s">
        <v>1595</v>
      </c>
      <c r="N21" t="s">
        <v>1596</v>
      </c>
      <c r="O21" t="s">
        <v>1596</v>
      </c>
      <c r="AH21">
        <v>41</v>
      </c>
      <c r="AI21" t="s">
        <v>1601</v>
      </c>
      <c r="AJ21">
        <v>4120</v>
      </c>
      <c r="AK21" t="s">
        <v>1684</v>
      </c>
      <c r="AR21" t="str">
        <v>PNL20101: Depalletizer Control Panel</v>
      </c>
    </row>
    <row r="22" spans="8:44" x14ac:dyDescent="0.3">
      <c r="H22" t="s">
        <v>1685</v>
      </c>
      <c r="I22" t="s">
        <v>1686</v>
      </c>
      <c r="J22" t="s">
        <v>1681</v>
      </c>
      <c r="K22" t="s">
        <v>1593</v>
      </c>
      <c r="L22" t="s">
        <v>1615</v>
      </c>
      <c r="M22" t="s">
        <v>1595</v>
      </c>
      <c r="N22" t="s">
        <v>1596</v>
      </c>
      <c r="O22" t="s">
        <v>1596</v>
      </c>
      <c r="AH22">
        <v>41</v>
      </c>
      <c r="AI22" t="s">
        <v>1601</v>
      </c>
      <c r="AJ22">
        <v>4121</v>
      </c>
      <c r="AK22" t="s">
        <v>1687</v>
      </c>
      <c r="AR22" t="str">
        <v>PNL20102: Egg Loader Control Panel</v>
      </c>
    </row>
    <row r="23" spans="8:44" x14ac:dyDescent="0.3">
      <c r="H23" t="s">
        <v>1688</v>
      </c>
      <c r="I23" t="s">
        <v>1689</v>
      </c>
      <c r="J23" t="s">
        <v>1690</v>
      </c>
      <c r="K23" t="s">
        <v>1593</v>
      </c>
      <c r="L23" t="s">
        <v>1691</v>
      </c>
      <c r="M23" t="s">
        <v>1595</v>
      </c>
      <c r="N23" t="s">
        <v>1596</v>
      </c>
      <c r="O23" t="s">
        <v>1596</v>
      </c>
      <c r="AH23">
        <v>41</v>
      </c>
      <c r="AI23" t="s">
        <v>1601</v>
      </c>
      <c r="AJ23">
        <v>4122</v>
      </c>
      <c r="AK23" t="s">
        <v>1692</v>
      </c>
      <c r="AR23" t="str">
        <v>PNL20103: Egg Washer Control Panel</v>
      </c>
    </row>
    <row r="24" spans="8:44" x14ac:dyDescent="0.3">
      <c r="H24" t="s">
        <v>1693</v>
      </c>
      <c r="I24" t="s">
        <v>1694</v>
      </c>
      <c r="J24" t="s">
        <v>1690</v>
      </c>
      <c r="K24" t="s">
        <v>1593</v>
      </c>
      <c r="L24" t="s">
        <v>1691</v>
      </c>
      <c r="M24" t="s">
        <v>1595</v>
      </c>
      <c r="N24" t="s">
        <v>1596</v>
      </c>
      <c r="O24" t="s">
        <v>1596</v>
      </c>
      <c r="AH24">
        <v>41</v>
      </c>
      <c r="AI24" t="s">
        <v>1601</v>
      </c>
      <c r="AJ24">
        <v>4123</v>
      </c>
      <c r="AK24" t="s">
        <v>1695</v>
      </c>
      <c r="AR24" t="str">
        <v>PNL20104: Egg Grader Control Panel</v>
      </c>
    </row>
    <row r="25" spans="8:44" x14ac:dyDescent="0.3">
      <c r="H25" t="s">
        <v>767</v>
      </c>
      <c r="I25" t="s">
        <v>1696</v>
      </c>
      <c r="J25" t="s">
        <v>1690</v>
      </c>
      <c r="K25" t="s">
        <v>1593</v>
      </c>
      <c r="L25" t="s">
        <v>1691</v>
      </c>
      <c r="M25" t="s">
        <v>1595</v>
      </c>
      <c r="N25" t="s">
        <v>1596</v>
      </c>
      <c r="O25" t="s">
        <v>1596</v>
      </c>
      <c r="AH25">
        <v>41</v>
      </c>
      <c r="AI25" t="s">
        <v>1601</v>
      </c>
      <c r="AJ25">
        <v>4124</v>
      </c>
      <c r="AK25" t="s">
        <v>1697</v>
      </c>
      <c r="AR25" t="str">
        <v>PNL20105: Case Pack Takeaway Control Panel</v>
      </c>
    </row>
    <row r="26" spans="8:44" x14ac:dyDescent="0.3">
      <c r="H26" t="s">
        <v>1698</v>
      </c>
      <c r="I26" t="s">
        <v>1699</v>
      </c>
      <c r="J26" t="s">
        <v>1690</v>
      </c>
      <c r="K26" t="s">
        <v>1593</v>
      </c>
      <c r="L26" t="s">
        <v>1691</v>
      </c>
      <c r="M26" t="s">
        <v>1595</v>
      </c>
      <c r="N26" t="s">
        <v>1596</v>
      </c>
      <c r="O26" t="s">
        <v>1596</v>
      </c>
      <c r="AH26">
        <v>41</v>
      </c>
      <c r="AI26" t="s">
        <v>1601</v>
      </c>
      <c r="AJ26">
        <v>4125</v>
      </c>
      <c r="AK26" t="s">
        <v>1700</v>
      </c>
      <c r="AR26" t="str">
        <v>PNL20106: Egg Dryer Control Panel</v>
      </c>
    </row>
    <row r="27" spans="8:44" x14ac:dyDescent="0.3">
      <c r="H27" t="s">
        <v>1701</v>
      </c>
      <c r="I27" t="s">
        <v>1702</v>
      </c>
      <c r="J27" t="s">
        <v>1690</v>
      </c>
      <c r="K27" t="s">
        <v>1593</v>
      </c>
      <c r="L27" t="s">
        <v>1691</v>
      </c>
      <c r="M27" t="s">
        <v>1595</v>
      </c>
      <c r="N27" t="s">
        <v>1596</v>
      </c>
      <c r="O27" t="s">
        <v>1596</v>
      </c>
      <c r="AH27">
        <v>41</v>
      </c>
      <c r="AI27" t="s">
        <v>1601</v>
      </c>
      <c r="AJ27">
        <v>4126</v>
      </c>
      <c r="AK27" t="s">
        <v>1703</v>
      </c>
      <c r="AR27" t="str">
        <v>PNL20107: Overhead Case Conveyors Panel</v>
      </c>
    </row>
    <row r="28" spans="8:44" x14ac:dyDescent="0.3">
      <c r="H28" t="s">
        <v>1704</v>
      </c>
      <c r="I28" t="s">
        <v>1705</v>
      </c>
      <c r="J28" t="s">
        <v>1690</v>
      </c>
      <c r="K28" t="s">
        <v>1593</v>
      </c>
      <c r="L28" t="s">
        <v>1615</v>
      </c>
      <c r="M28" t="s">
        <v>1595</v>
      </c>
      <c r="N28" t="s">
        <v>1596</v>
      </c>
      <c r="O28" t="s">
        <v>1596</v>
      </c>
      <c r="AH28">
        <v>41</v>
      </c>
      <c r="AI28" t="s">
        <v>1601</v>
      </c>
      <c r="AJ28">
        <v>4127</v>
      </c>
      <c r="AK28" t="s">
        <v>1706</v>
      </c>
      <c r="AR28" t="str">
        <v>PNL20108: QC Conveyor Panel</v>
      </c>
    </row>
    <row r="29" spans="8:44" x14ac:dyDescent="0.3">
      <c r="H29" t="s">
        <v>1707</v>
      </c>
      <c r="I29" t="s">
        <v>1708</v>
      </c>
      <c r="J29" t="s">
        <v>1690</v>
      </c>
      <c r="K29" t="s">
        <v>1593</v>
      </c>
      <c r="L29" t="s">
        <v>1691</v>
      </c>
      <c r="M29" t="s">
        <v>1595</v>
      </c>
      <c r="N29" t="s">
        <v>1596</v>
      </c>
      <c r="O29" t="s">
        <v>1596</v>
      </c>
      <c r="AH29">
        <v>41</v>
      </c>
      <c r="AI29" t="s">
        <v>1601</v>
      </c>
      <c r="AJ29">
        <v>4199</v>
      </c>
      <c r="AK29" t="s">
        <v>1709</v>
      </c>
      <c r="AR29" t="str">
        <v>PNL20109: Walchem I-9 Controller</v>
      </c>
    </row>
    <row r="30" spans="8:44" x14ac:dyDescent="0.3">
      <c r="H30" t="s">
        <v>1710</v>
      </c>
      <c r="I30" t="s">
        <v>1711</v>
      </c>
      <c r="J30" t="s">
        <v>1690</v>
      </c>
      <c r="K30" t="s">
        <v>1593</v>
      </c>
      <c r="L30" t="s">
        <v>1691</v>
      </c>
      <c r="M30" t="s">
        <v>1595</v>
      </c>
      <c r="N30" t="s">
        <v>1596</v>
      </c>
      <c r="O30" t="s">
        <v>1596</v>
      </c>
      <c r="AH30">
        <v>42</v>
      </c>
      <c r="AI30" t="s">
        <v>1712</v>
      </c>
      <c r="AJ30">
        <v>4201</v>
      </c>
      <c r="AK30" t="s">
        <v>1713</v>
      </c>
      <c r="AR30" t="str">
        <v>PNL20110: Egg Wash Dosing Control Box</v>
      </c>
    </row>
    <row r="31" spans="8:44" x14ac:dyDescent="0.3">
      <c r="H31" t="s">
        <v>257</v>
      </c>
      <c r="I31" t="s">
        <v>1714</v>
      </c>
      <c r="J31" t="s">
        <v>1690</v>
      </c>
      <c r="K31" t="s">
        <v>1593</v>
      </c>
      <c r="L31" t="s">
        <v>1691</v>
      </c>
      <c r="M31" t="s">
        <v>1595</v>
      </c>
      <c r="N31" t="s">
        <v>1596</v>
      </c>
      <c r="O31" t="s">
        <v>1596</v>
      </c>
      <c r="AH31">
        <v>42</v>
      </c>
      <c r="AI31" t="s">
        <v>1712</v>
      </c>
      <c r="AJ31">
        <v>4202</v>
      </c>
      <c r="AK31" t="s">
        <v>1715</v>
      </c>
      <c r="AR31" t="str">
        <v>PNL20111: Egg Wash Dosing Junction Box</v>
      </c>
    </row>
    <row r="32" spans="8:44" x14ac:dyDescent="0.3">
      <c r="H32" t="s">
        <v>1716</v>
      </c>
      <c r="I32" t="s">
        <v>794</v>
      </c>
      <c r="J32" t="s">
        <v>440</v>
      </c>
      <c r="K32" t="s">
        <v>1717</v>
      </c>
      <c r="L32" t="s">
        <v>1572</v>
      </c>
      <c r="M32" t="s">
        <v>1572</v>
      </c>
      <c r="N32" t="s">
        <v>1596</v>
      </c>
      <c r="O32" t="s">
        <v>1596</v>
      </c>
      <c r="AH32">
        <v>42</v>
      </c>
      <c r="AI32" t="s">
        <v>1712</v>
      </c>
      <c r="AJ32">
        <v>4203</v>
      </c>
      <c r="AK32" t="s">
        <v>1718</v>
      </c>
      <c r="AR32" t="str">
        <v>PNL20112: CIP Dosing Control Box</v>
      </c>
    </row>
    <row r="33" spans="8:44" x14ac:dyDescent="0.3">
      <c r="H33" t="s">
        <v>1719</v>
      </c>
      <c r="I33" t="s">
        <v>1720</v>
      </c>
      <c r="J33" t="s">
        <v>1721</v>
      </c>
      <c r="K33" t="s">
        <v>1593</v>
      </c>
      <c r="L33" t="s">
        <v>1640</v>
      </c>
      <c r="M33" t="s">
        <v>1595</v>
      </c>
      <c r="N33" t="s">
        <v>1596</v>
      </c>
      <c r="O33" t="s">
        <v>1596</v>
      </c>
      <c r="AH33">
        <v>42</v>
      </c>
      <c r="AI33" t="s">
        <v>1712</v>
      </c>
      <c r="AJ33">
        <v>4204</v>
      </c>
      <c r="AK33" t="s">
        <v>1722</v>
      </c>
      <c r="AR33" t="str">
        <v>PNL20113: Process Data Panel</v>
      </c>
    </row>
    <row r="34" spans="8:44" x14ac:dyDescent="0.3">
      <c r="H34" t="s">
        <v>1723</v>
      </c>
      <c r="I34" t="s">
        <v>1724</v>
      </c>
      <c r="J34" t="s">
        <v>1721</v>
      </c>
      <c r="K34" t="s">
        <v>1593</v>
      </c>
      <c r="L34" t="s">
        <v>1640</v>
      </c>
      <c r="M34" t="s">
        <v>1595</v>
      </c>
      <c r="N34" t="s">
        <v>1596</v>
      </c>
      <c r="O34" t="s">
        <v>1596</v>
      </c>
      <c r="AH34">
        <v>42</v>
      </c>
      <c r="AI34" t="s">
        <v>1712</v>
      </c>
      <c r="AJ34">
        <v>4205</v>
      </c>
      <c r="AK34" t="s">
        <v>1725</v>
      </c>
      <c r="AR34" t="str">
        <v>PNL20201: Depalletizer Control Panel</v>
      </c>
    </row>
    <row r="35" spans="8:44" x14ac:dyDescent="0.3">
      <c r="H35" t="s">
        <v>1726</v>
      </c>
      <c r="I35" t="s">
        <v>1727</v>
      </c>
      <c r="J35" t="s">
        <v>1728</v>
      </c>
      <c r="K35" t="s">
        <v>1593</v>
      </c>
      <c r="L35" t="s">
        <v>1594</v>
      </c>
      <c r="M35" t="s">
        <v>1729</v>
      </c>
      <c r="N35" t="s">
        <v>1596</v>
      </c>
      <c r="O35" t="s">
        <v>1596</v>
      </c>
      <c r="AH35">
        <v>42</v>
      </c>
      <c r="AI35" t="s">
        <v>1712</v>
      </c>
      <c r="AJ35">
        <v>4206</v>
      </c>
      <c r="AK35" t="s">
        <v>1730</v>
      </c>
      <c r="AR35" t="str">
        <v>PNL20202: Egg Loader Control Panel</v>
      </c>
    </row>
    <row r="36" spans="8:44" x14ac:dyDescent="0.3">
      <c r="H36" t="s">
        <v>94</v>
      </c>
      <c r="I36" t="s">
        <v>1731</v>
      </c>
      <c r="J36" t="s">
        <v>1732</v>
      </c>
      <c r="K36" t="s">
        <v>1593</v>
      </c>
      <c r="L36" t="s">
        <v>1615</v>
      </c>
      <c r="M36" t="s">
        <v>1595</v>
      </c>
      <c r="N36" t="s">
        <v>512</v>
      </c>
      <c r="O36" t="s">
        <v>1596</v>
      </c>
      <c r="AH36">
        <v>42</v>
      </c>
      <c r="AI36" t="s">
        <v>1712</v>
      </c>
      <c r="AJ36">
        <v>4207</v>
      </c>
      <c r="AK36" t="s">
        <v>1733</v>
      </c>
      <c r="AR36" t="str">
        <v>PNL20203: Egg Washer Control Panel</v>
      </c>
    </row>
    <row r="37" spans="8:44" x14ac:dyDescent="0.3">
      <c r="H37" t="s">
        <v>1734</v>
      </c>
      <c r="I37" t="s">
        <v>1735</v>
      </c>
      <c r="J37" t="s">
        <v>1732</v>
      </c>
      <c r="K37" t="s">
        <v>1593</v>
      </c>
      <c r="L37" t="s">
        <v>1615</v>
      </c>
      <c r="M37" t="s">
        <v>1595</v>
      </c>
      <c r="N37" t="s">
        <v>512</v>
      </c>
      <c r="O37" t="s">
        <v>1596</v>
      </c>
      <c r="AH37">
        <v>42</v>
      </c>
      <c r="AI37" t="s">
        <v>1712</v>
      </c>
      <c r="AJ37">
        <v>4208</v>
      </c>
      <c r="AK37" t="s">
        <v>1736</v>
      </c>
      <c r="AR37" t="str">
        <v>PNL20204: Egg Grader Control Panel</v>
      </c>
    </row>
    <row r="38" spans="8:44" x14ac:dyDescent="0.3">
      <c r="H38" t="s">
        <v>1737</v>
      </c>
      <c r="I38" t="s">
        <v>818</v>
      </c>
      <c r="J38" t="s">
        <v>1732</v>
      </c>
      <c r="K38" t="s">
        <v>1593</v>
      </c>
      <c r="L38" t="s">
        <v>1615</v>
      </c>
      <c r="M38" t="s">
        <v>1595</v>
      </c>
      <c r="N38" t="s">
        <v>512</v>
      </c>
      <c r="O38" t="s">
        <v>1596</v>
      </c>
      <c r="AH38">
        <v>42</v>
      </c>
      <c r="AI38" t="s">
        <v>1712</v>
      </c>
      <c r="AJ38">
        <v>4209</v>
      </c>
      <c r="AK38" t="s">
        <v>1738</v>
      </c>
      <c r="AR38" t="str">
        <v>PNL20205: Case Pack Takeaway Control Panel</v>
      </c>
    </row>
    <row r="39" spans="8:44" x14ac:dyDescent="0.3">
      <c r="H39" t="s">
        <v>1739</v>
      </c>
      <c r="I39" t="s">
        <v>1740</v>
      </c>
      <c r="J39" t="s">
        <v>1732</v>
      </c>
      <c r="K39" t="s">
        <v>1593</v>
      </c>
      <c r="L39" t="s">
        <v>1615</v>
      </c>
      <c r="M39" t="s">
        <v>1595</v>
      </c>
      <c r="N39" t="s">
        <v>512</v>
      </c>
      <c r="O39" t="s">
        <v>1596</v>
      </c>
      <c r="AH39">
        <v>42</v>
      </c>
      <c r="AI39" t="s">
        <v>1712</v>
      </c>
      <c r="AJ39">
        <v>4210</v>
      </c>
      <c r="AK39" t="s">
        <v>1741</v>
      </c>
      <c r="AR39" t="str">
        <v>PNL20206: Egg Dryer Control Panel</v>
      </c>
    </row>
    <row r="40" spans="8:44" x14ac:dyDescent="0.3">
      <c r="H40" t="s">
        <v>1742</v>
      </c>
      <c r="I40" t="s">
        <v>1743</v>
      </c>
      <c r="J40" t="s">
        <v>1732</v>
      </c>
      <c r="K40" t="s">
        <v>1593</v>
      </c>
      <c r="L40" t="s">
        <v>1615</v>
      </c>
      <c r="M40" t="s">
        <v>1595</v>
      </c>
      <c r="N40" t="s">
        <v>512</v>
      </c>
      <c r="O40" t="s">
        <v>1596</v>
      </c>
      <c r="AH40">
        <v>42</v>
      </c>
      <c r="AI40" t="s">
        <v>1712</v>
      </c>
      <c r="AJ40">
        <v>4211</v>
      </c>
      <c r="AK40" t="s">
        <v>1744</v>
      </c>
      <c r="AR40" t="str">
        <v>PNL20207: Overhead Case Conveyors Panel</v>
      </c>
    </row>
    <row r="41" spans="8:44" x14ac:dyDescent="0.3">
      <c r="H41" t="s">
        <v>1745</v>
      </c>
      <c r="I41" t="s">
        <v>1746</v>
      </c>
      <c r="J41" t="s">
        <v>1732</v>
      </c>
      <c r="K41" t="s">
        <v>1593</v>
      </c>
      <c r="L41" t="s">
        <v>1615</v>
      </c>
      <c r="M41" t="s">
        <v>1595</v>
      </c>
      <c r="N41" t="s">
        <v>512</v>
      </c>
      <c r="O41" t="s">
        <v>1596</v>
      </c>
      <c r="AH41">
        <v>42</v>
      </c>
      <c r="AI41" t="s">
        <v>1712</v>
      </c>
      <c r="AJ41">
        <v>4212</v>
      </c>
      <c r="AK41" t="s">
        <v>1747</v>
      </c>
      <c r="AR41" t="str">
        <v>PNL20208: QC Conveyor Panel</v>
      </c>
    </row>
    <row r="42" spans="8:44" x14ac:dyDescent="0.3">
      <c r="H42" t="s">
        <v>1748</v>
      </c>
      <c r="I42" t="s">
        <v>1749</v>
      </c>
      <c r="J42" t="s">
        <v>1732</v>
      </c>
      <c r="K42" t="s">
        <v>1593</v>
      </c>
      <c r="L42" t="s">
        <v>1615</v>
      </c>
      <c r="M42" t="s">
        <v>1595</v>
      </c>
      <c r="N42" t="s">
        <v>512</v>
      </c>
      <c r="O42" t="s">
        <v>1596</v>
      </c>
      <c r="AH42">
        <v>42</v>
      </c>
      <c r="AI42" t="s">
        <v>1712</v>
      </c>
      <c r="AJ42">
        <v>4213</v>
      </c>
      <c r="AK42" t="s">
        <v>1750</v>
      </c>
      <c r="AR42" t="str">
        <v>PNL20209: Walchem I-9 Controller</v>
      </c>
    </row>
    <row r="43" spans="8:44" x14ac:dyDescent="0.3">
      <c r="H43" t="s">
        <v>1751</v>
      </c>
      <c r="I43" t="s">
        <v>1752</v>
      </c>
      <c r="J43" t="s">
        <v>1732</v>
      </c>
      <c r="K43" t="s">
        <v>1593</v>
      </c>
      <c r="L43" t="s">
        <v>1615</v>
      </c>
      <c r="M43" t="s">
        <v>1595</v>
      </c>
      <c r="N43" t="s">
        <v>512</v>
      </c>
      <c r="O43" t="s">
        <v>1596</v>
      </c>
      <c r="AH43">
        <v>42</v>
      </c>
      <c r="AI43" t="s">
        <v>1712</v>
      </c>
      <c r="AJ43">
        <v>4214</v>
      </c>
      <c r="AK43" t="s">
        <v>1753</v>
      </c>
      <c r="AR43" t="str">
        <v>PNL20210: Egg Wash Dosing Control Box</v>
      </c>
    </row>
    <row r="44" spans="8:44" x14ac:dyDescent="0.3">
      <c r="H44" t="s">
        <v>1754</v>
      </c>
      <c r="I44" t="s">
        <v>1755</v>
      </c>
      <c r="J44" t="s">
        <v>1732</v>
      </c>
      <c r="K44" t="s">
        <v>1593</v>
      </c>
      <c r="L44" t="s">
        <v>1615</v>
      </c>
      <c r="M44" t="s">
        <v>1595</v>
      </c>
      <c r="N44" t="s">
        <v>512</v>
      </c>
      <c r="O44" t="s">
        <v>1596</v>
      </c>
      <c r="AH44">
        <v>42</v>
      </c>
      <c r="AI44" t="s">
        <v>1712</v>
      </c>
      <c r="AJ44">
        <v>4215</v>
      </c>
      <c r="AK44" t="s">
        <v>1756</v>
      </c>
      <c r="AR44" t="str">
        <v>PNL20211: Egg Wash Dosing Junction Box</v>
      </c>
    </row>
    <row r="45" spans="8:44" x14ac:dyDescent="0.3">
      <c r="H45" s="33" t="s">
        <v>1757</v>
      </c>
      <c r="I45" t="s">
        <v>1330</v>
      </c>
      <c r="J45" t="s">
        <v>1732</v>
      </c>
      <c r="K45" t="s">
        <v>1593</v>
      </c>
      <c r="L45" t="s">
        <v>1615</v>
      </c>
      <c r="M45" t="s">
        <v>1595</v>
      </c>
      <c r="N45" t="s">
        <v>512</v>
      </c>
      <c r="O45" t="s">
        <v>1596</v>
      </c>
      <c r="AH45">
        <v>42</v>
      </c>
      <c r="AI45" t="s">
        <v>1712</v>
      </c>
      <c r="AJ45">
        <v>4216</v>
      </c>
      <c r="AK45" t="s">
        <v>1758</v>
      </c>
      <c r="AR45" t="str">
        <v>PNL20212: CIP Dosing Control Box</v>
      </c>
    </row>
    <row r="46" spans="8:44" x14ac:dyDescent="0.3">
      <c r="H46" s="33" t="s">
        <v>1759</v>
      </c>
      <c r="I46" t="s">
        <v>1334</v>
      </c>
      <c r="J46" t="s">
        <v>1732</v>
      </c>
      <c r="K46" t="s">
        <v>1593</v>
      </c>
      <c r="L46" t="s">
        <v>1615</v>
      </c>
      <c r="M46" t="s">
        <v>1595</v>
      </c>
      <c r="N46" t="s">
        <v>512</v>
      </c>
      <c r="O46" t="s">
        <v>1596</v>
      </c>
      <c r="AH46">
        <v>42</v>
      </c>
      <c r="AI46" t="s">
        <v>1712</v>
      </c>
      <c r="AJ46">
        <v>4217</v>
      </c>
      <c r="AK46" t="s">
        <v>1760</v>
      </c>
      <c r="AR46" t="str">
        <v>PNL20213: Process Data Panel</v>
      </c>
    </row>
    <row r="47" spans="8:44" x14ac:dyDescent="0.3">
      <c r="H47" t="s">
        <v>1761</v>
      </c>
      <c r="I47" t="s">
        <v>1762</v>
      </c>
      <c r="J47" t="s">
        <v>1732</v>
      </c>
      <c r="K47" t="s">
        <v>1593</v>
      </c>
      <c r="L47" t="s">
        <v>1615</v>
      </c>
      <c r="M47" t="s">
        <v>1595</v>
      </c>
      <c r="N47" t="s">
        <v>512</v>
      </c>
      <c r="O47" t="s">
        <v>1596</v>
      </c>
      <c r="AH47">
        <v>42</v>
      </c>
      <c r="AI47" t="s">
        <v>1712</v>
      </c>
      <c r="AJ47">
        <v>4218</v>
      </c>
      <c r="AK47" t="s">
        <v>1763</v>
      </c>
      <c r="AR47" t="str">
        <v>PNL30001: Chemical Skid Control Panel</v>
      </c>
    </row>
    <row r="48" spans="8:44" x14ac:dyDescent="0.3">
      <c r="H48" t="s">
        <v>1764</v>
      </c>
      <c r="I48" t="s">
        <v>1765</v>
      </c>
      <c r="J48" t="s">
        <v>1732</v>
      </c>
      <c r="K48" t="s">
        <v>1593</v>
      </c>
      <c r="L48" t="s">
        <v>1615</v>
      </c>
      <c r="M48" t="s">
        <v>1595</v>
      </c>
      <c r="N48" t="s">
        <v>512</v>
      </c>
      <c r="O48" t="s">
        <v>1596</v>
      </c>
      <c r="AH48">
        <v>42</v>
      </c>
      <c r="AI48" t="s">
        <v>1712</v>
      </c>
      <c r="AJ48">
        <v>4219</v>
      </c>
      <c r="AK48" t="s">
        <v>1766</v>
      </c>
      <c r="AR48" t="str">
        <v>PNL30002: Walchem I-9 Controller</v>
      </c>
    </row>
    <row r="49" spans="8:44" x14ac:dyDescent="0.3">
      <c r="H49" t="s">
        <v>1767</v>
      </c>
      <c r="I49" s="23" t="s">
        <v>1768</v>
      </c>
      <c r="J49" t="s">
        <v>1732</v>
      </c>
      <c r="K49" t="s">
        <v>1593</v>
      </c>
      <c r="L49" t="s">
        <v>1615</v>
      </c>
      <c r="M49" t="s">
        <v>1595</v>
      </c>
      <c r="N49" t="s">
        <v>512</v>
      </c>
      <c r="O49" t="s">
        <v>1596</v>
      </c>
      <c r="AH49">
        <v>42</v>
      </c>
      <c r="AI49" t="s">
        <v>1712</v>
      </c>
      <c r="AJ49">
        <v>4220</v>
      </c>
      <c r="AK49" t="s">
        <v>1769</v>
      </c>
      <c r="AR49" t="str">
        <v>PNL40001: Accumulation Conveyor System Panel</v>
      </c>
    </row>
    <row r="50" spans="8:44" x14ac:dyDescent="0.3">
      <c r="H50" t="s">
        <v>1770</v>
      </c>
      <c r="I50" s="23" t="s">
        <v>1771</v>
      </c>
      <c r="J50" t="s">
        <v>1732</v>
      </c>
      <c r="K50" t="s">
        <v>1593</v>
      </c>
      <c r="L50" t="s">
        <v>1615</v>
      </c>
      <c r="M50" t="s">
        <v>1595</v>
      </c>
      <c r="N50" t="s">
        <v>512</v>
      </c>
      <c r="O50" t="s">
        <v>1596</v>
      </c>
      <c r="AH50">
        <v>42</v>
      </c>
      <c r="AI50" t="s">
        <v>1712</v>
      </c>
      <c r="AJ50">
        <v>4221</v>
      </c>
      <c r="AK50" t="s">
        <v>1772</v>
      </c>
      <c r="AR50" t="str">
        <v>PNL50000: Process Data Panel</v>
      </c>
    </row>
    <row r="51" spans="8:44" x14ac:dyDescent="0.3">
      <c r="H51" t="s">
        <v>1773</v>
      </c>
      <c r="I51" t="s">
        <v>1774</v>
      </c>
      <c r="J51" t="s">
        <v>1732</v>
      </c>
      <c r="K51" t="s">
        <v>1593</v>
      </c>
      <c r="L51" t="s">
        <v>1615</v>
      </c>
      <c r="M51" t="s">
        <v>1595</v>
      </c>
      <c r="N51" t="s">
        <v>512</v>
      </c>
      <c r="O51" t="s">
        <v>1596</v>
      </c>
      <c r="AH51">
        <v>42</v>
      </c>
      <c r="AI51" t="s">
        <v>1712</v>
      </c>
      <c r="AJ51">
        <v>4222</v>
      </c>
      <c r="AK51" t="s">
        <v>1775</v>
      </c>
      <c r="AR51" t="str">
        <v>PNL50004: Tray Washer Control Panel</v>
      </c>
    </row>
    <row r="52" spans="8:44" x14ac:dyDescent="0.3">
      <c r="H52" t="s">
        <v>1776</v>
      </c>
      <c r="I52" t="s">
        <v>1777</v>
      </c>
      <c r="J52" t="s">
        <v>1732</v>
      </c>
      <c r="K52" t="s">
        <v>1593</v>
      </c>
      <c r="L52" t="s">
        <v>1615</v>
      </c>
      <c r="M52" t="s">
        <v>1595</v>
      </c>
      <c r="N52" t="s">
        <v>512</v>
      </c>
      <c r="O52" t="s">
        <v>1596</v>
      </c>
      <c r="AH52">
        <v>42</v>
      </c>
      <c r="AI52" t="s">
        <v>1712</v>
      </c>
      <c r="AJ52">
        <v>4223</v>
      </c>
      <c r="AK52" t="s">
        <v>1778</v>
      </c>
      <c r="AR52" t="str">
        <v>PNL50005: Tray Washer Electric Heat Panel</v>
      </c>
    </row>
    <row r="53" spans="8:44" x14ac:dyDescent="0.3">
      <c r="H53" t="s">
        <v>1779</v>
      </c>
      <c r="I53" s="23" t="s">
        <v>1780</v>
      </c>
      <c r="J53" t="s">
        <v>1732</v>
      </c>
      <c r="K53" t="s">
        <v>1593</v>
      </c>
      <c r="L53" t="s">
        <v>1615</v>
      </c>
      <c r="M53" t="s">
        <v>1595</v>
      </c>
      <c r="N53" t="s">
        <v>512</v>
      </c>
      <c r="O53" t="s">
        <v>1596</v>
      </c>
      <c r="AH53">
        <v>42</v>
      </c>
      <c r="AI53" t="s">
        <v>1712</v>
      </c>
      <c r="AJ53">
        <v>4224</v>
      </c>
      <c r="AK53" t="s">
        <v>1311</v>
      </c>
      <c r="AR53" t="str">
        <v>PNL50006: Tray Washer Control Panel</v>
      </c>
    </row>
    <row r="54" spans="8:44" x14ac:dyDescent="0.3">
      <c r="H54" t="s">
        <v>1781</v>
      </c>
      <c r="I54" t="s">
        <v>812</v>
      </c>
      <c r="J54" t="s">
        <v>1732</v>
      </c>
      <c r="K54" t="s">
        <v>1593</v>
      </c>
      <c r="L54" t="s">
        <v>1615</v>
      </c>
      <c r="M54" t="s">
        <v>1595</v>
      </c>
      <c r="N54" t="s">
        <v>512</v>
      </c>
      <c r="O54" t="s">
        <v>1596</v>
      </c>
      <c r="AH54">
        <v>42</v>
      </c>
      <c r="AI54" t="s">
        <v>1712</v>
      </c>
      <c r="AJ54">
        <v>4225</v>
      </c>
      <c r="AK54" t="s">
        <v>1782</v>
      </c>
      <c r="AR54" t="str">
        <v>PNL50007: Tray Washer Electric Heat Panel</v>
      </c>
    </row>
    <row r="55" spans="8:44" x14ac:dyDescent="0.3">
      <c r="H55" t="s">
        <v>1783</v>
      </c>
      <c r="I55" t="s">
        <v>814</v>
      </c>
      <c r="J55" t="s">
        <v>1732</v>
      </c>
      <c r="K55" t="s">
        <v>1593</v>
      </c>
      <c r="L55" t="s">
        <v>1615</v>
      </c>
      <c r="M55" t="s">
        <v>1595</v>
      </c>
      <c r="N55" t="s">
        <v>512</v>
      </c>
      <c r="O55" t="s">
        <v>1596</v>
      </c>
      <c r="AH55">
        <v>42</v>
      </c>
      <c r="AI55" t="s">
        <v>1712</v>
      </c>
      <c r="AJ55">
        <v>4226</v>
      </c>
      <c r="AK55" t="s">
        <v>1784</v>
      </c>
      <c r="AR55" t="str">
        <v>PNL50008: Tray Washer Control Panel</v>
      </c>
    </row>
    <row r="56" spans="8:44" x14ac:dyDescent="0.3">
      <c r="H56" t="s">
        <v>1785</v>
      </c>
      <c r="I56" t="s">
        <v>1786</v>
      </c>
      <c r="J56" t="s">
        <v>1732</v>
      </c>
      <c r="K56" t="s">
        <v>1593</v>
      </c>
      <c r="L56" t="s">
        <v>1615</v>
      </c>
      <c r="M56" t="s">
        <v>1595</v>
      </c>
      <c r="N56" t="s">
        <v>512</v>
      </c>
      <c r="O56" t="s">
        <v>1596</v>
      </c>
      <c r="AH56">
        <v>42</v>
      </c>
      <c r="AI56" t="s">
        <v>1712</v>
      </c>
      <c r="AJ56">
        <v>4227</v>
      </c>
      <c r="AK56" t="s">
        <v>1787</v>
      </c>
      <c r="AR56" t="str">
        <v>PNL50009: Tray Washer Electric Heat Panel</v>
      </c>
    </row>
    <row r="57" spans="8:44" x14ac:dyDescent="0.3">
      <c r="H57" t="s">
        <v>1788</v>
      </c>
      <c r="I57" t="s">
        <v>1789</v>
      </c>
      <c r="J57" t="s">
        <v>1732</v>
      </c>
      <c r="K57" t="s">
        <v>1593</v>
      </c>
      <c r="L57" t="s">
        <v>1615</v>
      </c>
      <c r="M57" t="s">
        <v>1595</v>
      </c>
      <c r="N57" t="s">
        <v>512</v>
      </c>
      <c r="O57" t="s">
        <v>1596</v>
      </c>
      <c r="AH57">
        <v>42</v>
      </c>
      <c r="AI57" t="s">
        <v>1712</v>
      </c>
      <c r="AJ57">
        <v>4228</v>
      </c>
      <c r="AK57" t="s">
        <v>1790</v>
      </c>
      <c r="AR57" t="str">
        <v>PNL50010: Washer Dosing Control Box</v>
      </c>
    </row>
    <row r="58" spans="8:44" x14ac:dyDescent="0.3">
      <c r="H58" t="s">
        <v>1791</v>
      </c>
      <c r="I58" t="s">
        <v>1792</v>
      </c>
      <c r="J58" t="s">
        <v>1732</v>
      </c>
      <c r="K58" t="s">
        <v>1593</v>
      </c>
      <c r="L58" t="s">
        <v>1615</v>
      </c>
      <c r="M58" t="s">
        <v>1595</v>
      </c>
      <c r="N58" t="s">
        <v>512</v>
      </c>
      <c r="O58" t="s">
        <v>1596</v>
      </c>
      <c r="AH58">
        <v>42</v>
      </c>
      <c r="AI58" t="s">
        <v>1712</v>
      </c>
      <c r="AJ58">
        <v>4299</v>
      </c>
      <c r="AK58" t="s">
        <v>1793</v>
      </c>
      <c r="AR58" t="str">
        <v>PNL50011: Walchem I-9 Controller</v>
      </c>
    </row>
    <row r="59" spans="8:44" x14ac:dyDescent="0.3">
      <c r="H59" t="s">
        <v>1794</v>
      </c>
      <c r="I59" t="s">
        <v>1795</v>
      </c>
      <c r="J59" t="s">
        <v>1732</v>
      </c>
      <c r="K59" t="s">
        <v>1593</v>
      </c>
      <c r="L59" t="s">
        <v>1615</v>
      </c>
      <c r="M59" t="s">
        <v>1595</v>
      </c>
      <c r="N59" t="s">
        <v>512</v>
      </c>
      <c r="O59" t="s">
        <v>1596</v>
      </c>
      <c r="AH59">
        <v>43</v>
      </c>
      <c r="AI59" t="s">
        <v>1796</v>
      </c>
      <c r="AJ59">
        <v>4301</v>
      </c>
      <c r="AK59" t="s">
        <v>1797</v>
      </c>
      <c r="AR59" t="str">
        <v>PNL50101: NR Kit Palletizer Control Panel</v>
      </c>
    </row>
    <row r="60" spans="8:44" x14ac:dyDescent="0.3">
      <c r="H60" t="s">
        <v>1798</v>
      </c>
      <c r="I60" t="s">
        <v>1799</v>
      </c>
      <c r="J60" t="s">
        <v>1732</v>
      </c>
      <c r="K60" t="s">
        <v>1593</v>
      </c>
      <c r="L60" t="s">
        <v>1615</v>
      </c>
      <c r="M60" t="s">
        <v>1595</v>
      </c>
      <c r="N60" t="s">
        <v>512</v>
      </c>
      <c r="O60" t="s">
        <v>1596</v>
      </c>
      <c r="AH60">
        <v>43</v>
      </c>
      <c r="AI60" t="s">
        <v>1796</v>
      </c>
      <c r="AJ60">
        <v>4302</v>
      </c>
      <c r="AK60" t="s">
        <v>1800</v>
      </c>
      <c r="AR60" t="str">
        <v>PNL50102: NR Kit Palletizer Control Panel</v>
      </c>
    </row>
    <row r="61" spans="8:44" x14ac:dyDescent="0.3">
      <c r="H61" t="s">
        <v>1801</v>
      </c>
      <c r="I61" t="s">
        <v>1802</v>
      </c>
      <c r="J61" t="s">
        <v>1732</v>
      </c>
      <c r="K61" t="s">
        <v>1593</v>
      </c>
      <c r="L61" t="s">
        <v>1615</v>
      </c>
      <c r="M61" t="s">
        <v>1595</v>
      </c>
      <c r="N61" t="s">
        <v>512</v>
      </c>
      <c r="O61" t="s">
        <v>1596</v>
      </c>
      <c r="AH61">
        <v>43</v>
      </c>
      <c r="AI61" t="s">
        <v>1796</v>
      </c>
      <c r="AJ61">
        <v>4303</v>
      </c>
      <c r="AK61" t="s">
        <v>1803</v>
      </c>
      <c r="AR61" t="str">
        <v>PNL50103: NR Kit Palletizer Control Panel</v>
      </c>
    </row>
    <row r="62" spans="8:44" x14ac:dyDescent="0.3">
      <c r="H62" t="s">
        <v>1804</v>
      </c>
      <c r="I62" t="s">
        <v>1805</v>
      </c>
      <c r="J62" t="s">
        <v>1732</v>
      </c>
      <c r="K62" t="s">
        <v>1593</v>
      </c>
      <c r="L62" t="s">
        <v>1615</v>
      </c>
      <c r="M62" t="s">
        <v>1595</v>
      </c>
      <c r="N62" t="s">
        <v>512</v>
      </c>
      <c r="O62" t="s">
        <v>1596</v>
      </c>
      <c r="AH62">
        <v>43</v>
      </c>
      <c r="AI62" t="s">
        <v>1796</v>
      </c>
      <c r="AJ62">
        <v>4304</v>
      </c>
      <c r="AK62" t="s">
        <v>1806</v>
      </c>
    </row>
    <row r="63" spans="8:44" x14ac:dyDescent="0.3">
      <c r="H63" t="s">
        <v>1807</v>
      </c>
      <c r="I63" t="s">
        <v>1808</v>
      </c>
      <c r="J63" t="s">
        <v>1732</v>
      </c>
      <c r="K63" t="s">
        <v>1593</v>
      </c>
      <c r="L63" t="s">
        <v>1615</v>
      </c>
      <c r="M63" t="s">
        <v>1595</v>
      </c>
      <c r="N63" t="s">
        <v>512</v>
      </c>
      <c r="O63" t="s">
        <v>1596</v>
      </c>
      <c r="AH63">
        <v>43</v>
      </c>
      <c r="AI63" t="s">
        <v>1796</v>
      </c>
      <c r="AJ63">
        <v>4305</v>
      </c>
      <c r="AK63" t="s">
        <v>1809</v>
      </c>
    </row>
    <row r="64" spans="8:44" x14ac:dyDescent="0.3">
      <c r="H64" t="s">
        <v>1810</v>
      </c>
      <c r="I64" t="s">
        <v>1811</v>
      </c>
      <c r="J64" t="s">
        <v>1732</v>
      </c>
      <c r="K64" t="s">
        <v>1593</v>
      </c>
      <c r="L64" t="s">
        <v>1615</v>
      </c>
      <c r="M64" t="s">
        <v>1595</v>
      </c>
      <c r="N64" t="s">
        <v>512</v>
      </c>
      <c r="O64" t="s">
        <v>1596</v>
      </c>
      <c r="AH64">
        <v>43</v>
      </c>
      <c r="AI64" t="s">
        <v>1796</v>
      </c>
      <c r="AJ64">
        <v>4306</v>
      </c>
      <c r="AK64" t="s">
        <v>1812</v>
      </c>
    </row>
    <row r="65" spans="8:37" x14ac:dyDescent="0.3">
      <c r="H65" t="s">
        <v>1813</v>
      </c>
      <c r="I65" t="s">
        <v>1814</v>
      </c>
      <c r="J65" t="s">
        <v>1732</v>
      </c>
      <c r="K65" t="s">
        <v>1593</v>
      </c>
      <c r="L65" t="s">
        <v>1615</v>
      </c>
      <c r="M65" t="s">
        <v>1595</v>
      </c>
      <c r="N65" t="s">
        <v>512</v>
      </c>
      <c r="O65" t="s">
        <v>1596</v>
      </c>
      <c r="AH65">
        <v>43</v>
      </c>
      <c r="AI65" t="s">
        <v>1796</v>
      </c>
      <c r="AJ65">
        <v>4307</v>
      </c>
      <c r="AK65" t="s">
        <v>1815</v>
      </c>
    </row>
    <row r="66" spans="8:37" x14ac:dyDescent="0.3">
      <c r="H66" t="s">
        <v>1816</v>
      </c>
      <c r="I66" t="s">
        <v>1817</v>
      </c>
      <c r="J66" t="s">
        <v>1732</v>
      </c>
      <c r="K66" t="s">
        <v>1593</v>
      </c>
      <c r="L66" t="s">
        <v>1615</v>
      </c>
      <c r="M66" t="s">
        <v>1595</v>
      </c>
      <c r="N66" t="s">
        <v>512</v>
      </c>
      <c r="O66" t="s">
        <v>1596</v>
      </c>
      <c r="AH66">
        <v>43</v>
      </c>
      <c r="AI66" t="s">
        <v>1796</v>
      </c>
      <c r="AJ66">
        <v>4308</v>
      </c>
      <c r="AK66" t="s">
        <v>1818</v>
      </c>
    </row>
    <row r="67" spans="8:37" x14ac:dyDescent="0.3">
      <c r="AH67">
        <v>43</v>
      </c>
      <c r="AI67" t="s">
        <v>1796</v>
      </c>
      <c r="AJ67">
        <v>4309</v>
      </c>
      <c r="AK67" t="s">
        <v>1819</v>
      </c>
    </row>
    <row r="68" spans="8:37" x14ac:dyDescent="0.3">
      <c r="AH68">
        <v>43</v>
      </c>
      <c r="AI68" t="s">
        <v>1796</v>
      </c>
      <c r="AJ68">
        <v>4310</v>
      </c>
      <c r="AK68" t="s">
        <v>1820</v>
      </c>
    </row>
    <row r="69" spans="8:37" x14ac:dyDescent="0.3">
      <c r="AH69">
        <v>43</v>
      </c>
      <c r="AI69" t="s">
        <v>1796</v>
      </c>
      <c r="AJ69">
        <v>4311</v>
      </c>
      <c r="AK69" t="s">
        <v>1821</v>
      </c>
    </row>
    <row r="70" spans="8:37" x14ac:dyDescent="0.3">
      <c r="AH70">
        <v>43</v>
      </c>
      <c r="AI70" t="s">
        <v>1796</v>
      </c>
      <c r="AJ70">
        <v>4312</v>
      </c>
      <c r="AK70" t="s">
        <v>1822</v>
      </c>
    </row>
    <row r="71" spans="8:37" x14ac:dyDescent="0.3">
      <c r="AH71">
        <v>43</v>
      </c>
      <c r="AI71" t="s">
        <v>1796</v>
      </c>
      <c r="AJ71">
        <v>4313</v>
      </c>
      <c r="AK71" t="s">
        <v>1823</v>
      </c>
    </row>
    <row r="72" spans="8:37" x14ac:dyDescent="0.3">
      <c r="AH72">
        <v>43</v>
      </c>
      <c r="AI72" t="s">
        <v>1796</v>
      </c>
      <c r="AJ72">
        <v>4314</v>
      </c>
      <c r="AK72" t="s">
        <v>1824</v>
      </c>
    </row>
    <row r="73" spans="8:37" x14ac:dyDescent="0.3">
      <c r="AH73">
        <v>43</v>
      </c>
      <c r="AI73" t="s">
        <v>1796</v>
      </c>
      <c r="AJ73">
        <v>4315</v>
      </c>
      <c r="AK73" t="s">
        <v>1825</v>
      </c>
    </row>
    <row r="74" spans="8:37" x14ac:dyDescent="0.3">
      <c r="AH74">
        <v>43</v>
      </c>
      <c r="AI74" t="s">
        <v>1796</v>
      </c>
      <c r="AJ74">
        <v>4316</v>
      </c>
      <c r="AK74" t="s">
        <v>1826</v>
      </c>
    </row>
    <row r="75" spans="8:37" x14ac:dyDescent="0.3">
      <c r="AH75">
        <v>43</v>
      </c>
      <c r="AI75" t="s">
        <v>1796</v>
      </c>
      <c r="AJ75">
        <v>4317</v>
      </c>
      <c r="AK75" t="s">
        <v>1826</v>
      </c>
    </row>
    <row r="76" spans="8:37" x14ac:dyDescent="0.3">
      <c r="AH76">
        <v>43</v>
      </c>
      <c r="AI76" t="s">
        <v>1796</v>
      </c>
      <c r="AJ76">
        <v>4318</v>
      </c>
      <c r="AK76" t="s">
        <v>1827</v>
      </c>
    </row>
    <row r="77" spans="8:37" x14ac:dyDescent="0.3">
      <c r="AH77">
        <v>43</v>
      </c>
      <c r="AI77" t="s">
        <v>1796</v>
      </c>
      <c r="AJ77">
        <v>4319</v>
      </c>
      <c r="AK77" t="s">
        <v>1827</v>
      </c>
    </row>
    <row r="78" spans="8:37" x14ac:dyDescent="0.3">
      <c r="AH78">
        <v>43</v>
      </c>
      <c r="AI78" t="s">
        <v>1796</v>
      </c>
      <c r="AJ78">
        <v>4320</v>
      </c>
      <c r="AK78" t="s">
        <v>1828</v>
      </c>
    </row>
    <row r="79" spans="8:37" x14ac:dyDescent="0.3">
      <c r="AH79">
        <v>43</v>
      </c>
      <c r="AI79" t="s">
        <v>1796</v>
      </c>
      <c r="AJ79">
        <v>4321</v>
      </c>
      <c r="AK79" t="s">
        <v>1829</v>
      </c>
    </row>
    <row r="80" spans="8:37" x14ac:dyDescent="0.3">
      <c r="AH80">
        <v>43</v>
      </c>
      <c r="AI80" t="s">
        <v>1796</v>
      </c>
      <c r="AJ80">
        <v>4322</v>
      </c>
      <c r="AK80" t="s">
        <v>1830</v>
      </c>
    </row>
    <row r="81" spans="34:37" x14ac:dyDescent="0.3">
      <c r="AH81">
        <v>43</v>
      </c>
      <c r="AI81" t="s">
        <v>1796</v>
      </c>
      <c r="AJ81">
        <v>4323</v>
      </c>
      <c r="AK81" t="s">
        <v>1831</v>
      </c>
    </row>
    <row r="82" spans="34:37" x14ac:dyDescent="0.3">
      <c r="AH82">
        <v>43</v>
      </c>
      <c r="AI82" t="s">
        <v>1796</v>
      </c>
      <c r="AJ82">
        <v>4324</v>
      </c>
      <c r="AK82" t="s">
        <v>1832</v>
      </c>
    </row>
    <row r="83" spans="34:37" x14ac:dyDescent="0.3">
      <c r="AH83">
        <v>43</v>
      </c>
      <c r="AI83" t="s">
        <v>1796</v>
      </c>
      <c r="AJ83">
        <v>4399</v>
      </c>
      <c r="AK83" t="s">
        <v>1833</v>
      </c>
    </row>
    <row r="84" spans="34:37" x14ac:dyDescent="0.3">
      <c r="AH84">
        <v>44</v>
      </c>
      <c r="AI84" t="s">
        <v>1834</v>
      </c>
      <c r="AJ84">
        <v>4401</v>
      </c>
      <c r="AK84" t="s">
        <v>1835</v>
      </c>
    </row>
    <row r="85" spans="34:37" x14ac:dyDescent="0.3">
      <c r="AH85">
        <v>44</v>
      </c>
      <c r="AI85" t="s">
        <v>1834</v>
      </c>
      <c r="AJ85">
        <v>4402</v>
      </c>
      <c r="AK85" t="s">
        <v>1836</v>
      </c>
    </row>
    <row r="86" spans="34:37" x14ac:dyDescent="0.3">
      <c r="AH86">
        <v>44</v>
      </c>
      <c r="AI86" t="s">
        <v>1834</v>
      </c>
      <c r="AJ86">
        <v>4403</v>
      </c>
      <c r="AK86" t="s">
        <v>1837</v>
      </c>
    </row>
    <row r="87" spans="34:37" x14ac:dyDescent="0.3">
      <c r="AH87">
        <v>44</v>
      </c>
      <c r="AI87" t="s">
        <v>1834</v>
      </c>
      <c r="AJ87">
        <v>4404</v>
      </c>
      <c r="AK87" t="s">
        <v>1838</v>
      </c>
    </row>
    <row r="88" spans="34:37" x14ac:dyDescent="0.3">
      <c r="AH88">
        <v>44</v>
      </c>
      <c r="AI88" t="s">
        <v>1834</v>
      </c>
      <c r="AJ88">
        <v>4405</v>
      </c>
      <c r="AK88" t="s">
        <v>1839</v>
      </c>
    </row>
    <row r="89" spans="34:37" x14ac:dyDescent="0.3">
      <c r="AH89">
        <v>44</v>
      </c>
      <c r="AI89" t="s">
        <v>1834</v>
      </c>
      <c r="AJ89">
        <v>4406</v>
      </c>
      <c r="AK89" t="s">
        <v>1840</v>
      </c>
    </row>
    <row r="90" spans="34:37" x14ac:dyDescent="0.3">
      <c r="AH90">
        <v>44</v>
      </c>
      <c r="AI90" t="s">
        <v>1834</v>
      </c>
      <c r="AJ90">
        <v>4407</v>
      </c>
      <c r="AK90" t="s">
        <v>1841</v>
      </c>
    </row>
    <row r="91" spans="34:37" x14ac:dyDescent="0.3">
      <c r="AH91">
        <v>44</v>
      </c>
      <c r="AI91" t="s">
        <v>1834</v>
      </c>
      <c r="AJ91">
        <v>4408</v>
      </c>
      <c r="AK91" t="s">
        <v>1842</v>
      </c>
    </row>
    <row r="92" spans="34:37" x14ac:dyDescent="0.3">
      <c r="AH92">
        <v>44</v>
      </c>
      <c r="AI92" t="s">
        <v>1834</v>
      </c>
      <c r="AJ92">
        <v>4499</v>
      </c>
      <c r="AK92" t="s">
        <v>1843</v>
      </c>
    </row>
    <row r="93" spans="34:37" x14ac:dyDescent="0.3">
      <c r="AH93">
        <v>45</v>
      </c>
      <c r="AI93" t="s">
        <v>1844</v>
      </c>
      <c r="AJ93">
        <v>4501</v>
      </c>
      <c r="AK93" t="s">
        <v>1845</v>
      </c>
    </row>
    <row r="94" spans="34:37" x14ac:dyDescent="0.3">
      <c r="AH94">
        <v>45</v>
      </c>
      <c r="AI94" t="s">
        <v>1844</v>
      </c>
      <c r="AJ94">
        <v>4502</v>
      </c>
      <c r="AK94" t="s">
        <v>1846</v>
      </c>
    </row>
    <row r="95" spans="34:37" x14ac:dyDescent="0.3">
      <c r="AH95">
        <v>45</v>
      </c>
      <c r="AI95" t="s">
        <v>1844</v>
      </c>
      <c r="AJ95">
        <v>4503</v>
      </c>
      <c r="AK95" t="s">
        <v>1847</v>
      </c>
    </row>
    <row r="96" spans="34:37" x14ac:dyDescent="0.3">
      <c r="AH96">
        <v>45</v>
      </c>
      <c r="AI96" t="s">
        <v>1844</v>
      </c>
      <c r="AJ96">
        <v>4504</v>
      </c>
      <c r="AK96" t="s">
        <v>1848</v>
      </c>
    </row>
    <row r="97" spans="34:37" x14ac:dyDescent="0.3">
      <c r="AH97">
        <v>45</v>
      </c>
      <c r="AI97" t="s">
        <v>1844</v>
      </c>
      <c r="AJ97">
        <v>4505</v>
      </c>
      <c r="AK97" t="s">
        <v>1849</v>
      </c>
    </row>
    <row r="98" spans="34:37" x14ac:dyDescent="0.3">
      <c r="AH98">
        <v>45</v>
      </c>
      <c r="AI98" t="s">
        <v>1844</v>
      </c>
      <c r="AJ98">
        <v>4506</v>
      </c>
      <c r="AK98" t="s">
        <v>1850</v>
      </c>
    </row>
    <row r="99" spans="34:37" x14ac:dyDescent="0.3">
      <c r="AH99">
        <v>45</v>
      </c>
      <c r="AI99" t="s">
        <v>1844</v>
      </c>
      <c r="AJ99">
        <v>4507</v>
      </c>
      <c r="AK99" t="s">
        <v>1851</v>
      </c>
    </row>
    <row r="100" spans="34:37" x14ac:dyDescent="0.3">
      <c r="AH100">
        <v>45</v>
      </c>
      <c r="AI100" t="s">
        <v>1844</v>
      </c>
      <c r="AJ100">
        <v>4599</v>
      </c>
      <c r="AK100" t="s">
        <v>1852</v>
      </c>
    </row>
    <row r="101" spans="34:37" x14ac:dyDescent="0.3">
      <c r="AH101">
        <v>46</v>
      </c>
      <c r="AI101" t="s">
        <v>1853</v>
      </c>
      <c r="AJ101">
        <v>4601</v>
      </c>
      <c r="AK101" t="s">
        <v>1854</v>
      </c>
    </row>
    <row r="102" spans="34:37" x14ac:dyDescent="0.3">
      <c r="AH102">
        <v>46</v>
      </c>
      <c r="AI102" t="s">
        <v>1853</v>
      </c>
      <c r="AJ102">
        <v>4602</v>
      </c>
      <c r="AK102" t="s">
        <v>1855</v>
      </c>
    </row>
    <row r="103" spans="34:37" x14ac:dyDescent="0.3">
      <c r="AH103">
        <v>46</v>
      </c>
      <c r="AI103" t="s">
        <v>1853</v>
      </c>
      <c r="AJ103">
        <v>4603</v>
      </c>
      <c r="AK103" t="s">
        <v>1856</v>
      </c>
    </row>
    <row r="104" spans="34:37" x14ac:dyDescent="0.3">
      <c r="AH104">
        <v>46</v>
      </c>
      <c r="AI104" t="s">
        <v>1853</v>
      </c>
      <c r="AJ104">
        <v>4604</v>
      </c>
      <c r="AK104" t="s">
        <v>1857</v>
      </c>
    </row>
    <row r="105" spans="34:37" x14ac:dyDescent="0.3">
      <c r="AH105">
        <v>46</v>
      </c>
      <c r="AI105" t="s">
        <v>1853</v>
      </c>
      <c r="AJ105">
        <v>4605</v>
      </c>
      <c r="AK105" t="s">
        <v>1858</v>
      </c>
    </row>
    <row r="106" spans="34:37" x14ac:dyDescent="0.3">
      <c r="AH106">
        <v>46</v>
      </c>
      <c r="AI106" t="s">
        <v>1853</v>
      </c>
      <c r="AJ106">
        <v>4606</v>
      </c>
      <c r="AK106" t="s">
        <v>1859</v>
      </c>
    </row>
    <row r="107" spans="34:37" x14ac:dyDescent="0.3">
      <c r="AH107">
        <v>46</v>
      </c>
      <c r="AI107" t="s">
        <v>1853</v>
      </c>
      <c r="AJ107">
        <v>4607</v>
      </c>
      <c r="AK107" t="s">
        <v>1860</v>
      </c>
    </row>
    <row r="108" spans="34:37" x14ac:dyDescent="0.3">
      <c r="AH108">
        <v>46</v>
      </c>
      <c r="AI108" t="s">
        <v>1853</v>
      </c>
      <c r="AJ108">
        <v>4608</v>
      </c>
      <c r="AK108" t="s">
        <v>1861</v>
      </c>
    </row>
    <row r="109" spans="34:37" x14ac:dyDescent="0.3">
      <c r="AH109">
        <v>46</v>
      </c>
      <c r="AI109" t="s">
        <v>1853</v>
      </c>
      <c r="AJ109">
        <v>4699</v>
      </c>
      <c r="AK109" t="s">
        <v>1862</v>
      </c>
    </row>
    <row r="110" spans="34:37" x14ac:dyDescent="0.3">
      <c r="AH110">
        <v>47</v>
      </c>
      <c r="AI110" t="s">
        <v>1863</v>
      </c>
      <c r="AJ110">
        <v>4701</v>
      </c>
      <c r="AK110" t="s">
        <v>1864</v>
      </c>
    </row>
    <row r="111" spans="34:37" x14ac:dyDescent="0.3">
      <c r="AH111">
        <v>47</v>
      </c>
      <c r="AI111" t="s">
        <v>1863</v>
      </c>
      <c r="AJ111">
        <v>4702</v>
      </c>
      <c r="AK111" t="s">
        <v>1865</v>
      </c>
    </row>
    <row r="112" spans="34:37" x14ac:dyDescent="0.3">
      <c r="AH112">
        <v>47</v>
      </c>
      <c r="AI112" t="s">
        <v>1863</v>
      </c>
      <c r="AJ112">
        <v>4703</v>
      </c>
      <c r="AK112" t="s">
        <v>1866</v>
      </c>
    </row>
    <row r="113" spans="34:37" x14ac:dyDescent="0.3">
      <c r="AH113">
        <v>47</v>
      </c>
      <c r="AI113" t="s">
        <v>1863</v>
      </c>
      <c r="AJ113">
        <v>4704</v>
      </c>
      <c r="AK113" t="s">
        <v>1867</v>
      </c>
    </row>
    <row r="114" spans="34:37" x14ac:dyDescent="0.3">
      <c r="AH114">
        <v>47</v>
      </c>
      <c r="AI114" t="s">
        <v>1863</v>
      </c>
      <c r="AJ114">
        <v>4705</v>
      </c>
      <c r="AK114" t="s">
        <v>1868</v>
      </c>
    </row>
    <row r="115" spans="34:37" x14ac:dyDescent="0.3">
      <c r="AH115">
        <v>47</v>
      </c>
      <c r="AI115" t="s">
        <v>1863</v>
      </c>
      <c r="AJ115">
        <v>4706</v>
      </c>
      <c r="AK115" t="s">
        <v>1869</v>
      </c>
    </row>
    <row r="116" spans="34:37" x14ac:dyDescent="0.3">
      <c r="AH116">
        <v>47</v>
      </c>
      <c r="AI116" t="s">
        <v>1863</v>
      </c>
      <c r="AJ116">
        <v>4707</v>
      </c>
      <c r="AK116" t="s">
        <v>1870</v>
      </c>
    </row>
    <row r="117" spans="34:37" x14ac:dyDescent="0.3">
      <c r="AH117">
        <v>47</v>
      </c>
      <c r="AI117" t="s">
        <v>1863</v>
      </c>
      <c r="AJ117">
        <v>4708</v>
      </c>
      <c r="AK117" t="s">
        <v>1871</v>
      </c>
    </row>
    <row r="118" spans="34:37" x14ac:dyDescent="0.3">
      <c r="AH118">
        <v>47</v>
      </c>
      <c r="AI118" t="s">
        <v>1863</v>
      </c>
      <c r="AJ118">
        <v>4709</v>
      </c>
      <c r="AK118" t="s">
        <v>1872</v>
      </c>
    </row>
    <row r="119" spans="34:37" x14ac:dyDescent="0.3">
      <c r="AH119">
        <v>47</v>
      </c>
      <c r="AI119" t="s">
        <v>1863</v>
      </c>
      <c r="AJ119">
        <v>4710</v>
      </c>
      <c r="AK119" t="s">
        <v>1873</v>
      </c>
    </row>
    <row r="120" spans="34:37" x14ac:dyDescent="0.3">
      <c r="AH120">
        <v>47</v>
      </c>
      <c r="AI120" t="s">
        <v>1863</v>
      </c>
      <c r="AJ120">
        <v>4711</v>
      </c>
      <c r="AK120" t="s">
        <v>1874</v>
      </c>
    </row>
    <row r="121" spans="34:37" x14ac:dyDescent="0.3">
      <c r="AH121">
        <v>47</v>
      </c>
      <c r="AI121" t="s">
        <v>1863</v>
      </c>
      <c r="AJ121">
        <v>4712</v>
      </c>
      <c r="AK121" t="s">
        <v>1875</v>
      </c>
    </row>
    <row r="122" spans="34:37" x14ac:dyDescent="0.3">
      <c r="AH122">
        <v>47</v>
      </c>
      <c r="AI122" t="s">
        <v>1863</v>
      </c>
      <c r="AJ122">
        <v>4713</v>
      </c>
      <c r="AK122" t="s">
        <v>1876</v>
      </c>
    </row>
    <row r="123" spans="34:37" x14ac:dyDescent="0.3">
      <c r="AH123">
        <v>47</v>
      </c>
      <c r="AI123" t="s">
        <v>1863</v>
      </c>
      <c r="AJ123">
        <v>4714</v>
      </c>
      <c r="AK123" t="s">
        <v>1877</v>
      </c>
    </row>
    <row r="124" spans="34:37" x14ac:dyDescent="0.3">
      <c r="AH124">
        <v>47</v>
      </c>
      <c r="AI124" t="s">
        <v>1863</v>
      </c>
      <c r="AJ124">
        <v>4715</v>
      </c>
      <c r="AK124" t="s">
        <v>1878</v>
      </c>
    </row>
    <row r="125" spans="34:37" x14ac:dyDescent="0.3">
      <c r="AH125">
        <v>47</v>
      </c>
      <c r="AI125" t="s">
        <v>1863</v>
      </c>
      <c r="AJ125">
        <v>4716</v>
      </c>
      <c r="AK125" t="s">
        <v>1879</v>
      </c>
    </row>
    <row r="126" spans="34:37" x14ac:dyDescent="0.3">
      <c r="AH126">
        <v>47</v>
      </c>
      <c r="AI126" t="s">
        <v>1863</v>
      </c>
      <c r="AJ126">
        <v>4717</v>
      </c>
      <c r="AK126" t="s">
        <v>1880</v>
      </c>
    </row>
    <row r="127" spans="34:37" x14ac:dyDescent="0.3">
      <c r="AH127">
        <v>47</v>
      </c>
      <c r="AI127" t="s">
        <v>1863</v>
      </c>
      <c r="AJ127">
        <v>4718</v>
      </c>
      <c r="AK127" t="s">
        <v>1881</v>
      </c>
    </row>
    <row r="128" spans="34:37" x14ac:dyDescent="0.3">
      <c r="AH128">
        <v>47</v>
      </c>
      <c r="AI128" t="s">
        <v>1863</v>
      </c>
      <c r="AJ128">
        <v>4719</v>
      </c>
      <c r="AK128" t="s">
        <v>1882</v>
      </c>
    </row>
    <row r="129" spans="34:37" x14ac:dyDescent="0.3">
      <c r="AH129">
        <v>47</v>
      </c>
      <c r="AI129" t="s">
        <v>1863</v>
      </c>
      <c r="AJ129">
        <v>4720</v>
      </c>
      <c r="AK129" t="s">
        <v>1883</v>
      </c>
    </row>
    <row r="130" spans="34:37" x14ac:dyDescent="0.3">
      <c r="AH130">
        <v>47</v>
      </c>
      <c r="AI130" t="s">
        <v>1863</v>
      </c>
      <c r="AJ130">
        <v>4721</v>
      </c>
      <c r="AK130" t="s">
        <v>1884</v>
      </c>
    </row>
    <row r="131" spans="34:37" x14ac:dyDescent="0.3">
      <c r="AH131">
        <v>47</v>
      </c>
      <c r="AI131" t="s">
        <v>1863</v>
      </c>
      <c r="AJ131">
        <v>4799</v>
      </c>
      <c r="AK131" t="s">
        <v>1885</v>
      </c>
    </row>
    <row r="132" spans="34:37" x14ac:dyDescent="0.3">
      <c r="AH132">
        <v>48</v>
      </c>
      <c r="AI132" t="s">
        <v>1886</v>
      </c>
      <c r="AJ132">
        <v>4801</v>
      </c>
      <c r="AK132" t="s">
        <v>1887</v>
      </c>
    </row>
    <row r="133" spans="34:37" x14ac:dyDescent="0.3">
      <c r="AH133">
        <v>48</v>
      </c>
      <c r="AI133" t="s">
        <v>1886</v>
      </c>
      <c r="AJ133">
        <v>4802</v>
      </c>
      <c r="AK133" t="s">
        <v>1888</v>
      </c>
    </row>
    <row r="134" spans="34:37" x14ac:dyDescent="0.3">
      <c r="AH134">
        <v>48</v>
      </c>
      <c r="AI134" t="s">
        <v>1886</v>
      </c>
      <c r="AJ134">
        <v>4899</v>
      </c>
      <c r="AK134" t="s">
        <v>1889</v>
      </c>
    </row>
    <row r="135" spans="34:37" x14ac:dyDescent="0.3">
      <c r="AH135">
        <v>53</v>
      </c>
      <c r="AI135" t="s">
        <v>1890</v>
      </c>
      <c r="AJ135">
        <v>5301</v>
      </c>
      <c r="AK135" t="s">
        <v>1891</v>
      </c>
    </row>
    <row r="136" spans="34:37" x14ac:dyDescent="0.3">
      <c r="AH136">
        <v>53</v>
      </c>
      <c r="AI136" t="s">
        <v>1890</v>
      </c>
      <c r="AJ136">
        <v>5302</v>
      </c>
      <c r="AK136" t="s">
        <v>1892</v>
      </c>
    </row>
    <row r="137" spans="34:37" x14ac:dyDescent="0.3">
      <c r="AH137">
        <v>53</v>
      </c>
      <c r="AI137" t="s">
        <v>1890</v>
      </c>
      <c r="AJ137">
        <v>5303</v>
      </c>
      <c r="AK137" t="s">
        <v>1893</v>
      </c>
    </row>
    <row r="138" spans="34:37" x14ac:dyDescent="0.3">
      <c r="AH138">
        <v>53</v>
      </c>
      <c r="AI138" t="s">
        <v>1890</v>
      </c>
      <c r="AJ138">
        <v>5304</v>
      </c>
      <c r="AK138" t="s">
        <v>1894</v>
      </c>
    </row>
    <row r="139" spans="34:37" x14ac:dyDescent="0.3">
      <c r="AH139">
        <v>53</v>
      </c>
      <c r="AI139" t="s">
        <v>1890</v>
      </c>
      <c r="AJ139">
        <v>5305</v>
      </c>
      <c r="AK139" t="s">
        <v>1895</v>
      </c>
    </row>
    <row r="140" spans="34:37" x14ac:dyDescent="0.3">
      <c r="AH140">
        <v>53</v>
      </c>
      <c r="AI140" t="s">
        <v>1890</v>
      </c>
      <c r="AJ140">
        <v>5306</v>
      </c>
      <c r="AK140" t="s">
        <v>1896</v>
      </c>
    </row>
    <row r="141" spans="34:37" x14ac:dyDescent="0.3">
      <c r="AH141">
        <v>53</v>
      </c>
      <c r="AI141" t="s">
        <v>1890</v>
      </c>
      <c r="AJ141">
        <v>5307</v>
      </c>
      <c r="AK141" t="s">
        <v>1897</v>
      </c>
    </row>
    <row r="142" spans="34:37" x14ac:dyDescent="0.3">
      <c r="AH142">
        <v>53</v>
      </c>
      <c r="AI142" t="s">
        <v>1890</v>
      </c>
      <c r="AJ142">
        <v>5399</v>
      </c>
      <c r="AK142" t="s">
        <v>1898</v>
      </c>
    </row>
    <row r="143" spans="34:37" x14ac:dyDescent="0.3">
      <c r="AH143">
        <v>54</v>
      </c>
      <c r="AI143" t="s">
        <v>1899</v>
      </c>
      <c r="AJ143">
        <v>5401</v>
      </c>
      <c r="AK143" t="s">
        <v>1900</v>
      </c>
    </row>
    <row r="144" spans="34:37" x14ac:dyDescent="0.3">
      <c r="AH144">
        <v>54</v>
      </c>
      <c r="AI144" t="s">
        <v>1899</v>
      </c>
      <c r="AJ144">
        <v>5402</v>
      </c>
      <c r="AK144" t="s">
        <v>1901</v>
      </c>
    </row>
    <row r="145" spans="34:37" x14ac:dyDescent="0.3">
      <c r="AH145">
        <v>54</v>
      </c>
      <c r="AI145" t="s">
        <v>1899</v>
      </c>
      <c r="AJ145">
        <v>5403</v>
      </c>
      <c r="AK145" t="s">
        <v>1902</v>
      </c>
    </row>
    <row r="146" spans="34:37" x14ac:dyDescent="0.3">
      <c r="AH146">
        <v>54</v>
      </c>
      <c r="AI146" t="s">
        <v>1899</v>
      </c>
      <c r="AJ146">
        <v>5404</v>
      </c>
      <c r="AK146" t="s">
        <v>937</v>
      </c>
    </row>
    <row r="147" spans="34:37" x14ac:dyDescent="0.3">
      <c r="AH147">
        <v>54</v>
      </c>
      <c r="AI147" t="s">
        <v>1899</v>
      </c>
      <c r="AJ147">
        <v>5405</v>
      </c>
      <c r="AK147" t="s">
        <v>1903</v>
      </c>
    </row>
    <row r="148" spans="34:37" x14ac:dyDescent="0.3">
      <c r="AH148">
        <v>54</v>
      </c>
      <c r="AI148" t="s">
        <v>1899</v>
      </c>
      <c r="AJ148">
        <v>5406</v>
      </c>
      <c r="AK148" t="s">
        <v>1904</v>
      </c>
    </row>
    <row r="149" spans="34:37" x14ac:dyDescent="0.3">
      <c r="AH149">
        <v>54</v>
      </c>
      <c r="AI149" t="s">
        <v>1899</v>
      </c>
      <c r="AJ149">
        <v>5407</v>
      </c>
      <c r="AK149" t="s">
        <v>1905</v>
      </c>
    </row>
    <row r="150" spans="34:37" x14ac:dyDescent="0.3">
      <c r="AH150">
        <v>54</v>
      </c>
      <c r="AI150" t="s">
        <v>1899</v>
      </c>
      <c r="AJ150">
        <v>5408</v>
      </c>
      <c r="AK150" t="s">
        <v>1906</v>
      </c>
    </row>
    <row r="151" spans="34:37" x14ac:dyDescent="0.3">
      <c r="AH151">
        <v>54</v>
      </c>
      <c r="AI151" t="s">
        <v>1899</v>
      </c>
      <c r="AJ151">
        <v>5409</v>
      </c>
      <c r="AK151" t="s">
        <v>1907</v>
      </c>
    </row>
    <row r="152" spans="34:37" x14ac:dyDescent="0.3">
      <c r="AH152">
        <v>54</v>
      </c>
      <c r="AI152" t="s">
        <v>1899</v>
      </c>
      <c r="AJ152">
        <v>5410</v>
      </c>
      <c r="AK152" t="s">
        <v>1908</v>
      </c>
    </row>
    <row r="153" spans="34:37" x14ac:dyDescent="0.3">
      <c r="AH153">
        <v>54</v>
      </c>
      <c r="AI153" t="s">
        <v>1899</v>
      </c>
      <c r="AJ153">
        <v>5411</v>
      </c>
      <c r="AK153" t="s">
        <v>1909</v>
      </c>
    </row>
    <row r="154" spans="34:37" x14ac:dyDescent="0.3">
      <c r="AH154">
        <v>54</v>
      </c>
      <c r="AI154" t="s">
        <v>1899</v>
      </c>
      <c r="AJ154">
        <v>5412</v>
      </c>
      <c r="AK154" t="s">
        <v>1910</v>
      </c>
    </row>
    <row r="155" spans="34:37" x14ac:dyDescent="0.3">
      <c r="AH155">
        <v>54</v>
      </c>
      <c r="AI155" t="s">
        <v>1899</v>
      </c>
      <c r="AJ155">
        <v>5413</v>
      </c>
      <c r="AK155" t="s">
        <v>1911</v>
      </c>
    </row>
    <row r="156" spans="34:37" x14ac:dyDescent="0.3">
      <c r="AH156">
        <v>54</v>
      </c>
      <c r="AI156" t="s">
        <v>1899</v>
      </c>
      <c r="AJ156">
        <v>5414</v>
      </c>
      <c r="AK156" t="s">
        <v>1912</v>
      </c>
    </row>
    <row r="157" spans="34:37" x14ac:dyDescent="0.3">
      <c r="AH157">
        <v>54</v>
      </c>
      <c r="AI157" t="s">
        <v>1899</v>
      </c>
      <c r="AJ157">
        <v>5415</v>
      </c>
      <c r="AK157" t="s">
        <v>1913</v>
      </c>
    </row>
    <row r="158" spans="34:37" x14ac:dyDescent="0.3">
      <c r="AH158">
        <v>54</v>
      </c>
      <c r="AI158" t="s">
        <v>1899</v>
      </c>
      <c r="AJ158">
        <v>5416</v>
      </c>
      <c r="AK158" t="s">
        <v>1914</v>
      </c>
    </row>
    <row r="159" spans="34:37" x14ac:dyDescent="0.3">
      <c r="AH159">
        <v>54</v>
      </c>
      <c r="AI159" t="s">
        <v>1899</v>
      </c>
      <c r="AJ159">
        <v>5417</v>
      </c>
      <c r="AK159" t="s">
        <v>1915</v>
      </c>
    </row>
    <row r="160" spans="34:37" x14ac:dyDescent="0.3">
      <c r="AH160">
        <v>54</v>
      </c>
      <c r="AI160" t="s">
        <v>1899</v>
      </c>
      <c r="AJ160">
        <v>5418</v>
      </c>
      <c r="AK160" t="s">
        <v>1916</v>
      </c>
    </row>
    <row r="161" spans="34:37" x14ac:dyDescent="0.3">
      <c r="AH161">
        <v>54</v>
      </c>
      <c r="AI161" t="s">
        <v>1899</v>
      </c>
      <c r="AJ161">
        <v>5419</v>
      </c>
      <c r="AK161" t="s">
        <v>1917</v>
      </c>
    </row>
    <row r="162" spans="34:37" x14ac:dyDescent="0.3">
      <c r="AH162">
        <v>54</v>
      </c>
      <c r="AI162" t="s">
        <v>1899</v>
      </c>
      <c r="AJ162">
        <v>5420</v>
      </c>
      <c r="AK162" t="s">
        <v>1918</v>
      </c>
    </row>
    <row r="163" spans="34:37" x14ac:dyDescent="0.3">
      <c r="AH163">
        <v>54</v>
      </c>
      <c r="AI163" t="s">
        <v>1899</v>
      </c>
      <c r="AJ163">
        <v>5421</v>
      </c>
      <c r="AK163" t="s">
        <v>1919</v>
      </c>
    </row>
    <row r="164" spans="34:37" x14ac:dyDescent="0.3">
      <c r="AH164">
        <v>54</v>
      </c>
      <c r="AI164" t="s">
        <v>1899</v>
      </c>
      <c r="AJ164">
        <v>5422</v>
      </c>
      <c r="AK164" t="s">
        <v>1920</v>
      </c>
    </row>
    <row r="165" spans="34:37" x14ac:dyDescent="0.3">
      <c r="AH165">
        <v>54</v>
      </c>
      <c r="AI165" t="s">
        <v>1899</v>
      </c>
      <c r="AJ165">
        <v>5423</v>
      </c>
      <c r="AK165" t="s">
        <v>1921</v>
      </c>
    </row>
    <row r="166" spans="34:37" x14ac:dyDescent="0.3">
      <c r="AH166">
        <v>54</v>
      </c>
      <c r="AI166" t="s">
        <v>1899</v>
      </c>
      <c r="AJ166">
        <v>5424</v>
      </c>
      <c r="AK166" t="s">
        <v>1922</v>
      </c>
    </row>
    <row r="167" spans="34:37" x14ac:dyDescent="0.3">
      <c r="AH167">
        <v>54</v>
      </c>
      <c r="AI167" t="s">
        <v>1899</v>
      </c>
      <c r="AJ167">
        <v>5425</v>
      </c>
      <c r="AK167" t="s">
        <v>1923</v>
      </c>
    </row>
    <row r="168" spans="34:37" x14ac:dyDescent="0.3">
      <c r="AH168">
        <v>54</v>
      </c>
      <c r="AI168" t="s">
        <v>1899</v>
      </c>
      <c r="AJ168">
        <v>5426</v>
      </c>
      <c r="AK168" t="s">
        <v>1924</v>
      </c>
    </row>
    <row r="169" spans="34:37" x14ac:dyDescent="0.3">
      <c r="AH169">
        <v>54</v>
      </c>
      <c r="AI169" t="s">
        <v>1899</v>
      </c>
      <c r="AJ169">
        <v>5427</v>
      </c>
      <c r="AK169" t="s">
        <v>1925</v>
      </c>
    </row>
    <row r="170" spans="34:37" x14ac:dyDescent="0.3">
      <c r="AH170">
        <v>54</v>
      </c>
      <c r="AI170" t="s">
        <v>1899</v>
      </c>
      <c r="AJ170">
        <v>5499</v>
      </c>
      <c r="AK170" t="s">
        <v>1926</v>
      </c>
    </row>
    <row r="171" spans="34:37" x14ac:dyDescent="0.3">
      <c r="AH171">
        <v>55</v>
      </c>
      <c r="AI171" t="s">
        <v>1927</v>
      </c>
      <c r="AJ171">
        <v>5501</v>
      </c>
      <c r="AK171" t="s">
        <v>1928</v>
      </c>
    </row>
    <row r="172" spans="34:37" x14ac:dyDescent="0.3">
      <c r="AH172">
        <v>55</v>
      </c>
      <c r="AI172" t="s">
        <v>1927</v>
      </c>
      <c r="AJ172">
        <v>5502</v>
      </c>
      <c r="AK172" t="s">
        <v>601</v>
      </c>
    </row>
    <row r="173" spans="34:37" x14ac:dyDescent="0.3">
      <c r="AH173">
        <v>55</v>
      </c>
      <c r="AI173" t="s">
        <v>1927</v>
      </c>
      <c r="AJ173">
        <v>5503</v>
      </c>
      <c r="AK173" t="s">
        <v>1929</v>
      </c>
    </row>
    <row r="174" spans="34:37" x14ac:dyDescent="0.3">
      <c r="AH174">
        <v>55</v>
      </c>
      <c r="AI174" t="s">
        <v>1927</v>
      </c>
      <c r="AJ174">
        <v>5504</v>
      </c>
      <c r="AK174" t="s">
        <v>1930</v>
      </c>
    </row>
    <row r="175" spans="34:37" x14ac:dyDescent="0.3">
      <c r="AH175">
        <v>55</v>
      </c>
      <c r="AI175" t="s">
        <v>1927</v>
      </c>
      <c r="AJ175">
        <v>5505</v>
      </c>
      <c r="AK175" t="s">
        <v>1931</v>
      </c>
    </row>
    <row r="176" spans="34:37" x14ac:dyDescent="0.3">
      <c r="AH176">
        <v>55</v>
      </c>
      <c r="AI176" t="s">
        <v>1927</v>
      </c>
      <c r="AJ176">
        <v>5506</v>
      </c>
      <c r="AK176" t="s">
        <v>1932</v>
      </c>
    </row>
    <row r="177" spans="34:37" x14ac:dyDescent="0.3">
      <c r="AH177">
        <v>55</v>
      </c>
      <c r="AI177" t="s">
        <v>1927</v>
      </c>
      <c r="AJ177">
        <v>5507</v>
      </c>
      <c r="AK177" t="s">
        <v>1933</v>
      </c>
    </row>
    <row r="178" spans="34:37" x14ac:dyDescent="0.3">
      <c r="AH178">
        <v>55</v>
      </c>
      <c r="AI178" t="s">
        <v>1927</v>
      </c>
      <c r="AJ178">
        <v>5592</v>
      </c>
      <c r="AK178" t="s">
        <v>1934</v>
      </c>
    </row>
    <row r="179" spans="34:37" x14ac:dyDescent="0.3">
      <c r="AH179">
        <v>55</v>
      </c>
      <c r="AI179" t="s">
        <v>1927</v>
      </c>
      <c r="AJ179">
        <v>5593</v>
      </c>
      <c r="AK179" t="s">
        <v>1935</v>
      </c>
    </row>
    <row r="180" spans="34:37" x14ac:dyDescent="0.3">
      <c r="AH180">
        <v>55</v>
      </c>
      <c r="AI180" t="s">
        <v>1927</v>
      </c>
      <c r="AJ180">
        <v>5594</v>
      </c>
      <c r="AK180" t="s">
        <v>1936</v>
      </c>
    </row>
    <row r="181" spans="34:37" x14ac:dyDescent="0.3">
      <c r="AH181">
        <v>55</v>
      </c>
      <c r="AI181" t="s">
        <v>1927</v>
      </c>
      <c r="AJ181">
        <v>5595</v>
      </c>
      <c r="AK181" t="s">
        <v>1937</v>
      </c>
    </row>
    <row r="182" spans="34:37" x14ac:dyDescent="0.3">
      <c r="AH182">
        <v>55</v>
      </c>
      <c r="AI182" t="s">
        <v>1927</v>
      </c>
      <c r="AJ182">
        <v>5598</v>
      </c>
      <c r="AK182" t="s">
        <v>1938</v>
      </c>
    </row>
    <row r="183" spans="34:37" x14ac:dyDescent="0.3">
      <c r="AH183">
        <v>55</v>
      </c>
      <c r="AI183" t="s">
        <v>1927</v>
      </c>
      <c r="AJ183">
        <v>5599</v>
      </c>
      <c r="AK183" t="s">
        <v>1939</v>
      </c>
    </row>
    <row r="184" spans="34:37" x14ac:dyDescent="0.3">
      <c r="AH184">
        <v>56</v>
      </c>
      <c r="AI184" t="s">
        <v>1940</v>
      </c>
      <c r="AJ184">
        <v>5601</v>
      </c>
      <c r="AK184" t="s">
        <v>1941</v>
      </c>
    </row>
    <row r="185" spans="34:37" x14ac:dyDescent="0.3">
      <c r="AH185">
        <v>56</v>
      </c>
      <c r="AI185" t="s">
        <v>1940</v>
      </c>
      <c r="AJ185">
        <v>5602</v>
      </c>
      <c r="AK185" t="s">
        <v>1942</v>
      </c>
    </row>
    <row r="186" spans="34:37" x14ac:dyDescent="0.3">
      <c r="AH186">
        <v>56</v>
      </c>
      <c r="AI186" t="s">
        <v>1940</v>
      </c>
      <c r="AJ186">
        <v>5603</v>
      </c>
      <c r="AK186" t="s">
        <v>1943</v>
      </c>
    </row>
    <row r="187" spans="34:37" x14ac:dyDescent="0.3">
      <c r="AH187">
        <v>56</v>
      </c>
      <c r="AI187" t="s">
        <v>1940</v>
      </c>
      <c r="AJ187">
        <v>5604</v>
      </c>
      <c r="AK187" t="s">
        <v>1944</v>
      </c>
    </row>
    <row r="188" spans="34:37" x14ac:dyDescent="0.3">
      <c r="AH188">
        <v>56</v>
      </c>
      <c r="AI188" t="s">
        <v>1940</v>
      </c>
      <c r="AJ188">
        <v>5605</v>
      </c>
      <c r="AK188" t="s">
        <v>1945</v>
      </c>
    </row>
    <row r="189" spans="34:37" x14ac:dyDescent="0.3">
      <c r="AH189">
        <v>56</v>
      </c>
      <c r="AI189" t="s">
        <v>1940</v>
      </c>
      <c r="AJ189">
        <v>5606</v>
      </c>
      <c r="AK189" t="s">
        <v>1946</v>
      </c>
    </row>
    <row r="190" spans="34:37" x14ac:dyDescent="0.3">
      <c r="AH190">
        <v>56</v>
      </c>
      <c r="AI190" t="s">
        <v>1940</v>
      </c>
      <c r="AJ190">
        <v>5607</v>
      </c>
      <c r="AK190" t="s">
        <v>1947</v>
      </c>
    </row>
    <row r="191" spans="34:37" x14ac:dyDescent="0.3">
      <c r="AH191">
        <v>56</v>
      </c>
      <c r="AI191" t="s">
        <v>1940</v>
      </c>
      <c r="AJ191">
        <v>5608</v>
      </c>
      <c r="AK191" t="s">
        <v>1948</v>
      </c>
    </row>
    <row r="192" spans="34:37" x14ac:dyDescent="0.3">
      <c r="AH192">
        <v>56</v>
      </c>
      <c r="AI192" t="s">
        <v>1940</v>
      </c>
      <c r="AJ192">
        <v>5609</v>
      </c>
      <c r="AK192" t="s">
        <v>1949</v>
      </c>
    </row>
    <row r="193" spans="34:37" x14ac:dyDescent="0.3">
      <c r="AH193">
        <v>56</v>
      </c>
      <c r="AI193" t="s">
        <v>1940</v>
      </c>
      <c r="AJ193">
        <v>5610</v>
      </c>
      <c r="AK193" t="s">
        <v>1950</v>
      </c>
    </row>
    <row r="194" spans="34:37" x14ac:dyDescent="0.3">
      <c r="AH194">
        <v>56</v>
      </c>
      <c r="AI194" t="s">
        <v>1940</v>
      </c>
      <c r="AJ194">
        <v>5611</v>
      </c>
      <c r="AK194" t="s">
        <v>1951</v>
      </c>
    </row>
    <row r="195" spans="34:37" x14ac:dyDescent="0.3">
      <c r="AH195">
        <v>56</v>
      </c>
      <c r="AI195" t="s">
        <v>1940</v>
      </c>
      <c r="AJ195">
        <v>5612</v>
      </c>
      <c r="AK195" t="s">
        <v>1952</v>
      </c>
    </row>
    <row r="196" spans="34:37" x14ac:dyDescent="0.3">
      <c r="AH196">
        <v>56</v>
      </c>
      <c r="AI196" t="s">
        <v>1940</v>
      </c>
      <c r="AJ196">
        <v>5689</v>
      </c>
      <c r="AK196" t="s">
        <v>1245</v>
      </c>
    </row>
  </sheetData>
  <mergeCells count="4">
    <mergeCell ref="AO4:AP4"/>
    <mergeCell ref="AO3:AP3"/>
    <mergeCell ref="AO1:AP1"/>
    <mergeCell ref="AO2:AP2"/>
  </mergeCells>
  <phoneticPr fontId="4" type="noConversion"/>
  <pageMargins left="0.7" right="0.7" top="0.75" bottom="0.75" header="0.3" footer="0.3"/>
  <pageSetup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53404-81E5-47C7-BD6F-F2B88E81A83E}">
  <sheetPr>
    <tabColor theme="1"/>
  </sheetPr>
  <dimension ref="A1:X33"/>
  <sheetViews>
    <sheetView workbookViewId="0">
      <selection activeCell="B36" sqref="B36"/>
    </sheetView>
  </sheetViews>
  <sheetFormatPr defaultRowHeight="14.4" x14ac:dyDescent="0.3"/>
  <cols>
    <col min="1" max="1" width="25.88671875" bestFit="1" customWidth="1"/>
    <col min="2" max="2" width="52" bestFit="1" customWidth="1"/>
    <col min="3" max="3" width="2.44140625" customWidth="1"/>
    <col min="4" max="4" width="7.6640625" bestFit="1" customWidth="1"/>
    <col min="5" max="5" width="7.5546875" bestFit="1" customWidth="1"/>
    <col min="6" max="6" width="10.44140625" bestFit="1" customWidth="1"/>
    <col min="7" max="7" width="10.88671875" bestFit="1" customWidth="1"/>
    <col min="8" max="8" width="6.5546875" bestFit="1" customWidth="1"/>
    <col min="9" max="10" width="6.44140625" bestFit="1" customWidth="1"/>
    <col min="11" max="11" width="7.33203125" bestFit="1" customWidth="1"/>
    <col min="12" max="13" width="6.88671875" bestFit="1" customWidth="1"/>
    <col min="14" max="14" width="7.88671875" bestFit="1" customWidth="1"/>
    <col min="15" max="15" width="10.88671875" bestFit="1" customWidth="1"/>
    <col min="16" max="16" width="6.5546875" bestFit="1" customWidth="1"/>
    <col min="17" max="17" width="6.88671875" bestFit="1" customWidth="1"/>
    <col min="18" max="18" width="6" bestFit="1" customWidth="1"/>
    <col min="19" max="22" width="6.44140625" bestFit="1" customWidth="1"/>
    <col min="23" max="23" width="7" bestFit="1" customWidth="1"/>
    <col min="24" max="24" width="7.44140625" bestFit="1" customWidth="1"/>
  </cols>
  <sheetData>
    <row r="1" spans="1:24" x14ac:dyDescent="0.3">
      <c r="A1" s="28" t="s">
        <v>1953</v>
      </c>
    </row>
    <row r="3" spans="1:24" ht="20.399999999999999" thickBot="1" x14ac:dyDescent="0.45">
      <c r="A3" s="13" t="s">
        <v>1954</v>
      </c>
      <c r="B3" s="13"/>
      <c r="D3" s="13" t="s">
        <v>1955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4" ht="15" thickTop="1" x14ac:dyDescent="0.3"/>
    <row r="5" spans="1:24" x14ac:dyDescent="0.3">
      <c r="A5" t="s">
        <v>1956</v>
      </c>
      <c r="B5" t="s">
        <v>1586</v>
      </c>
      <c r="D5" t="s">
        <v>1957</v>
      </c>
      <c r="E5" t="s">
        <v>1958</v>
      </c>
      <c r="F5" t="s">
        <v>1959</v>
      </c>
      <c r="G5" t="s">
        <v>1960</v>
      </c>
      <c r="H5" t="s">
        <v>1961</v>
      </c>
      <c r="I5" t="s">
        <v>1962</v>
      </c>
      <c r="J5" t="s">
        <v>1963</v>
      </c>
      <c r="K5" t="s">
        <v>1964</v>
      </c>
      <c r="L5" t="s">
        <v>1965</v>
      </c>
      <c r="M5" t="s">
        <v>1966</v>
      </c>
      <c r="N5" t="s">
        <v>1131</v>
      </c>
      <c r="O5" t="s">
        <v>1319</v>
      </c>
      <c r="P5" t="s">
        <v>1967</v>
      </c>
      <c r="Q5" t="s">
        <v>1968</v>
      </c>
      <c r="R5" t="s">
        <v>1969</v>
      </c>
      <c r="S5" t="s">
        <v>1970</v>
      </c>
      <c r="T5" t="s">
        <v>1971</v>
      </c>
      <c r="U5" t="s">
        <v>1972</v>
      </c>
      <c r="V5" t="s">
        <v>1973</v>
      </c>
      <c r="W5" t="s">
        <v>1315</v>
      </c>
      <c r="X5" t="s">
        <v>1974</v>
      </c>
    </row>
    <row r="6" spans="1:24" x14ac:dyDescent="0.3">
      <c r="A6" t="s">
        <v>1957</v>
      </c>
      <c r="B6" t="s">
        <v>1975</v>
      </c>
      <c r="D6" t="s">
        <v>1976</v>
      </c>
      <c r="E6" t="s">
        <v>1976</v>
      </c>
      <c r="F6" t="s">
        <v>1977</v>
      </c>
      <c r="G6" t="s">
        <v>1978</v>
      </c>
      <c r="H6" t="s">
        <v>1979</v>
      </c>
      <c r="I6" t="s">
        <v>1980</v>
      </c>
      <c r="J6" t="s">
        <v>1976</v>
      </c>
      <c r="K6" t="s">
        <v>1980</v>
      </c>
      <c r="L6" t="s">
        <v>1976</v>
      </c>
      <c r="M6" t="s">
        <v>1980</v>
      </c>
      <c r="N6" t="s">
        <v>1980</v>
      </c>
      <c r="O6" t="s">
        <v>1132</v>
      </c>
      <c r="P6" t="s">
        <v>1976</v>
      </c>
      <c r="Q6" t="s">
        <v>1976</v>
      </c>
      <c r="R6" t="s">
        <v>1976</v>
      </c>
      <c r="S6" t="s">
        <v>1976</v>
      </c>
      <c r="T6" t="s">
        <v>1976</v>
      </c>
      <c r="U6" t="s">
        <v>1976</v>
      </c>
      <c r="V6" t="s">
        <v>1976</v>
      </c>
      <c r="W6" t="s">
        <v>1132</v>
      </c>
      <c r="X6" t="s">
        <v>1361</v>
      </c>
    </row>
    <row r="7" spans="1:24" x14ac:dyDescent="0.3">
      <c r="A7" t="s">
        <v>1958</v>
      </c>
      <c r="B7" t="s">
        <v>1981</v>
      </c>
      <c r="D7" t="s">
        <v>1979</v>
      </c>
      <c r="E7" t="s">
        <v>1979</v>
      </c>
      <c r="F7" t="s">
        <v>1982</v>
      </c>
      <c r="G7" t="s">
        <v>1977</v>
      </c>
      <c r="H7" t="s">
        <v>1132</v>
      </c>
      <c r="I7" t="s">
        <v>1976</v>
      </c>
      <c r="J7" t="s">
        <v>1979</v>
      </c>
      <c r="K7" t="s">
        <v>1976</v>
      </c>
      <c r="L7" t="s">
        <v>1979</v>
      </c>
      <c r="M7" t="s">
        <v>1976</v>
      </c>
      <c r="N7" t="s">
        <v>1976</v>
      </c>
      <c r="O7" t="s">
        <v>1341</v>
      </c>
      <c r="P7" t="s">
        <v>1983</v>
      </c>
      <c r="Q7" t="s">
        <v>1979</v>
      </c>
      <c r="R7" t="s">
        <v>1979</v>
      </c>
      <c r="S7" t="s">
        <v>1979</v>
      </c>
      <c r="T7" t="s">
        <v>1979</v>
      </c>
      <c r="U7" t="s">
        <v>1979</v>
      </c>
      <c r="V7" t="s">
        <v>1979</v>
      </c>
      <c r="W7" t="s">
        <v>1341</v>
      </c>
      <c r="X7" t="s">
        <v>1984</v>
      </c>
    </row>
    <row r="8" spans="1:24" x14ac:dyDescent="0.3">
      <c r="A8" t="s">
        <v>1959</v>
      </c>
      <c r="B8" t="s">
        <v>1985</v>
      </c>
      <c r="D8" t="s">
        <v>1285</v>
      </c>
      <c r="E8" t="s">
        <v>1285</v>
      </c>
      <c r="F8" t="s">
        <v>1986</v>
      </c>
      <c r="G8" t="s">
        <v>1982</v>
      </c>
      <c r="H8" t="s">
        <v>1341</v>
      </c>
      <c r="I8" t="s">
        <v>1979</v>
      </c>
      <c r="J8" t="s">
        <v>1285</v>
      </c>
      <c r="K8" t="s">
        <v>1979</v>
      </c>
      <c r="L8" t="s">
        <v>1285</v>
      </c>
      <c r="M8" t="s">
        <v>1979</v>
      </c>
      <c r="N8" t="s">
        <v>1979</v>
      </c>
      <c r="O8" t="s">
        <v>1987</v>
      </c>
      <c r="P8" t="s">
        <v>1979</v>
      </c>
      <c r="Q8" t="s">
        <v>1285</v>
      </c>
      <c r="R8" t="s">
        <v>1285</v>
      </c>
      <c r="S8" t="s">
        <v>1285</v>
      </c>
      <c r="T8" t="s">
        <v>1285</v>
      </c>
      <c r="U8" t="s">
        <v>1285</v>
      </c>
      <c r="V8" t="s">
        <v>1285</v>
      </c>
      <c r="W8" t="s">
        <v>1987</v>
      </c>
      <c r="X8" t="s">
        <v>1316</v>
      </c>
    </row>
    <row r="9" spans="1:24" x14ac:dyDescent="0.3">
      <c r="A9" t="s">
        <v>1960</v>
      </c>
      <c r="B9" t="s">
        <v>1988</v>
      </c>
      <c r="D9" t="s">
        <v>1132</v>
      </c>
      <c r="E9" t="s">
        <v>1132</v>
      </c>
      <c r="F9" t="s">
        <v>1989</v>
      </c>
      <c r="G9" t="s">
        <v>1986</v>
      </c>
      <c r="H9" t="s">
        <v>1987</v>
      </c>
      <c r="I9" t="s">
        <v>1285</v>
      </c>
      <c r="J9" t="s">
        <v>1132</v>
      </c>
      <c r="K9" t="s">
        <v>1285</v>
      </c>
      <c r="L9" t="s">
        <v>1132</v>
      </c>
      <c r="M9" t="s">
        <v>1285</v>
      </c>
      <c r="N9" t="s">
        <v>1285</v>
      </c>
      <c r="O9" t="s">
        <v>1331</v>
      </c>
      <c r="P9" t="s">
        <v>1285</v>
      </c>
      <c r="Q9" t="s">
        <v>1132</v>
      </c>
      <c r="R9" t="s">
        <v>1132</v>
      </c>
      <c r="S9" t="s">
        <v>1132</v>
      </c>
      <c r="T9" t="s">
        <v>1132</v>
      </c>
      <c r="U9" t="s">
        <v>1132</v>
      </c>
      <c r="V9" t="s">
        <v>1132</v>
      </c>
      <c r="W9" t="s">
        <v>1331</v>
      </c>
      <c r="X9" t="s">
        <v>1990</v>
      </c>
    </row>
    <row r="10" spans="1:24" x14ac:dyDescent="0.3">
      <c r="A10" t="s">
        <v>1961</v>
      </c>
      <c r="B10" t="s">
        <v>1991</v>
      </c>
      <c r="D10" t="s">
        <v>1992</v>
      </c>
      <c r="E10" t="s">
        <v>1992</v>
      </c>
      <c r="F10" t="s">
        <v>1993</v>
      </c>
      <c r="G10" t="s">
        <v>1989</v>
      </c>
      <c r="H10" t="s">
        <v>1994</v>
      </c>
      <c r="I10" t="s">
        <v>1132</v>
      </c>
      <c r="J10" t="s">
        <v>1992</v>
      </c>
      <c r="K10" t="s">
        <v>1132</v>
      </c>
      <c r="L10" t="s">
        <v>1341</v>
      </c>
      <c r="M10" t="s">
        <v>1132</v>
      </c>
      <c r="N10" t="s">
        <v>1132</v>
      </c>
      <c r="O10" t="s">
        <v>1361</v>
      </c>
      <c r="P10" t="s">
        <v>1132</v>
      </c>
      <c r="Q10" t="s">
        <v>1341</v>
      </c>
      <c r="R10" t="s">
        <v>1341</v>
      </c>
      <c r="S10" t="s">
        <v>1992</v>
      </c>
      <c r="T10" t="s">
        <v>1992</v>
      </c>
      <c r="U10" t="s">
        <v>1992</v>
      </c>
      <c r="V10" t="s">
        <v>1992</v>
      </c>
      <c r="W10" t="s">
        <v>1361</v>
      </c>
      <c r="X10" t="s">
        <v>1995</v>
      </c>
    </row>
    <row r="11" spans="1:24" x14ac:dyDescent="0.3">
      <c r="A11" t="s">
        <v>1962</v>
      </c>
      <c r="B11" t="s">
        <v>1996</v>
      </c>
      <c r="D11" t="s">
        <v>1341</v>
      </c>
      <c r="E11" t="s">
        <v>1341</v>
      </c>
      <c r="F11" t="s">
        <v>1997</v>
      </c>
      <c r="G11" t="s">
        <v>1993</v>
      </c>
      <c r="H11" t="s">
        <v>1331</v>
      </c>
      <c r="I11" t="s">
        <v>1341</v>
      </c>
      <c r="J11" t="s">
        <v>1341</v>
      </c>
      <c r="K11" t="s">
        <v>1341</v>
      </c>
      <c r="L11" t="s">
        <v>1987</v>
      </c>
      <c r="M11" t="s">
        <v>1341</v>
      </c>
      <c r="N11" t="s">
        <v>1341</v>
      </c>
      <c r="O11" t="s">
        <v>1984</v>
      </c>
      <c r="P11" t="s">
        <v>1341</v>
      </c>
      <c r="Q11" t="s">
        <v>1987</v>
      </c>
      <c r="S11" t="s">
        <v>1341</v>
      </c>
      <c r="T11" t="s">
        <v>1341</v>
      </c>
      <c r="U11" t="s">
        <v>1341</v>
      </c>
      <c r="V11" t="s">
        <v>1341</v>
      </c>
      <c r="W11" t="s">
        <v>1984</v>
      </c>
      <c r="X11" t="s">
        <v>1998</v>
      </c>
    </row>
    <row r="12" spans="1:24" x14ac:dyDescent="0.3">
      <c r="A12" t="s">
        <v>1963</v>
      </c>
      <c r="B12" t="s">
        <v>1999</v>
      </c>
      <c r="D12" t="s">
        <v>2000</v>
      </c>
      <c r="E12" t="s">
        <v>2000</v>
      </c>
      <c r="F12" t="s">
        <v>2001</v>
      </c>
      <c r="G12" t="s">
        <v>1997</v>
      </c>
      <c r="H12" t="s">
        <v>1361</v>
      </c>
      <c r="I12" t="s">
        <v>1987</v>
      </c>
      <c r="J12" t="s">
        <v>2000</v>
      </c>
      <c r="K12" t="s">
        <v>1987</v>
      </c>
      <c r="L12" t="s">
        <v>1994</v>
      </c>
      <c r="M12" t="s">
        <v>1987</v>
      </c>
      <c r="N12" t="s">
        <v>1987</v>
      </c>
      <c r="O12" t="s">
        <v>1316</v>
      </c>
      <c r="P12" t="s">
        <v>1987</v>
      </c>
      <c r="Q12" t="s">
        <v>1994</v>
      </c>
      <c r="S12" t="s">
        <v>2000</v>
      </c>
      <c r="T12" t="s">
        <v>2000</v>
      </c>
      <c r="U12" t="s">
        <v>2000</v>
      </c>
      <c r="V12" t="s">
        <v>2000</v>
      </c>
      <c r="W12" t="s">
        <v>1316</v>
      </c>
      <c r="X12" t="s">
        <v>1359</v>
      </c>
    </row>
    <row r="13" spans="1:24" x14ac:dyDescent="0.3">
      <c r="A13" t="s">
        <v>1964</v>
      </c>
      <c r="B13" t="s">
        <v>2002</v>
      </c>
      <c r="D13" t="s">
        <v>1987</v>
      </c>
      <c r="E13" t="s">
        <v>1987</v>
      </c>
      <c r="F13" t="s">
        <v>2003</v>
      </c>
      <c r="G13" t="s">
        <v>2001</v>
      </c>
      <c r="H13" t="s">
        <v>1984</v>
      </c>
      <c r="I13" t="s">
        <v>1994</v>
      </c>
      <c r="J13" t="s">
        <v>1987</v>
      </c>
      <c r="K13" t="s">
        <v>1994</v>
      </c>
      <c r="L13" t="s">
        <v>1331</v>
      </c>
      <c r="M13" t="s">
        <v>1994</v>
      </c>
      <c r="N13" t="s">
        <v>1994</v>
      </c>
      <c r="O13" t="s">
        <v>1995</v>
      </c>
      <c r="P13" t="s">
        <v>2004</v>
      </c>
      <c r="Q13" t="s">
        <v>1331</v>
      </c>
      <c r="S13" t="s">
        <v>1987</v>
      </c>
      <c r="T13" t="s">
        <v>1987</v>
      </c>
      <c r="U13" t="s">
        <v>1987</v>
      </c>
      <c r="V13" t="s">
        <v>1987</v>
      </c>
      <c r="W13" t="s">
        <v>1995</v>
      </c>
      <c r="X13" t="s">
        <v>1358</v>
      </c>
    </row>
    <row r="14" spans="1:24" x14ac:dyDescent="0.3">
      <c r="A14" t="s">
        <v>1965</v>
      </c>
      <c r="B14" t="s">
        <v>2005</v>
      </c>
      <c r="D14" t="s">
        <v>2006</v>
      </c>
      <c r="E14" t="s">
        <v>2006</v>
      </c>
      <c r="F14" t="s">
        <v>2007</v>
      </c>
      <c r="G14" t="s">
        <v>2003</v>
      </c>
      <c r="H14" t="s">
        <v>1316</v>
      </c>
      <c r="I14" t="s">
        <v>1331</v>
      </c>
      <c r="J14" t="s">
        <v>2006</v>
      </c>
      <c r="K14" t="s">
        <v>1331</v>
      </c>
      <c r="L14" t="s">
        <v>1361</v>
      </c>
      <c r="M14" t="s">
        <v>1331</v>
      </c>
      <c r="N14" t="s">
        <v>1331</v>
      </c>
      <c r="O14" t="s">
        <v>1359</v>
      </c>
      <c r="P14" t="s">
        <v>2008</v>
      </c>
      <c r="Q14" t="s">
        <v>1361</v>
      </c>
      <c r="S14" t="s">
        <v>2006</v>
      </c>
      <c r="T14" t="s">
        <v>2006</v>
      </c>
      <c r="U14" t="s">
        <v>2006</v>
      </c>
      <c r="V14" t="s">
        <v>2006</v>
      </c>
      <c r="W14" t="s">
        <v>1359</v>
      </c>
      <c r="X14" t="s">
        <v>2009</v>
      </c>
    </row>
    <row r="15" spans="1:24" x14ac:dyDescent="0.3">
      <c r="A15" t="s">
        <v>1966</v>
      </c>
      <c r="B15" t="s">
        <v>2010</v>
      </c>
      <c r="D15" t="s">
        <v>1994</v>
      </c>
      <c r="E15" t="s">
        <v>1994</v>
      </c>
      <c r="F15" t="s">
        <v>2011</v>
      </c>
      <c r="G15" t="s">
        <v>2007</v>
      </c>
      <c r="H15" t="s">
        <v>1990</v>
      </c>
      <c r="I15" t="s">
        <v>1361</v>
      </c>
      <c r="J15" t="s">
        <v>1994</v>
      </c>
      <c r="K15" t="s">
        <v>1361</v>
      </c>
      <c r="L15" t="s">
        <v>1984</v>
      </c>
      <c r="M15" t="s">
        <v>1361</v>
      </c>
      <c r="N15" t="s">
        <v>1361</v>
      </c>
      <c r="O15" t="s">
        <v>1358</v>
      </c>
      <c r="P15" t="s">
        <v>2012</v>
      </c>
      <c r="Q15" t="s">
        <v>1984</v>
      </c>
      <c r="S15" t="s">
        <v>1994</v>
      </c>
      <c r="T15" t="s">
        <v>1994</v>
      </c>
      <c r="U15" t="s">
        <v>1994</v>
      </c>
      <c r="V15" t="s">
        <v>1994</v>
      </c>
      <c r="W15" t="s">
        <v>1358</v>
      </c>
      <c r="X15" t="s">
        <v>1351</v>
      </c>
    </row>
    <row r="16" spans="1:24" x14ac:dyDescent="0.3">
      <c r="A16" t="s">
        <v>1131</v>
      </c>
      <c r="B16" t="s">
        <v>2013</v>
      </c>
      <c r="D16" t="s">
        <v>2014</v>
      </c>
      <c r="E16" t="s">
        <v>2014</v>
      </c>
      <c r="F16" t="s">
        <v>2015</v>
      </c>
      <c r="G16" t="s">
        <v>2011</v>
      </c>
      <c r="H16" t="s">
        <v>1995</v>
      </c>
      <c r="I16" t="s">
        <v>1984</v>
      </c>
      <c r="J16" t="s">
        <v>2014</v>
      </c>
      <c r="K16" t="s">
        <v>1984</v>
      </c>
      <c r="L16" t="s">
        <v>1316</v>
      </c>
      <c r="M16" t="s">
        <v>1984</v>
      </c>
      <c r="N16" t="s">
        <v>1984</v>
      </c>
      <c r="P16" t="s">
        <v>1978</v>
      </c>
      <c r="Q16" t="s">
        <v>1316</v>
      </c>
      <c r="S16" t="s">
        <v>2014</v>
      </c>
      <c r="T16" t="s">
        <v>2014</v>
      </c>
      <c r="U16" t="s">
        <v>2014</v>
      </c>
      <c r="V16" t="s">
        <v>2014</v>
      </c>
      <c r="X16" t="s">
        <v>2016</v>
      </c>
    </row>
    <row r="17" spans="1:24" x14ac:dyDescent="0.3">
      <c r="A17" t="s">
        <v>1319</v>
      </c>
      <c r="B17" t="s">
        <v>2017</v>
      </c>
      <c r="D17" t="s">
        <v>1331</v>
      </c>
      <c r="E17" t="s">
        <v>1331</v>
      </c>
      <c r="F17" t="s">
        <v>2018</v>
      </c>
      <c r="G17" t="s">
        <v>2015</v>
      </c>
      <c r="H17" t="s">
        <v>1998</v>
      </c>
      <c r="I17" t="s">
        <v>1316</v>
      </c>
      <c r="J17" t="s">
        <v>1331</v>
      </c>
      <c r="K17" t="s">
        <v>1316</v>
      </c>
      <c r="L17" t="s">
        <v>1990</v>
      </c>
      <c r="M17" t="s">
        <v>1316</v>
      </c>
      <c r="N17" t="s">
        <v>1316</v>
      </c>
      <c r="P17" t="s">
        <v>1977</v>
      </c>
      <c r="Q17" t="s">
        <v>1990</v>
      </c>
      <c r="S17" t="s">
        <v>1331</v>
      </c>
      <c r="T17" t="s">
        <v>1331</v>
      </c>
      <c r="U17" t="s">
        <v>1331</v>
      </c>
      <c r="V17" t="s">
        <v>1331</v>
      </c>
      <c r="X17" t="s">
        <v>2019</v>
      </c>
    </row>
    <row r="18" spans="1:24" x14ac:dyDescent="0.3">
      <c r="A18" t="s">
        <v>1967</v>
      </c>
      <c r="B18" t="s">
        <v>2020</v>
      </c>
      <c r="D18" t="s">
        <v>2021</v>
      </c>
      <c r="E18" t="s">
        <v>2021</v>
      </c>
      <c r="F18" t="s">
        <v>2022</v>
      </c>
      <c r="G18" t="s">
        <v>2018</v>
      </c>
      <c r="H18" t="s">
        <v>1359</v>
      </c>
      <c r="I18" t="s">
        <v>1990</v>
      </c>
      <c r="J18" t="s">
        <v>2021</v>
      </c>
      <c r="K18" t="s">
        <v>1990</v>
      </c>
      <c r="L18" t="s">
        <v>1995</v>
      </c>
      <c r="M18" t="s">
        <v>1990</v>
      </c>
      <c r="N18" t="s">
        <v>1990</v>
      </c>
      <c r="P18" t="s">
        <v>2023</v>
      </c>
      <c r="Q18" t="s">
        <v>1995</v>
      </c>
      <c r="S18" t="s">
        <v>2021</v>
      </c>
      <c r="T18" t="s">
        <v>2021</v>
      </c>
      <c r="U18" t="s">
        <v>2021</v>
      </c>
      <c r="V18" t="s">
        <v>2021</v>
      </c>
      <c r="X18" t="s">
        <v>1099</v>
      </c>
    </row>
    <row r="19" spans="1:24" x14ac:dyDescent="0.3">
      <c r="A19" t="s">
        <v>1968</v>
      </c>
      <c r="B19" t="s">
        <v>2024</v>
      </c>
      <c r="D19" t="s">
        <v>1361</v>
      </c>
      <c r="E19" t="s">
        <v>1361</v>
      </c>
      <c r="F19" t="s">
        <v>2025</v>
      </c>
      <c r="G19" t="s">
        <v>2022</v>
      </c>
      <c r="H19" t="s">
        <v>1358</v>
      </c>
      <c r="I19" t="s">
        <v>1995</v>
      </c>
      <c r="J19" t="s">
        <v>1361</v>
      </c>
      <c r="K19" t="s">
        <v>1995</v>
      </c>
      <c r="L19" t="s">
        <v>1998</v>
      </c>
      <c r="M19" t="s">
        <v>1995</v>
      </c>
      <c r="N19" t="s">
        <v>1995</v>
      </c>
      <c r="P19" t="s">
        <v>2026</v>
      </c>
      <c r="Q19" t="s">
        <v>1998</v>
      </c>
      <c r="S19" t="s">
        <v>1361</v>
      </c>
      <c r="T19" t="s">
        <v>1361</v>
      </c>
      <c r="U19" t="s">
        <v>1361</v>
      </c>
      <c r="V19" t="s">
        <v>1361</v>
      </c>
      <c r="X19" t="s">
        <v>2027</v>
      </c>
    </row>
    <row r="20" spans="1:24" x14ac:dyDescent="0.3">
      <c r="A20" t="s">
        <v>1969</v>
      </c>
      <c r="B20" t="s">
        <v>2028</v>
      </c>
      <c r="D20" t="s">
        <v>2029</v>
      </c>
      <c r="E20" t="s">
        <v>2029</v>
      </c>
      <c r="F20" t="s">
        <v>2030</v>
      </c>
      <c r="H20" t="s">
        <v>2009</v>
      </c>
      <c r="I20" t="s">
        <v>1998</v>
      </c>
      <c r="J20" t="s">
        <v>2029</v>
      </c>
      <c r="K20" t="s">
        <v>1998</v>
      </c>
      <c r="L20" t="s">
        <v>1359</v>
      </c>
      <c r="M20" t="s">
        <v>1998</v>
      </c>
      <c r="N20" t="s">
        <v>1998</v>
      </c>
      <c r="P20" t="s">
        <v>2031</v>
      </c>
      <c r="Q20" t="s">
        <v>1359</v>
      </c>
      <c r="S20" t="s">
        <v>2029</v>
      </c>
      <c r="T20" t="s">
        <v>2029</v>
      </c>
      <c r="U20" t="s">
        <v>2029</v>
      </c>
      <c r="V20" t="s">
        <v>2029</v>
      </c>
      <c r="X20" t="s">
        <v>2032</v>
      </c>
    </row>
    <row r="21" spans="1:24" x14ac:dyDescent="0.3">
      <c r="A21" t="s">
        <v>1970</v>
      </c>
      <c r="B21" t="s">
        <v>2033</v>
      </c>
      <c r="D21" t="s">
        <v>1984</v>
      </c>
      <c r="E21" t="s">
        <v>1984</v>
      </c>
      <c r="F21" t="s">
        <v>2034</v>
      </c>
      <c r="H21" t="s">
        <v>1351</v>
      </c>
      <c r="I21" t="s">
        <v>1359</v>
      </c>
      <c r="J21" t="s">
        <v>1984</v>
      </c>
      <c r="K21" t="s">
        <v>1359</v>
      </c>
      <c r="L21" t="s">
        <v>1358</v>
      </c>
      <c r="M21" t="s">
        <v>1359</v>
      </c>
      <c r="N21" t="s">
        <v>1359</v>
      </c>
      <c r="P21" t="s">
        <v>1986</v>
      </c>
      <c r="Q21" t="s">
        <v>1358</v>
      </c>
      <c r="S21" t="s">
        <v>1984</v>
      </c>
      <c r="T21" t="s">
        <v>1984</v>
      </c>
      <c r="U21" t="s">
        <v>1984</v>
      </c>
      <c r="V21" t="s">
        <v>1984</v>
      </c>
      <c r="X21" t="s">
        <v>2001</v>
      </c>
    </row>
    <row r="22" spans="1:24" x14ac:dyDescent="0.3">
      <c r="A22" t="s">
        <v>1971</v>
      </c>
      <c r="B22" t="s">
        <v>2035</v>
      </c>
      <c r="D22" t="s">
        <v>1316</v>
      </c>
      <c r="E22" t="s">
        <v>1316</v>
      </c>
      <c r="F22" t="s">
        <v>2036</v>
      </c>
      <c r="H22" t="s">
        <v>2016</v>
      </c>
      <c r="I22" t="s">
        <v>1358</v>
      </c>
      <c r="J22" t="s">
        <v>1316</v>
      </c>
      <c r="K22" t="s">
        <v>1358</v>
      </c>
      <c r="L22" t="s">
        <v>2009</v>
      </c>
      <c r="M22" t="s">
        <v>1358</v>
      </c>
      <c r="N22" t="s">
        <v>1358</v>
      </c>
      <c r="Q22" t="s">
        <v>2009</v>
      </c>
      <c r="S22" t="s">
        <v>1316</v>
      </c>
      <c r="T22" t="s">
        <v>1316</v>
      </c>
      <c r="U22" t="s">
        <v>1316</v>
      </c>
      <c r="V22" t="s">
        <v>1316</v>
      </c>
      <c r="X22" t="s">
        <v>2003</v>
      </c>
    </row>
    <row r="23" spans="1:24" x14ac:dyDescent="0.3">
      <c r="A23" t="s">
        <v>1972</v>
      </c>
      <c r="B23" t="s">
        <v>2037</v>
      </c>
      <c r="D23" t="s">
        <v>2038</v>
      </c>
      <c r="E23" t="s">
        <v>2038</v>
      </c>
      <c r="F23" t="s">
        <v>2039</v>
      </c>
      <c r="H23" t="s">
        <v>2019</v>
      </c>
      <c r="I23" t="s">
        <v>2009</v>
      </c>
      <c r="J23" t="s">
        <v>2038</v>
      </c>
      <c r="K23" t="s">
        <v>2009</v>
      </c>
      <c r="L23" t="s">
        <v>1351</v>
      </c>
      <c r="M23" t="s">
        <v>2009</v>
      </c>
      <c r="N23" t="s">
        <v>2009</v>
      </c>
      <c r="Q23" t="s">
        <v>1351</v>
      </c>
      <c r="S23" t="s">
        <v>2038</v>
      </c>
      <c r="T23" t="s">
        <v>2038</v>
      </c>
      <c r="U23" t="s">
        <v>2038</v>
      </c>
      <c r="V23" t="s">
        <v>2038</v>
      </c>
      <c r="X23" t="s">
        <v>2007</v>
      </c>
    </row>
    <row r="24" spans="1:24" x14ac:dyDescent="0.3">
      <c r="A24" t="s">
        <v>1973</v>
      </c>
      <c r="B24" t="s">
        <v>2040</v>
      </c>
      <c r="D24" t="s">
        <v>1990</v>
      </c>
      <c r="E24" t="s">
        <v>1990</v>
      </c>
      <c r="F24" t="s">
        <v>2041</v>
      </c>
      <c r="H24" t="s">
        <v>1099</v>
      </c>
      <c r="I24" t="s">
        <v>1351</v>
      </c>
      <c r="J24" t="s">
        <v>1990</v>
      </c>
      <c r="K24" t="s">
        <v>1351</v>
      </c>
      <c r="L24" t="s">
        <v>2016</v>
      </c>
      <c r="M24" t="s">
        <v>1351</v>
      </c>
      <c r="N24" t="s">
        <v>1351</v>
      </c>
      <c r="Q24" t="s">
        <v>2016</v>
      </c>
      <c r="S24" t="s">
        <v>1990</v>
      </c>
      <c r="T24" t="s">
        <v>1990</v>
      </c>
      <c r="U24" t="s">
        <v>1990</v>
      </c>
      <c r="V24" t="s">
        <v>1990</v>
      </c>
      <c r="X24" t="s">
        <v>2011</v>
      </c>
    </row>
    <row r="25" spans="1:24" x14ac:dyDescent="0.3">
      <c r="A25" t="s">
        <v>1315</v>
      </c>
      <c r="B25" t="s">
        <v>2042</v>
      </c>
      <c r="D25" t="s">
        <v>2043</v>
      </c>
      <c r="E25" t="s">
        <v>2043</v>
      </c>
      <c r="F25" t="s">
        <v>2044</v>
      </c>
      <c r="H25" t="s">
        <v>2027</v>
      </c>
      <c r="I25" t="s">
        <v>2016</v>
      </c>
      <c r="J25" t="s">
        <v>2043</v>
      </c>
      <c r="K25" t="s">
        <v>2016</v>
      </c>
      <c r="L25" t="s">
        <v>2019</v>
      </c>
      <c r="M25" t="s">
        <v>2016</v>
      </c>
      <c r="N25" t="s">
        <v>2016</v>
      </c>
      <c r="Q25" t="s">
        <v>2019</v>
      </c>
      <c r="S25" t="s">
        <v>2043</v>
      </c>
      <c r="T25" t="s">
        <v>2043</v>
      </c>
      <c r="U25" t="s">
        <v>2043</v>
      </c>
      <c r="V25" t="s">
        <v>2043</v>
      </c>
      <c r="X25" t="s">
        <v>2015</v>
      </c>
    </row>
    <row r="26" spans="1:24" x14ac:dyDescent="0.3">
      <c r="A26" t="s">
        <v>1974</v>
      </c>
      <c r="B26" t="s">
        <v>2045</v>
      </c>
      <c r="D26" t="s">
        <v>1995</v>
      </c>
      <c r="E26" t="s">
        <v>1995</v>
      </c>
      <c r="F26" t="s">
        <v>2046</v>
      </c>
      <c r="H26" t="s">
        <v>2032</v>
      </c>
      <c r="I26" t="s">
        <v>2019</v>
      </c>
      <c r="J26" t="s">
        <v>1995</v>
      </c>
      <c r="K26" t="s">
        <v>2019</v>
      </c>
      <c r="L26" t="s">
        <v>1099</v>
      </c>
      <c r="M26" t="s">
        <v>2019</v>
      </c>
      <c r="N26" t="s">
        <v>2019</v>
      </c>
      <c r="Q26" t="s">
        <v>1099</v>
      </c>
      <c r="S26" t="s">
        <v>1995</v>
      </c>
      <c r="T26" t="s">
        <v>1995</v>
      </c>
      <c r="U26" t="s">
        <v>1995</v>
      </c>
      <c r="V26" t="s">
        <v>1995</v>
      </c>
      <c r="X26" t="s">
        <v>2018</v>
      </c>
    </row>
    <row r="27" spans="1:24" x14ac:dyDescent="0.3">
      <c r="D27" t="s">
        <v>2047</v>
      </c>
      <c r="E27" t="s">
        <v>2047</v>
      </c>
      <c r="F27" t="s">
        <v>2048</v>
      </c>
      <c r="J27" t="s">
        <v>2047</v>
      </c>
      <c r="L27" t="s">
        <v>2027</v>
      </c>
      <c r="N27" t="s">
        <v>1099</v>
      </c>
      <c r="Q27" t="s">
        <v>2027</v>
      </c>
      <c r="S27" t="s">
        <v>2047</v>
      </c>
      <c r="T27" t="s">
        <v>2047</v>
      </c>
      <c r="U27" t="s">
        <v>2047</v>
      </c>
      <c r="V27" t="s">
        <v>2047</v>
      </c>
      <c r="X27" t="s">
        <v>2022</v>
      </c>
    </row>
    <row r="28" spans="1:24" x14ac:dyDescent="0.3">
      <c r="D28" t="s">
        <v>1998</v>
      </c>
      <c r="E28" t="s">
        <v>1998</v>
      </c>
      <c r="F28" t="s">
        <v>2049</v>
      </c>
      <c r="J28" t="s">
        <v>1998</v>
      </c>
      <c r="L28" t="s">
        <v>2032</v>
      </c>
      <c r="N28" t="s">
        <v>2027</v>
      </c>
      <c r="Q28" t="s">
        <v>2032</v>
      </c>
      <c r="S28" t="s">
        <v>1998</v>
      </c>
      <c r="T28" t="s">
        <v>1998</v>
      </c>
      <c r="U28" t="s">
        <v>1998</v>
      </c>
      <c r="V28" t="s">
        <v>1998</v>
      </c>
      <c r="X28" t="s">
        <v>2025</v>
      </c>
    </row>
    <row r="29" spans="1:24" x14ac:dyDescent="0.3">
      <c r="D29" t="s">
        <v>2050</v>
      </c>
      <c r="E29" t="s">
        <v>2050</v>
      </c>
      <c r="F29" t="s">
        <v>2051</v>
      </c>
      <c r="J29" t="s">
        <v>2050</v>
      </c>
      <c r="L29" t="s">
        <v>2052</v>
      </c>
      <c r="N29" t="s">
        <v>2032</v>
      </c>
      <c r="S29" t="s">
        <v>2050</v>
      </c>
      <c r="T29" t="s">
        <v>2050</v>
      </c>
      <c r="U29" t="s">
        <v>2050</v>
      </c>
      <c r="V29" t="s">
        <v>2050</v>
      </c>
      <c r="X29" t="s">
        <v>2030</v>
      </c>
    </row>
    <row r="30" spans="1:24" x14ac:dyDescent="0.3">
      <c r="D30" t="s">
        <v>1359</v>
      </c>
      <c r="E30" t="s">
        <v>1359</v>
      </c>
      <c r="F30" t="s">
        <v>2053</v>
      </c>
      <c r="J30" t="s">
        <v>1359</v>
      </c>
      <c r="L30" t="s">
        <v>2054</v>
      </c>
      <c r="S30" t="s">
        <v>1359</v>
      </c>
      <c r="T30" t="s">
        <v>1359</v>
      </c>
      <c r="U30" t="s">
        <v>1359</v>
      </c>
      <c r="V30" t="s">
        <v>1359</v>
      </c>
    </row>
    <row r="31" spans="1:24" x14ac:dyDescent="0.3">
      <c r="L31" t="s">
        <v>2055</v>
      </c>
    </row>
    <row r="32" spans="1:24" x14ac:dyDescent="0.3">
      <c r="L32" t="s">
        <v>2056</v>
      </c>
    </row>
    <row r="33" spans="12:12" x14ac:dyDescent="0.3">
      <c r="L33" t="s">
        <v>2057</v>
      </c>
    </row>
  </sheetData>
  <pageMargins left="0.7" right="0.7" top="0.75" bottom="0.75" header="0.3" footer="0.3"/>
  <pageSetup orientation="portrait" horizontalDpi="300" verticalDpi="300" r:id="rId1"/>
  <tableParts count="2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3E76-2FBA-461F-B672-B7C2F9189E42}">
  <sheetPr>
    <tabColor theme="1"/>
  </sheetPr>
  <dimension ref="A1:F46"/>
  <sheetViews>
    <sheetView zoomScaleNormal="100" workbookViewId="0">
      <selection activeCell="D27" sqref="D27"/>
    </sheetView>
  </sheetViews>
  <sheetFormatPr defaultRowHeight="14.4" x14ac:dyDescent="0.3"/>
  <cols>
    <col min="1" max="1" width="40.109375" customWidth="1"/>
    <col min="2" max="2" width="35.109375" customWidth="1"/>
    <col min="3" max="3" width="27.6640625" bestFit="1" customWidth="1"/>
    <col min="4" max="4" width="23.109375" bestFit="1" customWidth="1"/>
    <col min="5" max="5" width="30.6640625" bestFit="1" customWidth="1"/>
    <col min="6" max="6" width="27" bestFit="1" customWidth="1"/>
  </cols>
  <sheetData>
    <row r="1" spans="1:6" x14ac:dyDescent="0.3">
      <c r="A1" s="30" t="s">
        <v>2058</v>
      </c>
    </row>
    <row r="2" spans="1:6" x14ac:dyDescent="0.3">
      <c r="A2" t="s">
        <v>2059</v>
      </c>
    </row>
    <row r="3" spans="1:6" x14ac:dyDescent="0.3">
      <c r="A3" t="s">
        <v>2060</v>
      </c>
      <c r="B3" t="s">
        <v>2061</v>
      </c>
      <c r="C3" t="s">
        <v>2062</v>
      </c>
      <c r="D3" t="s">
        <v>2063</v>
      </c>
      <c r="E3" t="s">
        <v>2064</v>
      </c>
      <c r="F3" t="s">
        <v>2065</v>
      </c>
    </row>
    <row r="4" spans="1:6" x14ac:dyDescent="0.3">
      <c r="A4" t="s">
        <v>475</v>
      </c>
      <c r="B4" t="s">
        <v>2066</v>
      </c>
      <c r="C4" t="s">
        <v>1596</v>
      </c>
      <c r="D4" t="s">
        <v>1596</v>
      </c>
      <c r="E4" t="s">
        <v>1596</v>
      </c>
      <c r="F4" t="s">
        <v>512</v>
      </c>
    </row>
    <row r="5" spans="1:6" x14ac:dyDescent="0.3">
      <c r="A5" t="s">
        <v>446</v>
      </c>
      <c r="B5" t="s">
        <v>446</v>
      </c>
      <c r="C5" t="s">
        <v>1596</v>
      </c>
      <c r="D5" t="s">
        <v>512</v>
      </c>
      <c r="E5" t="s">
        <v>512</v>
      </c>
      <c r="F5" t="s">
        <v>512</v>
      </c>
    </row>
    <row r="6" spans="1:6" x14ac:dyDescent="0.3">
      <c r="A6" t="s">
        <v>466</v>
      </c>
      <c r="B6" t="s">
        <v>2067</v>
      </c>
      <c r="C6" t="s">
        <v>1596</v>
      </c>
      <c r="D6" t="s">
        <v>512</v>
      </c>
      <c r="E6" t="s">
        <v>512</v>
      </c>
      <c r="F6" t="s">
        <v>512</v>
      </c>
    </row>
    <row r="7" spans="1:6" x14ac:dyDescent="0.3">
      <c r="A7" t="s">
        <v>464</v>
      </c>
      <c r="B7" t="s">
        <v>464</v>
      </c>
      <c r="C7" t="s">
        <v>1596</v>
      </c>
      <c r="D7" t="s">
        <v>512</v>
      </c>
      <c r="E7" t="s">
        <v>512</v>
      </c>
      <c r="F7" t="s">
        <v>512</v>
      </c>
    </row>
    <row r="8" spans="1:6" x14ac:dyDescent="0.3">
      <c r="A8" t="s">
        <v>476</v>
      </c>
      <c r="B8" t="s">
        <v>2068</v>
      </c>
      <c r="C8" t="s">
        <v>1596</v>
      </c>
      <c r="D8" t="s">
        <v>1596</v>
      </c>
      <c r="E8" t="s">
        <v>1596</v>
      </c>
      <c r="F8" t="s">
        <v>512</v>
      </c>
    </row>
    <row r="9" spans="1:6" x14ac:dyDescent="0.3">
      <c r="A9" t="s">
        <v>456</v>
      </c>
      <c r="B9" t="s">
        <v>2069</v>
      </c>
      <c r="C9" t="s">
        <v>512</v>
      </c>
      <c r="D9" t="s">
        <v>512</v>
      </c>
      <c r="E9" t="s">
        <v>512</v>
      </c>
      <c r="F9" t="s">
        <v>512</v>
      </c>
    </row>
    <row r="10" spans="1:6" x14ac:dyDescent="0.3">
      <c r="A10" t="s">
        <v>445</v>
      </c>
      <c r="B10" t="s">
        <v>445</v>
      </c>
      <c r="C10" t="s">
        <v>512</v>
      </c>
      <c r="D10" t="s">
        <v>512</v>
      </c>
      <c r="E10" t="s">
        <v>512</v>
      </c>
      <c r="F10" t="s">
        <v>512</v>
      </c>
    </row>
    <row r="11" spans="1:6" x14ac:dyDescent="0.3">
      <c r="A11" t="s">
        <v>444</v>
      </c>
      <c r="B11" t="s">
        <v>444</v>
      </c>
      <c r="C11" t="s">
        <v>512</v>
      </c>
      <c r="D11" t="s">
        <v>512</v>
      </c>
      <c r="E11" t="s">
        <v>512</v>
      </c>
      <c r="F11" t="s">
        <v>512</v>
      </c>
    </row>
    <row r="12" spans="1:6" x14ac:dyDescent="0.3">
      <c r="A12" t="s">
        <v>455</v>
      </c>
      <c r="B12" t="s">
        <v>455</v>
      </c>
      <c r="C12" t="s">
        <v>512</v>
      </c>
      <c r="D12" t="s">
        <v>1596</v>
      </c>
      <c r="E12" t="s">
        <v>1596</v>
      </c>
      <c r="F12" t="s">
        <v>1596</v>
      </c>
    </row>
    <row r="13" spans="1:6" x14ac:dyDescent="0.3">
      <c r="A13" t="s">
        <v>498</v>
      </c>
      <c r="B13" t="s">
        <v>2070</v>
      </c>
      <c r="C13" t="s">
        <v>1596</v>
      </c>
      <c r="D13" t="s">
        <v>1596</v>
      </c>
      <c r="E13" t="s">
        <v>512</v>
      </c>
      <c r="F13" t="s">
        <v>1596</v>
      </c>
    </row>
    <row r="14" spans="1:6" x14ac:dyDescent="0.3">
      <c r="A14" t="s">
        <v>500</v>
      </c>
      <c r="B14" t="s">
        <v>2071</v>
      </c>
      <c r="C14" t="s">
        <v>1596</v>
      </c>
      <c r="D14" t="s">
        <v>1596</v>
      </c>
      <c r="E14" t="s">
        <v>512</v>
      </c>
      <c r="F14" t="s">
        <v>1596</v>
      </c>
    </row>
    <row r="15" spans="1:6" x14ac:dyDescent="0.3">
      <c r="A15" t="s">
        <v>499</v>
      </c>
      <c r="B15" t="s">
        <v>2072</v>
      </c>
      <c r="C15" t="s">
        <v>1596</v>
      </c>
      <c r="D15" t="s">
        <v>1596</v>
      </c>
      <c r="E15" t="s">
        <v>512</v>
      </c>
      <c r="F15" t="s">
        <v>1596</v>
      </c>
    </row>
    <row r="16" spans="1:6" x14ac:dyDescent="0.3">
      <c r="A16" t="s">
        <v>496</v>
      </c>
      <c r="B16" t="s">
        <v>2073</v>
      </c>
      <c r="C16" t="s">
        <v>1596</v>
      </c>
      <c r="D16" t="s">
        <v>512</v>
      </c>
      <c r="E16" t="s">
        <v>1596</v>
      </c>
      <c r="F16" t="s">
        <v>1596</v>
      </c>
    </row>
    <row r="17" spans="1:6" x14ac:dyDescent="0.3">
      <c r="A17" t="s">
        <v>487</v>
      </c>
      <c r="B17" t="s">
        <v>2074</v>
      </c>
      <c r="C17" t="s">
        <v>1596</v>
      </c>
      <c r="D17" t="s">
        <v>512</v>
      </c>
      <c r="E17" t="s">
        <v>512</v>
      </c>
      <c r="F17" t="s">
        <v>1596</v>
      </c>
    </row>
    <row r="18" spans="1:6" x14ac:dyDescent="0.3">
      <c r="A18" t="s">
        <v>488</v>
      </c>
      <c r="B18" t="s">
        <v>488</v>
      </c>
      <c r="C18" t="s">
        <v>1596</v>
      </c>
      <c r="D18" t="s">
        <v>512</v>
      </c>
      <c r="E18" t="s">
        <v>512</v>
      </c>
      <c r="F18" t="s">
        <v>1596</v>
      </c>
    </row>
    <row r="19" spans="1:6" x14ac:dyDescent="0.3">
      <c r="A19" t="s">
        <v>2075</v>
      </c>
      <c r="B19" t="s">
        <v>2075</v>
      </c>
      <c r="C19" t="s">
        <v>1596</v>
      </c>
      <c r="D19" t="s">
        <v>1596</v>
      </c>
      <c r="E19" t="s">
        <v>1596</v>
      </c>
      <c r="F19" t="s">
        <v>512</v>
      </c>
    </row>
    <row r="20" spans="1:6" x14ac:dyDescent="0.3">
      <c r="A20" t="s">
        <v>0</v>
      </c>
      <c r="B20" t="s">
        <v>0</v>
      </c>
      <c r="C20" t="s">
        <v>512</v>
      </c>
      <c r="D20" t="s">
        <v>512</v>
      </c>
      <c r="E20" t="s">
        <v>512</v>
      </c>
      <c r="F20" t="s">
        <v>512</v>
      </c>
    </row>
    <row r="21" spans="1:6" x14ac:dyDescent="0.3">
      <c r="A21" t="s">
        <v>474</v>
      </c>
      <c r="B21" t="s">
        <v>2076</v>
      </c>
      <c r="C21" t="s">
        <v>1596</v>
      </c>
      <c r="D21" t="s">
        <v>1596</v>
      </c>
      <c r="E21" t="s">
        <v>1596</v>
      </c>
      <c r="F21" t="s">
        <v>512</v>
      </c>
    </row>
    <row r="22" spans="1:6" x14ac:dyDescent="0.3">
      <c r="A22" t="s">
        <v>467</v>
      </c>
      <c r="B22" t="s">
        <v>467</v>
      </c>
      <c r="C22" t="s">
        <v>1596</v>
      </c>
      <c r="D22" t="s">
        <v>512</v>
      </c>
      <c r="E22" t="s">
        <v>512</v>
      </c>
      <c r="F22" t="s">
        <v>512</v>
      </c>
    </row>
    <row r="23" spans="1:6" x14ac:dyDescent="0.3">
      <c r="A23" t="s">
        <v>495</v>
      </c>
      <c r="B23" t="s">
        <v>2077</v>
      </c>
      <c r="C23" t="s">
        <v>1596</v>
      </c>
      <c r="D23" t="s">
        <v>512</v>
      </c>
      <c r="E23" t="s">
        <v>1596</v>
      </c>
      <c r="F23" t="s">
        <v>1596</v>
      </c>
    </row>
    <row r="24" spans="1:6" x14ac:dyDescent="0.3">
      <c r="A24" t="s">
        <v>461</v>
      </c>
      <c r="B24" t="s">
        <v>2078</v>
      </c>
      <c r="C24" t="s">
        <v>512</v>
      </c>
      <c r="D24" t="s">
        <v>512</v>
      </c>
      <c r="E24" t="s">
        <v>512</v>
      </c>
      <c r="F24" t="s">
        <v>512</v>
      </c>
    </row>
    <row r="25" spans="1:6" x14ac:dyDescent="0.3">
      <c r="A25" t="s">
        <v>483</v>
      </c>
      <c r="B25" t="s">
        <v>2079</v>
      </c>
      <c r="C25" t="s">
        <v>1596</v>
      </c>
      <c r="D25" t="s">
        <v>1596</v>
      </c>
      <c r="E25" t="s">
        <v>1596</v>
      </c>
      <c r="F25" t="s">
        <v>512</v>
      </c>
    </row>
    <row r="26" spans="1:6" x14ac:dyDescent="0.3">
      <c r="A26" t="s">
        <v>458</v>
      </c>
      <c r="B26" t="s">
        <v>796</v>
      </c>
      <c r="C26" t="s">
        <v>512</v>
      </c>
      <c r="D26" t="s">
        <v>512</v>
      </c>
      <c r="E26" t="s">
        <v>512</v>
      </c>
      <c r="F26" t="s">
        <v>512</v>
      </c>
    </row>
    <row r="27" spans="1:6" x14ac:dyDescent="0.3">
      <c r="A27" t="s">
        <v>481</v>
      </c>
      <c r="B27" t="s">
        <v>2080</v>
      </c>
      <c r="C27" t="s">
        <v>1596</v>
      </c>
      <c r="D27" t="s">
        <v>1596</v>
      </c>
      <c r="E27" t="s">
        <v>1596</v>
      </c>
      <c r="F27" t="s">
        <v>512</v>
      </c>
    </row>
    <row r="28" spans="1:6" x14ac:dyDescent="0.3">
      <c r="A28" t="s">
        <v>492</v>
      </c>
      <c r="B28" t="s">
        <v>2081</v>
      </c>
      <c r="C28" t="s">
        <v>1596</v>
      </c>
      <c r="D28" t="s">
        <v>512</v>
      </c>
      <c r="E28" t="s">
        <v>512</v>
      </c>
      <c r="F28" t="s">
        <v>1596</v>
      </c>
    </row>
    <row r="29" spans="1:6" x14ac:dyDescent="0.3">
      <c r="A29" t="s">
        <v>494</v>
      </c>
      <c r="B29" t="s">
        <v>2082</v>
      </c>
      <c r="C29" t="s">
        <v>1596</v>
      </c>
      <c r="D29" t="s">
        <v>512</v>
      </c>
      <c r="E29" t="s">
        <v>512</v>
      </c>
      <c r="F29" t="s">
        <v>512</v>
      </c>
    </row>
    <row r="30" spans="1:6" x14ac:dyDescent="0.3">
      <c r="A30" t="s">
        <v>459</v>
      </c>
      <c r="B30" t="s">
        <v>459</v>
      </c>
      <c r="C30" t="s">
        <v>512</v>
      </c>
      <c r="D30" t="s">
        <v>512</v>
      </c>
      <c r="E30" t="s">
        <v>512</v>
      </c>
      <c r="F30" t="s">
        <v>512</v>
      </c>
    </row>
    <row r="31" spans="1:6" x14ac:dyDescent="0.3">
      <c r="A31" t="s">
        <v>463</v>
      </c>
      <c r="B31" t="s">
        <v>463</v>
      </c>
      <c r="C31" t="s">
        <v>1596</v>
      </c>
      <c r="D31" t="s">
        <v>512</v>
      </c>
      <c r="E31" t="s">
        <v>512</v>
      </c>
      <c r="F31" t="s">
        <v>512</v>
      </c>
    </row>
    <row r="32" spans="1:6" x14ac:dyDescent="0.3">
      <c r="A32" t="s">
        <v>462</v>
      </c>
      <c r="B32" t="s">
        <v>462</v>
      </c>
      <c r="C32" t="s">
        <v>1596</v>
      </c>
      <c r="D32" t="s">
        <v>512</v>
      </c>
      <c r="E32" t="s">
        <v>512</v>
      </c>
      <c r="F32" t="s">
        <v>512</v>
      </c>
    </row>
    <row r="33" spans="1:6" x14ac:dyDescent="0.3">
      <c r="A33" t="s">
        <v>480</v>
      </c>
      <c r="B33" t="s">
        <v>2083</v>
      </c>
      <c r="C33" t="s">
        <v>512</v>
      </c>
      <c r="D33" t="s">
        <v>1596</v>
      </c>
      <c r="E33" t="s">
        <v>1596</v>
      </c>
      <c r="F33" t="s">
        <v>512</v>
      </c>
    </row>
    <row r="34" spans="1:6" x14ac:dyDescent="0.3">
      <c r="A34" t="s">
        <v>490</v>
      </c>
      <c r="B34" t="s">
        <v>2084</v>
      </c>
      <c r="C34" t="s">
        <v>1596</v>
      </c>
      <c r="D34" t="s">
        <v>512</v>
      </c>
      <c r="E34" t="s">
        <v>512</v>
      </c>
      <c r="F34" t="s">
        <v>1596</v>
      </c>
    </row>
    <row r="35" spans="1:6" x14ac:dyDescent="0.3">
      <c r="A35" t="s">
        <v>491</v>
      </c>
      <c r="B35" t="s">
        <v>491</v>
      </c>
      <c r="C35" t="s">
        <v>1596</v>
      </c>
      <c r="D35" t="s">
        <v>512</v>
      </c>
      <c r="E35" t="s">
        <v>512</v>
      </c>
      <c r="F35" t="s">
        <v>1596</v>
      </c>
    </row>
    <row r="36" spans="1:6" x14ac:dyDescent="0.3">
      <c r="A36" t="s">
        <v>449</v>
      </c>
      <c r="B36" t="s">
        <v>448</v>
      </c>
      <c r="C36" t="s">
        <v>1596</v>
      </c>
      <c r="D36" t="s">
        <v>512</v>
      </c>
      <c r="E36" t="s">
        <v>512</v>
      </c>
      <c r="F36" t="s">
        <v>512</v>
      </c>
    </row>
    <row r="37" spans="1:6" x14ac:dyDescent="0.3">
      <c r="A37" t="s">
        <v>450</v>
      </c>
      <c r="B37" t="s">
        <v>2085</v>
      </c>
      <c r="C37" t="s">
        <v>1596</v>
      </c>
      <c r="D37" t="s">
        <v>512</v>
      </c>
      <c r="E37" t="s">
        <v>512</v>
      </c>
      <c r="F37" t="s">
        <v>512</v>
      </c>
    </row>
    <row r="38" spans="1:6" x14ac:dyDescent="0.3">
      <c r="A38" t="s">
        <v>2086</v>
      </c>
      <c r="B38" t="s">
        <v>2086</v>
      </c>
      <c r="C38" t="s">
        <v>1596</v>
      </c>
      <c r="D38" t="s">
        <v>1596</v>
      </c>
      <c r="E38" t="s">
        <v>1596</v>
      </c>
    </row>
    <row r="39" spans="1:6" x14ac:dyDescent="0.3">
      <c r="A39" t="s">
        <v>485</v>
      </c>
      <c r="B39" t="s">
        <v>2087</v>
      </c>
      <c r="C39" t="s">
        <v>1596</v>
      </c>
      <c r="D39" t="s">
        <v>1596</v>
      </c>
      <c r="E39" t="s">
        <v>1596</v>
      </c>
      <c r="F39" t="s">
        <v>512</v>
      </c>
    </row>
    <row r="40" spans="1:6" x14ac:dyDescent="0.3">
      <c r="A40" t="s">
        <v>486</v>
      </c>
      <c r="B40" t="s">
        <v>2088</v>
      </c>
      <c r="C40" t="s">
        <v>1596</v>
      </c>
      <c r="D40" t="s">
        <v>1596</v>
      </c>
      <c r="E40" t="s">
        <v>1596</v>
      </c>
      <c r="F40" t="s">
        <v>512</v>
      </c>
    </row>
    <row r="41" spans="1:6" x14ac:dyDescent="0.3">
      <c r="A41" t="s">
        <v>489</v>
      </c>
      <c r="B41" t="s">
        <v>2089</v>
      </c>
      <c r="C41" t="s">
        <v>1596</v>
      </c>
      <c r="D41" t="s">
        <v>512</v>
      </c>
      <c r="E41" t="s">
        <v>512</v>
      </c>
      <c r="F41" t="s">
        <v>1596</v>
      </c>
    </row>
    <row r="42" spans="1:6" x14ac:dyDescent="0.3">
      <c r="A42" t="s">
        <v>471</v>
      </c>
      <c r="B42" t="s">
        <v>471</v>
      </c>
      <c r="C42" t="s">
        <v>1596</v>
      </c>
      <c r="D42" t="s">
        <v>512</v>
      </c>
      <c r="E42" t="s">
        <v>512</v>
      </c>
      <c r="F42" t="s">
        <v>512</v>
      </c>
    </row>
    <row r="43" spans="1:6" x14ac:dyDescent="0.3">
      <c r="A43" t="s">
        <v>469</v>
      </c>
      <c r="B43" t="s">
        <v>2090</v>
      </c>
      <c r="C43" t="s">
        <v>512</v>
      </c>
      <c r="D43" t="s">
        <v>512</v>
      </c>
      <c r="E43" t="s">
        <v>512</v>
      </c>
      <c r="F43" t="s">
        <v>512</v>
      </c>
    </row>
    <row r="44" spans="1:6" x14ac:dyDescent="0.3">
      <c r="A44" t="s">
        <v>473</v>
      </c>
      <c r="B44" t="s">
        <v>2091</v>
      </c>
      <c r="C44" t="s">
        <v>1596</v>
      </c>
      <c r="D44" t="s">
        <v>1596</v>
      </c>
      <c r="E44" t="s">
        <v>1596</v>
      </c>
      <c r="F44" t="s">
        <v>512</v>
      </c>
    </row>
    <row r="45" spans="1:6" x14ac:dyDescent="0.3">
      <c r="A45" t="s">
        <v>502</v>
      </c>
      <c r="B45" t="s">
        <v>443</v>
      </c>
      <c r="C45" t="s">
        <v>512</v>
      </c>
      <c r="D45" t="s">
        <v>1596</v>
      </c>
      <c r="E45" t="s">
        <v>1596</v>
      </c>
      <c r="F45" t="s">
        <v>1596</v>
      </c>
    </row>
    <row r="46" spans="1:6" x14ac:dyDescent="0.3">
      <c r="A46" t="s">
        <v>503</v>
      </c>
      <c r="B46" t="s">
        <v>2092</v>
      </c>
      <c r="C46" t="s">
        <v>512</v>
      </c>
      <c r="D46" t="s">
        <v>1596</v>
      </c>
      <c r="E46" t="s">
        <v>1596</v>
      </c>
      <c r="F46" t="s">
        <v>1596</v>
      </c>
    </row>
  </sheetData>
  <conditionalFormatting sqref="C4:F46">
    <cfRule type="cellIs" dxfId="58" priority="1" operator="equal">
      <formula>"No"</formula>
    </cfRule>
    <cfRule type="cellIs" dxfId="57" priority="2" operator="equal">
      <formula>"Yes"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DA6A8-318C-4249-ABAC-5381E1405EA0}">
  <sheetPr codeName="Sheet46">
    <tabColor rgb="FFFFFF00"/>
  </sheetPr>
  <dimension ref="A1:BT16"/>
  <sheetViews>
    <sheetView showGridLines="0" topLeftCell="A7" zoomScale="85" zoomScaleNormal="85" workbookViewId="0">
      <selection activeCell="AU1" sqref="AU1:BT2"/>
    </sheetView>
  </sheetViews>
  <sheetFormatPr defaultRowHeight="14.4" x14ac:dyDescent="0.3"/>
  <sheetData>
    <row r="1" spans="1:72" ht="20.399999999999999" thickBot="1" x14ac:dyDescent="0.45">
      <c r="A1" s="13" t="s">
        <v>2093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B1" s="13" t="s">
        <v>2094</v>
      </c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U1" s="13" t="s">
        <v>2095</v>
      </c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</row>
    <row r="2" spans="1:72" ht="21" thickTop="1" thickBot="1" x14ac:dyDescent="0.45"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</row>
    <row r="3" spans="1:72" ht="18.600000000000001" thickTop="1" thickBot="1" x14ac:dyDescent="0.4">
      <c r="AB3" s="15" t="s">
        <v>2096</v>
      </c>
      <c r="AC3" s="15"/>
      <c r="AD3" s="15"/>
      <c r="AE3" s="15"/>
      <c r="AF3" s="15"/>
    </row>
    <row r="4" spans="1:72" ht="15" thickTop="1" x14ac:dyDescent="0.3">
      <c r="AB4" s="14" t="s">
        <v>2097</v>
      </c>
    </row>
    <row r="5" spans="1:72" x14ac:dyDescent="0.3">
      <c r="AC5" s="14" t="s">
        <v>2098</v>
      </c>
    </row>
    <row r="7" spans="1:72" x14ac:dyDescent="0.3">
      <c r="AB7" s="14" t="s">
        <v>2099</v>
      </c>
    </row>
    <row r="9" spans="1:72" x14ac:dyDescent="0.3">
      <c r="AB9" s="14" t="s">
        <v>2100</v>
      </c>
    </row>
    <row r="11" spans="1:72" x14ac:dyDescent="0.3">
      <c r="AB11" s="14" t="s">
        <v>2101</v>
      </c>
    </row>
    <row r="16" spans="1:72" x14ac:dyDescent="0.3">
      <c r="AB16" s="14" t="s">
        <v>2102</v>
      </c>
      <c r="AC16" s="14"/>
      <c r="AD16" s="14"/>
      <c r="AE16" s="14"/>
      <c r="AF16" s="14"/>
    </row>
  </sheetData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58097-CDDF-41AF-B14D-BEE37B7DACFE}">
  <sheetPr codeName="Sheet45">
    <tabColor theme="1"/>
  </sheetPr>
  <dimension ref="A1:BL5"/>
  <sheetViews>
    <sheetView workbookViewId="0">
      <selection activeCell="G22" sqref="G22"/>
    </sheetView>
  </sheetViews>
  <sheetFormatPr defaultRowHeight="14.4" x14ac:dyDescent="0.3"/>
  <cols>
    <col min="1" max="1" width="14.109375" bestFit="1" customWidth="1"/>
    <col min="2" max="2" width="10.5546875" bestFit="1" customWidth="1"/>
    <col min="3" max="3" width="9.44140625" bestFit="1" customWidth="1"/>
    <col min="4" max="4" width="11" bestFit="1" customWidth="1"/>
    <col min="6" max="7" width="9.44140625" bestFit="1" customWidth="1"/>
    <col min="9" max="10" width="9.5546875" bestFit="1" customWidth="1"/>
    <col min="14" max="14" width="9.44140625" bestFit="1" customWidth="1"/>
    <col min="23" max="23" width="9.44140625" bestFit="1" customWidth="1"/>
    <col min="35" max="37" width="9.44140625" bestFit="1" customWidth="1"/>
    <col min="46" max="46" width="9.44140625" bestFit="1" customWidth="1"/>
    <col min="49" max="49" width="9.44140625" bestFit="1" customWidth="1"/>
    <col min="51" max="51" width="9.44140625" bestFit="1" customWidth="1"/>
    <col min="61" max="61" width="9.44140625" bestFit="1" customWidth="1"/>
    <col min="63" max="63" width="6.6640625" bestFit="1" customWidth="1"/>
  </cols>
  <sheetData>
    <row r="1" spans="1:64" x14ac:dyDescent="0.3">
      <c r="A1" t="s">
        <v>2103</v>
      </c>
      <c r="B1" s="5" t="s">
        <v>2104</v>
      </c>
    </row>
    <row r="2" spans="1:64" x14ac:dyDescent="0.3">
      <c r="A2" t="s">
        <v>2105</v>
      </c>
      <c r="B2" s="12">
        <v>45093</v>
      </c>
    </row>
    <row r="3" spans="1:64" x14ac:dyDescent="0.3">
      <c r="B3" s="98" t="s">
        <v>2106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</row>
    <row r="4" spans="1:64" s="29" customFormat="1" ht="13.8" collapsed="1" x14ac:dyDescent="0.25">
      <c r="A4" s="6"/>
      <c r="B4" s="6" t="s">
        <v>1366</v>
      </c>
      <c r="C4" s="7" t="e">
        <f>IF(OR(Table1[[#This Row],[Equipment Level]] = "Equipment", Table1[[#This Row],[Equipment Level]] = "Control Panel"), "-", INDEX(LookupService[Service Abbreviation],MATCH(Table1[[#This Row],[Service]],LookupService[Service],0),1)&amp;"-"&amp;INDEX(LookupEquipmentLevel[Abbreviation], MATCH(Table1[[#This Row],[Equipment Level]],LookupEquipmentLevel[Equipment Level],0),1)&amp;TEXT(Table1[[#This Row],[Connection Unique'#]],"000"))</f>
        <v>#VALUE!</v>
      </c>
      <c r="D4" s="6" t="s">
        <v>509</v>
      </c>
      <c r="E4" s="6"/>
      <c r="F4" s="7" t="e">
        <f>IF(OR(Table1[[#This Row],[Equipment Level]] = "Equipment", Table1[[#This Row],[Equipment Level]] = "Control Panel"),"", INDEX(LookupService[Service Abbreviation],MATCH(Table1[[#This Row],[Service]],LookupService[Service],0),1))</f>
        <v>#VALUE!</v>
      </c>
      <c r="G4" s="7" t="e">
        <f>IF(OR(Table1[[#This Row],[Equipment Level]] = "Equipment", Table1[[#This Row],[Equipment Level]] = "Control Panel"),"",  INDEX(LookupService[Service Category],MATCH(Table1[[#This Row],[Service]],LookupService[Service],0),1))</f>
        <v>#VALUE!</v>
      </c>
      <c r="H4" s="11"/>
      <c r="I4" s="8" t="e">
        <f>IF(Table1[[#This Row],[Connection ID]]&lt;&gt;"-",IF(COUNTIF(Table1[Connection ID],Table1[[#This Row],[Connection ID]])&gt;1,"Duplicate Tag",""),"")</f>
        <v>#VALUE!</v>
      </c>
      <c r="J4" s="8" t="e">
        <f>IF(Table1[[#This Row],[Equipment Level]]="Control Panel",IF(ISNUMBER(MATCH(Table1[[#This Row],[Equipment ID]] &amp; ": " &amp; Table1[[#This Row],[Equipment Description]],Table1[Power Source (Control Panel)],0)),"","Panel Not Associated to Equipment"),"")</f>
        <v>#VALUE!</v>
      </c>
      <c r="L4" s="6"/>
      <c r="M4" s="6"/>
      <c r="N4" s="7" t="e" cm="1">
        <f t="array" ref="N4">_xlfn._xlws.FILTER(LookupCostCode[Cost Code],LookupCostCode[Description]=Table1[[#This Row],[Equipment Type]],"Not Assigned")</f>
        <v>#VALUE!</v>
      </c>
      <c r="O4" s="6"/>
      <c r="P4" s="6"/>
      <c r="Q4" s="6"/>
      <c r="R4" s="6"/>
      <c r="S4" s="6"/>
      <c r="T4" s="6"/>
      <c r="U4" s="6"/>
      <c r="V4" s="6"/>
      <c r="W4" s="7" t="e">
        <f>IF(ISBLANK(Table1[[#This Row],[Connection Type]]),"",INDEX(LookupConnectionType[Description],MATCH(Table1[[#This Row],[Connection Type]],LookupConnectionType[Connection Abbreviation])))</f>
        <v>#VALUE!</v>
      </c>
      <c r="X4" s="27"/>
      <c r="AA4" s="6"/>
      <c r="AB4" s="6"/>
      <c r="AC4" s="6"/>
      <c r="AD4" s="6"/>
      <c r="AE4" s="6"/>
      <c r="AF4" s="9"/>
      <c r="AG4" s="9"/>
      <c r="AH4" s="21"/>
      <c r="AI4" s="10" t="e">
        <f>IF(OR(Table1[[#This Row],[Apparent Load (FLA)]]=0,Table1[[#This Row],[Apparent Load (FLA)]]="",Table1[[#This Row],[Voltage &amp; Phase]]=""),"",INDEX(LookupElecVoltPhase[Voltage], MATCH(Table1[[#This Row],[Voltage &amp; Phase]], LookupElecVoltPhase[Voltage + Phase Dropdown],0))*Table1[[#This Row],[Apparent Load (FLA)]]*IF(INDEX(LookupElecVoltPhase[Phase], MATCH(Table1[[#This Row],[Voltage &amp; Phase]], LookupElecVoltPhase[Voltage + Phase Dropdown],0))=2,2,SQRT(INDEX(LookupElecVoltPhase[Phase], MATCH(Table1[[#This Row],[Voltage &amp; Phase]], LookupElecVoltPhase[Voltage + Phase Dropdown],0))))/1000)</f>
        <v>#VALUE!</v>
      </c>
      <c r="AJ4" s="10" t="e">
        <f>IF(OR(Table1[[#This Row],[Apparent Load (FLA)]]="",Table1[[#This Row],[Apparent Load (FLA)]]=0,Table1[[#This Row],[Elec - Diversity]]=""),"",Table1[[#This Row],[Apparent Load (FLA)]]*Table1[[#This Row],[Elec - Diversity]])</f>
        <v>#VALUE!</v>
      </c>
      <c r="AK4" s="10" t="e">
        <f>IF(OR(Table1[[#This Row],[Apparent Power (kVA)]]="",Table1[[#This Row],[Elec - Diversity]]=""),"",Table1[[#This Row],[Apparent Power (kVA)]]*Table1[[#This Row],[Elec - Diversity]])</f>
        <v>#VALUE!</v>
      </c>
      <c r="AL4" s="6"/>
      <c r="AM4" s="6"/>
      <c r="AN4" s="6"/>
      <c r="AO4" s="6"/>
      <c r="AP4" s="6"/>
      <c r="AQ4" s="6"/>
      <c r="AR4" s="6"/>
      <c r="AS4" s="6"/>
      <c r="AT4" s="6" t="e" cm="1">
        <f t="array" ref="AT4">IF(ISBLANK(Table1[[#This Row],[Service]]),"N/A",INDEX(LookupService[Consumption Unit],MATCH(Table1[[#This Row],[Service]],LookupService[Service],0),0))</f>
        <v>#VALUE!</v>
      </c>
      <c r="AU4" s="6"/>
      <c r="AV4" s="6"/>
      <c r="AW4" s="26" t="e" cm="1">
        <f t="array" ref="AW4">IF(ISBLANK(Table1[[#This Row],[Service]]),"N/A",INDEX(LookupService[Pressure Unit],MATCH(Table1[[#This Row],[Service]],LookupService[Service],0),0))</f>
        <v>#VALUE!</v>
      </c>
      <c r="AX4" s="25"/>
      <c r="AY4" s="7" t="e">
        <f>IF(OR(Table1[[#This Row],[Flow]]="",Table1[[#This Row],[Mech - Diversity]]=""),"",Table1[[#This Row],[Flow]]*Table1[[#This Row],[Mech - Diversity]])</f>
        <v>#VALUE!</v>
      </c>
      <c r="AZ4" s="7"/>
      <c r="BA4" s="6"/>
      <c r="BB4" s="6"/>
      <c r="BC4" s="6"/>
      <c r="BD4" s="6"/>
      <c r="BE4" s="6"/>
      <c r="BF4" s="6"/>
      <c r="BG4" s="6"/>
      <c r="BH4" s="9"/>
      <c r="BI4" s="9"/>
      <c r="BJ4" s="10" t="e">
        <f>IF(OR(Table1[[#This Row],[Equipment Level]] = "Equipment", Table1[[#This Row],[Equipment Level]] = "Control Panel"),"N/A",  INDEX(LookupService[Revit Connector Type],MATCH(Table1[[#This Row],[Service]],LookupService[Service],0),1))</f>
        <v>#VALUE!</v>
      </c>
      <c r="BK4" s="7"/>
      <c r="BL4" s="7" t="b">
        <f>IF(ISBLANK(Table1[[#This Row],[Power Source (Control Panel)]]),FALSE,TRUE)</f>
        <v>1</v>
      </c>
    </row>
    <row r="5" spans="1:64" x14ac:dyDescent="0.3">
      <c r="B5" s="98" t="s">
        <v>2107</v>
      </c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</sheetData>
  <mergeCells count="2">
    <mergeCell ref="B3:V3"/>
    <mergeCell ref="B5:V5"/>
  </mergeCells>
  <conditionalFormatting sqref="AE4:AH4 AM4:AP4">
    <cfRule type="expression" dxfId="56" priority="2">
      <formula>IF($E4 &lt;&gt; "Electrical", TRUE,FALSE)</formula>
    </cfRule>
  </conditionalFormatting>
  <conditionalFormatting sqref="AQ4:AR4">
    <cfRule type="expression" dxfId="55" priority="1">
      <formula>IF($E4 &lt;&gt; "Telecom Data", TRUE,FALSE)</formula>
    </cfRule>
  </conditionalFormatting>
  <conditionalFormatting sqref="AS4:AT4">
    <cfRule type="expression" dxfId="54" priority="4">
      <formula>IF($AT4 = "N/A", TRUE,FALSE)</formula>
    </cfRule>
  </conditionalFormatting>
  <conditionalFormatting sqref="AU4">
    <cfRule type="expression" dxfId="53" priority="6">
      <formula>IF(OR($D4="Control Panel",$D4="Equipment"),TRUE,INDEX(INDIRECT("LookupService[Temp Response Required]"),MATCH($E4,INDIRECT("LookupService[Service]"),0),0) = "No")</formula>
    </cfRule>
  </conditionalFormatting>
  <conditionalFormatting sqref="AV4:AX4 BA4:BC4">
    <cfRule type="expression" dxfId="52" priority="3">
      <formula>IF($AW4 = "N/A", TRUE,FALSE)</formula>
    </cfRule>
  </conditionalFormatting>
  <conditionalFormatting sqref="BB4:BC4">
    <cfRule type="expression" dxfId="51" priority="5">
      <formula>IF(OR($D4="Control Panel",$D4="Equipment"),TRUE,INDEX(INDIRECT("LookupConnectionType[Filter Regulator Response Required]"),MATCH($E4,INDIRECT("LookupConnectionType[Service]"),0),0) = "No")</formula>
    </cfRule>
  </conditionalFormatting>
  <dataValidations disablePrompts="1" count="17">
    <dataValidation type="list" allowBlank="1" showInputMessage="1" showErrorMessage="1" sqref="BF4" xr:uid="{E65425CC-E7A1-4BE0-9FC2-0CC2EDFE795B}">
      <formula1>INDIRECT("LookupExhaustOperation[Exhaust Operation]")</formula1>
    </dataValidation>
    <dataValidation type="list" allowBlank="1" showInputMessage="1" showErrorMessage="1" sqref="AC4 BG4" xr:uid="{6E786A6F-B088-46FA-8CFC-6DD7154F39A8}">
      <formula1>INDIRECT("LookupUtilityStatus[Utility Status]")</formula1>
    </dataValidation>
    <dataValidation type="list" allowBlank="1" showInputMessage="1" showErrorMessage="1" promptTitle="Equipment Level" sqref="D4" xr:uid="{AC3AA98F-A86C-4B1D-9D5D-E5C717007D4D}">
      <formula1>INDIRECT("LookupEquipmentLevel[Equipment Level]")</formula1>
    </dataValidation>
    <dataValidation type="list" allowBlank="1" showInputMessage="1" showErrorMessage="1" sqref="AE4" xr:uid="{AF0E4461-1C61-41A8-B1AE-06D0C3627628}">
      <formula1>INDIRECT("LookupElecVoltPhase[Voltage + Phase Dropdown]")</formula1>
    </dataValidation>
    <dataValidation type="list" allowBlank="1" showInputMessage="1" showErrorMessage="1" sqref="AO4" xr:uid="{5434B6B6-A8AB-4C67-BBAE-F42CB7DBAF96}">
      <formula1>INDIRECT("LookupLMDSuppliedBy[LMD Supplied By]")</formula1>
    </dataValidation>
    <dataValidation type="list" allowBlank="1" showInputMessage="1" showErrorMessage="1" sqref="M4" xr:uid="{7A48A77A-EA2C-4DAE-99F5-086D95D8A35B}">
      <formula1>INDIRECT("LookupEquipCond[Equipment Condition]")</formula1>
    </dataValidation>
    <dataValidation type="list" allowBlank="1" showInputMessage="1" showErrorMessage="1" sqref="S4" xr:uid="{0B510ADE-9114-4D18-91E2-BBDBD38ADFD2}">
      <formula1>INDIRECT("ProjTblLine[Line]")</formula1>
    </dataValidation>
    <dataValidation type="list" allowBlank="1" showInputMessage="1" showErrorMessage="1" sqref="BA4" xr:uid="{73260A3F-A0DD-47F8-B57E-A348509BCA61}">
      <formula1>INDIRECT("LookupIsolationValveSuppliedBy[Isolation Valve Supplied By]")</formula1>
    </dataValidation>
    <dataValidation type="list" allowBlank="1" showInputMessage="1" showErrorMessage="1" sqref="BK4" xr:uid="{2266F569-4D6B-4FA6-AA4D-963FAF0DC0E5}">
      <formula1>INDIRECT("LookupObsolete[Obsolete]")</formula1>
    </dataValidation>
    <dataValidation type="list" allowBlank="1" showInputMessage="1" showErrorMessage="1" sqref="V4" xr:uid="{65D5A325-92C6-4EC0-9484-3DDB8BD9DEEB}">
      <formula1>INDIRECT("LookupConnectionType[Connection Abbreviation]")</formula1>
    </dataValidation>
    <dataValidation type="list" allowBlank="1" showInputMessage="1" showErrorMessage="1" sqref="E4" xr:uid="{336EAFF0-281D-4D77-8602-1B2034559488}">
      <formula1>INDIRECT("LookupService[Service]")</formula1>
    </dataValidation>
    <dataValidation type="list" allowBlank="1" showInputMessage="1" showErrorMessage="1" sqref="X4" xr:uid="{AEB0437A-87C3-4D68-9C9E-D1230E3276FB}">
      <formula1>ConnectionSizeDataValidationFormula</formula1>
    </dataValidation>
    <dataValidation type="list" allowBlank="1" showInputMessage="1" showErrorMessage="1" sqref="Q4" xr:uid="{D1334EF3-C078-4FA6-8BCB-A28E46D6F5E0}">
      <formula1>INDIRECT("ProjTblArea[Functional Area]")</formula1>
    </dataValidation>
    <dataValidation type="list" allowBlank="1" showInputMessage="1" showErrorMessage="1" sqref="R4" xr:uid="{80353AD7-3481-438F-BA48-E7CD307FB275}">
      <formula1>INDIRECT("ProjTblRoom[Room]")</formula1>
    </dataValidation>
    <dataValidation type="decimal" operator="greaterThan" allowBlank="1" showInputMessage="1" showErrorMessage="1" sqref="AU4" xr:uid="{210A3754-128D-4007-9280-10B72BA94F04}">
      <formula1>-460</formula1>
    </dataValidation>
    <dataValidation type="decimal" operator="greaterThan" allowBlank="1" showInputMessage="1" showErrorMessage="1" sqref="AF4:AH4 AM4:AN4 AS4 AX4 AV4 BH4:BI4" xr:uid="{2F3BFC2E-42F5-4A17-AE98-17E101BD9298}">
      <formula1>0</formula1>
    </dataValidation>
    <dataValidation operator="greaterThan" allowBlank="1" showInputMessage="1" showErrorMessage="1" sqref="K4" xr:uid="{721B77EE-E636-4AE2-915D-566618862B0B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xr:uid="{C331B13C-FE0F-4291-AF8D-6BF049E5B790}">
          <x14:formula1>
            <xm:f>_xlfn.ANCHORARRAY('Lookup Tables'!$AO$5)</xm:f>
          </x14:formula1>
          <xm:sqref>L4</xm:sqref>
        </x14:dataValidation>
        <x14:dataValidation type="list" allowBlank="1" showInputMessage="1" showErrorMessage="1" xr:uid="{4F08B063-F138-43FC-9BB5-0F80365A4AB9}">
          <x14:formula1>
            <xm:f>_xlfn.ANCHORARRAY('Lookup Tables'!$AR$7)</xm:f>
          </x14:formula1>
          <xm:sqref>AL4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91D98-C5C7-449D-9863-9A02802CC9D3}">
  <dimension ref="A1:C11"/>
  <sheetViews>
    <sheetView topLeftCell="C1" zoomScaleNormal="100" workbookViewId="0">
      <selection activeCell="C11" sqref="C11"/>
    </sheetView>
  </sheetViews>
  <sheetFormatPr defaultRowHeight="14.4" x14ac:dyDescent="0.3"/>
  <cols>
    <col min="1" max="1" width="27.44140625" customWidth="1"/>
    <col min="2" max="2" width="26.6640625" bestFit="1" customWidth="1"/>
    <col min="3" max="3" width="182.5546875" customWidth="1"/>
  </cols>
  <sheetData>
    <row r="1" spans="1:3" x14ac:dyDescent="0.3">
      <c r="A1" t="s">
        <v>2108</v>
      </c>
      <c r="B1" t="s">
        <v>2109</v>
      </c>
      <c r="C1" t="s">
        <v>18</v>
      </c>
    </row>
    <row r="2" spans="1:3" x14ac:dyDescent="0.3">
      <c r="A2" s="5">
        <v>0.1</v>
      </c>
      <c r="B2" t="s">
        <v>449</v>
      </c>
      <c r="C2" s="2" t="s">
        <v>2110</v>
      </c>
    </row>
    <row r="3" spans="1:3" x14ac:dyDescent="0.3">
      <c r="A3" s="5">
        <v>0.2</v>
      </c>
      <c r="B3" t="s">
        <v>2111</v>
      </c>
      <c r="C3" s="2" t="s">
        <v>2112</v>
      </c>
    </row>
    <row r="4" spans="1:3" x14ac:dyDescent="0.3">
      <c r="A4" s="5">
        <v>0.3</v>
      </c>
      <c r="B4" t="s">
        <v>2113</v>
      </c>
      <c r="C4" s="2" t="s">
        <v>2114</v>
      </c>
    </row>
    <row r="5" spans="1:3" x14ac:dyDescent="0.3">
      <c r="A5" s="5">
        <v>0.4</v>
      </c>
      <c r="B5" t="s">
        <v>2115</v>
      </c>
      <c r="C5" s="2" t="s">
        <v>2116</v>
      </c>
    </row>
    <row r="6" spans="1:3" x14ac:dyDescent="0.3">
      <c r="A6" s="5">
        <v>0.5</v>
      </c>
      <c r="B6" t="s">
        <v>2117</v>
      </c>
      <c r="C6" s="2" t="s">
        <v>2118</v>
      </c>
    </row>
    <row r="7" spans="1:3" x14ac:dyDescent="0.3">
      <c r="A7" s="5">
        <v>0.6</v>
      </c>
      <c r="B7" t="s">
        <v>2119</v>
      </c>
      <c r="C7" s="2" t="s">
        <v>2120</v>
      </c>
    </row>
    <row r="8" spans="1:3" x14ac:dyDescent="0.3">
      <c r="A8" s="5">
        <v>0.7</v>
      </c>
      <c r="B8" t="s">
        <v>2119</v>
      </c>
      <c r="C8" s="2" t="s">
        <v>2121</v>
      </c>
    </row>
    <row r="9" spans="1:3" x14ac:dyDescent="0.3">
      <c r="A9" s="5">
        <v>0.8</v>
      </c>
      <c r="B9" t="s">
        <v>2119</v>
      </c>
      <c r="C9" s="2" t="s">
        <v>2122</v>
      </c>
    </row>
    <row r="10" spans="1:3" x14ac:dyDescent="0.3">
      <c r="A10" s="5">
        <v>0.9</v>
      </c>
      <c r="B10" t="s">
        <v>2119</v>
      </c>
      <c r="C10" s="2" t="s">
        <v>2123</v>
      </c>
    </row>
    <row r="11" spans="1:3" ht="158.4" x14ac:dyDescent="0.3">
      <c r="A11" s="5" t="s">
        <v>2104</v>
      </c>
      <c r="C11" s="2" t="s">
        <v>2124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8A7593D555EA47A3961D94600F58FC" ma:contentTypeVersion="13" ma:contentTypeDescription="Create a new document." ma:contentTypeScope="" ma:versionID="c4e6ed8821305417376de7a25996b97b">
  <xsd:schema xmlns:xsd="http://www.w3.org/2001/XMLSchema" xmlns:xs="http://www.w3.org/2001/XMLSchema" xmlns:p="http://schemas.microsoft.com/office/2006/metadata/properties" xmlns:ns2="6e6362ae-cb08-4e8c-9de0-8173719631ac" xmlns:ns3="882cf59b-78b6-4376-ab05-db71e125a812" targetNamespace="http://schemas.microsoft.com/office/2006/metadata/properties" ma:root="true" ma:fieldsID="8114b38896ba5213b1fbb4106840deed" ns2:_="" ns3:_="">
    <xsd:import namespace="6e6362ae-cb08-4e8c-9de0-8173719631ac"/>
    <xsd:import namespace="882cf59b-78b6-4376-ab05-db71e125a8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362ae-cb08-4e8c-9de0-8173719631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cf59b-78b6-4376-ab05-db71e125a81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82cf59b-78b6-4376-ab05-db71e125a81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8DEF8DB-DF4F-4BFB-8EF9-5840F06516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6362ae-cb08-4e8c-9de0-8173719631ac"/>
    <ds:schemaRef ds:uri="882cf59b-78b6-4376-ab05-db71e125a8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A3ADEE-E424-438E-A9B2-27B6CF4492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200113-608E-4123-832E-F051A9D990CD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B7CADC3B-1DBB-4130-8F53-E2769CA4CF8A}">
  <ds:schemaRefs>
    <ds:schemaRef ds:uri="http://schemas.openxmlformats.org/package/2006/metadata/core-properties"/>
    <ds:schemaRef ds:uri="http://purl.org/dc/terms/"/>
    <ds:schemaRef ds:uri="http://purl.org/dc/elements/1.1/"/>
    <ds:schemaRef ds:uri="2c99a9c0-0f38-44ee-9318-4913edd92604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132ac0b8-bf49-4f91-84d1-ee8eee6af20c"/>
    <ds:schemaRef ds:uri="http://schemas.microsoft.com/office/2006/metadata/properties"/>
    <ds:schemaRef ds:uri="882cf59b-78b6-4376-ab05-db71e125a81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Project Tables</vt:lpstr>
      <vt:lpstr>Equipment Tagging</vt:lpstr>
      <vt:lpstr>Main</vt:lpstr>
      <vt:lpstr>Equipment List</vt:lpstr>
      <vt:lpstr>Electrical Demand Summary</vt:lpstr>
      <vt:lpstr>Electrical Demand</vt:lpstr>
      <vt:lpstr>Electrical Control Panel Sched</vt:lpstr>
      <vt:lpstr>Telecom Data Connection Schd.</vt:lpstr>
      <vt:lpstr>Mech Demand Summary</vt:lpstr>
      <vt:lpstr>Mech Demand</vt:lpstr>
      <vt:lpstr>Lookup Tables</vt:lpstr>
      <vt:lpstr>Connection Tables</vt:lpstr>
      <vt:lpstr>UM-Revit Mapping</vt:lpstr>
      <vt:lpstr>Help</vt:lpstr>
      <vt:lpstr>System</vt:lpstr>
      <vt:lpstr>VERSION CHANGE LOG</vt:lpstr>
      <vt:lpstr>DN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Kevin Levasseur</cp:lastModifiedBy>
  <cp:revision/>
  <dcterms:created xsi:type="dcterms:W3CDTF">2020-08-24T16:39:53Z</dcterms:created>
  <dcterms:modified xsi:type="dcterms:W3CDTF">2026-03-20T15:50:13Z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0x010100C78A7593D555EA47A3961D94600F58FC</vt:lpwstr>
  </property>
  <property fmtid="{D5CDD505-2E9C-101B-9397-08002B2CF9AE}" pid="3" name="MediaServiceImageTags">
    <vt:lpwstr/>
  </property>
  <property fmtid="{D5CDD505-2E9C-101B-9397-08002B2CF9AE}" pid="4" name="Order">
    <vt:r8>28655300</vt:r8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</Properties>
</file>